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ALARCOS\OneDrive - Universidad de Castilla-La Mancha\Alarcos\Green Team\DOCTORADO\Articulos\SMS - Soluciones software cuantico\Entrega Computing\Revision 2\Entrega\Repositorio\"/>
    </mc:Choice>
  </mc:AlternateContent>
  <xr:revisionPtr revIDLastSave="0" documentId="13_ncr:1_{85ADC706-9432-469B-8E5E-B5D7FA88FA50}" xr6:coauthVersionLast="47" xr6:coauthVersionMax="47" xr10:uidLastSave="{00000000-0000-0000-0000-000000000000}"/>
  <bookViews>
    <workbookView xWindow="-19310" yWindow="-110" windowWidth="19420" windowHeight="10300" xr2:uid="{00000000-000D-0000-FFFF-FFFF00000000}"/>
  </bookViews>
  <sheets>
    <sheet name="Scopus search results" sheetId="1" r:id="rId1"/>
    <sheet name="Selection title &amp; abstract" sheetId="2" r:id="rId2"/>
    <sheet name="Article classification" sheetId="3" r:id="rId3"/>
    <sheet name="Data extraction" sheetId="5" r:id="rId4"/>
    <sheet name="RQ1" sheetId="6" r:id="rId5"/>
    <sheet name="RQ2" sheetId="7" r:id="rId6"/>
    <sheet name="RQ3" sheetId="8" r:id="rId7"/>
    <sheet name="RQ4" sheetId="9" r:id="rId8"/>
    <sheet name="RQ5" sheetId="10" r:id="rId9"/>
    <sheet name="RQ6" sheetId="11"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11" l="1"/>
  <c r="H38" i="11"/>
  <c r="H30" i="11"/>
  <c r="H20" i="11"/>
  <c r="H11" i="11"/>
  <c r="K8" i="11"/>
  <c r="L7" i="11" s="1"/>
  <c r="M28" i="10"/>
  <c r="K10" i="10"/>
  <c r="T7" i="10"/>
  <c r="U4" i="10" s="1"/>
  <c r="Q32" i="10"/>
  <c r="P32" i="10"/>
  <c r="N28" i="10"/>
  <c r="Q23" i="10"/>
  <c r="P23" i="10"/>
  <c r="K9" i="10"/>
  <c r="J9" i="10"/>
  <c r="I9" i="10"/>
  <c r="H9" i="10"/>
  <c r="Q8" i="10"/>
  <c r="P8" i="10"/>
  <c r="K8" i="10"/>
  <c r="J8" i="10"/>
  <c r="I8" i="10"/>
  <c r="H8" i="10"/>
  <c r="K7" i="10"/>
  <c r="J7" i="10"/>
  <c r="I7" i="10"/>
  <c r="H7" i="10"/>
  <c r="K6" i="10"/>
  <c r="J6" i="10"/>
  <c r="I6" i="10"/>
  <c r="H6" i="10"/>
  <c r="K5" i="10"/>
  <c r="J5" i="10"/>
  <c r="I5" i="10"/>
  <c r="H5" i="10"/>
  <c r="K4" i="10"/>
  <c r="J4" i="10"/>
  <c r="I4" i="10"/>
  <c r="H4" i="10"/>
  <c r="V5" i="9"/>
  <c r="W3" i="9" s="1"/>
  <c r="Q7" i="8"/>
  <c r="R4" i="8" s="1"/>
  <c r="K27" i="8"/>
  <c r="H26" i="8"/>
  <c r="K26" i="8"/>
  <c r="H25" i="8"/>
  <c r="K25" i="8"/>
  <c r="H24" i="8"/>
  <c r="K24" i="8"/>
  <c r="H23" i="8"/>
  <c r="K23" i="8"/>
  <c r="H22" i="8"/>
  <c r="K22" i="8"/>
  <c r="H21" i="8"/>
  <c r="H20" i="8"/>
  <c r="H19" i="8"/>
  <c r="H18" i="8"/>
  <c r="H17" i="8"/>
  <c r="K18" i="8"/>
  <c r="H16" i="8"/>
  <c r="K17" i="8"/>
  <c r="K16" i="8"/>
  <c r="K15" i="8"/>
  <c r="K14" i="8"/>
  <c r="K13" i="8"/>
  <c r="K12" i="8"/>
  <c r="H12" i="8"/>
  <c r="K11" i="8"/>
  <c r="H11" i="8"/>
  <c r="K10" i="8"/>
  <c r="H10" i="8"/>
  <c r="K9" i="8"/>
  <c r="H9" i="8"/>
  <c r="K8" i="8"/>
  <c r="H8" i="8"/>
  <c r="N7" i="8"/>
  <c r="K7" i="8"/>
  <c r="H7" i="8"/>
  <c r="N6" i="8"/>
  <c r="K6" i="8"/>
  <c r="H6" i="8"/>
  <c r="N5" i="8"/>
  <c r="K5" i="8"/>
  <c r="H5" i="8"/>
  <c r="N4" i="8"/>
  <c r="K4" i="8"/>
  <c r="H4" i="8"/>
  <c r="N3" i="8"/>
  <c r="K3" i="8"/>
  <c r="H3" i="8"/>
  <c r="R54" i="7"/>
  <c r="Q54" i="7"/>
  <c r="Q55" i="7"/>
  <c r="R55" i="7"/>
  <c r="R51" i="7"/>
  <c r="Q51" i="7"/>
  <c r="R52" i="7"/>
  <c r="Q52" i="7"/>
  <c r="R53" i="7"/>
  <c r="Q53" i="7"/>
  <c r="R56" i="7"/>
  <c r="Q56" i="7"/>
  <c r="R43" i="7"/>
  <c r="Q43" i="7"/>
  <c r="R44" i="7"/>
  <c r="Q44" i="7"/>
  <c r="R45" i="7"/>
  <c r="Q45" i="7"/>
  <c r="R46" i="7"/>
  <c r="Q46" i="7"/>
  <c r="R47" i="7"/>
  <c r="Q47" i="7"/>
  <c r="R48" i="7"/>
  <c r="Q48" i="7"/>
  <c r="R7" i="6"/>
  <c r="M36" i="6"/>
  <c r="L36" i="6"/>
  <c r="J36" i="6"/>
  <c r="I36" i="6"/>
  <c r="H36" i="6"/>
  <c r="G36" i="6"/>
  <c r="Q7" i="6"/>
  <c r="P7" i="6"/>
  <c r="R6" i="6"/>
  <c r="R5" i="6"/>
  <c r="R4" i="6"/>
  <c r="R3" i="6"/>
  <c r="N317" i="5"/>
  <c r="P192" i="3"/>
  <c r="K192" i="3"/>
  <c r="L192" i="3"/>
  <c r="M192" i="3"/>
  <c r="N192" i="3"/>
  <c r="O192" i="3"/>
  <c r="J192" i="3"/>
  <c r="P185" i="3"/>
  <c r="P166" i="3"/>
  <c r="P161" i="3"/>
  <c r="P138" i="3"/>
  <c r="P132" i="3"/>
  <c r="P131" i="3"/>
  <c r="J76" i="3"/>
  <c r="J75" i="3"/>
  <c r="J70" i="3"/>
  <c r="J67" i="3"/>
  <c r="J64" i="3"/>
  <c r="J59" i="3"/>
  <c r="J5" i="3"/>
  <c r="J8" i="3"/>
  <c r="J74" i="3"/>
  <c r="J73" i="3"/>
  <c r="J72" i="3"/>
  <c r="J71" i="3"/>
  <c r="J69" i="3"/>
  <c r="J68" i="3"/>
  <c r="J66" i="3"/>
  <c r="J65" i="3"/>
  <c r="J63" i="3"/>
  <c r="J62" i="3"/>
  <c r="J61" i="3"/>
  <c r="J60" i="3"/>
  <c r="I8" i="2"/>
  <c r="I5" i="2"/>
  <c r="L4" i="11" l="1"/>
  <c r="L5" i="11"/>
  <c r="L2" i="11"/>
  <c r="L6" i="11"/>
  <c r="L3" i="11"/>
  <c r="U3" i="10"/>
  <c r="U6" i="10"/>
  <c r="U5" i="10"/>
  <c r="H10" i="10"/>
  <c r="J10" i="10"/>
  <c r="I10" i="10"/>
  <c r="R2" i="8"/>
  <c r="W4" i="9"/>
  <c r="R3" i="8"/>
  <c r="R5" i="8"/>
  <c r="R6" i="8"/>
  <c r="H27" i="8"/>
  <c r="H13" i="8"/>
  <c r="K19" i="8"/>
  <c r="K28" i="8"/>
  <c r="N8" i="8"/>
  <c r="H49" i="11" l="1"/>
</calcChain>
</file>

<file path=xl/sharedStrings.xml><?xml version="1.0" encoding="utf-8"?>
<sst xmlns="http://schemas.openxmlformats.org/spreadsheetml/2006/main" count="10813" uniqueCount="2766">
  <si>
    <t>ID</t>
  </si>
  <si>
    <t>Title</t>
  </si>
  <si>
    <t>Authors</t>
  </si>
  <si>
    <t>Year</t>
  </si>
  <si>
    <t>DOI</t>
  </si>
  <si>
    <t>Link</t>
  </si>
  <si>
    <t>A Taxonomic View of the Fundamental Concepts of Quantum Computing–A Software Engineering Perspective</t>
  </si>
  <si>
    <t>10.1134/S0361768823080108</t>
  </si>
  <si>
    <t>https://www.scopus.com/inward/record.uri?eid=2-s2.0-85182956362&amp;doi=10.1134%2fS0361768823080108&amp;partnerID=40&amp;md5=52cd0822a3536f9734c41261c8733fa4</t>
  </si>
  <si>
    <t>Hybrid Multi-Objective Genetic Programming for Parameterized Quantum Operator Discovery</t>
  </si>
  <si>
    <t>10.1145/3583133.3590696</t>
  </si>
  <si>
    <t>https://www.scopus.com/inward/record.uri?eid=2-s2.0-85169045319&amp;doi=10.1145%2f3583133.3590696&amp;partnerID=40&amp;md5=54ff066a8662e7197efc7b65d238bb32</t>
  </si>
  <si>
    <t>Towards Quantum-algorithms-as-a-service</t>
  </si>
  <si>
    <t>10.1145/3549036.3562056</t>
  </si>
  <si>
    <t>https://www.scopus.com/inward/record.uri?eid=2-s2.0-85143253823&amp;doi=10.1145%2f3549036.3562056&amp;partnerID=40&amp;md5=30fa88acc407eb962c7acae367225d2c</t>
  </si>
  <si>
    <t>Quantum computing challenges in the software industry. A fuzzy AHP-based approach</t>
  </si>
  <si>
    <t>10.1016/j.infsof.2022.106896</t>
  </si>
  <si>
    <t>https://www.scopus.com/inward/record.uri?eid=2-s2.0-85126805474&amp;doi=10.1016%2fj.infsof.2022.106896&amp;partnerID=40&amp;md5=c58b166262c73347a255c7945de8cae9</t>
  </si>
  <si>
    <t>Towards Higher-Level Abstractions for Quantum Computing</t>
  </si>
  <si>
    <t>10.1145/3511616.3513106</t>
  </si>
  <si>
    <t>https://www.scopus.com/inward/record.uri?eid=2-s2.0-85127382427&amp;doi=10.1145%2f3511616.3513106&amp;partnerID=40&amp;md5=87ac440b76d5e3c970ec665b4063717d</t>
  </si>
  <si>
    <t>1-2-3 Reproducibility for Quantum Software Experiments</t>
  </si>
  <si>
    <t>10.1109/SANER53432.2022.00148</t>
  </si>
  <si>
    <t>https://www.scopus.com/inward/record.uri?eid=2-s2.0-85127093815&amp;doi=10.1109%2fSANER53432.2022.00148&amp;partnerID=40&amp;md5=9f9187532bc292fe5cfdf9b1fb9cdf2a</t>
  </si>
  <si>
    <t>On the definition of quantum programming modules</t>
  </si>
  <si>
    <t>10.3390/app11135843</t>
  </si>
  <si>
    <t>https://www.scopus.com/inward/record.uri?eid=2-s2.0-85109173996&amp;doi=10.3390%2fapp11135843&amp;partnerID=40&amp;md5=ae811e56944b4e83bb3f762d3ba052c9</t>
  </si>
  <si>
    <t>Identifying Bug Patterns in Quantum Programs</t>
  </si>
  <si>
    <t>10.1109/Q-SE52541.2021.00011</t>
  </si>
  <si>
    <t>https://www.scopus.com/inward/record.uri?eid=2-s2.0-85111140471&amp;doi=10.1109%2fQ-SE52541.2021.00011&amp;partnerID=40&amp;md5=111d9e3292598926dce601588c706622</t>
  </si>
  <si>
    <t>QBugs: A Collection of Reproducible Bugs in Quantum Algorithms and a Supporting Infrastructure to Enable Controlled Quantum Software Testing and Debugging Experiments</t>
  </si>
  <si>
    <t>10.1109/Q-SE52541.2021.00013</t>
  </si>
  <si>
    <t>https://www.scopus.com/inward/record.uri?eid=2-s2.0-85111086002&amp;doi=10.1109%2fQ-SE52541.2021.00013&amp;partnerID=40&amp;md5=2781178bcd4ab282f2afea4218b11813</t>
  </si>
  <si>
    <t>Some Size and Structure Metrics for Quantum Software</t>
  </si>
  <si>
    <t>10.1109/Q-SE52541.2021.00012</t>
  </si>
  <si>
    <t>https://www.scopus.com/inward/record.uri?eid=2-s2.0-85111077056&amp;doi=10.1109%2fQ-SE52541.2021.00012&amp;partnerID=40&amp;md5=d715a0ef769bd71d18c8b8d01dad24bf</t>
  </si>
  <si>
    <t>Understanding Quantum Software Engineering Challenges An Empirical Study on Stack Exchange Forums and GitHub Issues</t>
  </si>
  <si>
    <t>10.1109/ICSME52107.2021.00037</t>
  </si>
  <si>
    <t>https://www.scopus.com/inward/record.uri?eid=2-s2.0-85123351530&amp;doi=10.1109%2fICSME52107.2021.00037&amp;partnerID=40&amp;md5=649358ee3fda1a552011276b5cd1242e</t>
  </si>
  <si>
    <t>Non-functional requirements for quantum programs</t>
  </si>
  <si>
    <t>https://www.scopus.com/inward/record.uri?eid=2-s2.0-85120619613&amp;partnerID=40&amp;md5=11ad7ce1d42da3016bed27803cc53efb</t>
  </si>
  <si>
    <t>The Quantum software lifecycle</t>
  </si>
  <si>
    <t>10.1145/3412451.3428497</t>
  </si>
  <si>
    <t>https://www.scopus.com/inward/record.uri?eid=2-s2.0-85098618894&amp;doi=10.1145%2f3412451.3428497&amp;partnerID=40&amp;md5=2d1cee2dc5019650493e08733cf187fd</t>
  </si>
  <si>
    <t>Quantum Software Engineering Supremacy in Intelligent Robotics</t>
  </si>
  <si>
    <t>10.1109/MoNeTeC49726.2020.9258000</t>
  </si>
  <si>
    <t>https://www.scopus.com/inward/record.uri?eid=2-s2.0-85097902953&amp;doi=10.1109%2fMoNeTeC49726.2020.9258000&amp;partnerID=40&amp;md5=e5116c1ee58daf05c3a0c9d0a98f833c</t>
  </si>
  <si>
    <t>Software engineering for 'quantum advantage'</t>
  </si>
  <si>
    <t>10.1145/3387940.3392184</t>
  </si>
  <si>
    <t>https://www.scopus.com/inward/record.uri?eid=2-s2.0-85093116551&amp;doi=10.1145%2f3387940.3392184&amp;partnerID=40&amp;md5=57fdc514b4f101213271d1cede82bd6b</t>
  </si>
  <si>
    <t>Quantum enhanced machine learning: An overview</t>
  </si>
  <si>
    <t>https://www.scopus.com/inward/record.uri?eid=2-s2.0-85103294972&amp;partnerID=40&amp;md5=f24c4ba2aa55b82a0a91a419231cd704</t>
  </si>
  <si>
    <t>A tool for quantum software evolution</t>
  </si>
  <si>
    <t>https://www.scopus.com/inward/record.uri?eid=2-s2.0-85095976438&amp;partnerID=40&amp;md5=2b967f6da93c64fee5c9eff28d70d006</t>
  </si>
  <si>
    <t>Quantum algorithms for near-term devices</t>
  </si>
  <si>
    <t>https://www.scopus.com/inward/record.uri?eid=2-s2.0-85081697098&amp;partnerID=40&amp;md5=5ccc51fc5d8ab10cfe0bdb7b3d4465d9</t>
  </si>
  <si>
    <t>The Talavera manifesto for quantum software engineering and programming</t>
  </si>
  <si>
    <t>https://www.scopus.com/inward/record.uri?eid=2-s2.0-85081653842&amp;partnerID=40&amp;md5=72a8b606b74b06e3312dc99d9768e2ba</t>
  </si>
  <si>
    <t xml:space="preserve">TITLE-ABS-KEY("quantum software") AND PUBYEAR &lt; 2025 </t>
  </si>
  <si>
    <t>Source title</t>
  </si>
  <si>
    <t>Keywords</t>
  </si>
  <si>
    <t>Abstract</t>
  </si>
  <si>
    <t>Document Type</t>
  </si>
  <si>
    <t>How Aware Are We of Test Smells in Quantum Software Systems? A Preliminary Empirical Evaluation</t>
  </si>
  <si>
    <t>Virgínio, T.
, 
Bastos, L.
, 
Bezerra, C.
, 
Ribeiro, M.
, 
Machado, I.</t>
  </si>
  <si>
    <t>ACM International Conference Proceeding Series, pp. 383–393</t>
  </si>
  <si>
    <t>10.1145/3701625.3701676</t>
  </si>
  <si>
    <t>https://www.scopus.com/record/display.uri?eid=2-s2.0-85216191720&amp;origin=resultslist&amp;sort=plf-f&amp;src=s&amp;sot=b&amp;sdt=cl&amp;cluster=scosubjabbr%2C"COMP"%2Ct%2Bscosubtype%2C"cp"%2Ct%2C"ar"%2Ct%2Bscolang%2C"English"%2Ct&amp;s=TITLE-ABS-KEY%28"quantum+software"%29&amp;sessionSearchId=0df7e937bcbc364de2872fb0a4a7bda3</t>
  </si>
  <si>
    <t>Empirical Evaluation; Quantum Software Systems; Software Testing; Test Smells</t>
  </si>
  <si>
    <t>Context: With the rapid progress of quantum computing, Quantum Software Engineering (QSE) is establishing itself as an essential discipline to support developers throughout all stages of quantum software development. The area of testing in quantum systems has received greater attention in research on this topic to guarantee the quality and reliability of these technologies. Objective: This paper presents an empirical study focused on the testing of quantum software at its classical layer. Specifically, it aims to identify and analyze the unique characteristics of quantum software tests, particularly in terms of Test Smells, their distribution, recurrence, and differences compared to classical software tests. Method: We used two sets of software from previous studies, one comprising 12 quantum software and the other comprising 80 classical software. From these datasets, we conducted an analysis to detect 10 test smells, allowing us to map their dispersion in quantum software, identify their specific characteristics, and draw comparisons with classical software. Results: Our findings reveal a high dispersion of test smells of 51% in quantum software. Furthermore, quantum tests exhibit statistical differences from classical software tests, with the most outlier being Conditional Test Logic, which is 20% more frequent than in classical software. Conclusions: The insights gained from this study can contribute to enhancing the quality, maintainability, and readability of tests written for the classical layer of quantum software. Ultimately, this can improve the overall understanding and quality of quantum software. © 2024 Copyright held by the owner/author(s).</t>
  </si>
  <si>
    <t>Conference paper</t>
  </si>
  <si>
    <t>QUANTUM SOFWARE DEVELOPMENT RISKS</t>
  </si>
  <si>
    <t>Hevia J.L.; Peterssen G.; Piattini M.,"Hevia, Jose Luis (57215681148)</t>
  </si>
  <si>
    <t>Quantum Information and Computation</t>
  </si>
  <si>
    <t>10.26421/QIC24.5-6-5</t>
  </si>
  <si>
    <t>https://www.scopus.com/inward/record.uri?eid=2-s2.0-85194151162&amp;doi=10.26421%2fQIC24.5-6-5&amp;partnerID=40&amp;md5=55c91390100e8d0d0c838cc843381077</t>
  </si>
  <si>
    <t>Quantum computing, quantum risks, quantum software development, quantum software engineering, quantum software platforms</t>
  </si>
  <si>
    <t>In the last five years we have witnessed the emergence of numerous quantum computers, as well as dozens of quantum programming languages, platforms, etc… But it must be borne in mind that quantum computing is still in a state of technological flux, so it is essential to carry out a good risk assessment. Furthermore, it is necessary to try to mitigate the risks to safeguard the investments that organisations are starting to make in quantum software development. We identify some of the major risks associated with quantum computing, and specially quantum software and we also show a real case of risk mitigation based on technology. © 2024, Rinton Press Inc. All rights reserved.</t>
  </si>
  <si>
    <t>Article</t>
  </si>
  <si>
    <t>The MQT Handbook : A Summary of Design Automation Tools and Software for Quantum Computing</t>
  </si>
  <si>
    <t>Wille R.; Berent L.; Forster T.; Kunasaikaran J.; Mato K.; Peham T.; Quetschlich N.; Rovara D.; Sander A.; Schmid L.; Schonberger D.; Stade Y.; Burgholzer L.,"Wille, Robert (24587880100)</t>
  </si>
  <si>
    <t>Proceedings - 2024 IEEE International Conference on Quantum Software, QSW 2024</t>
  </si>
  <si>
    <t>10.1109/QSW62656.2024.00013</t>
  </si>
  <si>
    <t>https://www.scopus.com/inward/record.uri?eid=2-s2.0-85203790371&amp;doi=10.1109%2fQSW62656.2024.00013&amp;partnerID=40&amp;md5=f72931a690c1ebda4c8740d5d9d71270</t>
  </si>
  <si>
    <t>-</t>
  </si>
  <si>
    <t>Quantum computers are becoming a reality and numerous quantum computing applications with a near-Term perspective (e.g., for finance, chemistry, machine learning, and optimization) and with a long-Term perspective (e.g., for cryptography or unstructured search) are currently being investigated. However, designing and realizing potential applications for these devices in a scalable fashion requires automated, efficient, and user-friendly software tools that cater to the needs of end users, engineers, and physicists at every level of the entire quantum software stack. Many of the problems to be tackled in that regard are similar to design problems from the classical realm for which sophisticated design automation tools have been developed in the previous decades.The Munich Quantum Toolkit (MQT) is a collection of software tools for quantum computing developed by the Chair for Design Automation at the Technical University of Munich which explicitly utilizes this design automation expertise. Our overarching objective is to provide solutions for design tasks across the entire quantum software stack. This entails high-level support for end users in realizing their applications, efficient methods for the classical simulation, compilation, and verification of quantum circuits, tools for quantum error correction, support for physical design, and more. These methods are supported by corresponding data structures (such as decision diagrams or the ZX-calculus) and core methods (such as SAT encodings/solvers). All of the developed tools are available as open-source implementations and are hosted on github.com/cda-Tum.Note: A live version of this document is available at mqt.readthedocs.io.  © 2024 IEEE.</t>
  </si>
  <si>
    <t>Automata-Based Quantum Circuit Design Patterns Identification: A Novel Approach and Experimental Verification</t>
  </si>
  <si>
    <t>Romero F.P.; Cruz-Lemus J.A.; Jiménez-Fernández S.; Piattini M.,"Romero, Francisco P. (7101944856)</t>
  </si>
  <si>
    <t>International Journal of Software Engineering and Knowledge Engineering</t>
  </si>
  <si>
    <t>10.1142/S0218194024410031</t>
  </si>
  <si>
    <t>https://www.scopus.com/inward/record.uri?eid=2-s2.0-85206302242&amp;doi=10.1142%2fS0218194024410031&amp;partnerID=40&amp;md5=63bfafc798e7c73dba2c64dc3243e12f</t>
  </si>
  <si>
    <t>automaton-based approach, design patterns, Quantum circuits, quantum software engineering</t>
  </si>
  <si>
    <t>This paper introduces a strategy for identifying design patterns in quantum circuits. The foundation of this approach relies on using the information procured from both the segmentation and the analysis of these circuits as primary data. The approach of the methodology is based on the novel interpretation of quantum circuit components through the lens of an automaton. Additionally, the method entails the generation of input symbols for this finite automaton. The symbols are derived from the matching process between design patterns and components of quantum circuits. Two tool prototypes, QPainter and QCDPDTool, have been developed to represent quantum circuits graphically and automatically detect quantum patterns. Using them, the primary reasoning process is carried out by an automaton that can manage representations of quantum circuit components. A suite of experiments on a set of quantum circuit sequences reveals promising results and offers empirical support for our approach. Furthermore, we explore how these experimental findings can be leveraged to improve the efficacy of design pattern identification in quantum circuits.  © 2024 World Scientific Publishing Company.</t>
  </si>
  <si>
    <t>A reference architecture for quantum computing as a service</t>
  </si>
  <si>
    <t>Ahmad A.; Altamimi A.B.; Aqib J.,"Ahmad, Aakash (36760479100)</t>
  </si>
  <si>
    <t>Journal of King Saud University - Computer and Information Sciences</t>
  </si>
  <si>
    <t>10.1016/j.jksuci.2024.102094</t>
  </si>
  <si>
    <t>https://www.scopus.com/inward/record.uri?eid=2-s2.0-85196958117&amp;doi=10.1016%2fj.jksuci.2024.102094&amp;partnerID=40&amp;md5=0db0ec3f8fa5c0b5eccdf84a649638fd</t>
  </si>
  <si>
    <t>Quantum service computing, Quantum software, Service computing, Software architecture, Software engineering</t>
  </si>
  <si>
    <t>Quantum computers (QCs) aim to disrupt the status-quo of computing – replacing traditional systems and platforms that are driven by digital circuits and modular software – with hardware and software that operate on the principle of quantum mechanics. QCs that rely on quantum mechanics can exploit quantum circuits (i.e., quantum bits for manipulating quantum gates) to achieve ‘quantum computational supremacy’ over traditional, i.e., digital computing systems. Currently, the issues that impede mass-scale adoption of quantum systems are rooted in the fact that building, maintaining, and/or programming QCs is a complex and radically distinct engineering paradigm when compared to the challenges of classical computing and software engineering. Quantum service orientation is seen as a solution that synergises the research on service computing and quantum software engineering (QSE) to allow developers and users to build and utilise quantum software services based on pay-per-shot utility computing model. The pay-per-shot model represents a single execution of instruction on quantum processing unit and it allows vendors (e.g., Amazon Braket) to offer their QC platforms, simulators, and software services to end-users. This research contributes by (i) developing a reference architecture for enabling Quantum Computing as a Service (QCaaS), (ii) implementing microservices with the quantum-classic split pattern as an architectural use-case, and (iii) evaluating the architecture based on practitioners’ feedback. The proposed reference architecture follows a layered software pattern to support the three phases of service lifecycle namely development, deployment, and split of quantum software services. In the QSE context, the research focuses on unifying architectural methods and service-orientation patterns to promote reuse knowledge and best practices to tackle emerging and futuristic challenges of architecting QCaaS. © 2024 The Author(s)</t>
  </si>
  <si>
    <t>Classi|Q〉: Towards a Translation Framework to Bridge the Classical-Quantum Programming Gap</t>
  </si>
  <si>
    <t>Esposito M.; Sabzevari M.T.; Ye B.; Falessi D.; Khan A.A.; Taibi D.,"Esposito, Matteo (57833979900)</t>
  </si>
  <si>
    <t>QSE-NE 2024 - Proceedings of the 1st ACM International Workshop on Quantum Software Engineering: The Next Evolution, Co-located with: ESEC/FSE 2024</t>
  </si>
  <si>
    <t>10.1145/3663531.3664752</t>
  </si>
  <si>
    <t>https://www.scopus.com/inward/record.uri?eid=2-s2.0-85199404411&amp;doi=10.1145%2f3663531.3664752&amp;partnerID=40&amp;md5=863c8174f6d0f4bc33a2581ae0146880</t>
  </si>
  <si>
    <t>Programming Languages, Python, QASM, Quantum Computing, Quantum Programming Language, Translation</t>
  </si>
  <si>
    <t>Quantum computing, albeit readily available as hardware or emulated on the cloud, is still far from being available in general regarding complex programming paradigms and learning curves. This vision paper introduces Classi|Q〉, a translation framework idea to bridge Classical and Quantum Computing by translating high-level programming languages, e.g., Python or C++, into a low-level language, e.g., Quantum Assembly. Our idea paper serves as a blueprint for ongoing efforts in quantum software engineering, offering a roadmap for further Classi|Q〉 development to meet the diverse needs of researchers and practitioners. Classi|Q〉 is designed to empower researchers and practitioners with no prior quantum experience to harness the potential of hybrid quantum computation. We also discuss future enhancements to Classi|Q〉, including support for additional quantum languages, improved optimization strategies, and integration with emerging quantum computing platforms. © 2024 Copyright held by the owner/author(s).</t>
  </si>
  <si>
    <t>QCSHQD: Quantum Computing as a Service for Hybrid Classical-Quantum Software Development: A Vision</t>
  </si>
  <si>
    <t>Sabzevari M.T.; Esposito M.; Taibi D.; Khan A.A.,"Sabzevari, Maryam Tavassoli (58959915300)</t>
  </si>
  <si>
    <t>10.1145/3663531.3664751</t>
  </si>
  <si>
    <t>https://www.scopus.com/inward/record.uri?eid=2-s2.0-85198072852&amp;doi=10.1145%2f3663531.3664751&amp;partnerID=40&amp;md5=47e9f6fdf3dd5dd9d150facf21699b98</t>
  </si>
  <si>
    <t>Framework, Hybrid Quantum Computing, Quantum Computing, Quantum Services</t>
  </si>
  <si>
    <t>Quantum Computing (QC) is transitioning from theoretical frameworks to an indispensable powerhouse of computational capability, resulting in extensive adoption across both industrial and academic domains. QC presents exceptional advantages, including unparalleled processing speed and the potential to solve complex problems beyond the capabilities of classical computers. Nevertheless, academic researchers and industry practitioners encounter various challenges in harnessing the benefits of this technology. The limited accessibility of QC resources for classical developers, and a general lack of domain knowledge and expertise, represent insurmountable barrier, hence to address these challenges, we introduce a framework-Quantum Computing as a Service for Hybrid Classical-Quantum Software Development (QCSHQD), which leverages service-oriented strategies. Our framework comprises three principal components: an Integrated Development Environment (IDE) for user interaction, an abstraction layer dedicated to orchestrating quantum services, and a service provider responsible for executing services on quantum computer. This study presents a blueprint for QCSHQD, designed to democratize access to QC resources for classical developers who want to seamless harness QC power. The vision of QCSHQD paves the way for groundbreaking innovations by addressing key challenges of hybridization between classical and quantum computers. © 2024 Copyright held by the owner/author(s).</t>
  </si>
  <si>
    <t>The Quantum Circuit Model is not a Practical Representation of Quantum Software</t>
  </si>
  <si>
    <t>Meijer–van de Griend A.,"Meijer–van de Griend, Arianne (58977960300)","58977960300","The Quantum Circuit Model is not a Practical Representation of Quantum Software","https://www.scopus.com/inward/record.uri?eid=2-s2.0-85202628574&amp;doi=10.1109%2fSANER-C62648.2024.00025&amp;partnerID=40&amp;md5=880acf96e429c67f1a1aaa7b69130b4a"</t>
  </si>
  <si>
    <t>Proceedings - 2024 IEEE International Conference on Software Analysis, Evolution and Reengineering - Companion, SANER-C 2024</t>
  </si>
  <si>
    <t>10.1109/SANER-C62648.2024.00025</t>
  </si>
  <si>
    <t>https://www.scopus.com/inward/record.uri?eid=2-s2.0-85202628574&amp;doi=10.1109%2fSANER-C62648.2024.00025&amp;partnerID=40&amp;md5=880acf96e429c67f1a1aaa7b69130b4a</t>
  </si>
  <si>
    <t>This position paper argues that the quantum circuit model is not a practical representation of quantum software for three reasons. First, the quantum circuit model is not suitable for semantical reasoning and better mathematical frameworks exist. Second, the abstraction level is too low for programming and too high for pulse-level machine code. Lastly, by ignoring the existence of a target quantum computer on which the quantum software could run, the transformation from software to quantum circuit model makes assumptions that result in inefficient machine code lower in the quantum computing stack. Thus, we conclude that new interfaces between quantum software, compiler, and quantum hardware need to be created such that the abstraction level is both suitable for the software and the hardware. ©2024 IEEE.</t>
  </si>
  <si>
    <t>A Machine Learning-Based Error Mitigation Approach for Reliable Software Development on IBM’s Quantum Computers</t>
  </si>
  <si>
    <t>Muqeet A.; Ali S.; Yue T.; Arcaini P.,"Muqeet, Asmar (57914513400)</t>
  </si>
  <si>
    <t>FSE Companion - Companion Proceedings of the 32nd ACM International Conference on the Foundations of Software Engineering</t>
  </si>
  <si>
    <t>10.1145/3663529.3663830</t>
  </si>
  <si>
    <t>https://www.scopus.com/inward/record.uri?eid=2-s2.0-85199105279&amp;doi=10.1145%2f3663529.3663830&amp;partnerID=40&amp;md5=e5f26e3f8b115e8446148f2975d5ec6c</t>
  </si>
  <si>
    <t>Error Mitigation, Machine learning, Quantum Computing, Quantum noise, Software Engineering</t>
  </si>
  <si>
    <t>Quantum computers have the potential to outperform classical computers for some complex computational problems. However, current quantum computers (e.g., from IBM and Google) have inherent noise that results in errors in the outputs of quantum software executing on the quantum computers, affecting the reliability of quantum software development. The industry is increasingly interested in machine learning (ML)-based error mitigation techniques, given their scalability and practicality. However, existing ML-based techniques have limitations, such as only targeting specific noise types or specific quantum circuits. This paper proposes a practical ML-based approach, called Q-LEAR, with a novel feature set, to mitigate noise errors in quantum software outputs. We evaluated QLEAR on eight quantum computers and their corresponding noisy simulators, all from IBM, and compared Q-LEAR with a state-of-the-art ML-based approach taken as baseline. Results show that, compared to the baseline, Q-LEAR achieved a 25% average improvement in error mitigation on both real quantum computers and simulators. We also discuss the implications and practicality of Q-LEAR, which, we believe, is valuable for practitioners. © 2024 Copyright held by the owner/author(s).</t>
  </si>
  <si>
    <t>Multiclass Land Use / Land Cover (LULC) Classification Using Quantum Enhanced Support Vector Machines</t>
  </si>
  <si>
    <t>Sarkar D.; Dimitrov E.; Vieites P.S.; Fernandez-Urrutia M.; Kannan V.; Prakash P.S.,"Sarkar, Divyajyoti (59342700800)</t>
  </si>
  <si>
    <t>International Geoscience and Remote Sensing Symposium (IGARSS)</t>
  </si>
  <si>
    <t>10.1109/IGARSS53475.2024.10641324</t>
  </si>
  <si>
    <t>https://www.scopus.com/inward/record.uri?eid=2-s2.0-85204926908&amp;doi=10.1109%2fIGARSS53475.2024.10641324&amp;partnerID=40&amp;md5=9676489c3c52426e2ab9ac07e6a30507</t>
  </si>
  <si>
    <t>HPC, LULC classification, Quantum SVM, Sentinel-2, SVM</t>
  </si>
  <si>
    <t>This work will present the challenges in using quantum-enhanced support vector machines (QSVM) for classification tasks on multi-spectral Earth Observation (EO) data. The main areas of investigation include the challenges in preparing and encoding the classical data into useful quantum states and training QSVMs at scale on gate-based quantum software simulators in HPC environment. Finally, some results comparing classical and quantum enhanced SVM models will be presented. © 2024 IEEE.</t>
  </si>
  <si>
    <t>A preliminary study of the usage of design patterns in quantum software</t>
  </si>
  <si>
    <t>Perez-Castillo R.; Fernandez-Osuna M.; Cruz-Lemus J.A.; Piattini M.,"Perez-Castillo, Ricardo (34977424500)</t>
  </si>
  <si>
    <t>Proceedings - 2024 IEEE/ACM 5th International Workshop on Quantum Software Engineering, Q-SE 2024</t>
  </si>
  <si>
    <t>10.1145/3643667.3648220</t>
  </si>
  <si>
    <t>https://www.scopus.com/inward/record.uri?eid=2-s2.0-85198085539&amp;doi=10.1145%2f3643667.3648220&amp;partnerID=40&amp;md5=3c62bf2acc40a90839888fc65b55024a</t>
  </si>
  <si>
    <t>code repository analysis, design patterns, quantum circuit metrics, quantum computing, quantum software engineering</t>
  </si>
  <si>
    <t>Quantum computing deserve more and more attention owing to all the promising applications in several fields. These applications are achieved through quantum software. The development of quantum software still poses some challenges as the complexity of quantum algorithms, lack of abstraction mechanisms and the need to integrate classical and quantum software. These challenges could be addressed by applying some quantum software design patterns, which have been already proposed in the literature. However, there is a lack of insights about what is the extend of application of certain design patterns, and how are the characteristics of quantum circuits where these patterns are applied. Thus, this paper proposes a preliminary code repository analysis to systematically analyze the application of five design patterns: initialization, uniform superposition, oracle, entanglement and uncompute. The obtained dataset with 80 source code files in Qiskit and OpenQASM shows that initialization and uniform superposition are the most common design patterns. This study can help quantum software developers to understand how and when to apply some design patterns. Additionally, insights of this study could help to define new design patterns.  © 2024 Copyright is held by the owner/author(s). Publication rights licensed to ACM.</t>
  </si>
  <si>
    <t>Effect of Pure Dephasing Quantum Noise in the Quantum Search Algorithm Using Atos Quantum Assembly</t>
  </si>
  <si>
    <t>da Silva M.H.F.; Jesus G.F.D.; Cruz C.,"da Silva, Maria Heloísa Fraga (57222105682)</t>
  </si>
  <si>
    <t>Entropy</t>
  </si>
  <si>
    <t>10.3390/e26080668</t>
  </si>
  <si>
    <t>https://www.scopus.com/inward/record.uri?eid=2-s2.0-85202627082&amp;doi=10.3390%2fe26080668&amp;partnerID=40&amp;md5=bc73244c2fcd4ddd2b71fb3165bc974c</t>
  </si>
  <si>
    <t>AQASM, Grover’s algorithm, quantum computing, quantum noise, software development</t>
  </si>
  <si>
    <t>Quantum computing is tipped to lead the future of global technological progress. However, the obstacles related to quantum software development are an actual challenge to overcome. In this scenario, this work presents an implementation of the quantum search algorithm in Atos Quantum Assembly Language (AQASM) using the quantum software stack my Quantum Learning Machine (myQLM) and the programming development platform Quantum Learning Machine (QLM). We present the creation of a virtual quantum processor whose configurable architecture allows the analysis of induced quantum noise effects on the quantum algorithms. The codes are available throughout the manuscript so that readers can replicate them and apply the methods discussed in this article to solve their own quantum computing projects. The presented results are consistent with theoretical predictions and demonstrate that AQASM and QLM are powerful tools for building, implementing, and simulating quantum hardware. © 2024 by the authors.</t>
  </si>
  <si>
    <t>Patterns for Quantum Software Engineering</t>
  </si>
  <si>
    <t>Baczyk M.; Pérez-Castillo R.; Piattini M.,"Baczyk, Michal (57373014100)</t>
  </si>
  <si>
    <t>ACM International Conference Proceeding Series</t>
  </si>
  <si>
    <t>10.1145/3665870.3665871</t>
  </si>
  <si>
    <t>https://www.scopus.com/inward/record.uri?eid=2-s2.0-85205445607&amp;doi=10.1145%2f3665870.3665871&amp;partnerID=40&amp;md5=2398e3ea959d831ca588b6672ae3a40c</t>
  </si>
  <si>
    <t>architectural patterns, hybrid quantum-classical systems, quantum computing, quantum software engineering, software architecture</t>
  </si>
  <si>
    <t>As quantum computing continues to advance, the development of reliable and scalable quantum software systems becomes increasingly crucial. However, designing and implementing hybrid (quantum-classical) software systems poses unique challenges that require novel approaches and best practices. This position paper argues for the importance of developing architectural and design patterns specific to Quantum Software Engineering (QSE). We provide an overview of existing quantum software design patterns (more focused on low-level, programming details) and highlight the lack of patterns addressing hybrid software systems and architectural patterns. We discuss the key challenges that architectural patterns should address, including quantum-classical integration, maintainability, efficiency, and security. We also discuss the implications for practitioners, providing guidance on how to think high-level about hybrid software development process. Finally, we outline future research directions and emphasize the need for collaboration between the quantum computing and software engineering communities to establish a comprehensive high-level patterns framework for QSE. © 2024 Copyright held by the owner/author(s).</t>
  </si>
  <si>
    <t>PlanQK—Platform and Ecosystem for Quantum Applications</t>
  </si>
  <si>
    <t>Falkenthal M.; Krieger C.; Paul F.; Wagner S.; Wurster M.,"Falkenthal, Michael (55846656200)</t>
  </si>
  <si>
    <t>KI - Kunstliche Intelligenz</t>
  </si>
  <si>
    <t>10.1007/s13218-024-00865-6</t>
  </si>
  <si>
    <t>https://www.scopus.com/inward/record.uri?eid=2-s2.0-85201325214&amp;doi=10.1007%2fs13218-024-00865-6&amp;partnerID=40&amp;md5=2af801893bd5659bd6f4ee3d2c9c2c5a</t>
  </si>
  <si>
    <t>Quantum as a service, Quantum platform, Quantum software</t>
  </si>
  <si>
    <t>The rapid progress made in recent years in the field of quantum computers has led to new research programs focusing more and more on the systematic development and utilization of quantum software in addition to hardware-related research projects. The initial lighthouse project on this topic in Germany was PlanQK-Platform and Ecosystem for Quantum Applications. In this work, we present the key results of this project and outline how the developed PlanQK Platform lays a nucleus and supports an open and community-driven approach for the development, provisioning, and sovereign utilization of quantum solutions for the German and European economic area. © Springer-Verlag GmbH Germany and Gesellschaft für Informatik e.V. 2024.</t>
  </si>
  <si>
    <t>Research Versus Practice in Quantum Software Engineering: Experiences From Credit Scoring Use Case</t>
  </si>
  <si>
    <t>Liimatta P.; Taipale P.; Halunen K.; Heinosaari T.; Mikkonen T.; Stirbu V.,"Liimatta, Petri (59368035300)</t>
  </si>
  <si>
    <t>IEEE Software</t>
  </si>
  <si>
    <t>10.1109/MS.2024.3427168</t>
  </si>
  <si>
    <t>https://www.scopus.com/inward/record.uri?eid=2-s2.0-85206494937&amp;doi=10.1109%2fMS.2024.3427168&amp;partnerID=40&amp;md5=4c32650f6e8dc5c83fb06a118d9fbfd9</t>
  </si>
  <si>
    <t>The emergence of quantum computing proposes a revolutionary paradigm that can radically transform numerous scientific and industrial application domains. However, realizing this promise in industrial applications is far from being practical today. In this paper, we discuss industry experiences with respect to quantum computing, and the gap between quantum software engineering research and state-of-the-practice in industry-scale quantum computing.  © 2024 IEEE.</t>
  </si>
  <si>
    <t>QuantoTrace: Quantum Error Correction as a Service for Robust Quantum Computing</t>
  </si>
  <si>
    <t>Hasan M.M.; Rahman M.M.; Ali M.M.; MacHado P.,"Hasan, Md Mahmudul (59115406600)</t>
  </si>
  <si>
    <t>Proceedings - 6th International Conference on Electrical Engineering and Information and Communication Technology, ICEEICT 2024</t>
  </si>
  <si>
    <t>10.1109/ICEEICT62016.2024.10534391</t>
  </si>
  <si>
    <t>https://www.scopus.com/inward/record.uri?eid=2-s2.0-85195238950&amp;doi=10.1109%2fICEEICT62016.2024.10534391&amp;partnerID=40&amp;md5=5677c808d3abf0a78ff58f783c9b419a</t>
  </si>
  <si>
    <t>Cloud-Based Quantum Computing, Fault-Tolerant Quantum Computing, Quantum Error Correction (QEC), Quantum Noise and Decoherence, Quantum Repetition Code, Quantum Simulation, Quantum Software as a Service (QSaaS), Quantum Technology Accessibility</t>
  </si>
  <si>
    <t>Quantum computing, despite its vast potential, is impeded by challenges like decoding and system noise, necessitating effective quantum error correction techniques. Our study investigates these techniques, focusing on their practical application. We introduce QuantoTrace, a cloud-based platform offering Error Correction as a Service (ECaaS). It enhances quantum system reliability by detecting, analysing, and rectifying errors, and implements bit-flip error correction compatible with various quantum technologies. Using 3-qubit and 5-qubit models, we demonstrated its efficacy on quantum simulators and IBM quantum hardware. Remarkably, we achieved 100% error correction accuracy on simulators and significant success rates on IBM hardware: 68.95% for error correction and 86.04% for error detection in 5-qubit systems. However, the Quantum Repetition Code (QRC) showed limitations in handling multiple-qubit errors in 5-qubit systems. These findings highlight the potential of QuantoTrace which is based on Software as a Service principles in enhancing quantum computing reliability towards further research needs in quantum error correction, especially for noisy intermediate-scale quantum (NISQ) devices. QuantoTrace aims to simplify quantum error management, making it accessible to a broad user base and facilitating optimized quantum computing strategies. © 2024 IEEE.</t>
  </si>
  <si>
    <t>Quantum Circuit Fragments: Efficient and Verifiable Format for Quantum Circuits</t>
  </si>
  <si>
    <t>Tokami R.; Suzuki Y.; Tokunaga Y.,"Tokami, Rei (59546627300)</t>
  </si>
  <si>
    <t>Proceedings - IEEE Quantum Week 2024, QCE 2024</t>
  </si>
  <si>
    <t>10.1109/QCE60285.2024.10319</t>
  </si>
  <si>
    <t>https://www.scopus.com/inward/record.uri?eid=2-s2.0-85217180226&amp;doi=10.1109%2fQCE60285.2024.10319&amp;partnerID=40&amp;md5=afc2c671b5cddbcdd40dc1c7b185df56</t>
  </si>
  <si>
    <t>intermediate representation, quantum computing, quantum software engineering</t>
  </si>
  <si>
    <t>An efficient and intuitive format of quantum programs is an indispensable component to handle large-scale quantum computers. Representing and manipulating a sequence of quantum instructions as a network of quantum gates, i.e., quantum circuits, is one of the most successful approaches. Quantum circuits are intuitive since there are similar representations in classical engineering, such as electric or digital circuits. However, due to their differences from these classical circuits, naively automated manipulation and optimization for quantum circuit networks easily tend to an ill-defined format. To avoid this problem, a flexible and verifiable network format of quantum circuits is strongly demanded. In this extended poster abstract, we propose a representation with these properties, named quantum circuit fragments. In our representation, the connectivity of several types of wires in quantum circuits, qubit, control, and measurement-feedback wiring, are kept as three sets. We also provide a linear time algorithm to validate that our format can be converted to quantum circuits. Using our preliminary software to treat quantum circuit fragments, Q-Divide, we demonstrated that code complexity can be halved in practical cases. Thus, our work improves the efficiency of quantum computer development and motivates further exploration for efficient representation and manipulation of large-scale quantum programs. © 2024 IEEE.</t>
  </si>
  <si>
    <t>Warm-Starting and Quantum Computing: A Systematic Mapping Study</t>
  </si>
  <si>
    <t>Truger F.; Barzen J.; Bechtold M.; Beisel M.; Leymann F.; Mandl A.; Yussupov V.,"Truger, Felix (57549168100)</t>
  </si>
  <si>
    <t>ACM Computing Surveys</t>
  </si>
  <si>
    <t>10.1145/3652510</t>
  </si>
  <si>
    <t>https://www.scopus.com/inward/record.uri?eid=2-s2.0-85193744909&amp;doi=10.1145%2f3652510&amp;partnerID=40&amp;md5=39295f704bc07b9db63f405e65646433</t>
  </si>
  <si>
    <t>quantum algorithm, quantum software engineering, systematic mapping study, Warm-start</t>
  </si>
  <si>
    <t>Due to low numbers of qubits and their error-proneness, Noisy Intermediate-Scale Quantum (NISQ) computers impose constraints on the size of quantum algorithms they can successfully execute. State-of-the-art research introduces various techniques addressing these limitations by utilizing known or inexpensively generated approximations, solutions, or models as a starting point to approach a task instead of starting from scratch. These so-called warm-starting techniques aim to reduce quantum resource consumption, thus facilitating the design of algorithms suiting the capabilities of NISQ computers. In this work, we collect and analyze scientific literature on warm-starting techniques in the quantum computing domain. In particular, we (i) create a systematic map of state-of-the-art research on warm-starting techniques using established guidelines for systematic mapping studies, (ii) identify relevant properties of such techniques, and (iii) based on these properties classify the techniques identified in the literature in an extensible classification scheme. Our results provide insights into the research field and aim to help quantum software engineers to categorize warm-starting techniques and apply them in practice. Moreover, our contributions may serve as a starting point for further research on the warm-starting topic since they provide an overview of existing work and facilitate the identification of research gaps.  © 2024 Copyright held by the owner/author(s). Publication rights licensed to ACM.</t>
  </si>
  <si>
    <t>Automatic Repair of Quantum Programs via Unitary Operation</t>
  </si>
  <si>
    <t>Li Y.; Pei H.; Huang L.; Yin B.; Cai K.-Y.,"Li, Yuechen (58167204300)</t>
  </si>
  <si>
    <t>ACM Transactions on Software Engineering and Methodology</t>
  </si>
  <si>
    <t>10.1145/3664604</t>
  </si>
  <si>
    <t>https://www.scopus.com/inward/record.uri?eid=2-s2.0-85198727699&amp;doi=10.1145%2f3664604&amp;partnerID=40&amp;md5=6663b64a1ff177727e2d10bd5a418db6</t>
  </si>
  <si>
    <t>automatic program repair, Quantum computing, quantum software engineering, S-ADA, software cybernetics, unitary operation</t>
  </si>
  <si>
    <t>With the continuous advancement of quantum computing (QC), the demand for high-quality quantum programs (QPs) is growing. To avoid program failure, in software engineering, the technology of automatic program repair (APR) employs appropriate patches to remove potential bugs without the intervention of a human. However, the method tailored for repairing defective QPs is still absent. This article proposes, to the best of our knowledge, a new APR method named UnitAR that can repair QPs via unitary operation automatically. Based on the characteristics of superposition and entanglement in QC, the article constructs an algebraic model and adopts a generate-and-validate approach for the repair procedure. Furthermore, the article presents two schemes that can respectively promote the efficiency of generating patches and guarantee the effectiveness of applying patches. For the purpose of evaluating the proposed method, the article selects 29 mutated versions as well as five real-world buggy programs as the objects and introduces two traditional APR approaches GenProg and TBar as baselines. According to the experiments, UnitAR can fix 23 buggy programs, and this method demonstrates the highest efficiency and effectiveness among three APR approaches. Besides, the experimental results further manifest the crucial roles of two constituents involved in the framework of UnitAR. © 2024 Copyright held by the owner/author(s). Publication rights licensed to ACM.</t>
  </si>
  <si>
    <t>Quantum Software Testing 101</t>
  </si>
  <si>
    <t>Ali S.,"Ali, Shaukat (56962801700)","56962801700","Quantum Software Testing 101","https://www.scopus.com/inward/record.uri?eid=2-s2.0-85194824049&amp;doi=10.1145%2f3639478.3643059&amp;partnerID=40&amp;md5=a9b53c9197dcacf9d74440ef7a05f975"</t>
  </si>
  <si>
    <t>Proceedings - International Conference on Software Engineering</t>
  </si>
  <si>
    <t>10.1145/3639478.3643059</t>
  </si>
  <si>
    <t>https://www.scopus.com/inward/record.uri?eid=2-s2.0-85194824049&amp;doi=10.1145%2f3639478.3643059&amp;partnerID=40&amp;md5=a9b53c9197dcacf9d74440ef7a05f975</t>
  </si>
  <si>
    <t>quantum computing, quantum programs, quantum software testing</t>
  </si>
  <si>
    <t>Quantum software testing (QST) is an emerging research area within quantum software engineering (QSE) to ensure quantum software functional and non-functional correctness and dependability. Since quantum computers perform computations significantly differently than classical computing, testing quantum software running on these quantum computers also differs due to quantum computing's unique characteristics, e.g., entanglement and superposition. Due to the rising interest of the software engineering community in QSE, we will provide an introduction to QST. We will introduce quantum computing and its various principles, quantum software development as quantum circuits, and current QST literature, including a key set of techniques with examples. Finally, a set of future research challenges related to QST will be presented. © 2024 IEEE Computer Society. All rights reserved.</t>
  </si>
  <si>
    <t>Integrating Security and Privacy in Quantum Software Engineering</t>
  </si>
  <si>
    <t>Barletta V.S.; Caivano D.; Pal A.,"Barletta, Vita Santa (57205505690)</t>
  </si>
  <si>
    <t>10.1145/3661167.3661249</t>
  </si>
  <si>
    <t>https://www.scopus.com/inward/record.uri?eid=2-s2.0-85197449559&amp;doi=10.1145%2f3661167.3661249&amp;partnerID=40&amp;md5=8eff4834d33c499a01e0b72a47e1e5d6</t>
  </si>
  <si>
    <t>Quantum Privacy by Design, Quantum Privacy Knowledge Base, Quantum Software Engineering, Security</t>
  </si>
  <si>
    <t>In the dynamic landscape of Quantum Software Engineering (QSE), ensuring the integrity of sensitive data is critical, which stipulates integrating security and privacy measures during the Quantum Software Development Life Cycle (QDLC) rather than providing cost-inefficient post-production software fixes. This paper proposes a Quantum Privacy Knowledge Base (QPKB) and Quantum Privacy-Oriented Software Development (QPOSD) approach that integrates privacy and security protocols into quantum hybrid software development, complementing existing software development processes. QPKB is formalized as the interrelationship between five key elements: Quantum Privacy by Design principles, Quantum Privacy Design Strategies, Quantum Privacy Patterns, Quantum Bugs and Vulnerabilities, and Quantum Hybrid Context. The step-by-step methodology for QPOSD spans analysis, design, coding, verification and validation, and deployment phases. With the help of a scenario, we demonstrate how QPOSD can effectively integrate security and privacy imperatives in QDLC. This study acts as a starting point for serving operational guidelines for quantum development teams, providing strategies for integrating privacy and security measures into QSE practices. © 2024 ACM.</t>
  </si>
  <si>
    <t>Quantum Software Engineering: A New Genre of Computing</t>
  </si>
  <si>
    <t>Akbar M.A.; Khan A.A.; Mahmood S.; Rafi S.,"Akbar, Muhammad Azeem (57200183503)</t>
  </si>
  <si>
    <t>10.1145/3663531.3664750</t>
  </si>
  <si>
    <t>https://www.scopus.com/inward/record.uri?eid=2-s2.0-85206482740&amp;doi=10.1145%2f3663531.3664750&amp;partnerID=40&amp;md5=c8845c9767b489fe516265189d6ee143</t>
  </si>
  <si>
    <t>Quantum computing (QC), Quantum software development life cycle, Quantum software engineering (QSE)</t>
  </si>
  <si>
    <t>The quantum computing (QC) field is rapidly moving beyond the realm of pure science to become a commercially viable technology that may be able to overcome the drawbacks of traditional computing. Major technology tycoons have spent in building coding frameworks and hardware to create applications specifically designed for quantum computing over the last few years. The development of QC hardware is accelerating, however, the requirement for software-intensive methodology, approaches, procedures, instruments, roles and responsibilities for creating industrial-focused quantum software applications arises from operationalizing the QC. This paper outlines the concept of quantum software engineering (QSE) life cycle, which entails the engineering of quantum requirements, design, implementation, testing and maintenance of quantum software. This paper notably advocates for collaborative efforts between the industrial community and software engineering research to propose practical solutions to support the complete activities for the development of quantum software. The proposed vision makes it easier for researchers and practitioners to suggest new procedures, reference designs, cutting-edge equipment, and methods for utilizing quantum computers and creating the newest and most advanced quantum software. © 2024 Copyright held by the owner/author(s).</t>
  </si>
  <si>
    <t>Genetic model-based success probability prediction of quantum software development projects</t>
  </si>
  <si>
    <t>Akbar M.A.; Khan A.A.; Shameem M.; Nadeem M.,"Akbar, Muhammad Azeem (57200183503)</t>
  </si>
  <si>
    <t>Information and Software Technology</t>
  </si>
  <si>
    <t>10.1016/j.infsof.2023.107352</t>
  </si>
  <si>
    <t>https://www.scopus.com/inward/record.uri?eid=2-s2.0-85175262059&amp;doi=10.1016%2fj.infsof.2023.107352&amp;partnerID=40&amp;md5=086712729ff358fd8defe2d3c8e54d17</t>
  </si>
  <si>
    <t>Genetic algorithm, Prediction model, Quantum computing (QC), Quantum software development (QSD), Variables</t>
  </si>
  <si>
    <t>Context: Quantum computing (QC) holds the potential to revolutionize computing by solving complex problems exponentially faster than classical computers, transforming fields such as cryptography, optimization, and scientific simulations. To unlock the potential benefits of QC, quantum software development (QSD) enables harnessing its power, further driving innovation across diverse domains. To ensure successful QSD projects, it is crucial to concentrate on key variables. Objective: This study aims to identify key variables in QSD and develop a model for predicting the success probability of QSD projects. Methodology: We identified key QSD variables from existing literature to achieve these objectives and collected expert insights using a survey instrument. We then analyzed these variables using an optimization model, i.e., Genetic Algorithm (GA), with two different prediction methods the Naïve Bayes Classifier (NBC) and Logistic Regression (LR). Results: The results of success probability prediction models indicate that as the QSD process matures, project success probability significantly increases, and costs are notably reduced. Furthermore, the best fitness rankings for each QSD project variable determined using NBC and LR indicated a strong positive correlation (rs=0.945). The t-test results (t = 0.851, p = 0.402&gt;0.05) show no significant differences between the rankings calculated by the two methods (NBC and LR). Conclusion: The results reveal that the developed success probability prediction model, based on 14 identified QSD project variables, highlights the areas where practitioners need to focus more in order to facilitate the cost-effective and successful implementation of QSD projects. © 2023 The Author(s)</t>
  </si>
  <si>
    <t>An overview of quantum software engineering in Latin America</t>
  </si>
  <si>
    <t>Aparicio-Morales Á.M.; Moguel E.; Bibbo L.M.; Fernandez A.; Garcia-Alonso J.; Murillo J.M.,"Aparicio-Morales, Álvaro M. (58769376000)</t>
  </si>
  <si>
    <t>Quantum Information Processing</t>
  </si>
  <si>
    <t>10.1007/s11128-024-04586-5</t>
  </si>
  <si>
    <t>https://www.scopus.com/inward/record.uri?eid=2-s2.0-85209738083&amp;doi=10.1007%2fs11128-024-04586-5&amp;partnerID=40&amp;md5=8b5aad1b9bb2a811529b2d3b658ccd13</t>
  </si>
  <si>
    <t>Mapping study, Quantum computing, Quantum Software Engineering, Software engineering, Survey</t>
  </si>
  <si>
    <t>Quantum computing represents a revolutionary computational paradigm with the potential to address challenges beyond classical computers’ capabilities. The development of robust quantum software is indispensable to unlock the full potential of quantum computing. Like classical software, quantum software is expected to be complex and extensive, needing the establishment of a specialized field known as Quantum Software Engineering. Recognizing the regional focus on Latin America within this special issue, we have boarded on an in-depth inquiry encompassing a systematic mapping study of existing literature and a comprehensive survey of experts in the field. This rigorous research effort aims to illuminate the current landscape of Quantum Software Engineering initiatives undertaken by universities, research institutes, and companies across Latin America. This exhaustive study aims to provide information on the progress, challenges, and opportunities in Quantum Software Engineering in the Latin American context. By promoting a more in-depth understanding of cutting-edge developments in this burgeoning field, our research aims to serve as a potential stimulus to initiate pioneering initiatives and encourage collaborative efforts among Latin American researchers. © The Author(s) 2024.</t>
  </si>
  <si>
    <t>Optimizing Compiler for Quantum Computing Using Qiskit Terra</t>
  </si>
  <si>
    <t>Balaji P.G.; Chamikar P.; Chowdary O.; Belwal M.,"Balaji, Peddi Gowtham (59185182900)</t>
  </si>
  <si>
    <t>2024 15th International Conference on Computing Communication and Networking Technologies, ICCCNT 2024</t>
  </si>
  <si>
    <t>10.1109/ICCCNT61001.2024.10726185</t>
  </si>
  <si>
    <t>https://www.scopus.com/inward/record.uri?eid=2-s2.0-85212841459&amp;doi=10.1109%2fICCCNT61001.2024.10726185&amp;partnerID=40&amp;md5=b41d594c3c19a5ae6a4a0175ba7d28c8</t>
  </si>
  <si>
    <t>Circuit optimization, Directed acyclic graphs (DAGs), Layout passes, OpenQASM, Qiskit Terra, Quantum compiler, Quantum computing, Quantum software development, Swap mapping algorithms, Unroller passes</t>
  </si>
  <si>
    <t>The recent times of fast development of quantum computers has been followed by many researchers who want to run the larger and more difficult quantum algorithms on it and they have promised such speedup several times. Notwithstanding this, commercial quantum computers are currently fraught with instability and errors. This paper is centered on development of the customized compiler for quantum computing with aid of Qiskit Terra, a QIS framework. We target central classes such as circuit representation structures, programming techniques based on OpenQASM, challenges in the QC architecture, high-level routing optimization, and the structure of the Qiskit Terra compiler. In every circuit, the optimization is provided by methods of Qiskit Terra, including Trivial Layout, Noise Adaptive Layout, Dense Layout, and Custom Layout. These optimization levels address many problems that emerge when circuits are being compiled and executed, and thus, the optimization levels seek to boost circuit efficiency, reduce the count of gates, and enhance the overall performance. The introduction of numerous optimization passes starting from unroller passes that translate gates, the layout passes that map virtual to physical qubits, and the optimization algorithm aimed at the runtime reduction. Modern quantum compilation technologies are being currently developed based on economic (and theoretical) analyses to underpin the investigation and development of optimal quantum computation procedures. © 2024 IEEE.</t>
  </si>
  <si>
    <t>Advanced Control Architectures for Quantum Satellite Temporal-Networking</t>
  </si>
  <si>
    <t>Chiti F.; Picchi R.; Pierucci L.,"Chiti, Francesco (23059703100)</t>
  </si>
  <si>
    <t>IEEE Access</t>
  </si>
  <si>
    <t>10.1109/ACCESS.2024.3379737</t>
  </si>
  <si>
    <t>https://www.scopus.com/inward/record.uri?eid=2-s2.0-85188425358&amp;doi=10.1109%2fACCESS.2024.3379737&amp;partnerID=40&amp;md5=16c12d403c1481b5538e7e6ec4add176</t>
  </si>
  <si>
    <t>Global quantum communication networks, quantum satellite systems, quantum softwaredefined networking, temporal networks</t>
  </si>
  <si>
    <t>The use of quantum satellites can be significant paving the way for novel telecommunications network paradigms, making it possible to connect remote regions. Given the rapid development of quantum communication technologies, many studies are focusing on quantum satellites interconnections via Free Space Optic (FSO), especially considering that the adoption of wired alternatives did not achieve significant results, mainly in terms of covering long distances. In this context, the global interconnection of Quantum Computers (QCs) through the so-called Quantum Internet (QI) compels for new communications and computing architectures such as Quantum Cloud (QCloud). To this purpose, the deployment of Satellite Quantum Networks (SQNs) could make easily available innovative services spanning from security to advanced computing, especially by using Software-Defined Networking (SDN) technology, which is considered a significant enabler for the management of SQNs. Moreover, considering the rapid variability of the topology in terms of nodes and links features, the paper proposes a specific Temporal Networks (TNs) optimization strategy embedded in an SDN Controller ecosystem, dynamically optimizing the path durations to achieve the highest entanglement rate, while limiting the disconnections. Performance evaluation in a worst case scenario shows that the proposed framework is able to support distributed applications by exploiting all the connection opportunities.  © 2013 IEEE.</t>
  </si>
  <si>
    <t>Model-Based Framework for Continuous Adaptation and Evolution of Quantum-Classical Hybrid Systems</t>
  </si>
  <si>
    <t>Ishikawa F.; Saito S.,"Ishikawa, Fuyuki (33367760100)</t>
  </si>
  <si>
    <t>Programming Companion 2024 - Proceedings of the 8th International Conference on  on the Art, Science, and Engineering of Programming</t>
  </si>
  <si>
    <t>10.1145/3660829.3660849</t>
  </si>
  <si>
    <t>https://www.scopus.com/inward/record.uri?eid=2-s2.0-85199028091&amp;doi=10.1145%2f3660829.3660849&amp;partnerID=40&amp;md5=07414e33c809eaf2b6a0cd83a34fdbf2</t>
  </si>
  <si>
    <t>DevOps, Hybrid Quantum Computing, Models@run.time, Quantum Software Engineering, Self-Adaptive Systems, Services Computing</t>
  </si>
  <si>
    <t>Although quantum computing has been attracting increasing attention, hardware restrictions are tight in current implementations. Intensive design exploration is therefore essential to match requirements, such as the problem scale and acceptable error rate, with potential designs to combine quantum computing and classical computing. The design decision made in this way is often fragile as it is sensitive to the problem scale as well as still evolving quantum services. We need continuous design decision, or adaptation and evolution, given changes in requirements or environments. In this paper, we present a framework for model-based engineering to support the continuous adaptation and evolution of quantum-classical hybrid systems. Modeling in our framework involves not only potential designs, but also rationale or evidence of design decision, which often requires simulation and experiments. This focus allows for tracing and analyzing whether the past decision is still valid or not, or whether there is uncertainty and we need further simulation and experiments. The usage of the framework is demonstrated with an example problem from steel manufacturing. © 2024 Copyright held by the owner/author(s).</t>
  </si>
  <si>
    <t>Towards a set of metrics for hybrid (quantum/classical) systems maintainability</t>
  </si>
  <si>
    <t>Díaz Muñoz A.; Rodríguez Monje M.; Piattini Velthuis M.G.,"Díaz Muñoz, Ana (58859309300)</t>
  </si>
  <si>
    <t>Journal of Universal Computer Science</t>
  </si>
  <si>
    <t>10.3897/jucs.99348</t>
  </si>
  <si>
    <t>https://www.scopus.com/inward/record.uri?eid=2-s2.0-85183923994&amp;doi=10.3897%2fjucs.99348&amp;partnerID=40&amp;md5=ab0aa0094f41c90568953f4dd0509c5e</t>
  </si>
  <si>
    <t>ISO/IEC 25000, maintainability, quantum software, software assessment, software quality</t>
  </si>
  <si>
    <t>Given the rapid evolution that has taken place in recent years in the software industry, and along with it the emergence of quantum software, there is a need to design an environment for measuring quality metrics for hybrid, classic-quantum software. In order to measure and evaluate the quality of classic software, there are models and standards, among which ISO/IEC 25000 stands out, which proposes a set of quality characteristics such as maintainability. However, there is currently no consensus for the measurement and evaluation of quantum software quality. In this paper we propose a series of adaptations to “classic” metrics, as well as a set of new measurements for hybrid maintainability. Finally, a first prototype of a measurement tool developed as a SonarQube plugin, capable of measuring these metrics in quantum developments, is also presented. © 2024, IICM. All rights reserved.</t>
  </si>
  <si>
    <t>Quff: A Dynamically Typed Hybrid Quantum-Classical Programming Language</t>
  </si>
  <si>
    <t>Wright C.J.; Luján M.; Petoumenos P.; Goodacre J.,"Wright, Christopher John (59378083600)</t>
  </si>
  <si>
    <t>MPLR 2024 - Proceedings of the 21st ACM SIGPLAN International Conference on Managed Programming Languages and Runtimes, Co-located with: ISSTA 2024</t>
  </si>
  <si>
    <t>10.1145/3679007.3685063</t>
  </si>
  <si>
    <t>https://www.scopus.com/inward/record.uri?eid=2-s2.0-85207085720&amp;doi=10.1145%2f3679007.3685063&amp;partnerID=40&amp;md5=367ed919dc09162ee3446eb36232a90c</t>
  </si>
  <si>
    <t>Compilation, Dynamically-typed Programming, GraalVM, Intermediate Representation, Java on Truffle, Quantum Computing, Quantum Programming, Runtime Systems</t>
  </si>
  <si>
    <t>Current strategies for quantum software development still exhibit complexity on top of the already-intricate nature of quantum mechanics. Quantum programming languages are either restricted to low-level, gate-based operations appended to classical objects for circuit generation, or require modelling of quantum state transformations in Hilbert space through algebraic representation. This paper presents the Quff language which is a high-level, dynamically typed quantum-classical programming language. The Quff compiler and runtime system facilitates quantum software development with high-level expression abstracted across the quantum-classical paradigms. Quff is constructed on top of the Truffle framework which aids the implementation and efficiency of the stack, while reusing the JVM infrastructure. The presented comparisons display that Quff lends itself as an effective, easy-to-use solution for the development of executable quantum programs with automatic circuit generation and efficient computation. © 2024 Copyright held by the owner/author(s).</t>
  </si>
  <si>
    <t>LinguaQuanta: Towards a Quantum Transpiler Between OpenQASM and Quipper</t>
  </si>
  <si>
    <t>Wesley S.,"Wesley, Scott (57226338794)","57226338794","LinguaQuanta: Towards a Quantum Transpiler Between OpenQASM and Quipper","https://www.scopus.com/inward/record.uri?eid=2-s2.0-85195825158&amp;doi=10.1007%2f978-3-031-62076-8_10&amp;partnerID=40&amp;md5=fb8ac44d08864624a5ac3bcf030c2c64"</t>
  </si>
  <si>
    <t>Lecture Notes in Computer Science (including subseries Lecture Notes in Artificial Intelligence and Lecture Notes in Bioinformatics)</t>
  </si>
  <si>
    <t>10.1007/978-3-031-62076-8_10</t>
  </si>
  <si>
    <t>https://www.scopus.com/inward/record.uri?eid=2-s2.0-85195825158&amp;doi=10.1007%2f978-3-031-62076-8_10&amp;partnerID=40&amp;md5=fb8ac44d08864624a5ac3bcf030c2c64</t>
  </si>
  <si>
    <t>Pipeline Architecture, Quantum Computing, Source-to-Source Translation</t>
  </si>
  <si>
    <t>As quantum computing evolves, many important questions emerge, such as how best to represent quantum programs, and how to promote interoperability between quantum program analysis tools. These questions arise naturally in the design of quantum transpilers, which translate between quantum programming languages. In this paper, we take a step towards answering these questions by identifying challenges and best practices in quantum transpiler design. We base these recommendations on our experience designing LinguaQuanta, a quantum transpiler between Quipper and OpenQASM. First, we provide categorical specifications for quantum transpilers, which aim to encapsulate the core principles of the UNIX philosophy. We then identify quantum circuit decompositions which we expect to be useful in quantum transpilation. With these foundations in place, we then discuss challenges faced during the implementation of LinguaQuanta, such as ancilla management and stability under round translation. To show that LinguaQuanta works in practice, a short tutorial is given for the example of quantum phase estimation. We conclude with recommendations for the future of LinguaQuanta, and for quantum software development tools more broadly. © The Author(s), under exclusive license to Springer Nature Switzerland AG 2024.</t>
  </si>
  <si>
    <t>Physical Properties of Error Reduction Algorithms for Ising Machines</t>
  </si>
  <si>
    <t>Hino K.; Tanaka S.,"Hino, Kanta (59546422200)</t>
  </si>
  <si>
    <t>10.1109/QCE60285.2024.10342</t>
  </si>
  <si>
    <t>https://www.scopus.com/inward/record.uri?eid=2-s2.0-85217164023&amp;doi=10.1109%2fQCE60285.2024.10342&amp;partnerID=40&amp;md5=8cc7ab0417b441f8cb29e067a3279e39</t>
  </si>
  <si>
    <t>quantum computing, quantum software engineering, quantum systems engineering</t>
  </si>
  <si>
    <t>Ising machines are expected to be dedicated computers that are capable of efficiently searching for good solutions to combinatorial optimization problems. When solving combinatorial optimization problems with an Ising machine, the objective function and constraints of the combinatorial optimization problems are expressed using the Ising model. Then, the low-energy states of the Ising model are searched by the internal algorithms of Ising machines. Typical internal algorithms are Simulated Annealing (SA) and Quantum Annealing (QA). Both algorithms exhibit stochastic behavior, so the final solution may contain errors. Therefore, it is an essential issue in the field of Ising machines to reduce errors as much as possible. A previous study proposed an error reduction method for QA machines, namely the Quantum Annealing Correction (QAC) model. This method reduces error by introducing penalty interaction and performing a specific decoding method. Building on these valuable insights, we proposed an alternative error reduction method, the stacked model. To verify the effectiveness, we examined on the relationship between the penalty interaction and the success probability of the QAC model and the stacked model on SA. The obtained results differ from the facts observed in QA. In summary, a decoding method different from the one considered effective in QA was found to be effective in SA. This result suggests that when considering an appropriate error reduction method, it is necessary to consider the internal algorithm of the Ising machine. © 2024 IEEE.</t>
  </si>
  <si>
    <t>Testing Multi-Subroutine Quantum Programs: From Unit Testing to Integration Testing</t>
  </si>
  <si>
    <t>Long P.; Zhao J.,"Long, Peixun (57719410200)</t>
  </si>
  <si>
    <t>10.1145/3656339</t>
  </si>
  <si>
    <t>https://www.scopus.com/inward/record.uri?eid=2-s2.0-85198714636&amp;doi=10.1145%2f3656339&amp;partnerID=40&amp;md5=a1207ab9a23dc345d5bbcaee41618a6a</t>
  </si>
  <si>
    <t>integration testing, Quantum computing, software testing, unit testing</t>
  </si>
  <si>
    <t>Quantum computing has emerged as a promising field with the potential to revolutionize various domains by harnessing the principles of quantum mechanics. As quantum hardware and algorithms continue to advance, developing high-quality quantum software has become crucial. However, testing quantum programs poses unique challenges due to the distinctive characteristics of quantum systems and the complexity of multi-subroutine programs. This article addresses the specific testing requirements of multi-subroutine quantum programs. We begin by investigating critical properties by surveying existing quantum libraries and providing insights into the challenges of testing these programs. Building upon this understanding, we focus on testing criteria and techniques based on the whole testing process perspective, spanning from unit testing to integration testing. We delve into various aspects, including IO analysis, quantum relation checking, structural testing, behavior testing, integration of subroutine pairs, and test case generation. We also introduce novel testing principles and criteria to guide the testing process. We conduct comprehensive testing on typical quantum subroutines, including diverse mutants and randomized inputs, to evaluate our proposed approach. The analysis of failures provides valuable insights into the effectiveness of our testing methodology. Additionally, we present case studies on representative multi-subroutine quantum programs, demonstrating the practical application and effectiveness of our proposed testing principles and criteria.  © 2024 Copyright held by the owner/author(s).</t>
  </si>
  <si>
    <t>Quantum Software Encompasses Classical Software: Density Matrix from the Laplacian</t>
  </si>
  <si>
    <t>Exman I.,"Exman, Iaakov (6602763312)","6602763312","Quantum Software Encompasses Classical Software: Density Matrix from the Laplacian","https://www.scopus.com/inward/record.uri?eid=2-s2.0-85206336555&amp;doi=10.1142%2fS0218194024410043&amp;partnerID=40&amp;md5=d90d0b77e277ec2a926582ce4152d06c"</t>
  </si>
  <si>
    <t>10.1142/S0218194024410043</t>
  </si>
  <si>
    <t>https://www.scopus.com/inward/record.uri?eid=2-s2.0-85206336555&amp;doi=10.1142%2fS0218194024410043&amp;partnerID=40&amp;md5=d90d0b77e277ec2a926582ce4152d06c</t>
  </si>
  <si>
    <t>classical software, Density Matrix, Hilbert Space, Laplacian, measurement, quantum software, reversibility, unitary operators</t>
  </si>
  <si>
    <t>It is widely understood that quantum computing - quantum gates upon qubits - is the general case, encompassing computing by classical means, viz. Boolean logic upon classical bits. It also seems reasonable that Quantum Software should encompass Classical Software. However, to accept such a statement regarding software, the feeling that it seems reasonable is not enough. One needs clear-cut definitions and formal conclusions. This is exactly the purpose of this paper. Previously, we have represented Classical Software by the Laplacian Matrix. More recently, we have shown that Quantum Software is faithfully represented by Density Matrices. It turns out that a Laplacian Matrix normalized by the Laplacian Trace easily obtains a Density Matrix. This opens the horizons for Quantum Software operations - such as unitary and reversible evolution - not naturally available with the classical Laplacian. This paper provides the necessary definitions and conclusions, illustrating the more general Quantum operations with a relevant case study, playing the double role of both classical and quantum software.  © 2024 World Scientific Publishing Company.</t>
  </si>
  <si>
    <t>Bounding Rounding Errors in the Simulation of Quantum Circuits</t>
  </si>
  <si>
    <t>Klamroth J.; Beckert B.,"Klamroth, Jonas (57215966342)</t>
  </si>
  <si>
    <t>10.1109/QSW62656.2024.00024</t>
  </si>
  <si>
    <t>https://www.scopus.com/inward/record.uri?eid=2-s2.0-85203843602&amp;doi=10.1109%2fQSW62656.2024.00024&amp;partnerID=40&amp;md5=ceafcfde0eb39c77fccb83df5a521c6d</t>
  </si>
  <si>
    <t>error-bounds, floating-point arithmetic, quantum simulation</t>
  </si>
  <si>
    <t>Quantum simulators are a ubiquitous part of quantum software development. This is especially true for the current NISQ-era but will probably remain true for a long time as error-free controlled testing is hardly possible on real devices. However, quantum simulators are implemented in classical languages and thus fall prey to rounding errors. We present bounds on these errors based on the number of gates and qubits alone. This can be crucial to rule out rounding errors prior to executing the circuit. Additionally, we show that these theoretical bounds are sufficient to essentially rule out relevant rounding errors for the simulation of small to medium-sized circuits and even for larger circuits under the assumption that only 1-and 2-qubit gates are used.  © 2024 IEEE.</t>
  </si>
  <si>
    <t>Quantum Services Engineering: development, quality, testing and security (Q-SERV Project)</t>
  </si>
  <si>
    <t>Moguel E.; Garcia-Alonso J.; Terres-Escudero E.B.; Arias D.; Bringas P.G.; Muñoz A.D.; Monje M.R.; Lama J.R.O.; Murillo J.M.,"Moguel, Enrique (56586255900)</t>
  </si>
  <si>
    <t>27th Ibero-American Conference on Software Engineering, CIbSE 2024</t>
  </si>
  <si>
    <t>https://www.scopus.com/inward/record.uri?eid=2-s2.0-85201979071&amp;partnerID=40&amp;md5=04d8393b3dfd1ba3be7fd9fb39932480</t>
  </si>
  <si>
    <t xml:space="preserve"> testing</t>
  </si>
  <si>
    <t>The new and revolutionary quantum computation aims to advance in important fields such as AI, cybersecurity, and medicine. The development of this technology has encouraged several research centers and companies such as Amazon, IBM, Google or Microsoft to devote considerable efforts to the development of new technologies that bring quantum computing to the market. Currently, access to this technology is provided through the Infrastructure as a Service paradigm and with hybrid systems that combine classical and quantum computing. In order to create these systems, significant advances in service-oriented quantum computing are required to enable developers to create and operate quantum services with the same level of quality and security as their classical counterparts. Therefore, the project presented in this paper is primarily aimed at providing techniques and methodologies for quantum software development by applying the lessons learned from classical software engineering. © 2024 27th Ibero-American Conference on Software Engineering, CIbSE 2024. All rights reserved.</t>
  </si>
  <si>
    <t>Automated Flakiness Detection in Quantum Software Bug Reports</t>
  </si>
  <si>
    <t>Zhang L.; Miranskyy A.,"Zhang, Lei (57204464829)</t>
  </si>
  <si>
    <t>10.1109/QCE60285.2024.10274</t>
  </si>
  <si>
    <t>https://www.scopus.com/inward/record.uri?eid=2-s2.0-85217187185&amp;doi=10.1109%2fQCE60285.2024.10274&amp;partnerID=40&amp;md5=dc87cfc6e80832d3666787ee4cea1a5e</t>
  </si>
  <si>
    <t>flaky tests, quantum software engineering, quantum software testing</t>
  </si>
  <si>
    <t>A flaky test yields inconsistent results upon repetition, posing a significant challenge to software developers. An extensive study of their presence and characteristics has been done in classical computer software but not quantum computer software. In this paper, we outline challenges and potential solutions for the automated detection of flaky tests in bug reports of quantum software. We aim to raise awareness of flakiness in quantum software and encourage the software engineering community to work collaboratively to solve this emerging challenge. © 2024 IEEE.</t>
  </si>
  <si>
    <t>Qsyn: A Developer-Friendly Quantum Circuit Synthesis Framework for NISQ Era and beyond</t>
  </si>
  <si>
    <t>Lau M.-T.; Cheng C.-Y.; Lu C.-H.; Chuang C.-H.; Kuo Y.-H.; Yang H.-C.; Kuo C.-T.; Chen H.-Y.; Tung C.-Y.; Tsai C.-E.; Chen G.-H.; Lin L.-K.; Wang C.-H.; Wang T.-H.; Huang C.-Y.R.,"Lau, Mu-Te (59144700900)</t>
  </si>
  <si>
    <t>10.1109/QCE60285.2024.10392</t>
  </si>
  <si>
    <t>https://www.scopus.com/inward/record.uri?eid=2-s2.0-85217186429&amp;doi=10.1109%2fQCE60285.2024.10392&amp;partnerID=40&amp;md5=b7d11d17d637374c242ed246843abac9</t>
  </si>
  <si>
    <t>Quantum Computing, Quantum Software Engineering, Quantum Systems Software</t>
  </si>
  <si>
    <t>In this paper, we introduce Qsyn, a novel quantum circuit synthesis (QCS) framework designed to facilitate the research, development, testing, and experimentation of QCS algorithms and tools. Our framework is more developer-friendly than other modern QCS frameworks in three aspects: (1) Qsyn provides a comprehensive command-line interface that enables developers to design various testing scenarios with ease and conduct flexible experiments on their algorithms. This feature significantly streamlines the development process, making it more efficient and user-friendly. (2) Qsyn offers detailed access to multiple data representations at different abstraction levels of quantum circuits. This capability allows developers to optimize their algorithms extensively, gaining deeper insights and control over the structure and behavior of quantum circuits. By understanding the intricacies of circuit design, developers can achieve higher levels of optimization and performance in their algorithms. (3) Qsyn implements a rigorous development flow and environment to help developers maintain high-quality standards using modern software engineering practices, including robust quality assurance measures like regression testing, continuous integration and continuous delivery (CI/CD) pipelines, and code linting. We demonstrate Qsyn's superior performance through fair comparisons with PyZX [1], highlighting its efficiency and optimization capabilities. By providing a unified and user-friendly development environment, Qsyn empowers researchers and developers to prototype, implement, and evaluate their QCS algorithms effectively. © 2024 IEEE.</t>
  </si>
  <si>
    <t>Utilizing a Standards-Based Toolchain to Model and Execute Quantum Workflows</t>
  </si>
  <si>
    <t>Beisel M.; Alvarado-Valiente J.; Barzen J.; Leymann F.; Romero-Álvarez J.; Stiliadou L.; Weder B.,"Beisel, Martin (57551888200)</t>
  </si>
  <si>
    <t>10.1007/978-3-031-62362-2_33</t>
  </si>
  <si>
    <t>https://www.scopus.com/inward/record.uri?eid=2-s2.0-85197751928&amp;doi=10.1007%2f978-3-031-62362-2_33&amp;partnerID=40&amp;md5=b80dafba0f1dd179aec8b56c1ef1ce7a</t>
  </si>
  <si>
    <t>Hybrid Quantum Applications, Quantum Computing, Quantum Software Engineering, SoC, Workflow Technology</t>
  </si>
  <si>
    <t>The increasing availability of quantum devices via the cloud led to a multitude of commercial and scientific tools for developing quantum applications. However, since quantum applications are typically hybrid, comprising both quantum and classical parts, these tools are very heterogeneous. Therefore, combining them within a single application is complicated by incompatible programming languages, data formats, and interfaces. Hence, to enable the development of portable and interoperable quantum applications a standards-based toolchain is required. In this demonstration, we present a holistic toolchain for developing quantum applications utilizing well-established standards for defining workflows, deployment topologies, application interfaces, and provenance data. To demonstrate the practical feasibility of our toolchain, we showcase it for two use cases from the cryptography and machine learning domains. © The Author(s), under exclusive license to Springer Nature Switzerland AG 2024.</t>
  </si>
  <si>
    <t>Comprehensive Library of Variational LSE Solvers</t>
  </si>
  <si>
    <t>Meyer N.; Rohn M.; Murauer J.; Plinge A.; Mutschler C.; Scherer D.D.,"Meyer, Nico (57694517600)</t>
  </si>
  <si>
    <t>10.1109/QCE60285.2024.10242</t>
  </si>
  <si>
    <t>https://www.scopus.com/inward/record.uri?eid=2-s2.0-85217175494&amp;doi=10.1109%2fQCE60285.2024.10242&amp;partnerID=40&amp;md5=c8448fe9e675c8e5e693770bb8fdae1b</t>
  </si>
  <si>
    <t>linear system of equations, quantum computing, quantum linear algebra, quantum machine learning, quantum software library, variational quantum algorithms</t>
  </si>
  <si>
    <t>Linear systems of equations can be found in various mathematical domains, as well as in the field of machine learning. By employing noisy intermediate-scale quantum devices, variational solvers promise to accelerate finding solutions for large systems. Although there is a wealth of theoretical research on these algorithms, only fragmentary implementations exist. To fill this gap, we have developed the variational-lse-solver framework, which realizes existing approaches in literature, and introduces several enhancements. The user-friendly interface is designed for researchers that work at the abstraction level of identifying and developing end-to-end applications. © 2024 IEEE.</t>
  </si>
  <si>
    <t>Implementing an environment for hybrid software evaluation</t>
  </si>
  <si>
    <t>Díaz-Muñoz A.; Rodríguez M.; Piattini M.,"Díaz-Muñoz, Ana (58859309300)</t>
  </si>
  <si>
    <t>Science of Computer Programming</t>
  </si>
  <si>
    <t>10.1016/j.scico.2024.103109</t>
  </si>
  <si>
    <t>https://www.scopus.com/inward/record.uri?eid=2-s2.0-85189567040&amp;doi=10.1016%2fj.scico.2024.103109&amp;partnerID=40&amp;md5=3c93dd0357c0981fe86019774f5eaa14</t>
  </si>
  <si>
    <t>Hybrid systems, Quantum software, Software evaluation environment, Software quality</t>
  </si>
  <si>
    <t>Quantum computing is a revolutionary paradigm in computer science based on the principles of quantum mechanics. It has the potential to solve problems that are currently unsolvable for classical computing. Applications of quantum computing already span a variety of sectors. Ongoing enhancements to the integrated programming and development environment simplify the creation and optimization of quantum algorithms. Ultimately, the focus on supporting tools represents the starting point towards achieving quantum computing maturity, facilitating its transition from an experimental domain to a practical industry. As quantum software gains ground and relevance in various domains, it is essential to address the evaluation of hybrid systems that combine classical and quantum elements to ensure diverse quality characteristics. However, in the realm of quantum software, models, metrics, and tools are still to be established. The primary contribution of this paper is to present the first technological environment for measuring and evaluating the analyzability of hybrid software. Real-world examples of hybrid software are provided to showcase the functionality of the different tools in the environment, yielding readable and representative results for the evaluator. © 2024</t>
  </si>
  <si>
    <t>Comparing Natural Language Processing and Quantum Natural Processing approaches in text classification tasks</t>
  </si>
  <si>
    <t>Peral-García D.; Cruz-Benito J.; García-Peñalvo F.J.,"Peral-García, David (57219805447)</t>
  </si>
  <si>
    <t>Expert Systems with Applications</t>
  </si>
  <si>
    <t>10.1016/j.eswa.2024.124427</t>
  </si>
  <si>
    <t>https://www.scopus.com/inward/record.uri?eid=2-s2.0-85195522704&amp;doi=10.1016%2fj.eswa.2024.124427&amp;partnerID=40&amp;md5=7cd29a9949f7e56f227dd83cdf776b58</t>
  </si>
  <si>
    <t>Quantum computing, Quantum Machine Learning, Quantum natural language processing</t>
  </si>
  <si>
    <t>Quantum physics and mechanics have demonstrated significant advances and promising results in different areas using the current near-term devices. One emerging subarea in quantum machine learning is quantum natural language processing, which combines quantum computing advantages and speedups with language processing algorithms to create and perform natural language tasks such as text classification or generation. The libraries and toolboxes used in this subarea include DisCoPy and lambeq, which are used to transform sentences into string diagrams or monoidal functors, convert these diagrams into quantum circuits or ansatz and embed it into a quantum model. In this study, we used both libraries with different text-based datasets to perform sentiment analysis via classification. To do so, we create synthetic datasets to train the different models. After we obtain satisfactory results, we test the resulting models with known datasets. Despite its promising results, quantum natural language processing is far from achieving its full potential. To achieve this potential, the quantum software and hardware must be improved to make them suitable for use with more extensive and complex datasets and other tasks. © 2024 The Author(s)</t>
  </si>
  <si>
    <t>GUIDELINES TO USE THE INCREMENTAL COMMITMENT SPIRAL MODEL FOR DEVELOPING QUANTUM-CLASSICAL SYSTEMS</t>
  </si>
  <si>
    <t>Pérez-Castillo R.; Serrano M.A.; Cruz-Lemus J.A.; Piattini M.,"Pérez-Castillo, Ricardo (34977424500)</t>
  </si>
  <si>
    <t>10.26421/QIC24.1-2-4</t>
  </si>
  <si>
    <t>https://www.scopus.com/inward/record.uri?eid=2-s2.0-85193999474&amp;doi=10.26421%2fQIC24.1-2-4&amp;partnerID=40&amp;md5=5064a37d8af9e5c9a5f6f449487a8357</t>
  </si>
  <si>
    <t>hybrid systems, Incremental Commitment Spiral Model, Life cycle model, quantum software, quantum software processes</t>
  </si>
  <si>
    <t>Quantum computing is the turning point that represents a revolution in software development that will make it possible to solve those problems unsolvable with classical computing. Just as in other milestones in the history of software development, such as the adoption of object-oriented systems, where new software development processes and new life cycles emerged, with the quantum computing revolution, a new life cycle for quantum and hybrid software systems is needed. Although there are some life cycle proposals for quantum software systems, most of them do not comprehensively address the specific needs of these systems. In this paper, a quantum life cycle proposal is presented adapted from the Incremental Commitment Spiral Model (ICSM) and an example of its use is presented. © 2024, Rinton Press Inc.. All rights reserved.</t>
  </si>
  <si>
    <t>Towards N-version Quantum Software Systems for Reliable Classical-Quantum Computing</t>
  </si>
  <si>
    <t>Saito S.; Endo S.; Suzuki Y.,"Saito, Shinobu (36683339500)</t>
  </si>
  <si>
    <t>Proceedings - 2024 IEEE 35th International Symposium on Software Reliability Engineering Workshops, ISSREW 2024</t>
  </si>
  <si>
    <t>10.1109/ISSREW63542.2024.00064</t>
  </si>
  <si>
    <t>https://www.scopus.com/inward/record.uri?eid=2-s2.0-85215263316&amp;doi=10.1109%2fISSREW63542.2024.00064&amp;partnerID=40&amp;md5=395f2ffa90699bd37fc6aca1067c035f</t>
  </si>
  <si>
    <t>N-version programming, probability distribution, quantum software system</t>
  </si>
  <si>
    <t>While quantum computers have attracted much attention, dealing with computational errors due to noise effects caused by the interaction between quantum hardware and the external environment is a significant challenge. In this paper, we propose an approach to apply N-version programming (NVP) to quantum software to improve the reliability of the entire quantum software system. First, we define architecture patterns for N-version quantum software systems (NVQS) based on a combination of quantum libraries and devices. Next, given that the output of the quantum software system is a probability distribution, we came up with an evaluation strategy inspired by the concept of NVP for clustering and selecting multiple probability distributions output from NVQS. Finally, we outline our future experimental plan. © 2024 IEEE.</t>
  </si>
  <si>
    <t>Testing and Debugging Quantum Circuits</t>
  </si>
  <si>
    <t>Metwalli S.A.; Van Meter R.,"Metwalli, Sara Ayman (57208750534)</t>
  </si>
  <si>
    <t>IEEE Transactions on Quantum Engineering</t>
  </si>
  <si>
    <t>10.1109/TQE.2024.3374879</t>
  </si>
  <si>
    <t>https://www.scopus.com/inward/record.uri?eid=2-s2.0-85187398545&amp;doi=10.1109%2fTQE.2024.3374879&amp;partnerID=40&amp;md5=e43d4c5c681176520eeb322a0b5ed561</t>
  </si>
  <si>
    <t>Debugging, quantum programs, quantum software, testing</t>
  </si>
  <si>
    <t>This article introduces a process framework for debugging quantum circuits, focusing on three distinct types of circuit blocks: amplitude-permutation, phase-modulation, and amplitude-redistribution circuit blocks. Our research addresses the critical need for specialized debugging approaches tailored to the unique properties of each circuit type. For amplitude-permutation circuits, we propose techniques to correct amplitude-permutations mimicking classical operations. In phase-modulation circuits, our proposed strategy targets the precise calibration of phase alterations essential for quantum computations. The most complex amplitude-redistribution circuits demand advanced methods to adjust probability amplitudes. This research bridges a vital gap in current methodologies and lays the groundwork for future advancements in quantum circuit debugging. Our contributions are twofold: we present a comprehensive unit testing tool (Cirquo) and debugging approaches tailored to the unique demands of quantum computing, and we provide empirical evidence of its effectiveness in optimizing quantum circuit performance. This work is a crucial step toward realizing robust quantum computing systems and their applications in various domains.  © 2020 IEEE.</t>
  </si>
  <si>
    <t>A Noise Validation for Quantum Circuit Scheduling Through a Service-Oriented Architecture</t>
  </si>
  <si>
    <t>Romero-Álvarez J.; Alvarado-Valiente J.; Casco-Seco J.; Moguel E.; Garcia-Alonso J.; Murillo J.M.,"Romero-Álvarez, Javier (57567571000)</t>
  </si>
  <si>
    <t>10.1142/S0218194024410018</t>
  </si>
  <si>
    <t>https://www.scopus.com/inward/record.uri?eid=2-s2.0-85202777081&amp;doi=10.1142%2fS0218194024410018&amp;partnerID=40&amp;md5=823b13253225596d41c2483979b41eea</t>
  </si>
  <si>
    <t>quantum circuit scheduling, quantum cloud computing, Quantum computing, Quantum Software Engineering, Service-Oriented architecture</t>
  </si>
  <si>
    <t>Progress in the realm of quantum technologies is paving the way for a multitude of potential applications across different sectors. However, the reduced number of available quantum computers, their technical limitations, and the high demand for their use are posing some problems for developers and researchers. Mainly, users trying to execute quantum circuits on these devices are usually facing long waiting times in the task queues. In this context, this work proposes a Service-Oriented architecture to reduce waiting times and optimize quantum computer usage by scheduling the circuits from different users into combined circuits that are executed at the same time. To validate this proposal, different widely known quantum algorithms have been selected and executed in combined circuits. The obtained results are then compared with the results of executing the same algorithms in an isolated way. This allowed us to measure the impact of the use of the scheduler against quantum noise. Among the obtained results, it has been possible to verify that the noise suffered by executing a combination of circuits through the proposed scheduler does not critically affect the outcomes.  © 2024 World Scientific Publishing Company.</t>
  </si>
  <si>
    <t>Liquifying Quantum-Classical Software-Intensive System of Systems</t>
  </si>
  <si>
    <t>Aparicio-Morales Á.M.; Haghparast M.; Mäkitalo N.; Garcia-Alonso J.; Berrocal J.; Stirbu V.; Mikkonen T.; Murillo J.M.,"Aparicio-Morales, Álvaro M. (58769376000)</t>
  </si>
  <si>
    <t>10.1109/SANER-C62648.2024.00028</t>
  </si>
  <si>
    <t>https://www.scopus.com/inward/record.uri?eid=2-s2.0-85202618168&amp;doi=10.1109%2fSANER-C62648.2024.00028&amp;partnerID=40&amp;md5=b65fb6a8f0f75a4b6c063fb0afaa5956</t>
  </si>
  <si>
    <t>Computing Continuum, Liquid software, Quantum computing, Quantum Software Engineering, Software-Intensive Systems of Systems</t>
  </si>
  <si>
    <t>Software-Intensive Systems are applications that use a high amount of computational resources for the execution of complex tasks in which a constant flow of information is needed. In the current conception of the computing continuum, such computational resources are spread in the infrastructure from the Cloud to the Edge and the tasks are mapped on resources following placing and replacing strategies. In this scope, this paper puts together two emergent paradigms. On the one hand, the emergence of the Quantum Computation paradigm will allow these intensive systems to incorporate specific tasks that are unaffordable by classic computers. On the other hand, the liquid software model proposes a fluid movement of the software and information from one device to another. Therefore, in this paper, we present a broad overview of software-intensive systems from a liquid software perspective and support quantum functionalities in their processes. To provide a better understanding of how these systems can take form, we explore a case study based on weather forecasts. ©2024 IEEE.</t>
  </si>
  <si>
    <t>Innovative Approaches to Teaching Quantum Computer Programming and Quantum Software Engineering</t>
  </si>
  <si>
    <t>Haghparast M.; Moguel E.; Garcia-Alonso J.; Mikkonen T.; Murillo J.M.,"Haghparast, Majid (23094283500)</t>
  </si>
  <si>
    <t>10.1109/QCE60285.2024.10287</t>
  </si>
  <si>
    <t>https://www.scopus.com/inward/record.uri?eid=2-s2.0-85217176310&amp;doi=10.1109%2fQCE60285.2024.10287&amp;partnerID=40&amp;md5=79853cc1165ea1004cad67addcf2d0c7</t>
  </si>
  <si>
    <t>Containerization, Docker, Ocean SDK, Pennylane, Qiskit, Quantum computer programming, quantum computing, quantum information, quantum programming education, Quantum Serverless, quantum software engineering</t>
  </si>
  <si>
    <t>Quantum computing is an emerging field that promises to revolutionize various domains, such as simulation optimization, data processing, and more, by leveraging the principles of quantum mechanics. This paper outlines innovative pedagogical strategies developed by university lecturers in Fin-land and Spain for teaching quantum computer programming and quantum software engineering. Our curriculum integrates essential tools and methodologies such as containerization with Docker, Qiskit, PennyLane, and Ocean SDK to provide a comprehensive learning experience. The approach consists of several steps, from introducing the fundamentals of quantum mechanics to hands-on labs focusing on practical use cases. We believe quantum computer programming is an important topic and one that is hard to teach, so having a teaching agenda and guidelines for teaching can be of great help. © 2024 IEEE.</t>
  </si>
  <si>
    <t>Pauli Check Sandwiching for Quantum Characterization and Error Mitigation during Runtime</t>
  </si>
  <si>
    <t>Gao J.; Liu J.; Gonzales A.; Saleem Z.H.; Hardavellas N.; Smith K.N.,"Gao, Joshua (59514175400)</t>
  </si>
  <si>
    <t>10.1109/QCE60285.2024.10364</t>
  </si>
  <si>
    <t>https://www.scopus.com/inward/record.uri?eid=2-s2.0-85217160488&amp;doi=10.1109%2fQCE60285.2024.10364&amp;partnerID=40&amp;md5=b107a38afa980a951e1d1920652252a7</t>
  </si>
  <si>
    <t>quantum computing, quantum error mitigation, quantum software</t>
  </si>
  <si>
    <t>This work presents a novel quantum system characterization and error mitigation framework that applies Pauli check sandwiching (PCS). We motivate our work with prior art in software optimizations for quantum programs like noise-adaptive mapping and multi-programming, and we introduce the concept of PCS while emphasizing design considerations for its practical use. We show that by carefully embedding Pauli checks within a target application (i.e. a quantum circuit), we can learn quantum system noise profiles. Further, PCS combined with multi-programming unlocks non-trivial fidelity improvements. © 2024 IEEE.</t>
  </si>
  <si>
    <t>QDMI - Quantum Device Management Interface: Hardware-Software Interface for the Munich Quantum Software Stack</t>
  </si>
  <si>
    <t>Wille R.; Schmid L.; Stade Y.; Echavarria J.; Schulz M.; Schulz L.; Burgholzer L.,"Wille, Robert (24587880100)</t>
  </si>
  <si>
    <t>10.1109/QCE60285.2024.10411</t>
  </si>
  <si>
    <t>https://www.scopus.com/inward/record.uri?eid=2-s2.0-85217174650&amp;doi=10.1109%2fQCE60285.2024.10411&amp;partnerID=40&amp;md5=c20b033bd9fbd1cd596b697008197c9a</t>
  </si>
  <si>
    <t>hardware-software interface, mqss, qdmi, quantum software, software stack</t>
  </si>
  <si>
    <t>Quantum computing is a promising technology that requires a sophisticated software stack to connect end users to the wide range of possible quantum backends. However, current software tools are usually hard-coded for single platforms and lack a dynamic interface that can automatically retrieve and adapt to changing physical characteristics and constraints of different platforms. With new hardware platforms frequently introduced and their performance changing on a daily basis, this constitutes a serious limitation. In this paper, we show-case a concept and a prototypical realization of an interface, called the Quantum Device Management Interface (QDMI), that addresses this problem by explicitly connecting the software and hardware developers, mediating between their competing interests. QDMI allows hardware platforms to provide their physical characteristics in a standardized way, and software tools to query that data to guide the compilation process accordingly. This enables software tools to automatically adapt to different platforms and to optimize the compilation process for the specific hardware constraints. QDMI is a central part of the Munich Quantum Software Stack (MQSS)-a sophisticated software stack to connect end users to the wide range of possible quantum backends. QDMI is publicly available as open source at https://github.com/Munich-Quantum-Software-Stack/QDMI. © 2024 IEEE.</t>
  </si>
  <si>
    <t>Introduction to Quantum-Train Toolkit</t>
  </si>
  <si>
    <t>Liu C.-Y.; Lin C.-H.A.; Huang W.-J.; Hsieh M.-H.,"Liu, Chen-Yu (57851005300)</t>
  </si>
  <si>
    <t>10.1109/QCE60285.2024.10353</t>
  </si>
  <si>
    <t>https://www.scopus.com/inward/record.uri?eid=2-s2.0-85217165897&amp;doi=10.1109%2fQCE60285.2024.10353&amp;partnerID=40&amp;md5=c8d65d771594c2a7135d21a8a098deef</t>
  </si>
  <si>
    <t>Quantum Machine Learning, Quantum Software, Quantum-Train</t>
  </si>
  <si>
    <t>Quantum-Train is an innovative approach that leverages quantum machine learning (QML) to train classical neural network (NN) models, offering significant parameter reduction on a polylogarithmic scale, eliminating data encoding issues, and enabling inference on purely classical computers. We introduce the Quantum-Train Toolkit, which consolidates the source code from various studies on the Quantum-Train framework. This includes image classification on MNIST, FashionMNIST, and CIFAR-10 datasets using convolutional neural networks, reinforcement learning with policy networks in Cartpole-v1 and MiniGrid environments, and Long Short-Term Memory models for flood prediction. The Quantum-Train Toolkit simplifies the execution of PyTorch multilayer perceptron models using Quantum-Train and provides guidance for adapting more complex architectures into the Quantum-Train format. © 2024 IEEE.</t>
  </si>
  <si>
    <t>Reverse Engineering of Classical-Quantum Programs</t>
  </si>
  <si>
    <t>Jiménez-Navajas L.; Pérez-Castillo R.; Piattini M.,"Jiménez-Navajas, Luis (57219055630)</t>
  </si>
  <si>
    <t>International Conference on Evaluation of Novel Approaches to Software Engineering, ENASE - Proceedings</t>
  </si>
  <si>
    <t>10.5220/0012535000003687</t>
  </si>
  <si>
    <t>https://www.scopus.com/inward/record.uri?eid=2-s2.0-85193998297&amp;doi=10.5220%2f0012535000003687&amp;partnerID=40&amp;md5=5fabec4f2eb46e113f508dc8403c778f</t>
  </si>
  <si>
    <t>Knowledge Discovery Metamodel, Qiskit, Quantum Computing, Reverse Engineering, Software Modernization</t>
  </si>
  <si>
    <t>Quantum computing has emerged as a crucial technology, which is expected to be progressively integrated into current, traditional information systems. Society could be benefited from several potential, promising applications based on quantum computing. To achieve such advantages, this new paradigm will require integrating the quantum software into the new hybrid (classical-quantum) information systems. Thus, it is necessary to adapt well-known and validated software engineering methods and techniques, such as software evolution methods based on Model-Driven Engineering principles. In particular, the proposal of this paper is framed in the Quantum Software Modernization process, and, in particular, it addresses the reverse engineering phase. The main contribution is a reverse engineering technique that analyses quantum (Qiskit) and classical (Python) code and builds a common, abstract model that combines both classical and quantum elements. The models are built in a technology-agnostic manner through the Knowledge Discovery Metamodel. Within this technique, relationships have been established between classical and quantum elements which can help to preserve knowledge and provide meaningful insights during the evolution toward hybrid information systems. The functioning of this technique is demonstrated through a running example with a program from the Qiskit Github repository. © 2024 by SCITEPRESS – Science and Technology Publications, Lda.</t>
  </si>
  <si>
    <t>Mitigating Noise in Quantum Software Testing Using Machine Learning</t>
  </si>
  <si>
    <t>Muqeet A.; Yue T.; Ali S.; Arcaini P.,"Muqeet, Asmar (57914513400)</t>
  </si>
  <si>
    <t>IEEE Transactions on Software Engineering</t>
  </si>
  <si>
    <t>10.1109/TSE.2024.3462974</t>
  </si>
  <si>
    <t>https://www.scopus.com/inward/record.uri?eid=2-s2.0-85204479563&amp;doi=10.1109%2fTSE.2024.3462974&amp;partnerID=40&amp;md5=8035c66f76cf1a3afd9e92dd14454a8e</t>
  </si>
  <si>
    <t>and machine learning, computing methodologies, quantum computing, Software testing and debugging</t>
  </si>
  <si>
    <t>Quantum Computing (QC) promises computational speedup over classic computing. However, noise exists in near-term quantum computers. Quantum software testing (for gaining confidence in quantum software's correctness) is inevitably impacted by noise, i.e., it is impossible to know if a test case failed due to noise or real faults. Existing testing techniques test quantum programs without considering noise, i.e., by executing tests on ideal quantum computer simulators. Consequently, they are not directly applicable to test quantum software on real quantum computers or noisy simulators. Thus, we propose a noise-aware approach (named QOIN) to alleviate the noise effect on test results of quantum programs. QOIN employs machine learning techniques (e.g., transfer learning) to learn the noise effect of a quantum computer and filter it from a program's outputs. Such filtered outputs are then used as the input to perform test case assessments (determining the passing or failing of a test case execution against a test oracle). We evaluated QOIN on IBM's 23 noise models, Google's two available noise models, and Rigetti's Quantum Virtual Machine, with six real-world and 800 artificial programs. We also generated faulty versions of these programs to check if a failing test case execution can be determined under noise. Results show that QOIN can reduce the noise effect by more than 80% on most noise models. We used an existing test oracle to evaluate QOIN's effectiveness in quantum software testing. The results showed that QOIN attained scores of 99%, 75%, and 86% for precision, recall, and F1-score, respectively, for the test oracle across six real-world programs. For artificial programs, QOIN achieved scores of 93%, 79%, and 86% for precision, recall, and F1-score respectively. This highlights QOIN's effectiveness in learning noise patterns for noise-aware quantum software testing.  © 1976-2012 IEEE.</t>
  </si>
  <si>
    <t>Task Manager of Quantum Web Services Through a Load Balancing Solution</t>
  </si>
  <si>
    <t>Alvarado-Valiente J.; Romero-Álvarez J.; Moguel E.; Garcia-Alonso J.; Murillo J.M.,"Alvarado-Valiente, Jaime (57567776400)</t>
  </si>
  <si>
    <t>10.1007/978-3-031-62362-2_24</t>
  </si>
  <si>
    <t>https://www.scopus.com/inward/record.uri?eid=2-s2.0-85197789928&amp;doi=10.1007%2f978-3-031-62362-2_24&amp;partnerID=40&amp;md5=bc8a5e16fec720066c29c1187bb484e2</t>
  </si>
  <si>
    <t>Load Balancer, Quantum Computing, Quantum Software, Quantum Web Services, Task Manager</t>
  </si>
  <si>
    <t>In the dynamic field of quantum computing, characterized by constant innovation and continuous advancement of hardware and software capabilities, it is clear that this emerging technology holds immense potential in fields such as medicine and security. However, as the quantum computing ecosystem expands, it introduces a unique set of challenges for developers and researchers. One of the main challenges facing developers in the quantum field is the great diversity of quantum service providers. Each of these service providers has different ways of managing the execution tasks and returning the results, which is a problem when trying to execute the same circuit in different providers. In response to this, we present an approach to the management of quantum web services in the cloud, following web engineering techniques. This solution uses load balancing and resource allocation techniques to improve the execution of quantum tasks across multiple providers. The proposal is based on a Quantum Load Balancer that dynamically allocates tasks to the most suitable provider based on availability, performance, and cost. In addition, a Task Manager is introduced that integrates the balancer with a resource manager and a quantum task scheduler to provide a seamless and efficient user experience. The proposal is evaluated through a set of experiments on real quantum hardware and simulators from different quantum service providers, such as Amazon Braket and IBM Quantum. The evaluation results demonstrate a significant average reduction in response times, with an average reduction of 31.6% when the load balancer is employed. © The Author(s), under exclusive license to Springer Nature Switzerland AG 2024.</t>
  </si>
  <si>
    <t>QUANTUM SOFTWARE DEVELOPMENT: A SURVEY</t>
  </si>
  <si>
    <t>Jimnez-Navajas L.; Bhler F.; Leymann F.; Prez-Castillo R.; Piattini M.; Vietz D.,"Jimnez-Navajas, Luis (59242825700)</t>
  </si>
  <si>
    <t>10.26421/QIC24.7-8-4</t>
  </si>
  <si>
    <t>https://www.scopus.com/inward/record.uri?eid=2-s2.0-85200259970&amp;doi=10.26421%2fQIC24.7-8-4&amp;partnerID=40&amp;md5=30f434b1b727509658e0aa6611c8d6ff</t>
  </si>
  <si>
    <t>Hybrid Information Systems, Quantum Computing, Quantum Software Development, Survey</t>
  </si>
  <si>
    <t>Over the last few years, quantum computing has been growing at an exponential pace. Every day, new techniques, frameworks, modeling, and programming languages are emerging that aim to facilitate the development of quantum software, which is key to achieving the promising applications of quantum computing. However, which of these are actively used and the degree of satisfaction of researchers and developers regarding these quantum software frameworks and languages is not known. To address this, we conducted a survey to characterize which modeling tools and which quantum programming languages are used during the quantum software lifecycle. Researchers in academia and industry developers were surveyed, and a total of 57 responses were collected. The results indicate that during quantum software development, some models and diagrams are used to guide development. In addition, the survey results show what quantum programming languages are the most used alongside the classical programming languages employed to build hybrid programs, among other important insights. The implications of this survey are: (i) to find out what the current trends are within quantum software development and (ii) to find out what the needs are of quantum software developers with respect to current modeling and programming languages and tools. © Rinton Press.</t>
  </si>
  <si>
    <t>Towards a Framework of Architectural Patterns for Quantum Software Engineering</t>
  </si>
  <si>
    <t>10.1109/QCE60285.2024.10283</t>
  </si>
  <si>
    <t>https://www.scopus.com/inward/record.uri?eid=2-s2.0-85217167436&amp;doi=10.1109%2fQCE60285.2024.10283&amp;partnerID=40&amp;md5=3da1659e9a71ed3f9fe75a4ed7211ad6</t>
  </si>
  <si>
    <t>architectural patterns, maintainability, quantum software engineering, software patterns</t>
  </si>
  <si>
    <t>Quantum software engineering (QSE) has emerged as a discipline to address the challenges associated with developing software systems in the context of advancing quantum computing technology. This paper explores architectural design patterns specific to QSE. Building on previous work highlighting the need for high-level patterns, we analyze emerging architectural approaches in quantum computing. We identify key challenges unique to hybrid quantum-classical systems and propose a preliminary taxonomy of QSE architectural patterns. These patterns address recurring design problems in areas such as quantum resource management and classical-quantum integration. We describe several potential patterns and discuss their theoretical applications in hybrid software systems. This work aims to provide a foundation for further research into standardizing QSE architectural practices, with the goal of enhancing various quality characteristics of hybrid software (e.g., modularity or maintainability) in the NISQ era and beyond. © 2024 IEEE.</t>
  </si>
  <si>
    <t>Generating Quantum Software from Truth Tables</t>
  </si>
  <si>
    <t>Usaola M.P.; De Guzmán I.G.-R.; Serrano M.Á.; Piattini M.,"Usaola, Macario Polo (58291448600)</t>
  </si>
  <si>
    <t>10.1109/QCE60285.2024.10282</t>
  </si>
  <si>
    <t>https://www.scopus.com/inward/record.uri?eid=2-s2.0-85217179828&amp;doi=10.1109%2fQCE60285.2024.10282&amp;partnerID=40&amp;md5=d206eff09c2b227df5caecbaf9e4726c</t>
  </si>
  <si>
    <t>Automatic Software Generation, Quantum Computing, Quantum Software Engineering, Quantum Software Generation, Truth Tables</t>
  </si>
  <si>
    <t>Quantum computing promises significant advancements over classical computing by enabling exponential speedups for specific problems. Despite its potential, quantum software development remains challenging due to its complexity, cost, and susceptibility to errors. Aligned with the novel paradigm of Quantum Software Engineering (QSE), this paper introduces a tool designed to automate the generation of quantum software components from truth tables. The tool simplifies the development process by allowing users to specify expected output values for given inputs, which the tool then translates into the corresponding quantum code. This approach reduces the manual effort required and helps ensure accuracy in quantum program development. Our method not only streamlines quantum software generation but also optimizes the resulting quantum circuits by minimizing unnecessary computations. The paper provides a detailed overview of the algorithm, tool implementation, and potential applications, highlighting the tool's efficacy in facilitating more efficient quantum software development. © 2024 IEEE.</t>
  </si>
  <si>
    <t>Automated quantum software engineering</t>
  </si>
  <si>
    <t>Sarkar A.,"Sarkar, Aritra (57217587885)","57217587885","Automated quantum software engineering","https://www.scopus.com/inward/record.uri?eid=2-s2.0-85190257316&amp;doi=10.1007%2fs10515-024-00436-x&amp;partnerID=40&amp;md5=8dff4a17a4b8e00026d94d6638aee6e8"</t>
  </si>
  <si>
    <t>Automated Software Engineering</t>
  </si>
  <si>
    <t>10.1007/s10515-024-00436-x</t>
  </si>
  <si>
    <t>https://www.scopus.com/inward/record.uri?eid=2-s2.0-85190257316&amp;doi=10.1007%2fs10515-024-00436-x&amp;partnerID=40&amp;md5=8dff4a17a4b8e00026d94d6638aee6e8</t>
  </si>
  <si>
    <t>Program synthesis, Quantum algorithms, Software automation</t>
  </si>
  <si>
    <t>As bigger quantum processors with hundreds of qubits become increasingly available, the potential for quantum computing to solve problems intractable for classical computers is becoming more tangible. Designing efficient quantum algorithms and software in tandem is key to achieving quantum advantage. Quantum software engineering is challenging due to the unique counterintuitive nature of quantum logic. Moreover, with larger quantum systems, traditional programming using quantum assembly language and qubit-level reasoning is becoming infeasible. Automated Quantum Software Engineering (AQSE) can help to reduce the barrier to entry, speed up development, reduce errors, and improve the efficiency of quantum software. This article elucidates the motivation to research AQSE (why), a precise description of such a framework (what), and reflections on components that are required for implementing it (how). © The Author(s) 2024.</t>
  </si>
  <si>
    <t>A Model-Driven Framework for Composition-Based Quantum Circuit Design</t>
  </si>
  <si>
    <t>Gemeinhardt F.; Garmendia A.; Wimmer M.; Wille R.,"Gemeinhardt, Felix (57226305018)</t>
  </si>
  <si>
    <t>ACM Transactions on Quantum Computing</t>
  </si>
  <si>
    <t>10.1145/3688856</t>
  </si>
  <si>
    <t>https://www.scopus.com/inward/record.uri?eid=2-s2.0-85213292706&amp;doi=10.1145%2f3688856&amp;partnerID=40&amp;md5=467f4c8ef91609be111ab502d44e1ebb</t>
  </si>
  <si>
    <t>model-driven engineering, quantum circuits, Quantum computing, quantum software engineering, quantum software languages</t>
  </si>
  <si>
    <t>Quantum programming languages support the design of quantum applications. However, to create such programs, one needs to understand the fundamental characteristics of quantum computing and quantum information theory. Furthermore, quantum algorithms frequently make use of abstract operations with a hidden low-level realization (e.g., Quantum Fourier Transform). Thus, turning from elementary quantum operations to a higher-level view of quantum circuit design not only reduces the development effort but also lowers the entry barriers for non-quantum computing experts.To this end, this article proposes a modeling language and design framework for quantum circuits. This allows the definition of composite operators to advocate a higher-level quantum algorithm design, together with automated code generation for the circuit execution. To demonstrate the benefits of the proposed approach, coined Composition-based Quantum Circuit Designer, we applied it for realizing the Quantum Counting algorithm and the Quantum Approximate Optimization Algorithm. Our evaluation results show that, compared to an existing state-of-the-art editor, the proposed approach allows for the realization of both quantum algorithms on a high level with a substantially reduced development effort. In particular, the proposed approach shows constant scaling when increasing the size of the investigated quantum circuits and a lower change criticality when evolving existing quantum circuits.  © 2024 Copyright held by the owner/author(s).</t>
  </si>
  <si>
    <t>Virgínio T.; Bastos L.; Bezerra C.; Ribeiro M.; Machado I.,"Virgínio, Tássio (57211264408)</t>
  </si>
  <si>
    <t>https://www.scopus.com/inward/record.uri?eid=2-s2.0-85216191720&amp;doi=10.1145%2f3701625.3701676&amp;partnerID=40&amp;md5=a571b99d65756aa497a94736b6cd7c6e</t>
  </si>
  <si>
    <t>Empirical Evaluation, Quantum Software Systems, Software Testing, Test Smells</t>
  </si>
  <si>
    <t>Quantum Algorithm Cards: Streamlining the Development of Hybrid Classical-Quantum Applications</t>
  </si>
  <si>
    <t>Stirbu V.; Haghparast M.,"Stirbu, Vlad (57249175700)</t>
  </si>
  <si>
    <t>10.1007/978-3-031-49269-3_13</t>
  </si>
  <si>
    <t>https://www.scopus.com/inward/record.uri?eid=2-s2.0-85185552581&amp;doi=10.1007%2f978-3-031-49269-3_13&amp;partnerID=40&amp;md5=3c68a11fcfecb862455256eb9c08be99</t>
  </si>
  <si>
    <t>developer’s experience, quantum algorithm cards (QACs), Quantum software, software architecture, software development life-cycle</t>
  </si>
  <si>
    <t>The emergence of quantum computing proposes a revolutionary paradigm that can radically transform numerous scientific and industrial application domains. The ability of quantum computers to scale computations implies better performance and efficiency for certain algorithmic tasks than current computers provide. However, to gain benefit from such improvement, quantum computers must be integrated with existing software systems, a process that is not straightforward. In this paper, we investigate challenges that emerge when building larger hybrid classical-quantum computers and introduce the Quantum Algorithm Card (QAC) concept, an approach that could be employed to facilitate the decision making process around quantum technology. © The Author(s), under exclusive license to Springer Nature Switzerland AG 2024.</t>
  </si>
  <si>
    <t>Composable Quantum Oracles for Shifting Quantum Circuits Abstraction Level</t>
  </si>
  <si>
    <t>Murillo J.M.,"Murillo, Juan M (8687210000)","8687210000","Composable Quantum Oracles for Shifting Quantum Circuits Abstraction Level","https://www.scopus.com/inward/record.uri?eid=2-s2.0-85203790164&amp;doi=10.1109%2fQSW62656.2024.00014&amp;partnerID=40&amp;md5=909ffe57ab3e1a0b1b3dda3b63188cbd"</t>
  </si>
  <si>
    <t>10.1109/QSW62656.2024.00014</t>
  </si>
  <si>
    <t>https://www.scopus.com/inward/record.uri?eid=2-s2.0-85203790164&amp;doi=10.1109%2fQSW62656.2024.00014&amp;partnerID=40&amp;md5=909ffe57ab3e1a0b1b3dda3b63188cbd</t>
  </si>
  <si>
    <t>Quantum Computing, Quantum Software Engineering, Quantum Utility, Reusable Quantum Oracles</t>
  </si>
  <si>
    <t>In this paper, the issue of the low abstraction level supported by quantum programming languages based on quantum gates is addressed. The author of this proposal is leading a research line in which quantum registers are considered as data type encoders. From this starting point, the development of efficient quantum oracles implementing operations on these types is proposed. If such oracles are reusable and composable, then programmers will have access to higher-level abstraction operations for conceptualizing and encoding their solutions. The objective of this work is to present this research direction, outline the results achieved thus far, and depict future work and how they can help achieve Quantum Utility by allowing developers to work at a higher abstraction level.  © 2024 IEEE.</t>
  </si>
  <si>
    <t>Exposing the Hidden Layers and Interplay in the Quantum Software Stack</t>
  </si>
  <si>
    <t>Stirbu V.; De Griend A.M.-V.; Muff J.,"Stirbu, Vlad (57249175700)</t>
  </si>
  <si>
    <t>Proceedings - IEEE 21st International Conference on Software Architecture Companion, ICSA-C 2024</t>
  </si>
  <si>
    <t>10.1109/ICSA-C63560.2024.00010</t>
  </si>
  <si>
    <t>https://www.scopus.com/inward/record.uri?eid=2-s2.0-85203104566&amp;doi=10.1109%2fICSA-C63560.2024.00010&amp;partnerID=40&amp;md5=eeaac23a4328a6e90b27591b583affff</t>
  </si>
  <si>
    <t>Current and near-future quantum computers face resource limitations due to noise and low qubit counts. Despite this, effective quantum advantage can still be achieved due to the exponential nature of bit-to-qubit conversion. However, optimizing the software architecture of these systems is essential to utilize available resources efficiently. Unfortunately, the focus on user-friendly quantum computers has obscured critical steps in the software stack, leading to ripple effects into the stack's upper layer induced by limitations in current qubit implementations. This paper unveils the hidden interplay among layers of the quantum software stack.  © 2024 IEEE.</t>
  </si>
  <si>
    <t>Enabling continuous deployment techniques for quantum services</t>
  </si>
  <si>
    <t>Romero-Álvarez J.; Alvarado-Valiente J.; Moguel E.; Garcia-Alonso J.; Murillo J.M.,"Romero-Álvarez, Javier (57567571000)</t>
  </si>
  <si>
    <t>Software - Practice and Experience</t>
  </si>
  <si>
    <t>10.1002/spe.3326</t>
  </si>
  <si>
    <t>https://www.scopus.com/inward/record.uri?eid=2-s2.0-85187111071&amp;doi=10.1002%2fspe.3326&amp;partnerID=40&amp;md5=6dd83217f2af85ed5a84844eadee7bf5</t>
  </si>
  <si>
    <t>continuous deployment, OpenAPI, quantum computing, quantum services, quantum software engineering</t>
  </si>
  <si>
    <t>Early advances in quantum computing have provided new opportunities to tackle intricate problems in diverse areas such as cryptography, optimization, and simulation. However, current methodologies employed in quantum computing often require, among other things, a broad understanding of quantum hardware and low-level programming languages, posing challenges to software developers in effectively creating and implementing quantum services. This study advocates the adoption of software engineering principles in quantum computing, thereby establishing a higher level of hardware abstraction that allows developers to focus on application development. With this proposal, developers can design and deploy quantum services with less effort, which is similar to the facilitation provided by service-oriented computing for the development of conventional software services. This study introduces a continuous deployment strategy adapted to the development of quantum services that covers the creation and deployment of such services. For this purpose, an extension of the OpenAPI specification is proposed, which allows the generation of services that implement quantum algorithms. The proposal was validated through the creation of an application programming interface with diverse quantum algorithm implementations and evaluated through a survey of various developers and students who were introduced to the tool with positive results. © 2024 The Authors. Software: Practice and Experience published by John Wiley &amp; Sons Ltd.</t>
  </si>
  <si>
    <t>From Quantum Software Handcrafting to Quantum Software Engineering</t>
  </si>
  <si>
    <t>Bisicchia G.; García-Alonso J.; Murillo J.M.; Brogi A.,"Bisicchia, Giuseppe (57225906269)</t>
  </si>
  <si>
    <t>10.1109/SANER-C62648.2024.00026</t>
  </si>
  <si>
    <t>https://www.scopus.com/inward/record.uri?eid=2-s2.0-85202603874&amp;doi=10.1109%2fSANER-C62648.2024.00026&amp;partnerID=40&amp;md5=1025a3b63e771e5ef2eb37f84ae935d9</t>
  </si>
  <si>
    <t>Quantum Abstractions, Quantum Computing, Quantum Software Engineering, Software Engineering</t>
  </si>
  <si>
    <t>Quantum Computing holds the potential to change our world. Following the quantum wave, software engineers have recognised the opportunity to establish a new discipline of Quantum Software Engineering. Despite the significant progress achieved, Quantum Computing’s widespread adoption still faces critical hurdles. In this paper, we outline two of these challenges. (1) Quantum programming continues to be a complex art mastered by a select few experts. We suggest that the primary culprit can be pinpointed in the absence of high-level quantum software abstractions which forces developers to work with low-level quantum concepts and reason in terms of matrix multiplications. (2) The scarce collaboration among quantum software engineers resulted in a lack of platform and software interoperability. While a diversity of research proposals fuels scientific progress, it can hinder the development and adoption of innovative technologies, potentially fragmenting the collective efforts and confining them within isolated research groups. We believe that overcoming these issues is crucial for fostering innovation, advancing Quantum Software Engineering, and Quantum Computing as a whole. ©2024 IEEE.</t>
  </si>
  <si>
    <t>Gate Branch Coverage: A Metric for Quantum Software Testing</t>
  </si>
  <si>
    <t>Fortunato D.; Campos J.; Abreu R.,"Fortunato, Daniel (57219898042)</t>
  </si>
  <si>
    <t>10.1145/3663531.3664753</t>
  </si>
  <si>
    <t>https://www.scopus.com/inward/record.uri?eid=2-s2.0-85206451116&amp;doi=10.1145%2f3663531.3664753&amp;partnerID=40&amp;md5=389d24c4526d24fed18f0844962e33cf</t>
  </si>
  <si>
    <t>Quantum Computing, Quantum Gate Branch Coverage, Quantum Software Testing</t>
  </si>
  <si>
    <t>The inherent lack of technologies and knowledge from software developers about the intricacies of quantum physics constitutes a heavy hindrance in the development of correct quantum software. Therefore, quantum computing testing techniques are currently under heavy research. This paper proposes a new testing metric, Gate Branch Coverage. This metric aims to provide insight into the verification process status of quantum programs and enhance the quantum testing process overall. Gate Branch Coverage explores the properties of quantum controlled-type gates, measuring their number of exercised branches during the execution of quantum programs. © 2024 Copyright held by the owner/author(s).</t>
  </si>
  <si>
    <t>Quantum-Classical-Quantum Workflow in Quantum-HPC Middleware with GPU Acceleration</t>
  </si>
  <si>
    <t>Chen K.-C.; Li X.; Xu X.; Wang Y.-Y.; Liu C.-Y.,"Chen, Kuan-Cheng (57219325980)</t>
  </si>
  <si>
    <t>Proceedings - 2024 International Conference on Quantum Communications, Networking, and Computing, QCNC 2024</t>
  </si>
  <si>
    <t>10.1109/QCNC62729.2024.00017</t>
  </si>
  <si>
    <t>https://www.scopus.com/inward/record.uri?eid=2-s2.0-85203675730&amp;doi=10.1109%2fQCNC62729.2024.00017&amp;partnerID=40&amp;md5=7dd61d2730b7fe81bab698a89b5b73da</t>
  </si>
  <si>
    <t>cuQuantum SDK, Distributed Quantum Computing, Quantum Machine Learning, Quantum Simulation, Quantum Software, Tensor Network</t>
  </si>
  <si>
    <t>Achieving high-performance computation on quantum systems is challenging, requiring integration between quantum and classical computing resources. This study presents a distribution-aware Quantum-Classical-Quantum (QCQ) architecture that combines advanced quantum software frameworks with high-performance classical computing to improve quantum simulations for materials and condensed matter physics, including the prediction of quantum phase transitions. The architecture employs Variational Quantum Eigensolver (VQE) algorithms on Quantum Processing Units (QPUs) for efficient quantum state preparation, and Tensor Network states and Quantum Convolutional Neural Networks (QCNNs) on classical hardware for state classification. Utilizing the cuQuantum SDK and PennyLane's Lightning plugin, the QCQ architecture achieves up to tenfold increases in computational speed for complex phase transition classification tasks compared to traditional CPU-based methods, demonstrating 99.5% accuracy in predicting phase transitions in models like the transverse field Ising and XXZ systems. This framework integrates quantum algorithms, machine learning, and Quantum-HPC capabilities, offering transformative insights into the behavior of quantum systems across different scales. As quantum hardware continues to improve, the QCQ framework will play a crucial role in realizing the full potential of quantum computing by seamlessly integrating distributed quantum resources with state-of-the-art classical computing infrastructure. © 2024 IEEE.</t>
  </si>
  <si>
    <t>Quirk+: A Tool for Quantum Software Development Based on Quirk</t>
  </si>
  <si>
    <t>Gallardo J.Z.; Moguel E.; Canal C.; Garcia-Alonso J.,"Gallardo, Javier Zayas (59305563900)</t>
  </si>
  <si>
    <t>10.1109/SANER-C62648.2024.00027</t>
  </si>
  <si>
    <t>https://www.scopus.com/inward/record.uri?eid=2-s2.0-85202627554&amp;doi=10.1109%2fSANER-C62648.2024.00027&amp;partnerID=40&amp;md5=8d981a54d4e0f60baffd250e057f5158</t>
  </si>
  <si>
    <t>Circuit simulators, Quantum Composer, Quantum computing, Quirk</t>
  </si>
  <si>
    <t>Quantum computing is becoming increasingly relevant. Numerous research efforts are being carried out to improve quantum computers by increasing the number of qubits in their processors, mitigating noise, etc. However, the tools that exist to program these computers are not advancing at the same speed. Therefore, in this work, we propose Quirk+, a quantum circuit development tool based on Quirk. We have implemented improvements over Quirk such as the inclusion of a custom gate importer/exporter, a running circuit inspector, a translator to qasm and vice-versa, as well as other interface usability improvements. Tools such as the one we propose in this paper will facilitate the work of quantum software developers, as well as break down the barriers to access to this type of programming for classical software developers. ©2024 IEEE.</t>
  </si>
  <si>
    <t>Achieving Pareto-Optimality in Quantum Circuit Compilation via a Multi-Objective Heuristic Optimization Approach</t>
  </si>
  <si>
    <t>Świerkowska A.; Echavarria J.; Schulz L.; Schulz M.,"Świerkowska, Aleksandra (59546149500)</t>
  </si>
  <si>
    <t>10.1109/QCE60285.2024.10297</t>
  </si>
  <si>
    <t>https://www.scopus.com/inward/record.uri?eid=2-s2.0-85217162650&amp;doi=10.1109%2fQCE60285.2024.10297&amp;partnerID=40&amp;md5=cd92c3ddf2c5fa995a5378288902236d</t>
  </si>
  <si>
    <t>Genetic Algorithm, LLVM, MOEA, Multi-objective Optimization, NSGA-II, QIR, Quantum Compilation, Quantum Computing</t>
  </si>
  <si>
    <t>High Performance Computing-Quantum Computing (HPCQC) integration presents a promising yet challenging opportunity, particularly in the area of quantum circuit compilation and optimization, requiring further advancements in the field of Quantum Computing (QC). To address this, we introduce the Munich Quantum Compiler, a key component of the Munich Quantum Software Stack (MQSS). This compiler employs a heuristic-based approach to select a Pareto-optimal subset of optimizations in the form of LLVM passes for quantum circuits described in an LLVM-compliant Intermediate Representation (IR). © 2024 IEEE.</t>
  </si>
  <si>
    <t>Polynomial Reduction Methods and their Impact on QAOA Circuits</t>
  </si>
  <si>
    <t>Schmidbauer L.; Wintersperger K.; Lobe E.; Mauerer W.,"Schmidbauer, Lukas (59195901100)</t>
  </si>
  <si>
    <t>10.1109/QSW62656.2024.00018</t>
  </si>
  <si>
    <t>https://www.scopus.com/inward/record.uri?eid=2-s2.0-85198635019&amp;doi=10.1109%2fQSW62656.2024.00018&amp;partnerID=40&amp;md5=7e22db9c64e27a58b4729ce74682c518</t>
  </si>
  <si>
    <t>Graphs, Pseudo Boolean Function, PUBO, QAOA, Quantum Software, QUBO</t>
  </si>
  <si>
    <t>Abstraction layers are of paramount importance in software architecture, as they shield the higher-level formulation of payload computations from lower-level details. Since quantum computing (QC) introduces many such details that are often unaccustomed to computer scientists, an obvious desideratum is to devise appropriate abstraction layers for QC. For discrete optimisation, one such abstraction is to cast problems in quadratic unconstrained binary optimisation (QUBO) form, which is amenable to a variety of quantum approaches. However, different mathematically equivalent forms can lead to different behaviour on quantum hardware, ranging from ease of mapping onto qubits to performance scalability. In this work, we show how using higher-order problem formulations (that provide better expressivity in modelling optimisation tasks than plain QUBO formulations) and their automatic transformation into QUBO form can be used to leverage such differences to prioritise between different desired non-functional properties for quantum optimisation. Based on a practically relevant use-case and a graph-Theoretic analysis, we evaluate how different transformation approaches influence widely used quantum performance metrics (circuit depth, gates count, gate distribution, qubit scaling), and also consider the classical computational efforts required to perform the transformations, as they influence possibilities for achieving future quantum advantage. Furthermore, we establish more general properties and invariants of the transformation methods. Our quantitative study shows that the approach allows us to satisfy different trade-offs, and suggests various possibilities for the future construction of general-purpose abstractions and automatic generation of useful quantum circuits from high-level problem descriptions.  © 2024 IEEE.</t>
  </si>
  <si>
    <t>Improving Quantum Developer Experience with Kubernetes and Jupyter Notebooks</t>
  </si>
  <si>
    <t>Kinanen O.; Muñoz-Moller A.D.; Stirbu V.; Mikkonen T.,"Kinanen, Otso (59242193000)</t>
  </si>
  <si>
    <t>10.1109/QCE60285.2024.10286</t>
  </si>
  <si>
    <t>https://www.scopus.com/inward/record.uri?eid=2-s2.0-85217156205&amp;doi=10.1109%2fQCE60285.2024.10286&amp;partnerID=40&amp;md5=eb466a25c3c348c1e1497a9d45fb6a61</t>
  </si>
  <si>
    <t>developer experience, Jupyter notebook, Quantum software, software development</t>
  </si>
  <si>
    <t>Quantum computing proposes a revolutionary paradigm that can radically transform numerous scientific and industrial application domains. To realize this promise, new capabilities need software solutions that are able to effectively harness its power. However, developers face significant challenges when developing quantum software due to the high computational demands of simulating quantum computers on classical systems. In this paper, we investigate the potential of using an accessible and cost-efficient manner remote computational capabilities to improve the experience of quantum software developers. © 2024 IEEE.</t>
  </si>
  <si>
    <t>Orchestration for quantum services: The power of load balancing across multiple service providers</t>
  </si>
  <si>
    <t>Alvarado-Valiente J.; Romero-Álvarez J.; Moguel E.; García-Alonso J.; Murillo J.M.,"Alvarado-Valiente, Jaime (57567776400)</t>
  </si>
  <si>
    <t>10.1016/j.scico.2024.103139</t>
  </si>
  <si>
    <t>https://www.scopus.com/inward/record.uri?eid=2-s2.0-85192758596&amp;doi=10.1016%2fj.scico.2024.103139&amp;partnerID=40&amp;md5=f49851b630aae17b4e2c5df738da3e43</t>
  </si>
  <si>
    <t>Load balancer, Orchestration, Quantum computing, Quantum provider, Quantum software engineering</t>
  </si>
  <si>
    <t>Quantum computing plays a crucial role in solving complex problems for which classical supercomputers require an impractical amount of time. This emerging paradigm has the potential to revolutionize various fields such as cryptography, chemistry, and finance, making it a highly relevant area of research and development. Major companies such as Google, Amazon, IBM, and Microsoft, along with prestigious research institutions such as Oxford and MIT, are investing significant efforts into advancing this technology. However, the lack of a standardized approach among different providers poses challenges for developers to effectively access and utilize quantum computing resources. In this study, we propose a quantum orchestrator that is designed to facilitate the orchestration and execution of quantum circuits across multiple quantum service providers. The proposed solution aims to simplify the process for developers and facilitate the execution of quantum tasks using resources offered by different providers. The proposal is validated with the implementation of the proposed orchestrator for Amazon Braket and IBM Quantum. It can support both quantum and classical developers in defining, configuring, and executing circuits independently of the selected provider. © 2024 The Author(s)</t>
  </si>
  <si>
    <t>Quantum Program Testing Through Commuting Pauli Strings on IBM's Quantum Computers</t>
  </si>
  <si>
    <t>Muqeet A.; Ali S.; Arcaini P.,"Muqeet, Asmar (57914513400)</t>
  </si>
  <si>
    <t>Proceedings - 2024 39th ACM/IEEE International Conference on Automated Software Engineering, ASE 2024</t>
  </si>
  <si>
    <t>10.1145/3691620.3695275</t>
  </si>
  <si>
    <t>https://www.scopus.com/inward/record.uri?eid=2-s2.0-85212397984&amp;doi=10.1145%2f3691620.3695275&amp;partnerID=40&amp;md5=4587a5677c5f736466ead888b412f368</t>
  </si>
  <si>
    <t>pauli strings, quantum computing, software testing, test oracle</t>
  </si>
  <si>
    <t>The most promising applications of quantum computing are centered around solving search and optimization tasks, particularly in fields such as physics simulations, quantum chemistry, and finance. However, the current quantum software testing methods face practical limitations when applied in industrial contexts: (i) they do not apply to quantum programs most relevant to the industry, (ii) they require a full program specification, which is usually not available for these programs, and (iii) they are incompatible with error mitigation methods currently adopted by main industry actors like IBM. To address these challenges, we present QOPS, a novel quantum software testing approach. QOPS introduces a new definition of test cases based on Pauli strings to improve compatibility with different quantum programs. QOPS also introduces a new test oracle that can be directly integrated with industrial APIs such as IBM's Estimator API and can utilize error mitigation methods for testing on real noisy quantum computers. We also leverage the commuting property of Pauli strings to relax the requirement of having complete program specifications, making QOPS practical for testing complex quantum programs in industrial settings. We empirically evaluate QOPS on 194,982 real quantum programs, demonstrating effective performance in test assessment compared to the state-of-the-art with a perfect F1-score, precision, and recall. Furthermore, we validate the industrial applicability of QOPS by assessing its performance on IBM's three real quantum computers, incorporating both industrial and open-source error mitigation methods. © 2024 Copyright is held by the owner/author(s). Publication rights licensed to ACM.</t>
  </si>
  <si>
    <t>Technological diversity of quantum computing providers: a comparative study and a proposal for API Gateway integration</t>
  </si>
  <si>
    <t>Software Quality Journal</t>
  </si>
  <si>
    <t>10.1007/s11219-023-09633-5</t>
  </si>
  <si>
    <t>https://www.scopus.com/inward/record.uri?eid=2-s2.0-85160101993&amp;doi=10.1007%2fs11219-023-09633-5&amp;partnerID=40&amp;md5=8f5d53649a045b0c5615db756335b205</t>
  </si>
  <si>
    <t>Quantum API Gateway, Quantum computing, Quantum providers, Quantum services</t>
  </si>
  <si>
    <t>After decades of advances, mainly theoretical, in recent years quantum computing has begun to show its first practical applications. This new and revolutionary technology aims to enhance essential areas such as cybersecurity, financial services, or medicine. The growth of this technology has encouraged different research centers and big companies such as IBM, Amazon, and Google to dedicate considerable efforts to developing new technologies that bring quantum computing to the market. However, these technologies are not yet mature and create a significant vendor lock-in problem. Therefore, new tools are needed that facilitate access to this technology and that allow developers to increase the abstraction level at which they work. Given that the integration of quantum software should not be very different from that of classical services, we can take advantage of the knowledge acquired and use current techniques of service-oriented computing. In this work, we have carried out a technical comparison between different quantum computing service providers using a case study, by performing empirical tests based on the Travelling Salesman Problem. This study highlights the differences between the main providers. To address these differences and reduce the vendor lock-in effect, we propose an extension of the Quantum API Gateway to support the different providers and the casuistry that each one presents. This would allow programmers to deploy quantum code without vendor-specific knowledge of the major providers, which would facilitate access and simplify the development of quantum applications. © The Author(s) 2023.</t>
  </si>
  <si>
    <t>Quantum Service-Oriented Computing: A Practical Introduction to Quantum Web Services and Quantum Workflows</t>
  </si>
  <si>
    <t>Beisel M.; Garcia-Alonso J.; Murillo J.M.; Weder B.,"Beisel, Martin (57551888200)</t>
  </si>
  <si>
    <t>10.1007/978-3-031-62362-2_45</t>
  </si>
  <si>
    <t>https://www.scopus.com/inward/record.uri?eid=2-s2.0-85197764374&amp;doi=10.1007%2f978-3-031-62362-2_45&amp;partnerID=40&amp;md5=a6f872ced99aebe43edf94fe7be868b9</t>
  </si>
  <si>
    <t>Quantum applications are hybrid and require quantum and classical programs. Similar to classical applications, they can benefit from modularity, maintainability, and reusability. This can be achieved by implementing the different functionalities of quantum applications as independent web services. In this tutorial, we provide an overview of concepts to develop and execute quantum applications based on the paradigm of service-oriented computing. This includes the development of quantum web services and corresponding OpenAPI specifications. Further, these services are orchestrated using quantum workflows to achieve robustness, scalability, and reliability. Thereby, concepts and tools for their modeling, execution, and monitoring are introduced and practically applied. © The Author(s), under exclusive license to Springer Nature Switzerland AG 2024.</t>
  </si>
  <si>
    <t>A Web-based Software Development Kit for Quantum Network Simulation</t>
  </si>
  <si>
    <t>Diadamo S.; Vista F.,"Diadamo, Stephen (57218843774)</t>
  </si>
  <si>
    <t>10.1109/QSW62656.2024.00029</t>
  </si>
  <si>
    <t>https://www.scopus.com/inward/record.uri?eid=2-s2.0-85203805294&amp;doi=10.1109%2fQSW62656.2024.00029&amp;partnerID=40&amp;md5=cbeab0e3e7e1b5ab405ad0e341bf90a2</t>
  </si>
  <si>
    <t>emulation, quantum communication, Quantum networks, quantum software, simulation, virtual lab</t>
  </si>
  <si>
    <t>Quantum network simulation is an essential step towards developing applications for quantum networks and determining minimal requirements for the network hardware. As it is with classical networking, a simulation ecosystem allows for application development, standardization, and overall community building. Currently, there is limited traction towards building a quantum networking community-there are limited open-source platforms, challenging frameworks with steep learning curves, and strong requirements of software engineering skills. Our Quantum Network Development Kit (QNDK) project aims to solve these issues. It includes a graphical user interface to easily develop and run quantum network simulations with very little code. It integrates various quantum network simulation engines and provides a single interface to them, allowing users to use the features from any of them. Further, it deploys simulation execution in a cloud environment, offloading strong computing requirements to a high-performance computing system. In this paper, we detail the core features of the QNDK and outline the development roadmap to enabling virtual quantum testbeds.  © 2024 IEEE.</t>
  </si>
  <si>
    <t>Agile meets quantum: a novel genetic algorithm model for predicting the success of quantum software development project</t>
  </si>
  <si>
    <t>Khan A.A.; Akbar M.A.; Lahtinen V.; Paavola M.; Niazi M.; Alatawi M.N.; Alotaibi S.D.,"Khan, Arif Ali (26434399300)</t>
  </si>
  <si>
    <t>10.1007/s10515-024-00434-z</t>
  </si>
  <si>
    <t>https://www.scopus.com/inward/record.uri?eid=2-s2.0-85189291782&amp;doi=10.1007%2fs10515-024-00434-z&amp;partnerID=40&amp;md5=ed2869097817f5a391627d37d498102a</t>
  </si>
  <si>
    <t>Agile approaches, Prediction model, Quantum software development</t>
  </si>
  <si>
    <t>Quantum software systems represent a new realm in software engineering, utilizing quantum bits (Qubits) and quantum gates (Qgates) to solve the complex problems more efficiently than classical counterparts. Agile software development approaches are considered to address many inherent challenges in quantum software development, but their effective integration remains unexplored. This study investigates key causes of challenges that could hinders the adoption of traditional agile approaches in quantum software projects and develop an Agile-Quantum Software Project Success Prediction Model (AQSSPM). Firstly, we identified 19 causes of challenging factors discussed in our previous study, which are potentially impacting agile-quantum project success. Secondly, a survey was conducted to collect expert opinions on these causes and applied Genetic Algorithm (GA) with Naive Bayes Classifier (NBC) and Logistic Regression (LR) to develop the AQSSPM. Utilizing GA with NBC, project success probability improved from 53.17 to 99.68%, with cost reductions from 0.463 to 0.403%. Similarly, GA with LR increased success rates from 55.52 to 98.99%, and costs decreased from 0.496 to 0.409% after 100 iterations. Both methods result showed a strong positive correlation (rs = 0.955) in causes ranking, with no significant difference between them (t = 1.195, p = 0.240 &gt; 0.05). The AQSSPM highlights critical focus areas for efficiently and successfully implementing agile-quantum projects considering the cost factor of a particular project. © The Author(s) 2024.</t>
  </si>
  <si>
    <t>Evolution of Service-Oriented Computing: Integrating Quantum Techniques for Integer Factorization</t>
  </si>
  <si>
    <t>Salama R.; Alghamdi W.; Alsalmi H.M.; Mayakannan S.; Taqui S.N.; Deepalakshmi R.,"Salama, Reda (56511506800)</t>
  </si>
  <si>
    <t>2024 IEEE 9th International Conference for Convergence in Technology, I2CT 2024</t>
  </si>
  <si>
    <t>10.1109/I2CT61223.2024.10543362</t>
  </si>
  <si>
    <t>https://www.scopus.com/inward/record.uri?eid=2-s2.0-85196827507&amp;doi=10.1109%2fI2CT61223.2024.10543362&amp;partnerID=40&amp;md5=7622e4ef382381bac1ba408a76d69511</t>
  </si>
  <si>
    <t>Classical services, Quantum Service Oriented Computing, Service-Oriented Computing</t>
  </si>
  <si>
    <t>The development of quantum computing has caught the attention of businesses that could profit from implementing quantum software. Given this, it is not out of the question that in the coming years, hybrid systems will begin to emerge, merging together both the traditional software systems of organization and new quantum ones, giving solutions to difficulties that are today intractable. Service oriented computing (soc) is a logical technique to facilitate such integration. There are some conceptual similarities between calling on a classical service and calling on a quantum service, but there are significant technological differences. This research uses the amazon braket quantum service platform and a well-known problem with a quantum solution to highlight these distinctions and the difficulties inherent in developing high-quality quantum services (integer factorization). To practice providing the factorization as a quantum service, we perform the exercise. This case study illustrates the challenges associated with adopting service-oriented computing for integrating hybrid systems based on classical and quantum principles. After conducting this study, we were able to make suggestions on where to place effort in order to bring about the most effective realization of quantum service-oriented computing. © 2024 IEEE.</t>
  </si>
  <si>
    <t>Hybrid quantum architecture for smart city security</t>
  </si>
  <si>
    <t>Barletta V.S.; Caivano D.; De Vincentiis M.; Pal A.; Scalera M.,"Barletta, Vita Santa (57205505690)</t>
  </si>
  <si>
    <t>Journal of Systems and Software</t>
  </si>
  <si>
    <t>10.1016/j.jss.2024.112161</t>
  </si>
  <si>
    <t>https://www.scopus.com/inward/record.uri?eid=2-s2.0-85199449984&amp;doi=10.1016%2fj.jss.2024.112161&amp;partnerID=40&amp;md5=a32e77922f826d849310ca69069170e2</t>
  </si>
  <si>
    <t>Hybrid quantum system, Quantum software engineering, Security engineering, Smart city</t>
  </si>
  <si>
    <t>Currently and in the near future, Smart Cities are vital to enhance urban living, address resource challenges, optimize infrastructure, and harness technology for sustainability, efficiency, and improved quality of life in rapidly urbanizing environments. Owing to the high usage of networks, sensors, and connected devices, Smart Cities generate a massive amount of data. Therefore, Smart City security concerns encompass data privacy, Internet-of-Things (IoT) vulnerabilities, cyber threats, and urban infrastructure risks, requiring robust solutions to safeguard digital assets, citizens, and critical services. Some solutions include robust cybersecurity measures, data encryption, Artificial Intelligence (AI)-driven threat detection, public–private partnerships, standardized security protocols, and community engagement to foster a resilient and secure smart city ecosystem. For example, Security Information and Event Management (SIEM) helps in real-time monitoring, threat detection, and incident response by aggregating and analyzing security data. To this end, no integrated systems are operating in this context. In this paper, we propose a Hybrid Quantum-Classical Architecture for bolstering Smart City security that exploits Quantum Machine Learning (QML) and SIEM to provide security based on Quantum Artificial Intelligence and patterns/rules. The validity of the hybrid quantum-classical architecture was proven by conducting experiments and a comparison of the QML algorithms with state-of-the-art AI algorithms. We also provide a proof of concept dashboard for the proposed architecture. © 2024 The Author(s)</t>
  </si>
  <si>
    <t>Some Initial Guidelines for Building Reusable Quantum Oracles</t>
  </si>
  <si>
    <t>Sanchez-Rivero J.; Talaván D.; Garcia-Alonso J.; Ruiz-Cortés A.; Murillo J.M.,"Sanchez-Rivero, Javier (58087800300)</t>
  </si>
  <si>
    <t>10.1007/978-981-97-0989-2_16</t>
  </si>
  <si>
    <t>https://www.scopus.com/inward/record.uri?eid=2-s2.0-85189748599&amp;doi=10.1007%2f978-981-97-0989-2_16&amp;partnerID=40&amp;md5=73c1179e482530426c9a1322d8e737b2</t>
  </si>
  <si>
    <t>oracle, quantum algorithms, quantum computing, quantum software reuse, reuse guidelines</t>
  </si>
  <si>
    <t>The evolution of quantum hardware is highlighting the need for advances in quantum software engineering that help developers create quantum software with good quality attributes. Specifically, reusability has been traditionally considered an important quality attribute. Increasing the reusability of quantum software will help developers create more complex solutions. This work focuses on the reusability of oracles, a well-known pattern of quantum algorithms that can be used to perform functions used as input by other algorithms. In this work, we present several guidelines for making reusable quantum oracles. These guidelines include three different levels for oracle reuse: the reasoning behind the oracle algorithm, the function which creates the oracle, and the oracle itself. To demonstrate these guidelines, two different implementations of a range of integers oracle have been built by reusing simpler oracles. The quality of these implementations is evaluated in terms of functionality and quantum circuit depth. Then, we provide an example of documentation following the proposed guidelines for both implementations to foster reuse of the provided oracles. This work aims to be a first point of discussion towards quantum software reusability. © The Author(s), under exclusive license to Springer Nature Singapore Pte Ltd. 2024.</t>
  </si>
  <si>
    <t>A Framework for Quantum based Software Development Process</t>
  </si>
  <si>
    <t>Nagarajan S.; Malarvel M.; Thangakumar J.,"Nagarajan, Sathishkumar (59156651500)</t>
  </si>
  <si>
    <t>2024 International Conference on Advances in Data Engineering and Intelligent Computing Systems, ADICS 2024</t>
  </si>
  <si>
    <t>10.1109/ADICS58448.2024.10533595</t>
  </si>
  <si>
    <t>https://www.scopus.com/inward/record.uri?eid=2-s2.0-85195215271&amp;doi=10.1109%2fADICS58448.2024.10533595&amp;partnerID=40&amp;md5=4e3f1432d4919701c35df3705e4b9456</t>
  </si>
  <si>
    <t>Classical computing, Error correction, Machine learning, Optimization, Quantum computing</t>
  </si>
  <si>
    <t>Quantum software is essential for fully harnessing the capabilities of quantum computing systems. Consequently, it has been garnering growing interest in recent times. This document provides a precise definition of the concept of 'quantum software engineering' and presents a comprehensive framework for the life cycle of quantum software. Given the interdisciplinary nature of quantum computing, it is essential to establish a shared understanding of the process for developing and implementing a quantum software application. At present, there isn't a complete methodology or lifecycle that covers every significant stage that could come up along the process of development and execution. That's why we provide the quantum software lifecycle in this document. With this paradigm, practitioners, developers, and scholars have a clear path forward for quantum computing. The provision of a methodical development roadmap for quantum- principles-based software encourages creativity in this quickly expanding subject.  © 2024 IEEE.</t>
  </si>
  <si>
    <t>An empirical study into the effects of transpilation on quantum circuit smells</t>
  </si>
  <si>
    <t>Stefano M.D.; Nucci D.D.; Palomba F.; Lucia A.D.,"Stefano, Manuel De (57219489857)</t>
  </si>
  <si>
    <t>Empirical Software Engineering</t>
  </si>
  <si>
    <t>10.1007/s10664-024-10461-9</t>
  </si>
  <si>
    <t>https://www.scopus.com/inward/record.uri?eid=2-s2.0-85191972020&amp;doi=10.1007%2fs10664-024-10461-9&amp;partnerID=40&amp;md5=9261c7082884807bd6547eacf631096f</t>
  </si>
  <si>
    <t>Code smells, Empirical software engineering, Quantum computing, Quantum software engineering Quantum software quality</t>
  </si>
  <si>
    <t>Quantum computing is a promising field that can solve complex problems beyond traditional computers’ capabilities. Developing high-quality quantum software applications, called quantum software engineering, has recently gained attention. However, quantum software development faces challenges related to code quality. A recent study found that many open-source quantum programs are affected by quantum-specific code smells, with long circuit being the most common. While the study provided relevant insights into the prevalence of code smells in quantum circuits, it did not explore the potential effect of transpilation, a necessary step for executing quantum computer programs, on the emergence of code smells. Indeed, transpilation might alter those characteristics employed to detect the presence of a smell on a circuit. To address this limitation, we present a new study investigating the impact of transpilation on quantum-specific code smells and how different target gate sets affect the results. We conducted experiments on 17 open-source quantum programs alongside a set of 100 synthetic circuits. We found that transpilation can significantly alter the metrics that are used to detect code smells, even into previously smell-free circuits, with the long circuit smell being the most susceptible to transpilation. Furthermore, the choice of the gate set significantly influences the presence and severity of code smells in transpiled circuits, highlighting the need for careful gate set selection to mitigate their impact. These findings have implications for circuit optimization and high-quality quantum software development. Further research is needed to understand the consequences of code smells and their potential impact on quantum computations, considering the characteristics and constraints of different gate sets and hardware platforms. © The Author(s) 2024.</t>
  </si>
  <si>
    <t>Qubernetes: Towards a unified cloud-native execution platform for hybrid classic-quantum computing</t>
  </si>
  <si>
    <t>Stirbu V.; Kinanen O.; Haghparast M.; Mikkonen T.,"Stirbu, Vlad (57249175700)</t>
  </si>
  <si>
    <t>10.1016/j.infsof.2024.107529</t>
  </si>
  <si>
    <t>https://www.scopus.com/inward/record.uri?eid=2-s2.0-85200122669&amp;doi=10.1016%2fj.infsof.2024.107529&amp;partnerID=40&amp;md5=1cf6ee52c0ecda16af7996bf452b1919</t>
  </si>
  <si>
    <t>Cloud-native computing, Containers, Hybrid classical-quantum software, Quantum software, Quantum software development lifecycle</t>
  </si>
  <si>
    <t>Context: The emergence of quantum computing proposes a revolutionary paradigm that can radically transform numerous scientific and industrial application domains. The ability of quantum computers to scale computations beyond what the current computers are capable of implies better performance and efficiency for certain algorithmic tasks. Objective: However, to benefit from such improvement, quantum computers must be integrated with existing software systems, a process that is not straightforward. In this paper, we propose a unified execution model that addresses the challenges that emerge from building hybrid classical-quantum applications at scale. Method: Following the Design Science Research methodology, we proposed a convention for mapping quantum resources and artifacts to Kubernetes concepts. Then, in an experimental Kubernetes cluster, we conducted experiments for scheduling and executing quantum tasks on both quantum simulators and hardware. Results: The experimental results demonstrate that the proposed platform Qubernetes (or Kubernetes for quantum) exposes the quantum computation tasks and hardware capabilities following established cloud-native principles, allowing seamless integration into the larger Kubernetes ecosystem. Conclusion: The quantum computing potential cannot be realized without seamless integration into classical computing. By validating that it is practical to execute quantum tasks in a Kubernetes infrastructure, we pave the way for leveraging the existing Kubernetes ecosystem as an enabler for hybrid classical-quantum computing. © 2024 The Author(s)</t>
  </si>
  <si>
    <t>QFaaS: A Serverless Function-as-a-Service framework for Quantum computing</t>
  </si>
  <si>
    <t>Nguyen H.T.; Usman M.; Buyya R.,"Nguyen, Hoa T. (58127170500)</t>
  </si>
  <si>
    <t>Future Generation Computer Systems</t>
  </si>
  <si>
    <t>10.1016/j.future.2024.01.018</t>
  </si>
  <si>
    <t>https://www.scopus.com/inward/record.uri?eid=2-s2.0-85182735063&amp;doi=10.1016%2fj.future.2024.01.018&amp;partnerID=40&amp;md5=5d496ca0d9a4cedde632246beb18bb94</t>
  </si>
  <si>
    <t>Hybrid quantum-classical computing, Quantum cloud computing, Quantum DevOps, Quantum function-as-a-service, Quantum serverless, Quantum software engineering</t>
  </si>
  <si>
    <t>Quantum computing is rapidly reaching a point in which its application design and engineering aspects must be seriously considered. However, quantum software engineering is still in its infancy, with numerous challenges, especially in dealing with the diversity of quantum programming languages and noisy intermediate-scale quantum (NISQ) systems. To alleviate these challenges, we propose QFaaS, a holistic Quantum Function-as-a-Service framework, which leverages the advantages of the serverless model, DevOps lifecycle, and the state-of-the-art software techniques to advance practical quantum computing for next-generation application development in the NISQ era. Our framework provides essential elements of a serverless quantum system to streamline service-oriented quantum application development in cloud environments, such as combining hybrid quantum–classical computation, automating the backend selection, cold start mitigation, and adapting DevOps techniques. QFaaS offers a full-stack and unified quantum serverless platform by integrating multiple well-known quantum software development kits (Qiskit, Q#, Cirq, and Braket), quantum simulators, and cloud providers (IBM Quantum and Amazon Braket). This paper proposes the concept of quantum function-as-a-service, system design, operation workflows, implementation of QFaaS, and lessons learned on the benefits and limitations of quantum serverless computing. We also present practical use cases with various quantum applications on today's quantum computers and simulators to demonstrate our framework capability to facilitate the ongoing quantum software transition. © 2024 The Author(s)</t>
  </si>
  <si>
    <t>Exploratory Review of Quantum Computing Software Requirements Specification and their Measurement</t>
  </si>
  <si>
    <t>Hacaloglu T.; Soubra H.; Bourque P.,"Hacaloglu, Tuna (56422190200)</t>
  </si>
  <si>
    <t>CEUR Workshop Proceedings</t>
  </si>
  <si>
    <t>https://www.scopus.com/inward/record.uri?eid=2-s2.0-85212668810&amp;partnerID=40&amp;md5=c7f4c294d18cd7937ce433dfe54bf277</t>
  </si>
  <si>
    <t>quantum software, quantum software requirements, Software size measurement</t>
  </si>
  <si>
    <t>Quantum software sets itself apart from classical software owing to its powerful computational abilities rooted in entanglement and superposition. Unlike classical software, quantum software diverges notably across various dimensions, including computational models, hardware architectures, algorithms, deployment platforms, and problem domains. Quantum software is also often not standalone and interacts heavily with classical software, stressing the importance of carefully considering hybridization. From a software engineering standpoint, researchers generally agree that a different approach is required for quantum software, and they advocate a Quantum Software Development Life Cycle (SDLC). This exploratory study briefly outlines the specifics of quantum software, overviews the proposed approaches regarding the software requirements of quantum software, and then reviews the current alternatives for measuring the functional size of quantum software. This study indicates that only a few papers in the literature discuss the requirements and functional size measurements of quantum software. Their results are also mostly conceptual and have not yet been empirically validated. Functional size measurement using quantum software remains an open area for further research. © 2024 Copyright for this paper by its authors.</t>
  </si>
  <si>
    <t>Quantum Software Ecosystem: Stakeholders, Interactions and Challenges</t>
  </si>
  <si>
    <t>Stirbu V.; Mikkonen T.,"Stirbu, Vlad (57249175700)</t>
  </si>
  <si>
    <t>Lecture Notes in Business Information Processing</t>
  </si>
  <si>
    <t>10.1007/978-3-031-53227-6_33</t>
  </si>
  <si>
    <t>https://www.scopus.com/inward/record.uri?eid=2-s2.0-85188667855&amp;doi=10.1007%2f978-3-031-53227-6_33&amp;partnerID=40&amp;md5=a99b0be129a8970c9fd1dffd621e4641</t>
  </si>
  <si>
    <t>https://www.scopus.com/inward/record.uri?eid=2-s2.0-85188667855&amp;doi=10.1007%2f978-3-031-53227-6_33&amp;partnerID=40&amp;md5=a99b0be129a8970c9fd1dffd621e4641, Quantum software, Value chain</t>
  </si>
  <si>
    <t>The emergence of quantum computing proposes a revolutionary paradigm that can radically transform numerous scientific and industrial application domains. The ability of quantum computers to scale computations imply better performance and efficiency for certain algorithmic tasks than current computers provide. However, to gain benefit from such improvement, quantum computers must be integrated with existing software systems, a process that is not straightforward. In this paper, we investigate the quantum computing ecosystem and the stakeholders involved in building larger hybrid classical-quantum systems. In addition, we discuss the challenges that are emerging at the horizon as the field of quantum computing becomes more mature. © The Author(s) 2024.</t>
  </si>
  <si>
    <t>Cut&amp;Shoot: Cutting &amp; Distributing Quantum Circuits Across Multiple NISQ Computers</t>
  </si>
  <si>
    <t>Bisicchia G.; Bocci A.; Garcia-Alonso J.; Murillo J.M.; Brogi A.,"Bisicchia, Giuseppe (57225906269)</t>
  </si>
  <si>
    <t>10.1109/QCE60285.2024.10276</t>
  </si>
  <si>
    <t>https://www.scopus.com/inward/record.uri?eid=2-s2.0-85217161862&amp;doi=10.1109%2fQCE60285.2024.10276&amp;partnerID=40&amp;md5=71f98335dd230625bbd22296c0f06b2e</t>
  </si>
  <si>
    <t>Circuit Cutting, Distributed Quantum Computing, Quantum Cloud Computing, Quantum Computing, Quantum Software Engineering, Shot-Wise Distribution</t>
  </si>
  <si>
    <t>Currently, quantum researchers are facing the limitations of NISQ (Noisy Intermediate-Scale Quantum) computers, such as limited qubit counts and high sensitivity to external interference. In response to these challenges, two techniques have recently been proposed, among others, to enhance the execution of quantum circuits: circuit cutting and shot-wise distribution. Circuit cutting partitions large quantum circuits into smaller fragments that can be executed on today's NISQ devices. Shot-wise distribution leverages multiple heterogeneous quantum computers by distributing the shots of a single quantum circuit execution across various NISQ devices, improving resiliency and reducing overall execution time, in a flexible and customisable way. In this work, we investigate the synergic effect of a seamless composition of these two techniques into a unified pipeline of our own design, termed Cut&amp;Shoot. This pipeline fragments a single quantum circuit into multiple independent sub-circuits, distributes the shots of each fragment across various quantum computers, and finally merges the results to reconstruct the output for the original circuit. Noisy simulation experiments seem to indicate that circuit cutting effectively reduces error rates, without the need to increase the number of shots performed. Shot-wise distribution, instead, while offering several qualitative advantages, does not significantly affect error rates, with negligible time overhead. © 2024 IEEE.</t>
  </si>
  <si>
    <t>Quantum Software Sizing: Contemporary Interpretations and Approaches</t>
  </si>
  <si>
    <t>Soubra H.,"Soubra, Hassan (54917468400)","54917468400","Quantum Software Sizing: Contemporary Interpretations and Approaches","https://www.scopus.com/inward/record.uri?eid=2-s2.0-85212673051&amp;partnerID=40&amp;md5=1339bc7639c9af97f6a693e685a8c7d6"</t>
  </si>
  <si>
    <t>https://www.scopus.com/inward/record.uri?eid=2-s2.0-85212673051&amp;partnerID=40&amp;md5=1339bc7639c9af97f6a693e685a8c7d6</t>
  </si>
  <si>
    <t>Measurement, Metrics, Quantum Software, Quantum Software Engineering, Quantum Software Sizing</t>
  </si>
  <si>
    <t>Conventional software sizing approaches initially centered on metrics like lines of code, gradually transitioning to more refined measurements such as function points. However, these approaches could not be directly applicable to quantum software due to the fundamental differences between classical and quantum computing paradigms. In quantum software sizing, factors such as the number of qubits required, the depth of quantum circuits, the connectivity requirements of qubits, the error rates of quantum gates, and the complexity of the quantum algorithms play crucial roles. Additionally, considerations such as the choice of quantum programming language, quantum hardware platform, and optimization techniques also impact the overall size estimation. This paper provides an overview of quantum software sizing, highlighting initial exploration and classification of sizing measurement concepts of Quantum Software. © 2024 Copyright for this paper by its authors.</t>
  </si>
  <si>
    <t>Unraveling quantum computing system architectures: An extensive survey of cutting-edge paradigms</t>
  </si>
  <si>
    <t>Zhao X.; Xu X.; Qi L.; Xia X.; Bilal M.; Gong W.; Kou H.,"Zhao, Xudong (58752833600)</t>
  </si>
  <si>
    <t>10.1016/j.infsof.2023.107380</t>
  </si>
  <si>
    <t>https://www.scopus.com/inward/record.uri?eid=2-s2.0-85179094225&amp;doi=10.1016%2fj.infsof.2023.107380&amp;partnerID=40&amp;md5=fd9ef3dd6d9f7e6bae0e8fa8439e9741</t>
  </si>
  <si>
    <t>Quantum computing, Quantum software architecture, Quantum software engineering</t>
  </si>
  <si>
    <t>Context: The convergence of physics and computer science in the realm of quantum computing systems has sparked a profound revolution within the computer industry. However, despite such promise, the existing focus on quantum software systems primarily centers on the generation of quantum source code, inadvertently overlooking the pivotal role of the overall software architecture. Objectives: In order to provide comprehensive guidance to researchers and practitioners engaged in quantum software development, employing an architecture-centered development model, an extensive literature review was conducted pertaining to existing research on quantum software architecture. The analysis encompasses a detailed examination of the characteristics exhibited by these studies and the identification of prospective challenges that lie ahead in the field of quantum software architecture. Methods: We have closely examined instances of quantum software engineering, quantum modeling languages, quantum design patterns, and quantum communication security to gain insights into the distinctive attributes associated with various software architecture approaches. Results: Our findings underscore the critical significance of prioritizing software architecture in the development of robust and efficient quantum software systems. Through the synthesis of these multifaceted aspects, both researchers and practitioners can devise quantum software solutions that are inherently architecture-centric. Conclusion: The software architecture of quantum computing systems plays a pivotal role in determining their ultimate success and usability. Given the ongoing advancements in quantum computing technology, the migration of traditional software architecture development methods to the domain of quantum software development holds significant importance. © 2023 Elsevier B.V.</t>
  </si>
  <si>
    <t>Parallel quantum computing simulations via quantum accelerator platform virtualization</t>
  </si>
  <si>
    <t>Claudino D.; Lyakh D.I.; McCaskey A.J.,"Claudino, Daniel (57188728199)</t>
  </si>
  <si>
    <t>10.1016/j.future.2024.06.007</t>
  </si>
  <si>
    <t>https://www.scopus.com/inward/record.uri?eid=2-s2.0-85195687701&amp;doi=10.1016%2fj.future.2024.06.007&amp;partnerID=40&amp;md5=06c814a6b6ad4f256c696f15e3db075c</t>
  </si>
  <si>
    <t>Distributed computing, Quantum computing, Quantum software</t>
  </si>
  <si>
    <t>Quantum circuit execution is a central task in quantum computation. Due to inherent quantum-mechanical constraints, quantum computing workflows often involve a considerable number of independent measurements over a large set of slightly different quantum circuits. Here we discuss a simple model for parallelizing such quantum circuit executions that is based on introducing a large array of virtual quantum processing units (mapped to HPC nodes in our case) as a parallel quantum computing platform. Implemented within the XACC framework, the model can readily take advantage of its backend-agnostic features, enabling parallel quantum computing/simulation over any target backend supported by XACC. We illustrate the performance of this approach by demonstrating strong scaling in two pertinent domain science problems, namely in computing the gradients for the multi-contracted variational quantum eigensolver and in data-driven quantum circuit learning, where we vary the number of qubits and the number of circuit layers. The latter simulation leverages the cuQuantum library to run efficiently on GPU-accelerated HPC platforms. © 2024 Elsevier B.V.</t>
  </si>
  <si>
    <t>Quantum Software Engineering: Practical Challenges</t>
  </si>
  <si>
    <t>Piattini M.; Hevia J.L.; Peterssen G.,"Piattini, Mario (7004203473)</t>
  </si>
  <si>
    <t>10.1142/S021819402441002X</t>
  </si>
  <si>
    <t>https://www.scopus.com/inward/record.uri?eid=2-s2.0-85202783033&amp;doi=10.1142%2fS021819402441002X&amp;partnerID=40&amp;md5=2cf92a2ca398d8bdb749c0c93bfe2c9c</t>
  </si>
  <si>
    <t>Quantum computing, quantum software, quantum software engineering</t>
  </si>
  <si>
    <t>Quantum computing is a young discipline that specializes in the construction of hardware and software using the quantum properties of nature, to solve problems of higher complexity that classical computing cannot address, in multiple business areas. The most important computing revolution of the last 60 years has begun because of the integration of classical computing, quantum computing and artificial intelligence. In this paper, we present a pragmatic survey of the main quantum computing areas, focusing in particular on software and the need for real Quantum Software Engineering (QSE) to produce quantum software with sufficient quality and productivity, which is the fundamental axis for the diffusion of quantum computing.  © 2024 World Scientific Publishing Company.</t>
  </si>
  <si>
    <t>Distributing Quantum Computation Across Multiple NISQ Computers</t>
  </si>
  <si>
    <t>Bisicchia G.; Clemente G.; Garcia-Alonso J.; Murillo J.M.; Delia M.; Brogi A.,"Bisicchia, Giuseppe (57225906269)</t>
  </si>
  <si>
    <t>10.1109/QCE60285.2024.10346</t>
  </si>
  <si>
    <t>https://www.scopus.com/inward/record.uri?eid=2-s2.0-85217177998&amp;doi=10.1109%2fQCE60285.2024.10346&amp;partnerID=40&amp;md5=9761fa43c1cf4bb60f26080a06237bbe</t>
  </si>
  <si>
    <t>Distributed Quantum Computing, Quantum Cloud Computing, Quantum Software Engineering, Shot-Wise</t>
  </si>
  <si>
    <t>The current quantum landscape is characterised by a wide variety of quantum computers, each with unique capabilities and limitations. Despite its rapid advancement, this field is still in its early stages and lacks essential software engineering principles such as resilience and customisability by design. To provide developers with a quantum technology stack that embeds these principles by design, we propose leveraging the heterogeneity of existing quantum computers. Specifically, we introduce a novel distribution methodology, termed shot-wise, to distribute the quantum computation workload of a single circuit execution (i.e., its shots) across multiple quantum computers. This shot-wise methodology is highly customisable, allowing for the em-bedding of user-specific and scenario-specific requirements into the distribution process. Requirements can be expressed through constraints, such as the geographical location of the QPUs, and their architecture, or ensuring or avoiding specific combinations of QPUs and quantum providers. Additionally, requirements can be defined by one or more objective functions to be minimised or maximised, such as reducing waiting time, computation cost, or energy footprint. By also combining constraints and objective functions, our shot-wise methodology enhances flexibility and improves the overall resilience of quantum computations against potential quantum computer failures. Preliminary results indicate that this approach offers error rates comparable to, or lower than, those of single-device execution even in all the tested scenarios with different numbers of qubits, families of circuits and number of QPUs to distribute the shots. © 2024 IEEE.</t>
  </si>
  <si>
    <t>qSOA®: Dynamic integration for hybrid quantum/Classical software systems</t>
  </si>
  <si>
    <t>Hevia J.L.; Peterssen G.; Piattini M.,"Hevia, José Luis (57215681148)</t>
  </si>
  <si>
    <t>10.1016/j.jss.2024.112061</t>
  </si>
  <si>
    <t>https://www.scopus.com/inward/record.uri?eid=2-s2.0-85192298891&amp;doi=10.1016%2fj.jss.2024.112061&amp;partnerID=40&amp;md5=d059b2c46a7d90c363b79d943be362d5</t>
  </si>
  <si>
    <t>Classical/quantum integration, Hybrid systems, qSOA, SOA</t>
  </si>
  <si>
    <t>This is the “quantum decade” when quantum computers are proving to be more useful for some types of processing than their classical counterparts. The solutions of the future will combine classical IT with quantum algorithms and applications. However, there is very little work that addresses this issue. Each manufacturer provides specific tools for their products, which makes integration between quantum and classical systems a costly and time-consuming process. We believe that we should follow good software engineering principles and best practices to build platforms and tools that insulate software and systems engineers from implementation details and provide them with adequate support. In this paper we propose qSOA® as a mechanism for the dynamic integration of hybrid (quantum/classical) software systems and present in detail an SDK for Python. qSOA® provides a set of well-defined functions with which a classical system can access quantum products as if they were a piece of classical software, accessing the use case and not its complexities. In addition to some examples that illustrates its operation in real cases, we present the evaluation of qSOA® by 200 quantum software developers in a workshop in collaboration with AWS Braket. © 2024 The Author(s)</t>
  </si>
  <si>
    <t>Scheduling Process of Quantum Circuits to Optimize Tasks Execution on Quantum Computers</t>
  </si>
  <si>
    <t>Romero-Alvarez J.; Alvarado-Valiente J.; Casco-Seco J.; Moguel E.; Garcia-Alonso J.; Murillo J.M.,"Romero-Alvarez, Javier (57567571000)</t>
  </si>
  <si>
    <t>10.1109/QCE60285.2024.10275</t>
  </si>
  <si>
    <t>https://www.scopus.com/inward/record.uri?eid=2-s2.0-85217156558&amp;doi=10.1109%2fQCE60285.2024.10275&amp;partnerID=40&amp;md5=7aa4afefd7e5ead3763ab30032fb81c6</t>
  </si>
  <si>
    <t>Quantum Circuit Scheduling, Quantum Computing, Quantum Software Engineering</t>
  </si>
  <si>
    <t>Quantum computing holds significant potential across various fields such as cybersecurity, finance, and health-care, among many others. However, we currently face multiple limitations such as the low availability of computers, the underutilization of available qubits, and the ever-increasing number of users, which results in prolonged waiting times. This, combined with the cost of executions, limits access to quantum computing. To address these challenges, we propose a scheduling process to optimize task execution on quantum computers. The proposed scheduling process unifies multiple circuits to enhance the efficiency of resource utilization in quantum machines. This approach allows for better use of available qubits and reduces the associated execution costs. We validate the proposed method employing various quantum algorithms by systematically examining the scheduling process through a comparative case study between two quantum service providers: IBM Quantum and Amazon Braket. This validation has shown that the scheduling process does not generate a significant impact on the results, ensuring similar results to single circuit executions with a fraction of the cost. © 2024 IEEE.</t>
  </si>
  <si>
    <t>Quantum software engineering and quantum software development lifecycle: a survey</t>
  </si>
  <si>
    <t>Dwivedi K.; Haghparast M.; Mikkonen T.,"Dwivedi, Kanishk (57219147303)</t>
  </si>
  <si>
    <t>Cluster Computing</t>
  </si>
  <si>
    <t>10.1007/s10586-024-04362-1</t>
  </si>
  <si>
    <t>https://www.scopus.com/inward/record.uri?eid=2-s2.0-85188507557&amp;doi=10.1007%2fs10586-024-04362-1&amp;partnerID=40&amp;md5=2168e776c96a2a643b3b70d345fd22f0</t>
  </si>
  <si>
    <t>Quantum hybrid systems, Quantum life-cycle development, Quantum programming languages, Quantum software analysis, Quantum software development, Quantum software engineering</t>
  </si>
  <si>
    <t>Quantum software engineering is advancing in the domain of quantum computing research and application, yet the documentation is scattered. The slow transition from Von-Neumann based computation systems to quantum systems, and conserving the fundamental computing principles in software development and software engineering helps in enrichment of quantum software development. The evolution of quantum computing over the past years shows a shift in the domain of classical computation to quantum computation in the years to come. Future applications such as, quantum AI and quantum machine learning will benefit from quantum software engineering. This survey collects and explores the various documentations in the domain of quantum systems and quantum software engineering. The survey provides an in-depth exploration of quantum programming languages, which is combined with explanations of quantum computing’s fundamentals. The review also goes in-depth about quantum software engineering and quantum software life cycle development, outlining the quantum software reuse methodology that is introduced in the quantum software lifecycle development domain. © The Author(s) 2024.</t>
  </si>
  <si>
    <t>A Software Platform to Support Disaggregated Quantum Accelerators</t>
  </si>
  <si>
    <t>Kaya E.; Echavarria J.; Farooqi M.N.; Swierkowska A.; Hopf P.; Mete B.; Burgholzer L.; Wille R.; Schulz L.; Schulz M.,"Kaya, Ercument (57727235800)</t>
  </si>
  <si>
    <t>Proceedings of SC 2024-W: Workshops of the International Conference for High Performance Computing, Networking, Storage and Analysis</t>
  </si>
  <si>
    <t>10.1109/SCW63240.2024.00205</t>
  </si>
  <si>
    <t>https://www.scopus.com/inward/record.uri?eid=2-s2.0-85217176947&amp;doi=10.1109%2fSCW63240.2024.00205&amp;partnerID=40&amp;md5=84660c88eae700e21209d3567b289d1a</t>
  </si>
  <si>
    <t>Disaggregated Infrastructures, HPCQC Integration, Hybrid Software Stacks, Quantum Computing, Quantum Systems</t>
  </si>
  <si>
    <t>Quantum computers are making their way into High Performance Computing (HPC) centers as next-generation accelerators. Due to their physical implementation as mostly large appliances in separate racks, their number in typical data centers is significantly lower than the number of nodes offloading work to them, unlike the case with GPU accelerators. As a consequence, they form large-scale disaggregated infrastructures that pose a number of integration challenges due to their diverse implementation technologies and their need to be used as a shared resource for optimal utilization. Running hybrid High Performance Computing-Quantum Computing (HPCQC) applications in HPC environments, where the quantum portion is offloaded to the quantum processing units (QPUs), requires sophisticated resource management strategies to optimize resource utilization and performance. In this paper, we present one aspect of the Munich Quantum Software Stack (MQSS) - a Just-In-Time (JIT) compilation and execution software stack for quantum and hybrid quantum-HPC workloads - beneficial for integrating disaggregated quantum accelerators into traditional HPC workflows. MQSS is centered around a series of novel contributions aimed at optimizing the compilation process while managing the disaggregated resources ensuring efficient utilization of all available quantum resources. The key stages of our JIT compilation stack involve hardware-agnostic optimizations, quantum circuit cutting - when necessary - and a novel hardware platform selection process. Included here is description of the use of the MQSS's Quantum Device Management Interface (QDMI), a unified interface between the software stack and the quantum accelerators, which allows connection to several, potentially different, quantum resources. Our methodology demonstrates notable advancements in HPCQC integration workflows, offering researchers a powerful framework for leveraging quantum computational capabilities. Overall, our work represents a significant step towards the practical integration of disaggregated quantum devices within the realm of supercomputing, unlocking new avenues for computational exploration and discovery.  © 2024 IEEE.</t>
  </si>
  <si>
    <t>Towards View-based Development of Quantum Software</t>
  </si>
  <si>
    <t>Ammermann J.; Mauerer W.; Schaefer I.,"Ammermann, Joshua (58484457700)</t>
  </si>
  <si>
    <t>Lecture Notes in Informatics (LNI), Proceedings - Series of the Gesellschaft fur Informatik (GI)</t>
  </si>
  <si>
    <t>10.18420/inf2024_43</t>
  </si>
  <si>
    <t>https://www.scopus.com/inward/record.uri?eid=2-s2.0-85216127077&amp;doi=10.18420%2finf2024_43&amp;partnerID=40&amp;md5=70477a1f672f6a6bc9a1fe4ce3749586</t>
  </si>
  <si>
    <t>Integrated Development Environment, Quantum Computing, View-based Development</t>
  </si>
  <si>
    <t>Quantum computing is an interdisciplinary field that relies on the expertise of many different stakeholders. The views of various stakeholders on the subject of quantum computing may differ, thereby complicating communication. To address this, we propose a view-based quantum development approach based on a Single Underlying Model (SUM) and a supporting quantum Integrated Development Environment (IDE). We highlight emerging challenges for future research. © 2024 Gesellschaft fur Informatik (GI). All rights reserved.</t>
  </si>
  <si>
    <t>MetalDock: An Open Access Docking Tool for Easy and Reproducible Docking of Metal Complexes</t>
  </si>
  <si>
    <t>Hakkennes M.L.A.; Buda F.; Bonnet S.,"Hakkennes, Matthijs L. A. (57211850587)</t>
  </si>
  <si>
    <t>Journal of Chemical Information and Modeling</t>
  </si>
  <si>
    <t>10.1021/acs.jcim.3c01582</t>
  </si>
  <si>
    <t>https://www.scopus.com/inward/record.uri?eid=2-s2.0-85180094993&amp;doi=10.1021%2facs.jcim.3c01582&amp;partnerID=40&amp;md5=b3d760417deb20dbca27f6b08bcc41cd</t>
  </si>
  <si>
    <t>Despite the proven potential of metal complexes as therapeutics, the lack of computational tools available for the high-throughput screening of their interactions with proteins is a limiting factor toward clinical developments. To address this challenge, we introduce MetalDock, an easy-to-use, open access docking software for docking metal complexes to proteins. Our tool integrates the AutoDock docking engine with three well-known quantum software packages to automate the docking of metal-organic complexes to proteins. We used a Monte Carlo sampling scheme to obtain the missing Lennard-Jones parameters for 12 metal atom types and demonstrated that these parameters generalize exceptionally well. Our results show that the poses obtained by MetalDock are highly accurate, as they predict the binding geometries experimentally determined by crystal structures with high spatial reproducibility. Three different case studies are presented that demonstrate the versatility of MetalDock for the docking of diverse metal-organic compounds to different biomacromolecules, including nucleic acids. © 2023 The Authors. Published by American Chemical Society.</t>
  </si>
  <si>
    <t>Juárez-Ramírez R.; Navarro C.X.; Jiménez S.; Ramírez A.; Tapia-Ibarra V.; Guerra-García C.; Perez-Gonzalez H.G.; Fernández-y-Fernández C.,"Juárez-Ramírez, R. (56002669500)</t>
  </si>
  <si>
    <t>Programming and Computer Software</t>
  </si>
  <si>
    <t>Abstract: Quantum computing is based on the principles of quantum mechanics, such as superposition, entanglement, measurement, and decoherence. The basic units of computation are qubits, which are abstract objects with a mathematical expression to implement the quantum mechanics principles. Alongside quantum hardware, software is a principal element for conducting quantum computing. The software consists of logic gates and quantum circuits that implement algorithms for the execution of quantum programs. Due to those characteristics, quantum computing is a paradigm that non-physics experts cannot understand. Under this new scheme for developing software, it is important to integrate a conceptual framework of the fundamentals on which quantum computing is based. In this paper, we present a kind of taxonomical view of the fundamental concepts of quantum computing and the derived concepts that integrate the emerging discipline of quantum software engineering. We performed a quasi-systematic mapping for conducting the systematic review because the objective of the review only intends to detect the fundamental concepts of quantum computing and quantum software. The results can help computer science students and professors as a starting point to address the study of this discipline. © 2023, Pleiades Publishing, Ltd.</t>
  </si>
  <si>
    <t>Quantum Metropolis Solver: a quantum walks approach to optimization problems</t>
  </si>
  <si>
    <t>Campos R.; Casares P.A.M.; Martin-Delgado M.A.,"Campos, Roberto (57222112781)</t>
  </si>
  <si>
    <t>Quantum Machine Intelligence</t>
  </si>
  <si>
    <t>10.1007/s42484-023-00119-y</t>
  </si>
  <si>
    <t>https://www.scopus.com/inward/record.uri?eid=2-s2.0-85165232094&amp;doi=10.1007%2fs42484-023-00119-y&amp;partnerID=40&amp;md5=8d10064e2d88c2d91620b205a160307b</t>
  </si>
  <si>
    <t>The efficient resolution of optimization problems is one of the key issues in today’s industry. This task relies mainly on classical algorithms that present scalability problems and processing limitations. Quantum computing has emerged to challenge these types of problems. In this paper, we focus on the Metropolis-Hastings quantum algorithm, which is based on quantum walks. We use this algorithm to build a quantum software tool called Quantum Metropolis Solver (QMS). We validate QMS with the N-Queen problem to show a potential quantum advantage in an example that can be easily extrapolated to an Artificial Intelligence domain. We carry out different simulations to validate the performance of QMS and its configuration. © 2023, The Author(s).</t>
  </si>
  <si>
    <t>On the Need of Quantum-Oriented Paradigm</t>
  </si>
  <si>
    <t>Ali S.; Yue T.,"Ali, Shaukat (56962801700)</t>
  </si>
  <si>
    <t>QP4SE 2023 - Proceedings of the 2nd International Workshop on Quantum Programming for Software Engineering, Co-located with: ESEC/FSE 2023</t>
  </si>
  <si>
    <t>10.1145/3617570.3617868</t>
  </si>
  <si>
    <t>https://www.scopus.com/inward/record.uri?eid=2-s2.0-85180414272&amp;doi=10.1145%2f3617570.3617868&amp;partnerID=40&amp;md5=fdf2e12737ba626ad895544539d6d3b5</t>
  </si>
  <si>
    <t>modeling solutions, programming paradigms, quantum software, quantum software development</t>
  </si>
  <si>
    <t>Since the invention of Quantum Computing (QC) in the 1980s, substantial claims about QC's ability to solve computational problems of unparalleled complexity have emerged. However, forty years later, no significant real-world QC applications exist. Indeed, the availability of small-scale noisy quantum computers is to blame. Still, simultaneously, the programming of quantum computers is too close to quantum hardware, requiring software engineers with specialized backgrounds to build QC applications and limiting the maximum exploitation of QC's potential. Thus, there is a need for an abstract yet intuitive quantum-oriented paradigm (QOP) for building QC applications, similar to the object-oriented paradigm established in the 1960s for classical computers that laid the foundations of modern programming and modeling languages for classical computers. Unfortunately, such a QC paradigm doesn't exist. Thus, we foresee the need to build a novel QOP based on which future quantum programming and modeling languages shall be developed. Such QOP shall enable users with diverse backgrounds (e.g., computer scientists, software engineers, and physicists) to build QC applications cost-effectively, intuitively, and independently of low-level quantum mechanics characteristics (e.g., superposition and entanglement). This paper discusses the emerging work of QOP and presents research directions that the software engineering and programming communities can follow to build a successful QOP.  © 2023 ACM.</t>
  </si>
  <si>
    <t>GRAPHINE: Enhanced Neutral Atom Quantum Computing using Application-Specific Rydberg Atom Arrangement</t>
  </si>
  <si>
    <t>Patel T.; Silver D.; Tiwari D.,"Patel, Tirthak (57200205359)</t>
  </si>
  <si>
    <t>Proceedings of the International Conference for High Performance Computing, Networking, Storage and Analysis, SC 2023</t>
  </si>
  <si>
    <t>10.1145/3581784.3607032</t>
  </si>
  <si>
    <t>https://www.scopus.com/inward/record.uri?eid=2-s2.0-85179161804&amp;doi=10.1145%2f3581784.3607032&amp;partnerID=40&amp;md5=60465bae71cc18e5eb4648b729ab7f3b</t>
  </si>
  <si>
    <t>neutral atoms, NISQ computing, quantum compiling, quantum computing, quantum software, rydberg atoms</t>
  </si>
  <si>
    <t>Multiple technologies for realizing quantum computing are currently under development. Neutral atom quantum computing is one such promising technology it offers advantages such as the ability to perform long-distance interactions and gates consisting of more than two qubits. A particular advantage it provides is the flexibility to arrange the qubits in different topologies by customizing atom layouts. We design Graphine, which, to the best of our knowledge, is the first technique to leverage this flexibility to design application-specific topologies for different quantum algorithms based on the structural characteristics of the algorithm circuits. This enables Graphine to improve key performance metrics like the number of gates and pulses by up to 56% and the probability of error by up to 42% on average over widely-used topology designs.  © 2023 ACM.</t>
  </si>
  <si>
    <t>Superstaq: Deep Optimization of Quantum Programs</t>
  </si>
  <si>
    <t>Campbell C.; Chong F.T.; Dahl D.; Frederick P.; Goiporia P.; Gokhale P.; Hall B.; Issa S.; Jones E.; Lee S.; Litteken A.; Omole V.; Owusu-Antwi D.; Perlin M.A.; Rines R.; Smith K.N.; Goss N.; Hashim A.; Naik R.; Younis E.; Lobser D.; Yale C.G.; Huang B.; Liu J.,"Campbell, Colin (57362248800)</t>
  </si>
  <si>
    <t>Proceedings - 2023 IEEE International Conference on Quantum Computing and Engineering, QCE 2023</t>
  </si>
  <si>
    <t>10.1109/QCE57702.2023.00116</t>
  </si>
  <si>
    <t>https://www.scopus.com/inward/record.uri?eid=2-s2.0-85176754813&amp;doi=10.1109%2fQCE57702.2023.00116&amp;partnerID=40&amp;md5=a18a13f147b3fa2d17862ea35c56f504</t>
  </si>
  <si>
    <t>cross-layer optimization, Quantum compilation</t>
  </si>
  <si>
    <t>We describe Superstaq, a quantum software platform that optimizes the execution of quantum programs by tailoring to underlying hardware primitives. For benchmarks such as the Bernstein-Vazirani algorithm and the Qubit Coupled Cluster chemistry method, we find that deep optimization can improve program execution performance by at least 10x compared to prevailing state-of-the-art compilers. To highlight the versatility of our approach, we present results from several hardware platforms: superconducting qubits (AQT @ LBNL, IBM Quantum, Rigetti), trapped ions (QSCOUT), and neutral atoms (Infleqtion). Across all platforms, we demonstrate new levels of performance and new capabilities that are enabled by deeper integration between quantum programs and the device physics of hardware. © 2023 IEEE.</t>
  </si>
  <si>
    <t>Full-Stack Quantum Software in Practice: Ecosystem, Stakeholders and Challenges</t>
  </si>
  <si>
    <t>Stirbu V.; Haghparast M.; Waseem M.; Dayama N.; Mikkonen T.,"Stirbu, Vlad (57249175700)</t>
  </si>
  <si>
    <t>10.1109/QCE57702.2023.10205</t>
  </si>
  <si>
    <t>https://www.scopus.com/inward/record.uri?eid=2-s2.0-85174885386&amp;doi=10.1109%2fQCE57702.2023.10205&amp;partnerID=40&amp;md5=23dc8a236bf0b180b45f7d37c9b3bd5c</t>
  </si>
  <si>
    <t>https://www.scopus.com/inward/record.uri?eid=2-s2.0-85174885386&amp;doi=10.1109%2fQCE57702.2023.10205&amp;partnerID=40&amp;md5=23dc8a236bf0b180b45f7d37c9b3bd5c, quantum computing, quantum software engineering, software development process</t>
  </si>
  <si>
    <t>The emergence of quantum computing has introduced a revolutionary paradigm capable of transforming numerous scientific and industrial sectors. Nevertheless, realizing the practical utilization of quantum software in real-world applications presents significant challenges. Factors such as variations in hardware implementations, the intricacy of quantum algorithms, the integration of quantum and traditional software, and the absence of standardized software and communication interfaces hinder the development of a skilled workforce in this domain. This paper explores tangible approaches to establishing quantum computing software development process and addresses the concerns of various stakeholders. By addressing these challenges, we aim to pave the way for the effective utilization of quantum computing in diverse fields.  © 2023 IEEE.</t>
  </si>
  <si>
    <t>Assessing the Impact of Noise on Quantum Neural Networks: An Experimental Analysis</t>
  </si>
  <si>
    <t>Escudero E.T.; Alamo D.A.; Gómez O.M.; Bringas P.G.,"Escudero, Erik Terres (58171241300)</t>
  </si>
  <si>
    <t>10.1007/978-3-031-40725-3_27</t>
  </si>
  <si>
    <t>https://www.scopus.com/inward/record.uri?eid=2-s2.0-85172192887&amp;doi=10.1007%2f978-3-031-40725-3_27&amp;partnerID=40&amp;md5=273f556efd973b9d6d2f7602322b5696</t>
  </si>
  <si>
    <t>Noisy Intermediate-Scale Quantum, Quantum Computing, Quantum Machine Learning, Quantum Neural Networks</t>
  </si>
  <si>
    <t>In the race towards quantum computing, the potential benefits of quantum neural networks (QNNs) have become increasingly apparent. However, Noisy Intermediate-Scale Quantum (NISQ) processors are prone to errors, which poses a significant challenge for the execution of complex algorithms or quantum machine learning. To ensure the quality and security of QNNs, it is crucial to explore the impact of noise on their performance. This paper provides a comprehensive analysis of the impact of noise on QNNs, examining the Mottonen state preparation algorithm under various noise models and studying the degradation of quantum states as they pass through multiple layers of QNNs. Additionally, the paper evaluates the effect of noise on the performance of pre-trained QNNs and highlights the challenges posed by noise models in quantum computing. The findings of this study have significant implications for the development of quantum software, emphasizing the importance of prioritizing stability and noise-correction measures when developing QNNs to ensure reliable and trustworthy results. This paper contributes to the growing body of literature on quantum computing and quantum machine learning, providing new insights into the impact of noise on QNNs and paving the way towards the development of more robust and efficient quantum algorithms. © 2023, The Author(s), under exclusive license to Springer Nature Switzerland AG.</t>
  </si>
  <si>
    <t>Operating with Quantum Integers: An Efficient ‘Multiples of’ Oracle</t>
  </si>
  <si>
    <t>Communications in Computer and Information Science</t>
  </si>
  <si>
    <t>10.1007/978-3-031-45728-9_7</t>
  </si>
  <si>
    <t>https://www.scopus.com/inward/record.uri?eid=2-s2.0-85175853118&amp;doi=10.1007%2f978-3-031-45728-9_7&amp;partnerID=40&amp;md5=7273cf5ac4e3428c046e885a41f10e98</t>
  </si>
  <si>
    <t>Amplitude Amplification, Multiples, Oracle, Qiskit, Quantum computing</t>
  </si>
  <si>
    <t>Quantum algorithms are a very promising field. However, creating and manipulating these kind of algorithms is a very complex task, specially for software engineers used to work at higher abstraction levels. The work presented here is part of a broader research focused on providing operations of a higher abstraction level to manipulate integers codified as a superposition. These operations are designed to be composable and efficient, so quantum software developers can reuse them to create more complex solutions. Specifically, in this paper we present a ‘multiples of’ operation. To validate this operation, we show several examples of quantum circuits and their simulations, including its composition possibilities. A theoretical analysis proves that both the complexity of the required classical calculations and the depth of the circuit scale linearly with the number of qubits. Hence, the ‘multiples of’ oracle is efficient in terms of complexity and depth. Finally, an empirical study of the circuit depth is conducted to further reinforce the theoretical analysis. © The Author(s), under exclusive license to Springer Nature Switzerland AG 2023.</t>
  </si>
  <si>
    <t>Minimizing Deployment Cost of Hybrid Applications</t>
  </si>
  <si>
    <t>Aparicio-Morales A.M.; Herrera J.L.; Moguel E.; Berrocal J.; Garcia-Alonso J.; Murillo J.M.,"Aparicio-Morales, Alvaro M. (58769376000)</t>
  </si>
  <si>
    <t>10.1109/QCE57702.2023.10209</t>
  </si>
  <si>
    <t>https://www.scopus.com/inward/record.uri?eid=2-s2.0-85180004249&amp;doi=10.1109%2fQCE57702.2023.10209&amp;partnerID=40&amp;md5=d2d45c05f0ed1d88f14b450f013e0c43</t>
  </si>
  <si>
    <t>Cost Minimizer, Quantum, Software Engineering</t>
  </si>
  <si>
    <t>Within Quantum Software Engineering, the development of hybrid classical-quantum applications is an active research topic. Concretely, there is a focus on the usage of microservices architectures to offer quantum functionalities through classical service gateways. However, while there are methodologies and tools to automatically determine the best deployment for classical applications, this is not the case for hybrid applications, which are especially complicated to deploy due to their specific quantum-requirements. In this paper, we propose Cost Minimizer, a tool to determine the most cost-effective classical and quantum machines to deploy hybrid microservice-based applications. We believe Cost Minimizer will be a step towards achieving a better interaction between classical and quantum computing systems.  © 2023 IEEE.</t>
  </si>
  <si>
    <t>Compilation of Gaussian boson samplers for quantum computing</t>
  </si>
  <si>
    <t>Lopez Alarcon S.; Rueda F.,"Lopez Alarcon, Sonia (55211154600)</t>
  </si>
  <si>
    <t>Journal of Supercomputing</t>
  </si>
  <si>
    <t>10.1007/s11227-023-05075-9</t>
  </si>
  <si>
    <t>https://www.scopus.com/inward/record.uri?eid=2-s2.0-85147781843&amp;doi=10.1007%2fs11227-023-05075-9&amp;partnerID=40&amp;md5=e27200baa1d12f2b377f85767ea62b25</t>
  </si>
  <si>
    <t>Gaussian boson sampling, Quantum computing, Quantum software stack</t>
  </si>
  <si>
    <t>Gaussian boson sampling is gaining relevance among the multiple technologies currently implementing quantum computing. The problem of sampling out of a boson distribution across multiple modes has a strong mathematical connection with combinatorics problems, with multiple practical applications that would classically be unfeasible to solve within reasonable time. The software stack that accompanies this GBS approach, and that takes the application from its high-level description to the hardware implementation, is the main focus of this paper. The general compilation process of Gaussian boson samplers is described in detail. The specifics of the Strawberry Fields (Xanadu) compilation and simulation framework are discussed, along with its time profiling, and time implications on computationally significant problem sizes. Last, a compilation step to reduce the hardware description complexity is presented, demonstrating a linear reduction on the overall number of operators when the number of Gaussian operators increases. © 2023, The Author(s), under exclusive licence to Springer Science+Business Media, LLC, part of Springer Nature.</t>
  </si>
  <si>
    <t>Improving the Quality of Quantum Services Generation Process: Controlling Errors and Noise</t>
  </si>
  <si>
    <t>Alvarado-Valiente J.; Romero-Álvarez J.; Arias D.; Terres E.B.; Garcia-Alonso J.; Moguel E.; García Bringas P.; Murillo J.M.,"Alvarado-Valiente, Jaime (57567776400)</t>
  </si>
  <si>
    <t>10.1007/978-3-031-40725-3_16</t>
  </si>
  <si>
    <t>https://www.scopus.com/inward/record.uri?eid=2-s2.0-85172225528&amp;doi=10.1007%2f978-3-031-40725-3_16&amp;partnerID=40&amp;md5=995866fb4813706de7d38b1ef3297a72</t>
  </si>
  <si>
    <t>Quantum Code Analysis, Quantum Computing, Quantum Program Security, Quantum Services</t>
  </si>
  <si>
    <t>As the industry moves towards practical applications of quantum computing, it faces significant obstacles such as specific platform dependency and lack of mature tools. These obstacles make the creation of quantum applications a slow and complex process that requires specialized knowledge of quantum mechanics and computer science, which compromises the quality of quantum services. Therefore, the need to ensure an adequate level of quality in quantum software is fundamental. To address these challenges, this work proposes a process that enables developers to create high-quality quantum services in an automated and standardized way, using an extension of the OpenAPI specification. Furthermore, we analyze the challenges faced by NISQ devices, the most advanced quantum computers available today, due to errors and noise such as decoherence, gate errors, and readout errors. This process will make it possible to measure, at runtime, the stability and fidelity of the quantum circuits included in the generated quantum services. © 2023, The Author(s), under exclusive license to Springer Nature Switzerland AG.</t>
  </si>
  <si>
    <t>Towards Quantum Software Requirements Engineering</t>
  </si>
  <si>
    <t>Yue T.; Ali S.; Arcaini P.,"Yue, Tao (25651096400)</t>
  </si>
  <si>
    <t>10.1109/QCE57702.2023.10201</t>
  </si>
  <si>
    <t>https://www.scopus.com/inward/record.uri?eid=2-s2.0-85180012819&amp;doi=10.1109%2fQCE57702.2023.10201&amp;partnerID=40&amp;md5=68dce11956f47d5601664140ad1b55a8</t>
  </si>
  <si>
    <t>quantum software engineering, requirements, requirements engineering</t>
  </si>
  <si>
    <t>Quantum software engineering (QSE) is receiving increasing attention, as evidenced by increasing publications on topics, e.g., quantum software modeling, testing, and debugging. However, in the literature, quantum software requirements engineering (QSRE) is still a software engineering area that is relatively less investigated. To this end, in this paper, we provide an initial set of thoughts about how requirements engineering for quantum software might differ from that for classical software after making an effort to map classical requirements classifications (e.g., functional and extra-functional requirements) into the context of quantum software. Moreover, we provide discussions on various aspects of QSRE that deserve attention from the Quantum software engineering community.  © 2023 IEEE.</t>
  </si>
  <si>
    <t>A novel approach of localization with single mobile anchor using quantum-based Salp swarm algorithm in wireless sensor networks</t>
  </si>
  <si>
    <t>Rani S.; Babbar H.; Kaur P.; Ali Khan A.,"Rani, Shalli (56024601000)</t>
  </si>
  <si>
    <t>Soft Computing</t>
  </si>
  <si>
    <t>10.1007/s00500-023-09261-y</t>
  </si>
  <si>
    <t>https://www.scopus.com/inward/record.uri?eid=2-s2.0-85173045071&amp;doi=10.1007%2fs00500-023-09261-y&amp;partnerID=40&amp;md5=5e8f11b9f285bd96427203acad0f72fb</t>
  </si>
  <si>
    <t>H-best particle swarm optimization, Localization accuracy, Particle swarm optimization, Quantum-based Salp swarm algorithm, Wireless sensor networks</t>
  </si>
  <si>
    <t>Quantum software engineering is a field of study that combines principles from quantum computing and classical software engineering. One potential application of quantum software engineering is in the area of wireless sensor networks (WSNs), specifically in the localization of nodes. WSNs are equipped to gather information by detecting the surroundings around smart cities. Numerous applications related to Mobility in Smart Cities (MSC) struggle with routing, security, deployment, extended lifetime, data computation, and localization. Many academics have developed various Computational Intelligence-based techniques for the aforementioned problems to attain high-level performance of MSCs. Quantum software engineering can potentially enhance the accuracy and efficiency of node localization in WSNs. Node localization refers to the process used to locate the target node. Accurately determining the coordinates of static nodes is simple, but locating mobile nodes is more difficult. The performance of the MSC is directly impacted by localization accuracy. In this article, the Quantum-based Salp Swarm Algorithm (QBSSA) is implemented for a range-based and range-free framework. The performance of already existing techniques is evaluated and compared with QBSSA, such as Particle Swarm Optimization (PSO) and H-best Particle Swarm Optimization (HPSO). The mobile anchor node moves in the whole network in a Hilbert path topology and localizes the mobile targets in the network by their random deployment in the area of communication. To minimize the effect of Line of Sight propagation, the Hilbert trajectory is used. The results of the simulation demonstrate that the proposed approach can localize the mobile target with a two-fold reduction in error as opposed to PSO and a 1.5-fold reduction in error as opposed to HPSO, at the same time as the computational time is significantly reduced. © 2023, The Author(s), under exclusive licence to Springer-Verlag GmbH Germany, part of Springer Nature.</t>
  </si>
  <si>
    <t>A Workflow for the Continuous Deployment of Quantum Services</t>
  </si>
  <si>
    <t>Romero-Alvarez J.; Alvarado-Valiente J.; Moguel E.; Garcia-Alonso J.; Murillo J.M.,"Romero-Alvarez, Javier (57567571000)</t>
  </si>
  <si>
    <t>Proceedings - 2023 IEEE International Conference on Software Services Engineering, SSE 2023</t>
  </si>
  <si>
    <t>10.1109/SSE60056.2023.00015</t>
  </si>
  <si>
    <t>https://www.scopus.com/inward/record.uri?eid=2-s2.0-85173562811&amp;doi=10.1109%2fSSE60056.2023.00015&amp;partnerID=40&amp;md5=1fc2ef49127be42764dc8a32cb41cd01</t>
  </si>
  <si>
    <t>Continuous Deployment, OpenAPI, Quantum Computing, Quantum Services, Quantum Software Development</t>
  </si>
  <si>
    <t>The rapid advancements in quantum computing have opened new possibilities for solving complex problems in various fields, including cryptography, optimization, and simulation. However, the current approaches to quantum computing often require a deep understanding of quantum hardware and low-level programming languages, making it difficult for software developers to create and deploy quantum services. This paper argues for the adaptation of Service-Oriented Computing principles to quantum computing, enabling a level of abstraction from hardware that allows developers to focus on application development. This will allow developers to create and deploy quantum services, similarly to how Service-Oriented Computing has made it easier to develop traditional software services. This paper presents a Continuous Deployment approach for quantum service development, which involves the generation and deployment of quantum services. To do that, we propose an extension of the OpenAPI specification to generate services implementing a quantum algorithm. To validate the feasibility of the proposed process, we use a variety of quantum algorithm implementations to test their generation and deployment of quantum services. © 2023 IEEE.</t>
  </si>
  <si>
    <t>MorphQ: Metamorphic Testing of the Qiskit Quantum Computing Platform</t>
  </si>
  <si>
    <t>Paltenghi M.; Pradel M.,"Paltenghi, Matteo (57330643700)</t>
  </si>
  <si>
    <t>10.1109/ICSE48619.2023.00202</t>
  </si>
  <si>
    <t>https://www.scopus.com/inward/record.uri?eid=2-s2.0-85168739968&amp;doi=10.1109%2fICSE48619.2023.00202&amp;partnerID=40&amp;md5=a7bbd614d838561e4b50981199b99599</t>
  </si>
  <si>
    <t>compiler testing, differential testing, fuzz testing, metamorphic testing, MorphQ, Qiskit, quality assurance, quantum bugs, quantum computing, quantum computing platforms, quantum program generator, quantum software reliability, software engineering</t>
  </si>
  <si>
    <t>As quantum computing is becoming increasingly popular, the underlying quantum computing platforms are growing both in ability and complexity. Unfortunately, testing these platforms is challenging due to the relatively small number of existing quantum programs and because of the oracle problem, i.e., a lack of specifications of the expected behavior of programs. This paper presents MorphQ, the first metamorphic testing approach for quantum computing platforms. Our two key contributions are (i) a program generator that creates a large and diverse set of valid (i.e., non-crashing) quantum programs, and (ii) a set of program transformations that exploit quantum-specific metamorphic relationships to alleviate the oracle problem. Evaluating the approach by testing the popular Qiskit platform shows that the approach creates over 8k program pairs within two days, many of which expose crashes. Inspecting the crashes, we find 13 bugs, nine of which have already been confirmed. MorphQ widens the slim portfolio of testing techniques of quantum computing platforms, helping to create a reliable software stack for this increasingly important field. © 2023 IEEE.</t>
  </si>
  <si>
    <t>An Empirical Study of Bugs in Quantum Machine Learning Frameworks</t>
  </si>
  <si>
    <t>Zhao P.; Wu X.; Luo J.; Li Z.; Zhao J.,"Zhao, Pengzhan (57222758636)</t>
  </si>
  <si>
    <t>Proceedings - 2023 IEEE International Conference on Quantum Software, QSW 2023</t>
  </si>
  <si>
    <t>10.1109/QSW59989.2023.00018</t>
  </si>
  <si>
    <t>https://www.scopus.com/inward/record.uri?eid=2-s2.0-85172920723&amp;doi=10.1109%2fQSW59989.2023.00018&amp;partnerID=40&amp;md5=48646bc3a936bc435e34ae8edfe6dbac</t>
  </si>
  <si>
    <t>empirical study, quantum machine learning, quantum program debugging, quantum software testing</t>
  </si>
  <si>
    <t>Quantum computing has emerged as a promising domain for the machine learning (ML) area, offering significant computational advantages over classical counterparts. With the growing interest in quantum machine learning (QML), ensuring the correctness and robustness of software platforms to develop such QML programs is critical. A necessary step for ensuring the reliability of such platforms is to understand the bugs they typically suffer from. To address this need, this paper presents the first comprehensive study of bugs in QML frameworks. We inspect 391 real-world bugs collected from 22 open-source repositories of nine popular QML frameworks. We find that 1) 28% of the bugs are quantum-specific, such as erroneous unitary matrix implementation, calling for dedicated approaches to find and prevent them 2) We manually distilled a taxonomy of five symptoms and nine root cause of bugs in QML platforms 3) We summarized four critical challenges for QML framework developers. The study results provide researchers with insights into how to ensure QML framework quality and present several actionable suggestions for QML framework developers to improve their code quality. © 2023 IEEE.</t>
  </si>
  <si>
    <t>iQuantum: A Case for Modeling and Simulation of Quantum Computing Environments</t>
  </si>
  <si>
    <t>10.1109/QSW59989.2023.00013</t>
  </si>
  <si>
    <t>https://www.scopus.com/inward/record.uri?eid=2-s2.0-85172939173&amp;doi=10.1109%2fQSW59989.2023.00013&amp;partnerID=40&amp;md5=c6d406266965178c74ff67b00f23f1a4</t>
  </si>
  <si>
    <t>hybrid quantum computing, quantum cloud modeling, quantum computing, quantum job scheduling, simulation</t>
  </si>
  <si>
    <t>Today's quantum computers are primarily accessible through the cloud and are expected to be deployed in edge networks in the near future. With the rapid advancement and proliferation of quantum computing research worldwide, there has been a considerable increase in demand for using cloud-based quantum computation resources. This demand has highlighted the need for designing efficient and adaptable resource management strategies and service models for quantum computing. However, the limited quantity, quality, and accessibility of quantum resources pose significant challenges to practical research in quantum software and systems. To address these challenges, we propose iQuantum, a first-of-its-kind simulation toolkit that can model quantum computing environments for prototyping and evaluating system design and scheduling algorithms. This paper presents the quantum computing system model, architectural design, proof-of-concept implementation, potential use cases, and future development of iQuantum. Our proposed iQuantum simulator is anticipated to boost research in quantum software and systems, particularly in the creation and evaluation of policies and algorithms for resource management, job scheduling, and hybrid quantum-classical task orchestration in quantum computing environments integrating edge and cloud resources. © 2023 IEEE.</t>
  </si>
  <si>
    <t>Quantum Computing Techniques for Multi-knapsack Problems</t>
  </si>
  <si>
    <t>Awasthi A.; Bär F.; Doetsch J.; Ehm H.; Erdmann M.; Hess M.; Klepsch J.; Limacher P.A.; Luckow A.; Niedermeier C.; Palackal L.; Pfeiffer R.; Ross P.; Safi H.; Schönmeier-Kromer J.; von Sicard O.; Wenger Y.; Wintersperger K.; Yarkoni S.,"Awasthi, Abhishek (56156098700)</t>
  </si>
  <si>
    <t>Lecture Notes in Networks and Systems</t>
  </si>
  <si>
    <t>10.1007/978-3-031-37963-5_19</t>
  </si>
  <si>
    <t>https://www.scopus.com/inward/record.uri?eid=2-s2.0-85172249900&amp;doi=10.1007%2f978-3-031-37963-5_19&amp;partnerID=40&amp;md5=802f335a5a0d94af28e26f43a8e7f543</t>
  </si>
  <si>
    <t>Knapsack problem, QAOA, Quantum Annealing, VQE</t>
  </si>
  <si>
    <t>Optimization problems are ubiquitous in various industrial settings, and multi-knapsack optimization is one recurrent task faced daily by several industries. The advent of quantum computing has opened a new paradigm for computationally intensive tasks, with promises of delivering better and faster solutions for specific classes of problems. This work presents a comprehensive study of quantum computing approaches for multi-knapsack problems, by investigating some of the most prominent and state-of-the-art quantum algorithms using different quantum software and hardware tools. The performance of the quantum approaches is compared for varying hyperparameters. We consider several gate-based quantum algorithms, such as QAOA and VQE, as well as quantum annealing, and present an exhaustive study of the solutions and the estimation of runtimes. Additionally, we analyze the impact of warm-starting QAOA to understand the reasons for the better performance of this approach. We discuss the implications of our results in view of utilizing quantum optimization for industrial applications in the future. In addition to the high demand for better quantum hardware, our results also emphasize the necessity of more and better quantum optimization algorithms, especially for multi-knapsack problems. © 2023, The Author(s), under exclusive license to Springer Nature Switzerland AG.</t>
  </si>
  <si>
    <t>Dispatching Shots Among Multiple Quantum Computers: An Architectural Proposal</t>
  </si>
  <si>
    <t>Bisicchia G.; Garcia-Alonso J.; Murillo J.M.; Brogi A.,"Bisicchia, Giuseppe (57225906269)</t>
  </si>
  <si>
    <t>10.1109/QCE57702.2023.10210</t>
  </si>
  <si>
    <t>https://www.scopus.com/inward/record.uri?eid=2-s2.0-85180008574&amp;doi=10.1109%2fQCE57702.2023.10210&amp;partnerID=40&amp;md5=aa9457482ec3deff1a779e2270879190</t>
  </si>
  <si>
    <t>Hybrid Classical-Quantum Services, Quantum Cloud Computing, Quantum Software Engineering</t>
  </si>
  <si>
    <t>Quantum Computing is continuously evolving and expanding. As time goes by, more and more Quantum Computer implementations become available, each of them with their own features. In such a scenario, it can be difficult for developers to identify which Quantum Computer is the most suitable for their needs. In this paper, different from current works presenting strategies to select only one Quantum Computer, we propose a change of perspective. Indeed, due to the probabilistic nature of Quantum Mechanics, performing a computation in a Quantum Computer usually requires iterating the same execution many times (called shots), to eventually end with a distribution of the final results. Leveraging this need, our architecture enables selecting many Quantum Computers for the same circuit and spreading the shots among them. Such a mechanism offers also the possibility for developers to access the partial distributions obtained from the output of a subset of the selected computers. Finally, our architecture proposes to decouple the decision process from the actual execution of such a decision, by enabling developers to encode their specific custom policies.  © 2023 IEEE.</t>
  </si>
  <si>
    <t>Lattice surgery-based logical operations in a fault-tolerant quantum software framework</t>
  </si>
  <si>
    <t>Kim Y.; Oh S.-C.; Lee S.; Jin K.-S.; Cha G.,"Kim, Youngchul (57219206363)</t>
  </si>
  <si>
    <t>International Conference on ICT Convergence</t>
  </si>
  <si>
    <t>10.1109/ICTC58733.2023.10393193</t>
  </si>
  <si>
    <t>https://www.scopus.com/inward/record.uri?eid=2-s2.0-85184594856&amp;doi=10.1109%2fICTC58733.2023.10393193&amp;partnerID=40&amp;md5=86419f75dce814ce92a555a5a4b1f34e</t>
  </si>
  <si>
    <t>fault-tolerant quantum computing, lattice surgery, quantum simulator, quantum software framework, surface code</t>
  </si>
  <si>
    <t>We present a quantum software framework that supports fault-tolerant quantum computing. This framework uses the lattice surgery technique to encode logical qubits in surface codes and implements logical Clifford and T gates. By interfacing the QPlayer simulator with the framework, we have configured six two-dimensional logical qubits with a distance of three and have evaluated the lattice surgery-based logical operations, which have been presented theoretically by simulating quantum circuits composed of universal quantum gates. In conclusion, we have shown that the proposed framework can effectively perform Clifford and T gates in fault-tolerant quantum computing based on surface code logical qubits. © 2023 IEEE.</t>
  </si>
  <si>
    <t>A Comprehensive Introduction to the Intel Quantum SDK</t>
  </si>
  <si>
    <t>Wu X.-C.; Premaratne S.P.; Rasch K.,"Wu, Xin-Chuan (57209915203)</t>
  </si>
  <si>
    <t>HybridQC 2023 - Proceedings of the 2023 Introduction to Hybrid Quantum-Classical Programming Using C++ Quantum Extension</t>
  </si>
  <si>
    <t>10.1145/3589014.3595066</t>
  </si>
  <si>
    <t>https://www.scopus.com/inward/record.uri?eid=2-s2.0-85171299098&amp;doi=10.1145%2f3589014.3595066&amp;partnerID=40&amp;md5=6c286eb651c3b09ababac3666b719cbb</t>
  </si>
  <si>
    <t>The Intel(R) Quantum Software Development Kit (SDK) offers a comprehensive platform for developers to create quantum applications using an LLVM-based compiler with user-friendly C++ language extensions. This full-stack solution facilitates the expression and optimization of quantum circuits and includes a quantum runtime library for seamless hybrid execution between classical and quantum kernels. The runtime enables dynamic parameter determination for quantum circuits, allowing both quantum and classical components of variational algorithms to be defined within a single program, compiled once, and significantly reducing execution latency. The SDK features a suite of quantum simulators, including simulations of Intel's quantum hardware components such as qubit control processors, control electronics, and quantum dot qubits. With a unified interface, the Intel Quantum SDK allows users to target ideal qubit simulators, realistic Intel quantum hardware simulators, and future Intel quantum hardware, enabling efficient optimization, compilation, and execution of scalable hybrid quantum-classical variational algorithms.  © 2023 Owner/Author.</t>
  </si>
  <si>
    <t>Quantum Software Models: Quantum Modules Tomography and Recovery Theorem</t>
  </si>
  <si>
    <t>Exman I.; Zvulunov A.,"Exman, Iaakov (6602763312)</t>
  </si>
  <si>
    <t>Proceedings of the International Conference on Software Engineering and Knowledge Engineering, SEKE</t>
  </si>
  <si>
    <t>10.18293/SEKE2023-214</t>
  </si>
  <si>
    <t>https://www.scopus.com/inward/record.uri?eid=2-s2.0-85170070122&amp;doi=10.18293%2fSEKE2023-214&amp;partnerID=40&amp;md5=1979c98e5cafc30e02525b2a239ed59c</t>
  </si>
  <si>
    <t>density matrix, density matrix recovery theorem, quantum modules tomography, quantum software, software modules</t>
  </si>
  <si>
    <t>Quantum Tomography partially measures and then recovers the remaining density matrix quantum state, in order to verify that a certain device – processor or detector – indeed outputs the intended quantum state. However, single matrix element measurements rapidly increase in number with the density matrix dimension and are error-prone. This work proposes a novel quantum software viewpoint on quantum tomography. Instead of individual matrix elements, measurements and density matrix recovery are performed on higher-abstraction modules, i.e. semantically meaningful groups of matrix elements. Quantum Modules Tomography potentially reduce the necessary number of explicit measurements, while still allowing recovery of the whole density matrix. A Recovery Theorem is formulated and proved: density matrix diagonal measurements suffice to recover the whole system density matrix, in terms of modules. The recovery procedure is illustrated by a few case studies. © 2023 Knowledge Systems Institute Graduate School. All rights reserved.</t>
  </si>
  <si>
    <t>Agile Practices for Quantum Software Development: Practitioners' Perspectives</t>
  </si>
  <si>
    <t>Khan A.A.; Akbar M.A.; Ahmad A.; Fahmideh M.; Shameem M.; Lahtinen V.; Waseem M.; Mikkonen T.,"Khan, Arif Ali (26434399300)</t>
  </si>
  <si>
    <t>10.1109/QSW59989.2023.00012</t>
  </si>
  <si>
    <t>https://www.scopus.com/inward/record.uri?eid=2-s2.0-85172869215&amp;doi=10.1109%2fQSW59989.2023.00012&amp;partnerID=40&amp;md5=6fdf2bbedd9df4b320f818b3aeb7ba4e</t>
  </si>
  <si>
    <t>Agile Practices, Empirical Software Engineering, Quantum Software Engineering</t>
  </si>
  <si>
    <t>Quantum software engineering is an emerging genre of software engineering that exploit principles of quantum bits (Qubit) and quantum gates (Qgates) to solve complex computing problems effeciently than their classical counterparts. According to its proponents, agile software development practices have the potential to address many of the problems endemic to the development of quantum software. However, there is a dearth of evidence investigating whether agile practices are suitable for, and can be adopted by, software teams in the context of quantum software development. To address this lack, we conducted an empirical study to investigate the needs and challenges of using agile practices to develop quantum software. While our semi-structured interviews with 26 practitioners across 10 countries highlighted the applicability of agile practices in this domain, the interview findings also revealed new challenges impeding the effective incorporation of these practices. Our research findings provide a springboard for further contextualization and seamless integration of agile practices in quantum software engineering (QSE) to develop emerging and next generation of quantum software systems and application. © 2023 IEEE.</t>
  </si>
  <si>
    <t>A Brief Overview of Programmed Instructions for Quantum Software Education</t>
  </si>
  <si>
    <t>Wolf R.A.; Araiba S.,"Wolf, Richard A. (58769159000)</t>
  </si>
  <si>
    <t>10.1109/QCE57702.2023.20327</t>
  </si>
  <si>
    <t>https://www.scopus.com/inward/record.uri?eid=2-s2.0-85180013731&amp;doi=10.1109%2fQCE57702.2023.20327&amp;partnerID=40&amp;md5=c1ef9b20a769ec7ac746909646cc7add</t>
  </si>
  <si>
    <t>behavioural education, education, programmed instructions, quantum education, quantum software education</t>
  </si>
  <si>
    <t>In this paper we provide an overview of the pro-grammed instructions approach for the purpose of quantum software education. The article presents the programmed in-structions method and recent successes in STEM fields before describing its operating mode. Elements tackled include the core components of programmed instructions, its behavioural roots and early use as well as adaptation to complex STEM material. In addition, we offer recommendations for its use in the specific context of quantum software education and provide one example of PI-based instruction for the notion of entanglement. The aim of this work is to provide high-level guidelines for incorporating programmed instructions in quantum education with the goal of disseminating quantum skills and notions more efficiently to a wider audience.  © 2023 IEEE.</t>
  </si>
  <si>
    <t>A Reference Implementation for a Quantum Message Passing Interface</t>
  </si>
  <si>
    <t>Nguyen T.; Shi Y.; Stein S.; Stavenger T.; Warner M.; Roetteler M.; Hoefler T.; Li A.,"Nguyen, Tommy (57209167187)</t>
  </si>
  <si>
    <t>10.1109/QCE57702.2023.10248</t>
  </si>
  <si>
    <t>https://www.scopus.com/inward/record.uri?eid=2-s2.0-85180010213&amp;doi=10.1109%2fQCE57702.2023.10248&amp;partnerID=40&amp;md5=ed9f349ca8ef5a6b02a7f74c7a6d28b2</t>
  </si>
  <si>
    <t>Quantum Communications and Cryptography, Quantum Computing, Quantum Internet Networking Communications, Quantum Software Engineering</t>
  </si>
  <si>
    <t>Quantum computers today are noisy and limited in the number of qubits that can be set with reasonable fidelities and gate times for each system. Since the current limit on the number of qubits is difficult to surpass, it is expected that the future of quantum computing will lie in connecting different quantum computers together to form a quantum network, each with its own limitations. Herein lies the field of distributed quantum computing optimized for large-scale communication. One such system that has been designed is the Quantum Message Passing Interface (QMPI). This interface, unlike the classical MPI, takes advantage of quantum teleportation to communicate between different quantum nodes but leverages the framework built for classical MPI. This general interface is essential as we try to connect various quantum computers, as it can be used to develop distributed quantum algorithms across various nodes. In this work, we develop a reference implementation for a QMPI interface in Qiskit and characterize its performance. In our interface, we have implemented point-to-point and optimized collective operations for larger distributed quantum networks. To test our framework, we demonstrate our implementation with applications that can leverage the QMPI framework including Trotterization of the transverse field Ising model and distributive quantum phase estimation. Lastly, we have developed a new technique for decomposing quantum gates across many nodes which leverages multi-controlled Toffolli gates. This technique beats the state of the art for an adder circuit in terms of fidelity and the number of EPR pairs used.  © 2023 IEEE.</t>
  </si>
  <si>
    <t>Quantum Services Generation and Deployment Process: A Quality-Oriented Approach</t>
  </si>
  <si>
    <t>Alvarado-Valiente J.; Romero-Álvarez J.; Díaz A.; Rodríguez M.; García-Rodríguez I.; Moguel E.; Garcia-Alonso J.; Murillo J.M.,"Alvarado-Valiente, Jaime (57567776400)</t>
  </si>
  <si>
    <t>10.1007/978-3-031-43703-8_15</t>
  </si>
  <si>
    <t>https://www.scopus.com/inward/record.uri?eid=2-s2.0-85172416726&amp;doi=10.1007%2f978-3-031-43703-8_15&amp;partnerID=40&amp;md5=3e63b3f132799dadcd14dee5ee00bc13</t>
  </si>
  <si>
    <t>Process improvement, Quantum Computing, Quantum Services, Quantum Software Quality</t>
  </si>
  <si>
    <t>Quantum computing technology is revolutionizing the current world and is enabling the creation of advanced applications in various fields, such as healthcare and economics. However, for the industry to carry out mass production of quantum software, it is crucial to ensure an adequate level of quality. However, as quantum technologies move towards practical applications, they face significant challenges. Depending heavily on specific platforms, developers have difficulty creating quantum applications that can run on different quantum providers. Additionally, the lack of mature tools makes the creation of quantum applications a slow and complex process that requires specialized knowledge of quantum mechanics and computer science, where the quality of quantum services can be compromised. This article addresses the need to ensure an adequate level of quality in quantum software, and proposes a process that allows for the improvement of the current generation and deployment of quantum services while evaluating the quality of the created quantum services, using an extension of the OpenAPI Specification and the SonarQube tool. © 2023, The Author(s), under exclusive license to Springer Nature Switzerland AG.</t>
  </si>
  <si>
    <t>Quantum Cloud Computing from a User Perspective</t>
  </si>
  <si>
    <t>Neumann N.M.P.; van der Schoot W.; Sijpesteijn T.,"Neumann, Niels M. P (57190570521)</t>
  </si>
  <si>
    <t>10.1007/978-3-031-40852-6_13</t>
  </si>
  <si>
    <t>https://www.scopus.com/inward/record.uri?eid=2-s2.0-85172270034&amp;doi=10.1007%2f978-3-031-40852-6_13&amp;partnerID=40&amp;md5=7ef7b01d395a02070506207ad60dc81c</t>
  </si>
  <si>
    <t>Cloud computing, functionalities, Hybrid computing, Quantum computing, User-centric, Vision on quantum cloud computing</t>
  </si>
  <si>
    <t>Quantum computing is a rapidly progressing field: quantum computers are becoming more powerful and an increasing number of functionalities are offered via various quantum platforms and quantum software packages. Current quantum computers can be used almost exclusively via cloud services. It is expected that this will remain the case, at least in the near-term future. For successful adoption of quantum computing by the market, quantum cloud services should be user-centric. To that end, we explore quantum cloud computing from a user perspective. We describe a standardised overview of quantum cloud computing as a whole to create a common language to strengthen research and collaboration on quantum cloud computing. Specifically, we identify different types, information flows and relevant user functionalities of quantum cloud computing, based on their counterparts in classical cloud computing. Combined, this gives an overview of quantum cloud computing for the best user experience, paving the way towards user-centric quantum cloud computing. © 2023, The Author(s), under exclusive license to Springer Nature Switzerland AG.</t>
  </si>
  <si>
    <t>Providing Quantum Readiness: The Vision of the ProvideQ Toolbox</t>
  </si>
  <si>
    <t>Eichhorn D.; Schweikart M.; Poser N.; Osborne T.; Schaefer I.,"Eichhorn, Domenik (57204640760)</t>
  </si>
  <si>
    <t>https://www.scopus.com/inward/record.uri?eid=2-s2.0-85181129824&amp;partnerID=40&amp;md5=3c1375458c2d39ba9820f989c8ef8d9f</t>
  </si>
  <si>
    <t>meta-solver strategy, quantum algorithms, quantum software engineering</t>
  </si>
  <si>
    <t>Quantum computing has the potential to exponentially accelerate the solution of specific problems compared to classical computing. However, the accessibility to quantum computing is currently limited due to the technical challenges posed by quantum devices. Additionally, implementing quantum algorithms is challenging because of the complex nature of quantum systems. To address these challenges, we introduce the ProvideQ Toolbox, a framework designed to enhance the accessibility of quantum computing, especially for optimization problems. Our toolbox includes a range of classical and quantum state-of-The-Art optimization algorithms and employs meta-solver strategies to determine the best quantum optimization algorithm or quantum subroutine in a classical algorithm for a given optimization problem. The ProvideQ Toolbox can be used via a web-based frontend and an API and can be seamlessly integrated with multiple quantum computing backends and classical optimization frameworks. © 2023 Gesellschaft fur Informatik (GI). All rights reserved.</t>
  </si>
  <si>
    <t>Quantum Software Business: A literature study of business aspects of quantum computing</t>
  </si>
  <si>
    <t>Hyrynsalmi S.,"Hyrynsalmi, Sami (50361307000)","50361307000","Quantum Software Business: A literature study of business aspects of quantum computing","https://www.scopus.com/inward/record.uri?eid=2-s2.0-85181088851&amp;doi=10.1109%2fICE%2fITMC58018.2023.10332399&amp;partnerID=40&amp;md5=48b9444e3ff43d4c292fe224bc2c0cc0"</t>
  </si>
  <si>
    <t>Proceedings of the 29th International Conference on Engineering, Technology, and Innovation: Shaping the Future, ICE 2023</t>
  </si>
  <si>
    <t>10.1109/ICE/ITMC58018.2023.10332399</t>
  </si>
  <si>
    <t>https://www.scopus.com/inward/record.uri?eid=2-s2.0-85181088851&amp;doi=10.1109%2fICE%2fITMC58018.2023.10332399&amp;partnerID=40&amp;md5=48b9444e3ff43d4c292fe224bc2c0cc0</t>
  </si>
  <si>
    <t>business aspect, killer app, Quantum computing, quantum software business, systematic literature review</t>
  </si>
  <si>
    <t>The short history of the computing discipline has been characterised by constant technological evolution and drastic changes caused by it. Yet, in the near future, the next significant technological leap is expected to take place. The recent development in the field of quantum computing and in the building of quantum computers have been remarkable. However, the foreseeable new technology will also provide changes to business and society surrounding it. While there is an increasing interest towards the quantum computing technology, its societal impacts as well as quantum software engineering, a less work has been done to understand the business aspects of quantum computers and software. This study summarises the academic discussion in the topic via an analysis of collected articles (n=19). A systematic literature study was used in the primary data collection. The results of the primary study analysis shows focus Quantum-Computing-as-a-Service (QCaaS) delivery model and concerns regarding the development of the field. This study argues that for enabling sustainable development of the quantum computing industry, a more focus should be put on searching a commercially viable killer app of quantum computing.  © 2023 IEEE.</t>
  </si>
  <si>
    <t>Quantum Software Architecture Blueprints for the Cloud: Overview and Application to Peer-2-Peer Energy Trading</t>
  </si>
  <si>
    <t>O'Meara C.; Fernández-Campoamor M.; Cortiana G.; Bernabé-Moreno J.,"O'Meara, Corey (57948062900)</t>
  </si>
  <si>
    <t>2023 IEEE Conference on Technologies for Sustainability, SusTech 2023</t>
  </si>
  <si>
    <t>10.1109/SusTech57309.2023.10129617</t>
  </si>
  <si>
    <t>https://www.scopus.com/inward/record.uri?eid=2-s2.0-85161806750&amp;doi=10.1109%2fSusTech57309.2023.10129617&amp;partnerID=40&amp;md5=d1be935be2e20ad0cb1a89d16e1400ac</t>
  </si>
  <si>
    <t>cloud environment, Hyrbid quantum-classical application, quantum algorithm, QUBO, software architecture</t>
  </si>
  <si>
    <t>Applied quantum computing research has often focused on determining business-driven use-cases and applications of quantum algorithms which may provide advantage, either runtime or solution quality, over their classical counterparts. Often missed, yet equally important, is the discussion on how to actually run quantum software applications or models in a production environment where they run in an event-based or scheduled manner thereby providing the results to the enterprise which has spent time upskilling their development team and developing the quantum software solution.In this paper, we introduce a hybrid classical-quantum cloud architecture blueprint which starts from the code-level software development level, and extends to the production-ready quantum software application level. We then, for the first time, introduce a novel sample optimization application used in the energy industry for Peer-2-Peer energy trading and deploy it using the proposed cloud architecture blueprint. We demonstrate sample output of the live-running application where trading optimizations occurs on an hourly basis via remote connection to a quantum computing cloud backend.  © 2023 IEEE.</t>
  </si>
  <si>
    <t>Gemeinhardt F.; Klikovits S.; Wimmer M.,"Gemeinhardt, Felix (57226305018)</t>
  </si>
  <si>
    <t>GECCO 2023 Companion - Proceedings of the 2023 Genetic and Evolutionary Computation Conference Companion</t>
  </si>
  <si>
    <t>Genetic Programming, Hybrid Search, Quantum Circuit Synthesis, Search-Based Quantum Software Engineering</t>
  </si>
  <si>
    <t>The processing of quantum information is defined by quantum circuits. For applications on current quantum devices, these are usually parameterized, i.e., they contain operations with variable parameters. The design of such quantum circuits and aggregated higher-level quantum operators is a challenging task which requires significant knowledge in quantum information theory, provided a polynomial-sized solution can be found analytically at all. Moreover, finding an accurate solution with low computational cost represents a significant trade-off, particularly for the current generation of quantum computers. To tackle these challenges, we propose a multi-objective genetic programming approach—hybridized with a numerical parameter optimizer—to automate the synthesis of parameterized quantum operators. To demonstrate the benefits of the proposed approach, it is applied to a quantum circuit of a hybrid quantum-classical algorithm, and then compared to an analytical solution as well as a non-hybrid version. The results show that, compared to the non-hybrid version, our method produces more diverse solutions and more accurate quantum operators which even reach the quality of the analytical baseline. © 2023 Copyright held by the owner/author(s).</t>
  </si>
  <si>
    <t>The Smelly Eight: An Empirical Study on the Prevalence of Code Smells in Quantum Computing</t>
  </si>
  <si>
    <t>Chen Q.; Camara R.; Campos J.; Souto A.; Ahmed I.,"Chen, Qihong (57844941000)</t>
  </si>
  <si>
    <t>10.1109/ICSE48619.2023.00041</t>
  </si>
  <si>
    <t>https://www.scopus.com/inward/record.uri?eid=2-s2.0-85171768438&amp;doi=10.1109%2fICSE48619.2023.00041&amp;partnerID=40&amp;md5=c21b4dbfe7281cb23517552aed324245</t>
  </si>
  <si>
    <t>Empirical study, Quantum computing, Quantum software engineering, Quantum-specific code smell</t>
  </si>
  <si>
    <t>Quantum Computing (QC) is a fast-growing field that has enhanced the emergence of new programming languages and frameworks. Furthermore, the increased availability of computational resources has also contributed to an influx in the development of quantum programs. Given that classical and QC are significantly different due to the intrinsic nature of quantum programs, several aspects of QC (e.g., performance, bugs) have been investigated, and novel approaches have been proposed. However, from a purely quantum perspective, maintenance, one of the major steps in a software development life-cycle, has not been considered by researchers yet. In this paper, we fill this gap and investigate the prevalence of code smells in quantum programs as an indicator of maintenance issues. We defined eight quantum-specific smells and validated them through a survey with 35 quantum developers. Since no tool specifically aims to detect quantum smells, we developed a tool called QSmell that supports the proposed quantum-specific smells. Finally, we conducted an empirical investigation to analyze the prevalence of quantum-specific smells in 15 open-source quantum programs. Our results showed that 11 programs (73.33%) contain at least one smell and, on average, a program has three smells. Furthermore, the long circuit is the most prevalent smell present in 53.33% of the programs. © 2023 IEEE.</t>
  </si>
  <si>
    <t>QisDAX: An Open Source Bridge from Qiskit to Trapped-Ion Quantum Devices</t>
  </si>
  <si>
    <t>Badrike K.; Dalvi A.S.; Mazurek F.; D'Onofrio M.; Whitlow J.; Chen T.; Phiri S.; Riesebos L.; Brown K.R.; Mueller F.,"Badrike, Kaustubh (58769181600)</t>
  </si>
  <si>
    <t>10.1109/QCE57702.2023.00097</t>
  </si>
  <si>
    <t>https://www.scopus.com/inward/record.uri?eid=2-s2.0-85180014830&amp;doi=10.1109%2fQCE57702.2023.00097&amp;partnerID=40&amp;md5=d6fc2d54b12cc7ad77f404a5f4d59d08</t>
  </si>
  <si>
    <t>open source quantum software stack, Quantum computing, transpilation</t>
  </si>
  <si>
    <t>Quantum computing has become widely available to researchers via cloud-hosted devices with different technologies using a multitude of software development frameworks. The vertical stack behind such solutions typically features quantum language abstraction and high-level translation frameworks that tend to be open source, down to pulse-level programming. However, the lower-level mapping to the control electronics, such as controls for laser and microwave pulse generators, remains closed source for contemporary commercial cloud-hosted quantum devices. One exception is the ARTIQ (Advanced Real-Time Infrastructure for Quantum physics) open-source library for trapped-ion control electronics. This stack has been complemented by the Duke ARTIQ Extensions (DAX) to provide modularity and better abstraction. It, however, remains disconnected from the wealth of features provided by popular quantum computing languages. This paper contributes QisDAX, a bridge between Qiskit and DAX that fills this gap. QisDAX provides interfaces for Python programs written using IBM's Qiskit and transpiles them to the DAX abstraction. This allows users to generically interface to the ARTIQ control systems accessing trapped-ion quantum devices. Consequently, the algorithms expressed in Qiskit become available to an open-source quantum software stack. This provides the first open-source, end-to-end, full-stack pipeline for remote submission of quantum programs for trapped-ion quantum systems in a non-commercial setting. © 2023 IEEE.</t>
  </si>
  <si>
    <t>A PEPS Plugin for TNQVM</t>
  </si>
  <si>
    <t>Chundury S.; Lietz J.; Coello Perez E.A.; Shehata A.; Suh I.-S.; Mueller F.,"Chundury, Srikar (57208405034)</t>
  </si>
  <si>
    <t>10.1109/QCE57702.2023.10293</t>
  </si>
  <si>
    <t>https://www.scopus.com/inward/record.uri?eid=2-s2.0-85180010993&amp;doi=10.1109%2fQCE57702.2023.10293&amp;partnerID=40&amp;md5=7e134ef04d386166c6e39a5dc7a1aab6</t>
  </si>
  <si>
    <t>Pro-jected Entangled Pair State, Quantum Circuit Simulation, Quantum Computing, Quantum Software En-gineering, Tensor Networks</t>
  </si>
  <si>
    <t>This work introduces an extension to the Tensor Network Quantum Virtual Machine (TNQVM) tool, enhancing the existing stack of ExaScale Tensor Network (ExaTN), ExaScale Accelerator (XACC), and TNQVM. It features a new plugin that enables efficient simulation of a Projected Entangled Pair State (PEPS), a 2D tensor network. To improve simulation efficiency for PEPS, we have implemented the snake boundary contraction algorithm. By integrating this capability into the existing stack, we enhance the overall functionality and versatility of the framework. We tested this new PEPS topology for a simple GHZ bell-pair generation quantum circuit and saw that its runtime is very close to that of the MPS topology. We estimate that the real potential of the PEPS topology becomes discernible when quantum circuits with multidimensional entanglement are simulated using tensor networks. In such cases, 1D tensor networks fail to represent or contract them efficiently.  © 2023 IEEE.</t>
  </si>
  <si>
    <t>Automatic Diagnosis of Quantum Software Bug-Fix Motifs</t>
  </si>
  <si>
    <t>Kher K.V.; Chandra M.B.; Joshi I.; Zhang L.; Rao M.V.P.,"Kher, Krishn V. (57970263300)</t>
  </si>
  <si>
    <t>10.18293/SEKE2023-196</t>
  </si>
  <si>
    <t>https://www.scopus.com/inward/record.uri?eid=2-s2.0-85170039769&amp;doi=10.18293%2fSEKE2023-196&amp;partnerID=40&amp;md5=3100fb721971884917b8ca6c45c765c8</t>
  </si>
  <si>
    <t>Bug-fix pattern detection has been investigated in the past in the context of classical software. However, while quantum software is developing rapidly, the literature is still lacking automated methods and tools to identify, analyze, and detect bug-fix patterns. To the best of our knowledge, our work is the first to leverage classical techniques to detect bug-fix patterns in quantum code. In this paper, we propose an automated framework, called Q-Diff, for detecting bug-fix patterns in IBM Qiskit quantum code. In the framework, we develop a proof-of-concept tool based on Abstract Syntax Trees. To validate our method, we test Q-Diff with a variety of quantum bug-fix patterns using examples. We hope our work will attract the attention of the quantum software engineering community to improve the quality of quantum software. © 2023 Knowledge Systems Institute Graduate School. All rights reserved.</t>
  </si>
  <si>
    <t>Using Open API for the Development of Hybrid Classical-Quantum Services</t>
  </si>
  <si>
    <t>Romero-Álvarez J.; Alvarado-Valiente J.; Moguel E.; García-Alonso J.; Murillo J.M.,"Romero-Álvarez, Javier (57567571000)</t>
  </si>
  <si>
    <t>10.1007/978-3-031-26507-5_34</t>
  </si>
  <si>
    <t>https://www.scopus.com/inward/record.uri?eid=2-s2.0-85151061343&amp;doi=10.1007%2f978-3-031-26507-5_34&amp;partnerID=40&amp;md5=e58e038e91fa37ed2ca0a4488a44338b</t>
  </si>
  <si>
    <t>Hybrid classical-quantum services, Open API, Quantum software, Service engineering</t>
  </si>
  <si>
    <t>Quantum Computing has started to demonstrate its first practical applications. As the technology develops to a point of maturity that allows quantum computers to expand commercially, large companies such as Google, Microsoft, IBM and Amazon are making a considerably effort to make them accessible through the cloud so that research and industry initiatives can test their capabilities. The characteristics of this paradigm and the lack of mature tools still make the process of defining, implementing, and running quantum, or hybrid classical-quantum software systems difficult compared with the procedures used for pure classical ones. To address this lack, we present a demonstration of a method for defining quantum services and the automatic generation of the corresponding source code through an extension of the Open API Specification. In this demo we present an extension that enables developers to define quantum services with a high abstraction level, link them with quantum circuits, and generate the source code of the service to be deployed in a quantum computer in the same way they do for classical services. © 2023, The Author(s), under exclusive license to Springer Nature Switzerland AG.</t>
  </si>
  <si>
    <t>Quantum Computing with Differentiable Quantum Transforms</t>
  </si>
  <si>
    <t>Matteo O.D.; Izaac J.; Bromley T.R.; Hayes A.; Lee C.; Schuld M.; Száva A.; Roberts C.; Killoran N.,"Matteo, Olivia Di (55438059000)</t>
  </si>
  <si>
    <t>10.1145/3592622</t>
  </si>
  <si>
    <t>https://www.scopus.com/inward/record.uri?eid=2-s2.0-85176885762&amp;doi=10.1145%2f3592622&amp;partnerID=40&amp;md5=321f8c3ccaa7ec664ee8af2997c474f5</t>
  </si>
  <si>
    <t>quantum differentiable programming, quantum machine learning, Quantum software</t>
  </si>
  <si>
    <t>We present a framework for differentiable quantum transforms. Such transforms are metaprograms capable of manipulating quantum programs in a way that preserves their differentiability. We highlight their potential with a set of relevant examples across quantum computing (gradient computation, circuit compilation, and error mitigation), and implement them using the transform framework of PennyLane, a software library for differentiable quantum programming. In this framework, the transforms themselves are differentiable and can be parametrized and optimized, which opens up the possibility of improved quantum resource requirements across a spectrum of tasks.  © 2023 Copyright held by the owner/author(s).</t>
  </si>
  <si>
    <t>ScaffML: A Quantum Behavioral Interface Specification Language for Scaffold</t>
  </si>
  <si>
    <t>Jin T.; Zhao J.,"Jin, Tiancheng (58486427900)</t>
  </si>
  <si>
    <t>10.1109/QSW59989.2023.00024</t>
  </si>
  <si>
    <t>https://www.scopus.com/inward/record.uri?eid=2-s2.0-85172937924&amp;doi=10.1109%2fQSW59989.2023.00024&amp;partnerID=40&amp;md5=951ededf42d2244192aefc22f2f77134</t>
  </si>
  <si>
    <t>quantum computing, ScaffML, Scaffold, Specification languages, testing, verification</t>
  </si>
  <si>
    <t>Ensuring the correctness of quantum programs is crucial for quantum software quality assurance. Although various effective verification methods exist for classical programs, they cannot be applied to quantum programs due to the fundamental differences in their execution logic, such as quantum superposition and entanglement. This calls for new methods to verify the correctness of quantum programs. In this paper, we present a behavioral interface specification language (BISL) called ScaffML for the quantum programming language Scaffold. ScaffML allows the specification of pre- and post-conditions for Scaffold modules and enables the mixing of assertions with Scaffold code, thereby facilitating debugging and verification of quantum programs. This paper discusses the goals and overall approach of ScaffML and describes the basic features of the language through examples. ScaffML provides an easy-to-use specification language for quantum programmers, supporting static analysis, run-time checking, and formal verification of Scaffold programs. Finally, we present several instances to illustrate the workflow and functionalities of ScaffML. © 2023 IEEE.</t>
  </si>
  <si>
    <t>Distributing Quantum Computations, by Shots</t>
  </si>
  <si>
    <t>10.1007/978-3-031-48421-6_25</t>
  </si>
  <si>
    <t>https://www.scopus.com/inward/record.uri?eid=2-s2.0-85178190771&amp;doi=10.1007%2f978-3-031-48421-6_25&amp;partnerID=40&amp;md5=d83f30dc9c8bb98d8afddd9b64c43c38</t>
  </si>
  <si>
    <t>https://www.scopus.com/inward/record.uri?eid=2-s2.0-85178190771&amp;doi=10.1007%2f978-3-031-48421-6_25&amp;partnerID=40&amp;md5=d83f30dc9c8bb98d8afddd9b64c43c38, Hybrid Classical-Quantum Services, Quantum Cloud Computing, Quantum Computing, Quantum Software Engineering, Service Engineering</t>
  </si>
  <si>
    <t>Quantum Process Units (QPUs) are becoming more widely accessible to the public. Nonetheless, they still are very susceptible to noise and feature only a small amount of qubits, making it possible to only execute short quantum computations. Facing this problem, several approaches were proposed to make the most of the present situation, either by distributing the Quantum load, sending different Quantum programs to different QPUs or by distributing Quantum program fragments, by cutting a Quantum program into multiple smaller chunks. Here, we propose a change of perspective. Due to the probabilistic nature of Quantum Mechanics, it is usually required to iterate the execution of a Quantum program numerous times or shots. We suggest considering the shots dimension while determining how to distribute quantum computations. In this paper, we design and develop a methodology to distribute the shots of a Quantum program among many QPUs. Exploiting multiple QPUs improves the resilience to potential QPUs failures. Our solution also enables users to directly encode, through a proposed DSL, their own distribution strategies according to their needs and considered scenarios, offering an expressive and customisable approach. Finally, we showcase a prototype implementation and discuss a life-like use case that can only be addressed by relying on our approach. © 2023, The Author(s), under exclusive license to Springer Nature Switzerland AG.</t>
  </si>
  <si>
    <t>Design by Contract Framework for Quantum Software</t>
  </si>
  <si>
    <t>Yamaguchi M.; Yoshioka N.,"Yamaguchi, Masaomi (55272993800)</t>
  </si>
  <si>
    <t>Proceedings - 2023 IEEE/ACM 4th International Workshop on Quantum Software Engineering, Q-SE 2023</t>
  </si>
  <si>
    <t>10.1109/Q-SE59154.2023.00010</t>
  </si>
  <si>
    <t>https://www.scopus.com/inward/record.uri?eid=2-s2.0-85167797830&amp;doi=10.1109%2fQ-SE59154.2023.00010&amp;partnerID=40&amp;md5=51e096a9f3a76f59f3afdbae6c05c361</t>
  </si>
  <si>
    <t>Programming by contract, quantum computing, Testing and Debugging</t>
  </si>
  <si>
    <t>To realize reliable quantum software, techniques to automatically ensure the quantum software's correctness have recently been investigated. However, they primarily focus on fixed quantum circuits rather than the procedure of building quantum circuits. Despite being a common approach, the correctness of building circuits using different parameters following the same procedure is not guaranteed. To this end, we propose a design-by-contract framework for quantum software. Our framework provides a python-embedded language to write assertions on the input and output states of all quantum circuits built by certain procedures. Additionally, it provides a method to write assertions about the statistical processing of measurement results to ensure the procedure's correctness for obtaining the final result. These assertions are automatically checked using a quantum computer simulator. For evaluation, we implemented our framework and wrote assertions for some widely used quantum algorithms. Consequently, we found that our framework has sufficient expressive power to verify the whole procedure of quantum software.  © 2023 IEEE.</t>
  </si>
  <si>
    <t>Approaching Quantum Utility by Leveraging Quantum Software Stack</t>
  </si>
  <si>
    <t>Tsymbalista M.; Maksymenko M.; Katernyak I.,"Tsymbalista, Markiian (58759074800)</t>
  </si>
  <si>
    <t>2023 IEEE 13th International Conference on Electronics and Information Technologies, ELIT 2023 - Proceedings</t>
  </si>
  <si>
    <t>10.1109/ELIT61488.2023.10310743</t>
  </si>
  <si>
    <t>https://www.scopus.com/inward/record.uri?eid=2-s2.0-85179508935&amp;doi=10.1109%2fELIT61488.2023.10310743&amp;partnerID=40&amp;md5=2f45d3c6f24d3330473e31e566f2c97e</t>
  </si>
  <si>
    <t>error correction, quantum algorithm performance, quantum computing, Quantum Computing Optimization Middleware, quantum utility, qubit mapping</t>
  </si>
  <si>
    <t>Improvement in Quantum Computing (QC) performance will allow us to solve a wide range of complex problems that classical computers of today can’t handle. Nowadays we feel closer to achieving a state of Quantum Utility (QU) than ever before. Importance for both academia and business to understand the current state of technology and tooling, their extensibility points along with perspective optimization algorithms are on the verge. The purpose of the article is to provide a structured analysis of existing progress in QC. It serves a purpose of a guide on where significant progress is expected in the upcoming years, outlines details about tooling to start doing experiments, and introduces Quantum Computing Optimization Middleware (QCOM) reference architecture as a backbone around which new building blocks are expected to be added in the upcoming years, e.g., industry-specific enterprise connectors. The article reviews only the software stack, not considering opportunities for hardware as they seem to be much further away. This should help scientists and engineers to define a mental model of how to move forward to reach both mid and long-term goals toward QU. © 2023 IEEE.</t>
  </si>
  <si>
    <t>Quantum Software Engineering Challenges from Developers' Perspective: Mapping Research Challenges to the Proposed Workflow Model</t>
  </si>
  <si>
    <t>Haghparast M.; Mikkonen T.; Nurminen J.K.; Stirbu V.,"Haghparast, Majid (23094283500)</t>
  </si>
  <si>
    <t>10.1109/QCE57702.2023.10204</t>
  </si>
  <si>
    <t>https://www.scopus.com/inward/record.uri?eid=2-s2.0-85180014764&amp;doi=10.1109%2fQCE57702.2023.10204&amp;partnerID=40&amp;md5=55457d44e82069b89b91d60872e53a2c</t>
  </si>
  <si>
    <t>quantum computing, Quantum software engineering, software development</t>
  </si>
  <si>
    <t>Despite the increasing interest in quantum computing, the aspect of development to achieve cost-effective and reliable quantum software applications has been slow. One barrier is the software engineering of quantum programs, which can be approached from two directions. On the one hand, many software engineering practices, debugging in particular, are bound to classical computing. On the other hand, quantum programming is closely associated with the phenomena of quantum physics, and consequently, the way we express programs resembles the early days of programming. Moreover, much of the software engineering research today focuses on agile development, where computing cycles are cheap and new software can be rapidly deployed and tested, whereas in the quantum context, executions may consume lots of energy, and test runs may require lots of work to interpret. In this paper, we aim at bridging this gap by starting with the quantum computing workflow and by mapping existing software engineering research to this workflow. Based on the mapping, we then identify directions for software engineering research for quantum computing.  © 2023 IEEE.</t>
  </si>
  <si>
    <t>Symbolic Quantum Programming for Supporting Applications of Quantum Computing Technologies</t>
  </si>
  <si>
    <t>Miszczak J.A.,"Miszczak, Jarosław Adam (22634888700)","22634888700","Symbolic Quantum Programming for Supporting Applications of Quantum Computing Technologies","https://www.scopus.com/inward/record.uri?eid=2-s2.0-85176091839&amp;doi=10.1145%2f3594671.3594688&amp;partnerID=40&amp;md5=39e06d91a1ebc847e5ec818f185fec90"</t>
  </si>
  <si>
    <t>10.1145/3594671.3594688</t>
  </si>
  <si>
    <t>https://www.scopus.com/inward/record.uri?eid=2-s2.0-85176091839&amp;doi=10.1145%2f3594671.3594688&amp;partnerID=40&amp;md5=39e06d91a1ebc847e5ec818f185fec90</t>
  </si>
  <si>
    <t>computer algebra, functional programming, quantum computing, quantum technologies, symbolic manipulation</t>
  </si>
  <si>
    <t>The goal of this paper is to deliver the overview of the current state of the art, provide experience report on developing quantum software tools, and outline the perspective for developing quantum programming tools supporting symbolic programming for the needs of quantum computing technologies. The main focus of this paper is on quantum computing technologies, as they can in the most direct way benefit from developing tools enabling the symbolic manipulation of quantum circuits and providing software tools for creating, optimizing, and testing quantum programs. We deliver a short survey of the most popular approaches in the field of quantum software development, pointing their strengths and weaknesses. This helps to formulate a list of desirable characteristics which should be included in quantum computing frameworks. Next, we describe a software architecture and its preliminary implementation supporting the development of quantum programs using symbolic approach, encouraging the functional programming paradigm, and, at the same, time enabling the integration with high-performance and cloud computing. The described software consists of several packages developed to address different needs, but nevertheless sharing common design concepts. We also outline how the presented approach could be used in tasks in quantum software engineering: quantum software testing and quantum circuit construction.  © 2023 ACM.</t>
  </si>
  <si>
    <t>Chaotic Image Encryption Based on Boson Sampling</t>
  </si>
  <si>
    <t>Shi J.; Zhao T.; Wang Y.; Feng Y.; Wu J.,"Shi, Jinjing (36728676800)</t>
  </si>
  <si>
    <t>Advanced Quantum Technologies</t>
  </si>
  <si>
    <t>10.1002/qute.202200104</t>
  </si>
  <si>
    <t>https://www.scopus.com/inward/record.uri?eid=2-s2.0-85144127132&amp;doi=10.1002%2fqute.202200104&amp;partnerID=40&amp;md5=249872cdd905c39684ddc108ada18dcd</t>
  </si>
  <si>
    <t>Boson sampling, image encryption, quantum cryptography, random sequence</t>
  </si>
  <si>
    <t>As a fundamental form of information representation, image encryption is a significant research issue in the multimedia era. An image encryption scheme is proposed benefiting from chaotic random behavior characteristics of Boson sampling (BS) probability distribution, where the chaotic random number sequence is used to implement the encryption process including scrambling image pixels and altering the values of pixels. Further, a BS-based image encryption prototype system is constructed on the programmable silicon photonic processor chip for BS with 5-mode 2-photon, which can encrypt 4 × 4 grayscale images. Besides, experiments for encrypting 256 × 256 gray-scale images with 20-mode 8-photon BS are simulated on the StrawberryFields photonic quantum software platform. Numerical analyses demonstrate the proposed scheme has good effectiveness in terms of randomness test, information entropy, histogram, correlation, key space, key sensitivity, and anti-attack, offering gains in many cryptographic applications. The BS-based image encryption prototype system extends the application of BS to solve practical problems in addition to proving quantum advantages. © 2022 Wiley-VCH GmbH.</t>
  </si>
  <si>
    <t>Influence of HW-SW-Co-Design on Quantum Computing Scalability</t>
  </si>
  <si>
    <t>Safi H.; Wintersperger K.; Mauerer W.,"Safi, Hila (57219482556)</t>
  </si>
  <si>
    <t>10.1109/QSW59989.2023.00022</t>
  </si>
  <si>
    <t>https://www.scopus.com/inward/record.uri?eid=2-s2.0-85163837172&amp;doi=10.1109%2fQSW59989.2023.00022&amp;partnerID=40&amp;md5=068d576f8ea0c8ed3689611640c9e55f</t>
  </si>
  <si>
    <t>hardware-software co-design, quantum algorithm performance analysis, quantum computing, scalability of quantum applications, software engineering</t>
  </si>
  <si>
    <t>The use of quantum processing units (QPUs) promises speed-ups for solving computational problems. Yet, current devices are limited by the number of qubits and suffer from significant imperfections, which prevents achieving quantum advantage. To step towards practical utility, one approach is to apply hardware-software co-design methods. This can involve tailoring problem formulations and algorithms to the quantum execution environment, but also entails the possibility of adapting physical properties of the QPU to specific applications. In this work, we follow the latter path, and investigate how key figures-circuit depth and gate count-required to solve four cornerstone NP-complete problems vary with tailored hardware properties.Our results reveal that achieving near-optimal performance and properties does not necessarily require optimal quantum hardware, but can be satisfied with much simpler structures that can potentially be realised for many hardware approaches. Using statistical analysis techniques, we additionally identify an underlying general model that applies to all subject problems. This suggests that our results may be universally applicable to other algorithms and problem domains, and tailored QPUs can find utility outside their initially envisaged problem domains. The substantial possible improvements nonetheless highlight the importance of QPU tailoring to progress towards practical deployment and scalability of quantum software. © 2023 IEEE.</t>
  </si>
  <si>
    <t>A Testing Pipeline for Quantum Computing Applications</t>
  </si>
  <si>
    <t>Becker C.K.-U.; Gheorghe-Pop I.-D.; Tcholtchev N.,"Becker, Colin Kai-Uwe (57313592200)</t>
  </si>
  <si>
    <t>10.1109/QSW59989.2023.00016</t>
  </si>
  <si>
    <t>https://www.scopus.com/inward/record.uri?eid=2-s2.0-85172919425&amp;doi=10.1109%2fQSW59989.2023.00016&amp;partnerID=40&amp;md5=d6540944f65b5aa6edca706c2c7f13cf</t>
  </si>
  <si>
    <t>Debugging, NISQ, Quantum computing, Quantum Software Engineering, Testing</t>
  </si>
  <si>
    <t>As the scientific community is increasing the coverage of the quantum computing domain ranging from theoretical physics to financial applications, so does the number of quantum computing applications being developed for quantum computing hardware that is available today. As this hardware evolves towards increased capacity in terms of qubit number and increased fidelity, so does the complexity of quantum computing applications that implement the state-of-the-art of (hybrid) quantum algorithms. With this comes an increased demand for quantum software engineering practices where testing is a crucial part of the development process. Hence, a robust approach that addresses certain challenges and peculiarities related to the quantum computing domain is needed for the testing process. This paper proposes a standard-ready testing pipeline that covers the requirements of testing in a continuous development cycle as part of a modern quantum software engineering lifecycle. © 2023 IEEE.</t>
  </si>
  <si>
    <t>Experiences in Quantum Software Engineering</t>
  </si>
  <si>
    <t>Scheerer M.; Klamroth J.; Garhofer S.; Knable F.; Denninger O.,"Scheerer, Max (57198352295)</t>
  </si>
  <si>
    <t>2023 IEEE International Parallel and Distributed Processing Symposium Workshops, IPDPSW 2023</t>
  </si>
  <si>
    <t>10.1109/IPDPSW59300.2023.00095</t>
  </si>
  <si>
    <t>https://www.scopus.com/inward/record.uri?eid=2-s2.0-85169292264&amp;doi=10.1109%2fIPDPSW59300.2023.00095&amp;partnerID=40&amp;md5=a6dff3ac5e46e345a5dc293d5bd73886</t>
  </si>
  <si>
    <t>quantum computing, quantum development model, Quantum software engineering</t>
  </si>
  <si>
    <t>The field of Quantum Computing (QC) is increasingly becoming applicable for a wide range of computationally intensive problems. Especially Variational Quantum Algorithms (VQA) are promising as they allow dealing with the practical challenges of current quantum devices (also referred to as Noisy Intermediate-Scale Quantum devices). However, developing VQA-based solutions is not a straightforward process but involves several development phases, each with different design decisions and implications. In this paper, we share experiences made in developing VQA-based solutions for two different industrial case studies. Based on the solutions, we extracted five generic development phases quantum engineers must take into consideration when engineering quantum solutions. We have embedded the phases in a model (i.e. a phase model) to show their natural order and to illustrate the phases that require more development iterations. The main objective of this paper is not only to share and discuss our findings and experiences but also to provide the phase model as a starting point or guideline to structure the development process.  © 2023 IEEE.</t>
  </si>
  <si>
    <t>Graphine: Enhanced Neutral Atom Quantum Computing Using Application-Specific Rydberg Atom Arrangement</t>
  </si>
  <si>
    <t>International Conference for High Performance Computing, Networking, Storage and Analysis, SC</t>
  </si>
  <si>
    <t>https://www.scopus.com/inward/record.uri?eid=2-s2.0-85190416747&amp;doi=10.1145%2f3581784.3607032&amp;partnerID=40&amp;md5=ec53fb71a43e6743a0bb4401b294a1a5</t>
  </si>
  <si>
    <t>Neutral Atoms, NISQ Computing, Quantum Compiling, Quantum Computing, Quantum Software, Rydberg Atoms</t>
  </si>
  <si>
    <t>Multiple technologies for realizing quantum computing are currently under development. Neutral atom quantum computing is one such promising technology it offers advantages such as the ability to perform long-distance interactions and gates consisting of more than two qubits. A particular advantage it provides is the flexibility to arrange the qubits in different topologies by customizing atom layouts. We design Graphine, which, to the best of our knowledge, is the first technique to leverage this flexibility to design application-specific topologies for different quantum algorithms based on the structural characteristics of the algorithm circuits. This enables Graphine to improve key performance metrics like the number of gates and pulses by up to 56% and the probability of error by up to 42% on average over widely-used topology designs. © 2023 ACM.</t>
  </si>
  <si>
    <t>Model-Driven Optimization for Quantum Program Synthesis with MOMoT</t>
  </si>
  <si>
    <t>Gemeinhardt F.; Eisenberg M.; Klikovits S.; Wimmer M.,"Gemeinhardt, Felix (57226305018)</t>
  </si>
  <si>
    <t>Proceedings - 2023 ACM/IEEE International Conference on Model Driven Engineering Languages and Systems Companion, MODELS-C 2023</t>
  </si>
  <si>
    <t>10.1109/MODELS-C59198.2023.00100</t>
  </si>
  <si>
    <t>https://www.scopus.com/inward/record.uri?eid=2-s2.0-85182396523&amp;doi=10.1109%2fMODELS-C59198.2023.00100&amp;partnerID=40&amp;md5=150640f326c9ad9a675943d1785fe015</t>
  </si>
  <si>
    <t>Model-Driven Optimization, Quantum Circuit Synthesis, Quantum Software Engineering</t>
  </si>
  <si>
    <t>In the realm of classical software engineering, model-driven optimization has been widely used for different problems such as (re)modularization of software systems. In this paper, we investigate how techniques from model-driven optimization can be applied in the context of quantum software engineering. In quantum computing, creating executable quantum programs is a highly non-trivial task which requires significant expert knowledge in quantum information theory and linear algebra. Although different approaches for automated quantum program synthesis exist - e.g., based on reinforcement learning and genetic programming - these approaches represent tailor-made solutions requiring dedicated encodings for quantum programs. This paper applies the existing model-driven optimization approach MOMoT to the problem of quantum program synthesis. We present the resulting platform for experimenting with quantum program synthesis and present a concrete demonstration for a well-known Quantum algorithm.  © 2023 IEEE.</t>
  </si>
  <si>
    <t>Best Practices for Quantum Error Mitigation with Digital Zero-Noise Extrapolation</t>
  </si>
  <si>
    <t>Majumdar R.; Rivero P.; Metz F.; Hasan A.; Wang D.S.,"Majumdar, Ritajit (56896876700)</t>
  </si>
  <si>
    <t>10.1109/QCE57702.2023.00102</t>
  </si>
  <si>
    <t>https://www.scopus.com/inward/record.uri?eid=2-s2.0-85168639192&amp;doi=10.1109%2fQCE57702.2023.00102&amp;partnerID=40&amp;md5=5a9984e762dfc259d6a864e1feaf5c79</t>
  </si>
  <si>
    <t>gate folding, identity insertion, quantum applications, quantum error mitigation, quantum software, zero-noise extrapolation</t>
  </si>
  <si>
    <t>Digital zero-noise extrapolation (dZNE) has emerged as a common approach for quantum error mitigation (QEM) due to its conceptual simplicity, accessibility, and resource efficiency. In practice, however, properly applying dZNE to extend the computational reach of noisy quantum processors is rife with subtleties. Here, based on literature review and original experiments on noisy simulators and real quantum hardware, we define best practices for QEM with dZNE for each step of the workflow, including noise amplification, execution on the quantum device, extrapolation to the zero-noise limit, and composition with other QEM methods. We anticipate that this effort to establish best practices for dZNE will be extended to other QEM methods, leading to more reproducible and rigorous calculations on noisy quantum hardware. The full version of this paper can be found in Ref. [1]. © 2023 IEEE.</t>
  </si>
  <si>
    <t>Dynamic analysis of quantum annealing programs</t>
  </si>
  <si>
    <t>Pérez-Castillo R.; Jiménez-Navajas L.; Piattini M.,"Pérez-Castillo, Ricardo (34977424500)</t>
  </si>
  <si>
    <t>10.1016/j.jss.2023.111683</t>
  </si>
  <si>
    <t>https://www.scopus.com/inward/record.uri?eid=2-s2.0-85151435873&amp;doi=10.1016%2fj.jss.2023.111683&amp;partnerID=40&amp;md5=df0a191675aebaca6d6951b47da42feb</t>
  </si>
  <si>
    <t>D-wave, Dynamic analysis, Knowledge discovery metamodel, Quantum annealing, Quantum software engineering, Reverse engineering</t>
  </si>
  <si>
    <t>Quantum software engineering is emerging as a relevant field, as it deals with the challenges of producing the new quantum software, whose adoption is steadily increasing. Quantum annealing software has gained a certain market penetration, demonstrating a good performance for optimization problems. However, there are no reverse engineering techniques with which to discover the underlying optimization problem definitions (the Hamiltonian functions to be minimized). Problem definitions are, in turn, dynamically defined using classical software, and can evolve over time, which make their accurate comprehension and abstract representation difficult. This paper, therefore, presents a dynamic analysis technique for D-Wave (Python) programs with which to reverse Hamiltonian expressions, and which are additionally represented according to the Knowledge Discovery Metamodel. The usage of this standard makes it possible to represent the reversed Hamiltonians in combination with other parts of classical–quantum software systems. In order to facilitate its adoption, the proposed technique has been empirically validated through a case study with 27 D-Wave programs that demonstrates its effectiveness and efficiency. The main implication of this research is that the proposed technique helps modernize quantum annealing software alongside hybrid software systems. © 2023 Elsevier Inc.</t>
  </si>
  <si>
    <t>QuCAT: A Combinatorial Testing Tool for Quantum Software</t>
  </si>
  <si>
    <t>Wang X.; Arcaini P.; Yue T.; Ali S.,"Wang, Xinyi (57224594100)</t>
  </si>
  <si>
    <t>Proceedings - 2023 38th IEEE/ACM International Conference on Automated Software Engineering, ASE 2023</t>
  </si>
  <si>
    <t>10.1109/ASE56229.2023.00062</t>
  </si>
  <si>
    <t>https://www.scopus.com/inward/record.uri?eid=2-s2.0-85179004129&amp;doi=10.1109%2fASE56229.2023.00062&amp;partnerID=40&amp;md5=3dbf70fd53870302f8fd2a7dea3d5e06</t>
  </si>
  <si>
    <t>combinatorial testing, quantum programs, software testing</t>
  </si>
  <si>
    <t>With the increased developments in quantum computing, the availability of systematic and automatic testing approaches for quantum programs is becoming increasingly essential. To this end, we present the quantum software testing tool QuCAT for combinatorial testing of quantum programs. QuCAT provides two functionalities of use. With the first functionality, the tool generates a test suite of a given strength (e.g., pairwise). With the second functionality, it generates test suites with increasing strength until a failure is triggered or a maximum strength is reached. QuCAT uses two test oracles to check the correctness of test outputs. We assess the cost and effectiveness of QuCAT with 3 faulty versions of 5 quantum programs. Results show that combinatorial test suites with a low strength can find faults with limited cost, while a higher strength performs better to trigger some difficult faults with relatively higher cost.  © 2023 IEEE.</t>
  </si>
  <si>
    <t>Towards the Munich Quantum Software Stack: Enabling Efficient Access and Tool Support for Quantum Computers</t>
  </si>
  <si>
    <t>Schulz M.; Schulz L.; Ruefenacht M.; Wille R.,"Schulz, Martin (57192104187)</t>
  </si>
  <si>
    <t>10.1109/QCE57702.2023.10301</t>
  </si>
  <si>
    <t>https://www.scopus.com/inward/record.uri?eid=2-s2.0-85180003403&amp;doi=10.1109%2fQCE57702.2023.10301&amp;partnerID=40&amp;md5=148c4039274ae7c235dc45dbd72ad0e6</t>
  </si>
  <si>
    <t>Hybrid Computing, Programming Environments, Quantum Computing, Software Stack</t>
  </si>
  <si>
    <t>As quantum computing systems mature and move from laboratories to production computing environments, corresponding software stacks are becoming key for their successful utilization. In particular, the expected use of quantum systems as HPC accelerators requires a deep integration with the existing and widely deployed HPC software stacks. Additionally, new requirements such as dynamic compilation and new challenges for tools and programming models must be considered. We tackle these challenges by developing the Munich Quantum Software Stack - a comprehensive initiative by the Munich Quantum Valley to offer a flexible, efficient, and user-oriented software environment. In this poster, we describe the core components and workflows, and how they will enable this transformation from quantum experiments to quantum accelerators.  © 2023 IEEE.</t>
  </si>
  <si>
    <t>Towards Quantum Requirements Engineering</t>
  </si>
  <si>
    <t>Spoletini P.,"Spoletini, Paola (14046113800)","14046113800","Towards Quantum Requirements Engineering","https://www.scopus.com/inward/record.uri?eid=2-s2.0-85174690583&amp;doi=10.1109%2fREW57809.2023.00072&amp;partnerID=40&amp;md5=dbd2b87cec23a92b718c15b31aef12f6"</t>
  </si>
  <si>
    <t>Proceedings - 31st IEEE International Requirements Engineering Conference Workshops, REW 2023</t>
  </si>
  <si>
    <t>10.1109/REW57809.2023.00072</t>
  </si>
  <si>
    <t>https://www.scopus.com/inward/record.uri?eid=2-s2.0-85174690583&amp;doi=10.1109%2fREW57809.2023.00072&amp;partnerID=40&amp;md5=dbd2b87cec23a92b718c15b31aef12f6</t>
  </si>
  <si>
    <t>Model Checking, Quantum Computing, Quantum Finite State Machines, Requirements Elicitation, Requirements Modeling</t>
  </si>
  <si>
    <t>Quantum computing is rapidly transitioning from a scientific curiosity to an industrial reality, offering the potential to overcome classical computation limitations. This shift has given rise to the field of quantum software engineering (QSE), focused on developing novel approaches for engineering large-scale quantum applications. Traditional software engineering methods fall short in addressing the unique characteristics of quantum computing, necessitating innovative QSE methodologies and tools. While progress has been made in testing and debugging quantum programs, very little work has been done on analyzing if and how existing requirements engineering techniques can address the challenges that designing quantum software raises. This paper discusses some of the challenges for requirements engineers while eliciting requirements for quantum software, modeling the collected requirements, and analyzing them, and introduces some initial solutions for eliciting, modeling, and analyzing quantum requirements.  © 2023 IEEE.</t>
  </si>
  <si>
    <t>Quantum Resource Estimation of Arithmetic Primitives</t>
  </si>
  <si>
    <t>Hansen E.; Joshi S.; Rarick H.,"Hansen, Ethan (58030559900)</t>
  </si>
  <si>
    <t>10.1109/QCE57702.2023.10290</t>
  </si>
  <si>
    <t>https://www.scopus.com/inward/record.uri?eid=2-s2.0-85180006593&amp;doi=10.1109%2fQCE57702.2023.10290&amp;partnerID=40&amp;md5=27c168ea5502e2074c77aaab6111bfac</t>
  </si>
  <si>
    <t>benchmarking of quantum systems, Quantum computing software stack, quantum software development</t>
  </si>
  <si>
    <t>A major component of RSA cryptanalsysis, factoring a number that is a product of two large primes is computationally intensive. Using Shor's algorithm, there is a possibility of the factorization taking a fraction of the time on a quantum computer. To implement this level of algorithm, an analysis of the resources required would help with understanding the requirements for the hardware based on the software implementation and vice versa.  © 2023 IEEE.</t>
  </si>
  <si>
    <t>Quantum Software Components and Platforms: Overview and Quality Assessment</t>
  </si>
  <si>
    <t>Serrano M.A.; Cruz-Lemus J.A.; Perez-Castillo R.; Piattini M.,"Serrano, Manuel A. (7201394131)</t>
  </si>
  <si>
    <t>10.1145/3548679</t>
  </si>
  <si>
    <t>https://www.scopus.com/inward/record.uri?eid=2-s2.0-85152147332&amp;doi=10.1145%2f3548679&amp;partnerID=40&amp;md5=b9303ae186293e69c7612719924c2d65</t>
  </si>
  <si>
    <t>Quantum computing, quantum platforms, quantum software, Quantum Software Engineering</t>
  </si>
  <si>
    <t>Quantum computing is the latest revolution in computing and will probably come to be seen as an advance as important as the steam engine or the information society. In the last few decades, our understanding of quantum computers has expanded and multiple efforts have been made to create languages, libraries, tools, and environments to facilitate their programming. Nonetheless, quantum computers are complex systems at the bottom of a stack of layers that programmers need to understand. Hence, efforts towards creating quantum programming languages and computing environments that can abstract low-level technology details have become crucial steps to achieve a useful quantum computing technology. However, most of these environments still lack many of the features that would be desirable, such as those outlined in The Talavera Manifesto for Quantum Software Engineering and Programming. For advancing quantum computing, we will need to develop quantum software engineering techniques and tools to ensure the feasibility of this new type of quantum software. To contribute to this goal, this paper provides a review of the main quantum software components and platformss. We also propose a set of quality requirements for the development of quantum software platforms and the conduct of their quality assessment.  © 2022 Association for Computing Machinery.</t>
  </si>
  <si>
    <t>qLEET: visualizing loss landscapes, expressibility, entangling power and training trajectories for parameterized quantum circuits</t>
  </si>
  <si>
    <t>Azad U.; Sinha A.,"Azad, Utkarsh (57216688786)</t>
  </si>
  <si>
    <t>10.1007/s11128-023-03998-z</t>
  </si>
  <si>
    <t>https://www.scopus.com/inward/record.uri?eid=2-s2.0-85162977043&amp;doi=10.1007%2fs11128-023-03998-z&amp;partnerID=40&amp;md5=ced0d6c635121d7372a212fc6bdc68d1</t>
  </si>
  <si>
    <t xml:space="preserve"> entangling power and training trajectories for parameterized quantum circuits, Parameterized quantum circuits, Quantum computing, Quantum software</t>
  </si>
  <si>
    <t>We present qLEET, an open-source Python package for studying parameterized quantum circuits (PQCs), which are widely used in various variational quantum algorithms (VQAs) and quantum machine learning (QML) algorithms. qLEET enables computation of properties such as expressibility and entangling power of a PQC by studying its entanglement spectrum and the distribution of parameterized states produced by it. Furthermore, it allows users to visualize the training trajectories of PQCs along with high-dimensional loss landscapes generated by them for different objective functions. It supports quantum circuits and noise models built using popular quantum computing libraries such as Qiskit, Cirq, and PyQuil. In our work, we demonstrate how qLEET provides opportunities to design and improve hybrid quantum-classical algorithms by utilizing intuitive insights from the ansatz capability and structure of the loss landscape. © 2023, The Author(s), under exclusive licence to Springer Science+Business Media, LLC, part of Springer Nature.</t>
  </si>
  <si>
    <t>Software Architecture Challenges in Integrating Hybrid Classical-Quantum Systems</t>
  </si>
  <si>
    <t>10.1109/QCE57702.2023.10212</t>
  </si>
  <si>
    <t>https://www.scopus.com/inward/record.uri?eid=2-s2.0-85180007811&amp;doi=10.1109%2fQCE57702.2023.10212&amp;partnerID=40&amp;md5=95ebf6c1d7a539fa8ac44271f273ed9d</t>
  </si>
  <si>
    <t>classic-quantum systems, Quantum software, software architecture</t>
  </si>
  <si>
    <t>The emergence of quantum computing proposes a revolutionary paradigm that can radically transform numerous scientific and industrial application domains. The ability of quantum computers to scale computations exponentially imply better performance and efficiency for certain algorithmic tasks than current computers provide. However, to gain benefit from such improvement, quantum computers must be integrated with existing software systems, a process that is not straightforward. In this paper, we investigate challenges that emerge from building larger hybrid classical-quantum computers, and discuss some approaches that could be employed to overcome these challenges.  © 2023 IEEE.</t>
  </si>
  <si>
    <t>A Systematic Mapping Study on Quantum Circuits Design Patterns</t>
  </si>
  <si>
    <t>Jiménez-Fernández S.; Cruz-Lemus J.A.; Piattini M.,"Jiménez-Fernández, Sergio (58298791800)</t>
  </si>
  <si>
    <t>International Conference on Enterprise Information Systems, ICEIS - Proceedings</t>
  </si>
  <si>
    <t>10.5220/0011744000003467</t>
  </si>
  <si>
    <t>https://www.scopus.com/inward/record.uri?eid=2-s2.0-85160832539&amp;doi=10.5220%2f0011744000003467&amp;partnerID=40&amp;md5=3fd9e0f1595b73be3f357bfdc6f78571</t>
  </si>
  <si>
    <t>Patterns, Quantum Circuits, SMS</t>
  </si>
  <si>
    <t>Introduction. In order to study quantum software’s quality, the use of patterns for designing quantum circuits is quite an unexplored field whereas a promising one too. Method. This work aims to discover the current state of the art of quantum circuits design patterns by searching the literature via a Systematic Mapping Study. Results. The search space was formed by 1327 studies in three different databases for a final result of 15 primary studies. Conclusions. These studies include a taxonomy for different design patterns over quantum circuits. Copyright © 2023 by SCITEPRESS – Science and Technology Publications, Lda. Under CC license (CC BY-NC-ND 4.0)</t>
  </si>
  <si>
    <t>Leveraging API Specifications for Scaffolding Quantum Applications</t>
  </si>
  <si>
    <t>Romero-Alvarez J.; Alvarado-Valiente J.; Moguel E.; Canal C.; Garcia-Alonso J.; Murillo J.M.,"Romero-Alvarez, Javier (57567571000)</t>
  </si>
  <si>
    <t>10.1109/QCE57702.2023.10208</t>
  </si>
  <si>
    <t>https://www.scopus.com/inward/record.uri?eid=2-s2.0-85180003975&amp;doi=10.1109%2fQCE57702.2023.10208&amp;partnerID=40&amp;md5=845a2f73bf63985b86e9cf4b726b3ea3</t>
  </si>
  <si>
    <t>AsyncAPI, OpenAPI, Quantum Computing, Quantum Software Engineering</t>
  </si>
  <si>
    <t>Quantum computing is still in its early stages, and developers used to high-level tools are encountering difficulties in developing hybrid classical-quantum systems. This has created the need for the adaptation of classical tools or the development of new tools to approach the quantum world and enable more efficient development. Quantum computers are accessed through cloud providers, which has led to the use of Service-Oriented Architectures. Although there are currently tools and standards available for improving the development of classical services, they need to be adapted for quantum services. In this work, we propose the adaptation of classic tools to be used in the development of hybrid systems, extending classic specifications such as OpenAPI and AsyncAPI to offer developers a set of tools closer to the environment they are used to. The provided implementation is focused on Amazon Braket as the quantum computing service provider.  © 2023 IEEE.</t>
  </si>
  <si>
    <t>Quantum NETwork: from theory to practice</t>
  </si>
  <si>
    <t>Fang K.; Zhao J.; Li X.; Li Y.; Duan R.,"Fang, Kun (57195533953)</t>
  </si>
  <si>
    <t>Science China Information Sciences</t>
  </si>
  <si>
    <t>10.1007/s11432-023-3773-4</t>
  </si>
  <si>
    <t>https://www.scopus.com/inward/record.uri?eid=2-s2.0-85165219815&amp;doi=10.1007%2fs11432-023-3773-4&amp;partnerID=40&amp;md5=4b7ac3490836d0edd19bd33ff29c3ad9</t>
  </si>
  <si>
    <t>quantum internet, quantum network, quantum network architecture, quantum network protocol, quantum network simulation, quantum software toolkit</t>
  </si>
  <si>
    <t>The quantum internet is envisioned as the ultimate stage of the quantum revolution, which surpasses its classical counterpart in various aspects, such as the efficiency of data transmission, the security of network services, and the capability of information processing. Given its disruptive impact on the national security and the digital economy, a global race to build scalable quantum networks has already begun. With the joint effort of national governments, industrial participants, and research institutes, the development of quantum networks has advanced rapidly in recent years, bringing the first primitive quantum networks within reach. In this work, we aim to provide an up-to-date review of the field of quantum networks from both theoretical and experimental perspectives, contributing to a better understanding of the building blocks required for the establishment of a global quantum internet. We also introduce a newly developed quantum network toolkit to facilitate the exploration and evaluation of innovative ideas. Particularly, it provides dual quantum computing engines, supporting simulations in both the quantum circuit and measurement-based models. It also includes a compilation scheme for mapping quantum network protocols onto quantum circuits, enabling their emulations on real-world quantum hardware devices. We showcase the power of this toolkit with several featured demonstrations, including a simulation of the Micius quantum satellite experiment, a testing of a four-layer quantum network architecture with resource management, and a quantum emulation of the CHSH game. We hope this work can give a better understanding of the state-of-the-art development of quantum networks and provide the necessary tools to make further contributions along the way. © 2023, Science China Press.</t>
  </si>
  <si>
    <t>QPLEX: Realizing the Integration of Quantum Computing into Combinatorial Optimization Software</t>
  </si>
  <si>
    <t>Giraldo J.; Ossorio J.; Villegas N.M.; Tamura G.; Stege U.,"Giraldo, Juan (57846402700)</t>
  </si>
  <si>
    <t>10.1109/QCE57702.2023.00118</t>
  </si>
  <si>
    <t>https://www.scopus.com/inward/record.uri?eid=2-s2.0-85180009670&amp;doi=10.1109%2fQCE57702.2023.00118&amp;partnerID=40&amp;md5=edacf1479b7768e27a3d4df359611afa</t>
  </si>
  <si>
    <t>CPLEX, Optimization, QPLEX, Quantum Optimization, Quantum Software Engineering</t>
  </si>
  <si>
    <t>Quantum computing has the potential to surpass the capabilities of current classical computers when solving complex problems. Combinatorial optimization has emerged as one of the key target areas for quantum computers as problems found in this field play a critical role in many different industrial application sectors (e.g., enhancing manufacturing operations or improving decision processes). Currently, there are different types of high-performance optimization software (e.g., ILOG CPLEX and Gurobi) that support engineers and scientists in solving optimization problems using classical computers. In order to utilize quantum resources, users require domain-specific knowledge of quantum algorithms, SDKs and libraries, which can be a limiting factor for any practitioner who wants to integrate this technology into their workflows. Our goal is to add software infrastructure to a classical optimization package so that application developers can interface with quantum platforms readily when setting up their workflows. This paper presents a tool for the seamless utilization of quantum resources through a classical interface. Our approach consists of a Python library extension that provides a backend to facilitate access to multiple quantum providers. Our pipeline enables optimization software developers to experiment with quantum resources selectively and assess performance improvements of hybrid quantum-classical optimization solutions. © 2023 IEEE.</t>
  </si>
  <si>
    <t>Effects of Imperfections on Quantum Algorithms: A Software Engineering Perspective</t>
  </si>
  <si>
    <t>Greiwe F.; Kruger T.; Mauerer W.,"Greiwe, Felix (57991704700)</t>
  </si>
  <si>
    <t>10.1109/QSW59989.2023.00014</t>
  </si>
  <si>
    <t>https://www.scopus.com/inward/record.uri?eid=2-s2.0-85172903011&amp;doi=10.1109%2fQSW59989.2023.00014&amp;partnerID=40&amp;md5=5b6f1def9af032c3b57dc96a5d774784</t>
  </si>
  <si>
    <t>HW-SW co-design, NISQ systems, noisy quantum computing, quantum software engineering</t>
  </si>
  <si>
    <t>Quantum computers promise considerable speedups over classical approaches, which has raised interest from many disciplines. Since any currently available implementations suffer from noise and imperfections, achieving concrete speedups for meaningful problem sizes remains a major challenge. Yet, imperfections and noise may remain present in quantum computing for a long while. Such limitations play no role in classical software computing, and software engineers are typically not well accustomed to considering such imperfections, albeit they substantially influence core properties of software and systems.In this paper, we show how to model imperfections with an approach tailored to (quantum) software engineers. We intuitively illustrate, using numerical simulations, how imperfections influence core properties of quantum algorithms on NISQ systems, and show possible options for tailoring future NISQ machines to improve system performance in a co-design approach.Our results are obtained from a software framework that we provide in form of an easy-to-use reproduction package. It does not require computer scientists to acquire deep physical knowledge on noise, yet provide tangible and intuitively accessible means of interpreting the influence of noise on common software quality and performance indicators. © 2023 IEEE.</t>
  </si>
  <si>
    <t>A systematic decision-making framework for tackling quantum software engineering challenges</t>
  </si>
  <si>
    <t>Akbar M.A.; Khan A.A.; Rafi S.,"Akbar, Muhammad Azeem (57200183503)</t>
  </si>
  <si>
    <t>10.1007/s10515-023-00389-7</t>
  </si>
  <si>
    <t>https://www.scopus.com/inward/record.uri?eid=2-s2.0-85165784820&amp;doi=10.1007%2fs10515-023-00389-7&amp;partnerID=40&amp;md5=848d030b9ca463fa08b4cc19774bf137</t>
  </si>
  <si>
    <t>Challenging factors, Prioritization, Quantum computing, Quantum software engineering (QSE)</t>
  </si>
  <si>
    <t>Quantum computing systems harness the power of quantum mechanics to execute computationally demanding tasks more effectively than their classical counterparts. This has led to the emergence of Quantum Software Engineering (QSE), which focuses on unlocking the full potential of quantum computing systems. As QSE gains prominence, it seeks to address the evolving challenges of quantum software development by offering comprehensive concepts, principles, and guidelines. This paper aims to identify, prioritize, and develop a systematic decision-making framework of the challenging factors associated with QSE process execution. We conducted a literature survey to identify the challenging factors associated with QSE process and mapped them into 7 core categories. Additionally, we used a questionnaire survey to collect insights from practitioners regarding these challenges. To examine the relationships between core categories of challenging factors, we applied Interpretive Structure Modeling (ISM). Lastly, we applied fuzzy TOPSIS to rank the identified challenging factors concerning to their criticality for QSE process. We have identified 22 challenging factors of QSE process and mapped them to 7 core categories. The ISM results indicate that the ‘resources’ category has the most decisive influence on the other six core categories of the identified challenging factors. Moreover, the fuzzy TOPSIS indicates that ‘complex programming’, ‘limited software libraries’, ‘maintenance complexity’, ‘lack of training and workshops’, and ‘data encoding issues’ are the highest priority challenging factor for QSE process execution. Organizations using QSE could consider the identified challenging factors and their prioritization to improve their QSE process. © 2023, The Author(s).</t>
  </si>
  <si>
    <t>Software architecture for quantum computing systems — A systematic review</t>
  </si>
  <si>
    <t>Khan A.A.; Ahmad A.; Waseem M.; Liang P.; Fahmideh M.; Mikkonen T.; Abrahamsson P.,"Khan, Arif Ali (26434399300)</t>
  </si>
  <si>
    <t>10.1016/j.jss.2023.111682</t>
  </si>
  <si>
    <t>https://www.scopus.com/inward/record.uri?eid=2-s2.0-85151881159&amp;doi=10.1016%2fj.jss.2023.111682&amp;partnerID=40&amp;md5=949a3516e7bfda8a68429eeb94166d2d</t>
  </si>
  <si>
    <t>Quantum computing, Quantum software architecture, Quantum software engineering, Systematic literature review</t>
  </si>
  <si>
    <t>Quantum computing systems rely on the principles of quantum mechanics to perform a multitude of computationally challenging tasks more efficiently than their classical counterparts. The architecture of software-intensive systems can empower architects who can leverage architecture-centric processes, practices, description languages to model, develop, and evolve quantum computing software (quantum software for short) at higher abstraction levels. We conducted a Systematic Literature Review (SLR) to investigate (i) architectural process, (ii) modelling notations, (iii) architecture design patterns, (iv) tool support, and (iv) challenging factors for quantum software architecture. Results of the SLR indicate that quantum software represents a new genre of software-intensive systems however, existing processes and notations can be tailored to derive the architecting activities and develop modelling languages for quantum software. Quantum bits (Qubits) mapped to Quantum gates (Qugates) can be represented as architectural components and connectors that implement quantum software. Tool-chains can incorporate reusable knowledge and human roles (e.g., quantum domain engineers, quantum code developers) to automate and customise the architectural process. Results of this SLR can facilitate researchers and practitioners to develop new hypotheses to be tested, derive reference architectures, and leverage architecture-centric principles and practices to engineer emerging and next generations of quantum software. © 2023 The Authors</t>
  </si>
  <si>
    <t>Identifying Flakiness in Quantum Programs</t>
  </si>
  <si>
    <t>Zhang L.; Radnejad M.; Miranskyy A.,"Zhang, Lei (57204464829)</t>
  </si>
  <si>
    <t>International Symposium on Empirical Software Engineering and Measurement</t>
  </si>
  <si>
    <t>10.1109/ESEM56168.2023.10304850</t>
  </si>
  <si>
    <t>https://www.scopus.com/inward/record.uri?eid=2-s2.0-85178666869&amp;doi=10.1109%2fESEM56168.2023.10304850&amp;partnerID=40&amp;md5=fab7dda40cb5f476e3cd16a8f88c839b</t>
  </si>
  <si>
    <t>flaky tests, quantum software engineering, software testing</t>
  </si>
  <si>
    <t>In recent years, software engineers have explored ways to assist quantum software programmers. Our goal in this paper is to continue this exploration and see if quantum software programmers deal with some problems plaguing classical programs. Specifically, we examine whether intermittently failing tests, i.e., flaky tests, affect quantum software development. To explore flakiness, we conduct a preliminary analysis of 14 quantum software repositories. Then, we identify flaky tests and categorize their causes and methods of fixing them. We find flaky tests in 12 out of 14 quantum software repositories. In these 12 repositories, the lower boundary of the percentage of issues related to flaky tests ranges between 0.26% and 1.85% per repository. We identify 46 distinct flaky test reports with 8 groups of causes and 7 common solutions. Further, we notice that quantum programmers are not using some of the recent flaky test countermeasures developed by software engineers. This work may interest practitioners, as it provides useful insight into the resolution of flaky tests in quantum programs. Researchers may also find the paper helpful as it offers quantitative data on flaky tests in quantum software and points to new research opportunities.  © 2023 IEEE.</t>
  </si>
  <si>
    <t>Reverse Engineering of OpenQASM3 Quantum Programs to KDM Models</t>
  </si>
  <si>
    <t>10.5220/0011963000003464</t>
  </si>
  <si>
    <t>https://www.scopus.com/inward/record.uri?eid=2-s2.0-85160533764&amp;doi=10.5220%2f0011963000003464&amp;partnerID=40&amp;md5=f769facde4289ff3e37724887ee5c1d0</t>
  </si>
  <si>
    <t>KDM, OpenQASM3, Quantum Computing, Reverse Engineering</t>
  </si>
  <si>
    <t>The development of quantum computing is following a substantial growth. This leads us closer to the implementation of practical solutions based on quantum software that address problems that are not computable by classical software in a practical timeframe. Hence, some companies will need to adapt their development practices and, so, their information systems to take advantage of quantum computing. Unfortunately, there is still a lack of tools, frameworks, and processes to support the evolution of current systems towards the combination of the quantum and classical paradigms into information systems. Hence, this paper presents a reverse engineering technique to generate abstract models based on the Knowledge Discovery Metamodel (KDM) by analyzing quantum software written in OpenQASM3. The main implication is that KDM models represent, in a technology-agnostic way, the different components and interrelationships of quantum software. These models then can be used to restructure and redesign the target hybrid information system. Copyright © 2023 by SCITEPRESS - Science and Technology Publications, Lda. Under CC license (CC BY-NC-ND 4.0)</t>
  </si>
  <si>
    <t>Evaluation of Entaglement-based Quantum Key Distribution for Genome Data Transmission</t>
  </si>
  <si>
    <t>Kim H.,"Kim, Hyunjo (59164650800)","59164650800","Evaluation of Entaglement-based Quantum Key Distribution for Genome Data Transmission","https://www.scopus.com/inward/record.uri?eid=2-s2.0-85195509439&amp;doi=10.1109%2fURTC60662.2023.10534960&amp;partnerID=40&amp;md5=7e7d766c2dd75e227203defe1fa61096"</t>
  </si>
  <si>
    <t>IEEE MIT Undergraduate Research Technology Conference, URTC 2023 - Proceedings</t>
  </si>
  <si>
    <t>10.1109/URTC60662.2023.10534960</t>
  </si>
  <si>
    <t>https://www.scopus.com/inward/record.uri?eid=2-s2.0-85195509439&amp;doi=10.1109%2fURTC60662.2023.10534960&amp;partnerID=40&amp;md5=7e7d766c2dd75e227203defe1fa61096</t>
  </si>
  <si>
    <t>CHSH Inequality, E91 Protocol, Quantum Cryptography, Quantum Key Distribution</t>
  </si>
  <si>
    <t>Quantum Key Distribution (QKD) provides a method for two parties to communicate securely by generating a private key. Using IBM Qiskit, a python-based quantum software development kit, the Ekert 91 Protocol has been simulated on IBM's 'qasm simulator' using 864 maximally entangled states from a simulated photon source. Considering both cases where there is and is not an eavesdropper intercepting the entangled photons, the Clauser-Horne-Shimony-Holt (CHSH) inequality demonstrated that the use of entanglement-based QKD to encrypt genome data (length of 1 million bases) with one-time-pad encryption is theoretically highly viable. © 2023 IEEE.</t>
  </si>
  <si>
    <t>Bugs4Q: A benchmark of existing bugs to enable controlled testing and debugging studies for quantum programs</t>
  </si>
  <si>
    <t>Zhao P.; Miao Z.; Lan S.; Zhao J.,"Zhao, Pengzhan (57222758636)</t>
  </si>
  <si>
    <t>10.1016/j.jss.2023.111805</t>
  </si>
  <si>
    <t>https://www.scopus.com/inward/record.uri?eid=2-s2.0-85166471742&amp;doi=10.1016%2fj.jss.2023.111805&amp;partnerID=40&amp;md5=8bd074598efd41124aa952a04cc713d5</t>
  </si>
  <si>
    <t>Bug benchmark suite, Bugs4Q, Quantum program debugging, Quantum software testing</t>
  </si>
  <si>
    <t>Realistic benchmarks of reproducible bugs and fixes are vital to good experimental evaluation of debugging and testing approaches. However, there is no suitable bug benchmark suite that can systematically evaluate the debugging and testing methods of quantum programs until now. This paper proposes Bugs4Q, a benchmark of forty-two real, manually validated Qiskit bugs from three popular platforms (GitHub, StackOverflow, and Stack Exchange) in programming, supplemented with test cases to reproduce buggy behaviors. Bugs4Q also provides interfaces for accessing the buggy and fixed versions of the Qiskit programs and executing the corresponding source code and unit tests, facilitating the reproducible empirical studies and comparisons of Qiskit program debugging and testing tools. Bugs4Q is publicly available at https://github.com/Z-928/Bugs4Q-Framework. Editor's note: Open Science material was validated by the Journal of Systems and Software Open Science Board. © 2023 Elsevier Inc.</t>
  </si>
  <si>
    <t>Quantum Software Testing: A Brief Introduction</t>
  </si>
  <si>
    <t>10.1109/ICSE-Companion58688.2023.00093</t>
  </si>
  <si>
    <t>https://www.scopus.com/inward/record.uri?eid=2-s2.0-85171876863&amp;doi=10.1109%2fICSE-Companion58688.2023.00093&amp;partnerID=40&amp;md5=71cb9bc4a50a200aa359e3cc8190eef8</t>
  </si>
  <si>
    <t>quantum circuits, quantum programs, quantum software testing</t>
  </si>
  <si>
    <t>Quantum software testing concentrates on testing quantum programs to discover quantum faults in the programs cost-effectively. Given the foundations in quantum mechanics, the way quantum computations are performed is significantly different than classical computing. Therefore, quantum software testing also differs from classical software testing. There has been quite an interest in building quantum software testing techniques since 2019 in the software engineering (SE) community. Thus, we aim to introduce quantum software testing to the SE community. In particular, we will present the basic foundations of quantum computing and quantum programming as circuits, followed by the current state of the art on quantum software testing. Next, we will present some basic quantum software testing techniques and finally give the research directions that deserve attention from the SE community. © 2023 IEEE.</t>
  </si>
  <si>
    <t>A Graph-Based Approach for Modelling Quantum Circuits</t>
  </si>
  <si>
    <t>Alonso D.; Sánchez P.; Álvarez B.,"Alonso, Diego (7102896234)</t>
  </si>
  <si>
    <t>Applied Sciences (Switzerland)</t>
  </si>
  <si>
    <t>10.3390/app132111794</t>
  </si>
  <si>
    <t>https://www.scopus.com/inward/record.uri?eid=2-s2.0-85192349816&amp;doi=10.3390%2fapp132111794&amp;partnerID=40&amp;md5=0206e64a494107db0f767d94d718de73</t>
  </si>
  <si>
    <t>metamodel, model-driven engineering, modelling language, quantum computing, quantum software, unitary circuit model</t>
  </si>
  <si>
    <t>A crucial task for the systematic application of model-driven engineering techniques in the development of quantum software is the definition of metamodels, as a first step towards automatic code generation and integration with other tools. The importance is even greater when considering recent work where the first extensions to UML for modelling quantum circuits are emerging and the characterisation of these extensions in terms of their suitability for a model-driven approach becomes unavoidable. After reviewing the related work, this article proposes a unified metamodel for modelling quantum circuits, together with five strategies for its use and some examples of its application. The article also provides a set of constraints for using the identified strategies, a set of procedures for transforming the models between the strategies, and an analysis of the suitability of each strategy for performing common tasks in a model-driven quantum software development environment. All of these resources will enable the quantum software community to speak the same language and use the same set of abstractions, which are key to furthering the development of tools to be built as part of future model-driven quantum software development frameworks. © 2023 by the authors.</t>
  </si>
  <si>
    <t>Generation of Classical-Quantum Code from UML models</t>
  </si>
  <si>
    <t>Perez-Castillo R.; Jimenez-Navajas L.; Cantalejo I.; Piattini M.,"Perez-Castillo, Ricardo (34977424500)</t>
  </si>
  <si>
    <t>10.1109/QCE57702.2023.10202</t>
  </si>
  <si>
    <t>https://www.scopus.com/inward/record.uri?eid=2-s2.0-85180003582&amp;doi=10.1109%2fQCE57702.2023.10202&amp;partnerID=40&amp;md5=d9c3f84987fe85bbb6253877b6bead5c</t>
  </si>
  <si>
    <t>code generation, EGL, MDE, quantum software, UML</t>
  </si>
  <si>
    <t>Quantum computing has gained a lot of interest in recent years, thanks to its ability to solve certain problems that classical computing cannot address. These applications will only be achieved through the development of quantum software. Thus, many organizations are starting projects to integrate this new software into their existing systems. Software modernization (as based on Model-Driven Engineering) can be used to migrate from/to the so-called hybrid software systems, which integrate classical and quantum software. In that process, reverse engineering and restructuring phases have already been addressed, but the forward engineering phase for hybrid software has not yet been addressed. This paper presents a preliminary code generation technique from extended UML design models. It proposes an EGL transformation to generate Python and Qiskit code by integrating classical and quantum code. The transformation has been preliminarily validated with an example of application with the design model of a hybrid system for a financial web application. The implication of this work is that the software modernization process for hybrid software systems is completed, which facilitates the adoption of this new paradigm in the industry.  © 2023 IEEE.</t>
  </si>
  <si>
    <t>Solving 2 by 2 Grid Sudoku Problem using Grover's Algorithm with Intel Quantum SDK</t>
  </si>
  <si>
    <t>Shinde T.; Gambo Y.J.; Rasch K.; Liebelt H.; Li R.,"Shinde, Tejas (58677130900)</t>
  </si>
  <si>
    <t>Proceedings - International Conference on Advanced Computer Information Technologies, ACIT</t>
  </si>
  <si>
    <t>10.1109/ACIT58437.2023.10275442</t>
  </si>
  <si>
    <t>https://www.scopus.com/inward/record.uri?eid=2-s2.0-85175582529&amp;doi=10.1109%2fACIT58437.2023.10275442&amp;partnerID=40&amp;md5=2940e3ce0d5171f22ce1a6d6294068c2</t>
  </si>
  <si>
    <t>amplitude amplification, Grover's algorithm, Oracle, qubits, sudoku</t>
  </si>
  <si>
    <t>Quantum technologies are moving towards enabling real world uses and as these technologies develop. The most important thing that differs Quantum from classical computers is that Quantum Computers can do 'multiple' tasks at the same time as opposed to the classical computers doing a single task at a time. This phenomenon has led to the discovery of a few algorithms that are faster than regular computers. One such algorithm is the Grover's Algorithm[l]. This algorithm has shown a few real-world applications such as Quantum Search Algorithm, Travelling salesman, etc[2]. In this paper, Grover's algorithm is introduced, and a 2 x 2 Sudoku example is solved using Intel Quantum Software Development Kit[3]. The Intel Quantum SDK is quite new and in this paper we show how a simple Grover's Problem can be implemented in the SDK. Sudoku is a popular number-based puzzle game played on a grid consisting of nine squares subdivided into smaller 3x3 grids. The objective is to fill the grid with numbers from 1 to 9, ensuring that each row, column, and 3x3 grid contains all numbers exactly once. © 2023 IEEE.</t>
  </si>
  <si>
    <t>QuCS: A Lecture Series on Quantum Computer Software and System</t>
  </si>
  <si>
    <t>Liang Z.; Wang H.,"Liang, Zhiding (57264469600)</t>
  </si>
  <si>
    <t>10.1109/QCE57702.2023.20323</t>
  </si>
  <si>
    <t>https://www.scopus.com/inward/record.uri?eid=2-s2.0-85180005129&amp;doi=10.1109%2fQCE57702.2023.20323&amp;partnerID=40&amp;md5=4667c01ecc1170cd338219127c0a28e3</t>
  </si>
  <si>
    <t>Computer Architecture, Computer Systems, Education, Quantum Computing, Quantum Workforce, Software</t>
  </si>
  <si>
    <t>In this era of incessant advancements in quantum computing, bridging the gap between quantum algorithms' hardware requisites and available devices has become crucial. A prime focus in this context is the Software and System Level support for quantum computers, which has shown promising potential in significantly decreasing this gap. However, a noteworthy deficit of quantum software and system level-focused courses has been observed in academia worldwide. Addressing this deficiency, this paper proposes the Quantum Computer Systems (QuCS) Lecture Series. The QuCS Lecture Series aims to enhance the visibility of quantum computing software and system level and foster diverse participation in quantum computing research across multiple universities worldwide. It is envisioned as an inclusive platform to bring together individuals of diverse backgrounds, catalyzing cross-cultural collaboration and innovation in this burgeoning field. The lecture series begins with an introductory session elucidating the core concepts and fundamentals of quantum computing. This foundational knowledge will be built upon in subsequent sessions, highlighting cutting-edge research trends and recent findings in quantum software and system level. This paper provides a comprehensive overview of the QuCS Lecture Series, detailing the format, the gamut of topics to be covered, and their significance. It emphasizes the potential impact of the series on accelerating progress towards quantum supremacy and fostering a diverse, global community of quantum computing researchers and practitioners. The QuCS Lecture Series has already hosted nearly 40 lectures with over 40 confirmed speakers from more than eight different countries and from both academia and industry, QuCS also attracted more than 1000 subscribers from all over the world.  © 2023 IEEE.</t>
  </si>
  <si>
    <t>Teaching Quantum Computing Using Microsoft Quantum Development Kit and Azure Quantum</t>
  </si>
  <si>
    <t>Mykhailova M.,"Mykhailova, Mariia (56974399800)","56974399800","Teaching Quantum Computing Using Microsoft Quantum Development Kit and Azure Quantum","https://www.scopus.com/inward/record.uri?eid=2-s2.0-85180010667&amp;doi=10.1109%2fQCE57702.2023.20320&amp;partnerID=40&amp;md5=7d103e21edf7d5f53436c1c6c4dfd3bd"</t>
  </si>
  <si>
    <t>10.1109/QCE57702.2023.20320</t>
  </si>
  <si>
    <t>https://www.scopus.com/inward/record.uri?eid=2-s2.0-85180010667&amp;doi=10.1109%2fQCE57702.2023.20320&amp;partnerID=40&amp;md5=7d103e21edf7d5f53436c1c6c4dfd3bd</t>
  </si>
  <si>
    <t>Azure Quantum, Microsoft Quantum Development Kit, Q#, quantum computing, quantum computing education, quantum programming</t>
  </si>
  <si>
    <t>This report describes my experience teaching a graduate-level quantum computing course at Northeastern University in the academic year 2022-23. The course takes a practical, software-driven approach to the course, teaching basic quantum concepts and algorithms through hands-on programming assignments and a software-focused final project. The course guides learners through all stages of the quantum software development process, from solving quantum computing problems and implementing solutions to debugging quantum programs, optimizing the code, and running the code on quantum hardware. This report offers instructors who want to adopt a similar practical approach to teaching quantum computing a comprehensive guide to getting started.  © 2023 IEEE.</t>
  </si>
  <si>
    <t>Let's do it right the first time: Survey on security concerns in the way to quantum software engineering</t>
  </si>
  <si>
    <t>Arias D.; García Rodríguez de Guzmán I.; Rodríguez M.; Terres E.B.; Sanz B.; Gaviria de la Puerta J.; Pastor I.; Zubillaga A.; García Bringas P.,"Arias, Danel (58171241200)</t>
  </si>
  <si>
    <t>Neurocomputing</t>
  </si>
  <si>
    <t>10.1016/j.neucom.2023.03.060</t>
  </si>
  <si>
    <t>https://www.scopus.com/inward/record.uri?eid=2-s2.0-85151718652&amp;doi=10.1016%2fj.neucom.2023.03.060&amp;partnerID=40&amp;md5=27a7c99bd7a85c2b3df11dc0bf80fc12</t>
  </si>
  <si>
    <t>Quantum computing, Quantum program security, Quantum software engineering, Quantum software testing</t>
  </si>
  <si>
    <t>Quantum computing is no longer a promise of the future but a rapidly evolving reality. Advances in quantum hardware are making it possible to make tangible a computational reality that until now was only theoretical. The proof of this is that development languages and platforms are appearing that bring physical principles closer to developers, making it feasible to begin to propose, in different areas of society, solutions to problems that until now were unsolvable. However, security vulnerabilities are also emerging that could hinder the progress of quantum computing, as well as its transition and development in industry. For this reason, this article proposes a review of some of the first artefacts that are emerging in the field of quantum computing. From this analysis, we begin to identify possible security issues that could become potential vulnerabilities in the quantum software of tomorrow. Likewise, and following the experience in classical software development, the testing technique is analysed as a possible candidate for improving security in quantum software development. Following the principles of Quantum Software Engineering, we are aware of the lack of tools, techniques and knowledge necessary to guarantee the development of quantum software in the immediate future. Therefore, this article aims to offer some first clues on what would be a roadmap to guarantee secure quantum software development. © 2023 The Author(s)</t>
  </si>
  <si>
    <t>Machine Learning in the Quantum Era</t>
  </si>
  <si>
    <t>Khurana S.; Nene M.J.,"Khurana, Sachin (58929605100)</t>
  </si>
  <si>
    <t>2023 2nd International Conference on Futuristic Technologies, INCOFT 2023</t>
  </si>
  <si>
    <t>10.1109/INCOFT60753.2023.10425372</t>
  </si>
  <si>
    <t>https://www.scopus.com/inward/record.uri?eid=2-s2.0-85187401495&amp;doi=10.1109%2fINCOFT60753.2023.10425372&amp;partnerID=40&amp;md5=d83c4e7f1582c228e91e2b21d49c504a</t>
  </si>
  <si>
    <t>Algorithms, Machine Learning, Quantum Computing</t>
  </si>
  <si>
    <t>Machine Learning (ML) has been extensively utilized in various scientific and engineering domains. But the inherent constraints and computational complexity that arise in classical machine learning are particularly evident when dealing with large-scale, high-dimensional datasets or when attempting to solve intricate optimisation problems. Quantum systems exhibit unconventional patterns that are typically not effectively generated by traditional systems and can also tackle high dimensional and large size datasets efficiently. Therefore, it is believed that quantum computing systems may outperform traditional computing devices in machine learning tasks. Quantum Machine Learning (QML) has emerged as a rapidly developing field that combines the concepts of quantum mechanics and machine learning to solve complex problems across various disciplines. The domain of quantum machine learning investigates the development and execution of quantum software with the potential to facilitate machine learning at a much superior pace compared to traditional computers. However, the major challenges encountered are hardware limitations, noise, and development of quantum algorithms. The objective of this paper is to provide an insight on the foundational principles, essential algorithms, various associated platforms, potential applications and challenges being faced by QML. As data continues to grow in size and complexity, together with the emergence of nonlinear and high-dimensional real-world situations, the computing benefits offered by QML have the potential to facilitate significant advancements in the fields of healthcare, finance, robotics, logistics, communication, and cyber security. This paper presents the basis for future research work related to development of quantum algorithms in the domain of machine learning. © 2023 IEEE.</t>
  </si>
  <si>
    <t>A Scalable and Cross-Technology Quantum Control Processor</t>
  </si>
  <si>
    <t>Guo X.; Schulz M.,"Guo, Xiaorang (57874428900)</t>
  </si>
  <si>
    <t>Proceedings - 2023 33rd International Conference on Field-Programmable Logic and Applications, FPL 2023</t>
  </si>
  <si>
    <t>10.1109/FPL60245.2023.00063</t>
  </si>
  <si>
    <t>https://www.scopus.com/inward/record.uri?eid=2-s2.0-85178172318&amp;doi=10.1109%2fFPL60245.2023.00063&amp;partnerID=40&amp;md5=b3a8a3f25530ccb5079fdbd86f1008f9</t>
  </si>
  <si>
    <t>Cross-Technology, Quantum Computing, Quantum Control Processor, RFSoC</t>
  </si>
  <si>
    <t>Quantum control processors (QCPs) bridge the gap between the quantum software and the hardware backend to construct full-stack quantum computers. In this study, the quantum backend interface is responsible for generating pulses to control qubits, where commercial waveform generators or specific converters are typically needed. A radio frequency system-on-chip (RFSoC)-based QCP supports a direct control pulse synthesis without additional components. Therefore, in this work, we propose an RFSoC-based QCP that integrates the processor and pulse generation logic onto a single board. With the help of the proposed instruction set and efficient microarchitecture implementation, the QCP offers large scalability for controllable qubits, while supporting different physical platforms.  © 2023 IEEE.</t>
  </si>
  <si>
    <t>Understanding the Impact of Quantum Noise on Quantum Programs</t>
  </si>
  <si>
    <t>Pan Z.; Feng Y.; Li Z.; Liu Y.; Li Y.,"Pan, Zhonghao (57955237800)</t>
  </si>
  <si>
    <t>Proceedings - 2023 IEEE International Conference on Software Analysis, Evolution and Reengineering, SANER 2023</t>
  </si>
  <si>
    <t>10.1109/SANER56733.2023.00047</t>
  </si>
  <si>
    <t>https://www.scopus.com/inward/record.uri?eid=2-s2.0-85160541010&amp;doi=10.1109%2fSANER56733.2023.00047&amp;partnerID=40&amp;md5=5625d8110ccd3d73929da69e6355d356</t>
  </si>
  <si>
    <t>empirical study, quantum computing, quantum noise, quantum software engineering, robustness</t>
  </si>
  <si>
    <t>Quantum computing is expected to introduce the next era of computing speed and power, and its software - quantum program is gaining increasing research interest in the software engineering community. A significant characteristic of quantum computing is the existence of noise. Unlike classical computers where the output of a program is usually deterministic, the execution of a quantum program may be affected by quantum noise. Such a difference may cause difficulties or misunderstandings for developers shifting from classical programming to quantum programming. To understand the impact of quantum noise on quantum programs and its implications for software developers, we conduct a series of studies with real-world quantum programs and quantum computing environments. Specifically, we first measure and analyze the noise in a real quantum computer by testing it with a basic quantum program. We find that a non-neglectable amount of quantum noise generally exists in real quantum computers. Then we investigate the robustness of quantum programs against different quantum noises by testing 18 real-world quantum programs and 50,000 randomly generated quantum circuits in simulated and real environments. We observe that quantum noise can significantly influence the correctness of quantum programs, and different quantum circuit structures show diverse sensitivity patterns under the same noise. Based on the observations, we build a machine learning model to predict the fidelity of a quantum program under certain quantum noise. The model achieves a small average fidelity prediction error, meaning the impact of noise can be precisely estimated statistically. © 2023 IEEE.</t>
  </si>
  <si>
    <t>MCQA: Multi-constraint qubit allocation for near-FTQC device</t>
  </si>
  <si>
    <t>Park S.; Kim D.; Sim J.-Y.; Kang S.,"Park, Sunghye (57209980381)</t>
  </si>
  <si>
    <t>IEEE/ACM International Conference on Computer-Aided Design, Digest of Technical Papers, ICCAD</t>
  </si>
  <si>
    <t>10.1145/3508352.3549462</t>
  </si>
  <si>
    <t>https://www.scopus.com/inward/record.uri?eid=2-s2.0-85145652773&amp;doi=10.1145%2f3508352.3549462&amp;partnerID=40&amp;md5=91e50ac08a5d25ad7fe21bdb48cad56b</t>
  </si>
  <si>
    <t/>
  </si>
  <si>
    <t>In response to the rapid development of quantum processors, quantum software must be advanced by considering the actual hardware limitations. Among the various design automation problems in quantum computing, qubit allocation modifies the input circuit to match the hardware topology constraints. In this work, we present an effective heuristic approach for qubit allocation that considers not only the hardware topology but also other constraints for near-fault-tolerant quantum computing (near-FTQC).We propose a practical methodology to find an effective initial mapping to reduce both the number of gates and circuit latency. We then perform dynamic scheduling to maximize the number of gates executed in parallel in the main mapping phase. Our experimental results with a Surface-17 processor confirmed a substantial reduction in the number of gates, latency, and runtime by 58%, 28%, and 99%, respectively, compared with the previous method [18]. Moreover, our mapping method is scalable and has a linear time complexity with respect to the number of gates.  © 2022 Association for Computing Machinery.</t>
  </si>
  <si>
    <t>Metropolitan Quantum-Drone Networking and Computing: A Software-Defined Perspective</t>
  </si>
  <si>
    <t>10.1109/ACCESS.2022.3226127</t>
  </si>
  <si>
    <t>https://www.scopus.com/inward/record.uri?eid=2-s2.0-85144069117&amp;doi=10.1109%2fACCESS.2022.3226127&amp;partnerID=40&amp;md5=16712dc5a66585ca9060ee99f50c396e</t>
  </si>
  <si>
    <t>Quantum cloud, quantum drone swarms, quantum internet, quantum key distribution, quantum software-defined networking</t>
  </si>
  <si>
    <t>Swarms of drones are utilized in a wide range of applications, considering that they can be deployed on-demand and are economically affordable. Furthermore, they can also have a significant role in the creation of future Quantum Networks (QNs). As a matter of fact, the use of drones allows deploying a non terrestrial Quantum Metropolitan Area Network (QMAN), overcoming Optical Fibers' (OFs) limits, due to the large percentage of photons that scatters before reaching the receiver. However, random fluctuations of drones' positions and atmospheric turbulence can affect the quality of the Free Space Optic (FSO) link with a significant impact on performance. Considering that Quantum Drone Networks (QDNs) require significant control, Software-Defined Networking (SDN) paradigm can play a key role in their provisioning. Specifically, an SDN Controller is responsible for managing the global strategies for the distribution of end-to-end (E2E) entangled pairs. Therefore, this paper provides the design of an SDN-based architecture for supporting high-performance Metropolitan Quantum Drone Networks (MQDNs) with a specific protocol for creating entanglement between two Ground Stations (GSs) through the swarm of drones. The proposed architecture can be employed for distributed quantum computing applications and entanglement-based Quantum Key Distribution (QKD) services. Moreover, a suited objective function to optimize the planning and operation of the swarm mission has been proposed. Finally, the paper provides a performance evaluation considering the most relevant metrics, such as fidelity, entanglement rate, and the overhead of the proposed protocol, pointing out that even higher performance than OFs is achievable.  © 2013 IEEE.</t>
  </si>
  <si>
    <t>QMutPy: A mutation testing tool for Quantum algorithms and applications in Qiskit</t>
  </si>
  <si>
    <t>ISSTA 2022 - Proceedings of the 31st ACM SIGSOFT International Symposium on Software Testing and Analysis</t>
  </si>
  <si>
    <t>10.1145/3533767.3543296</t>
  </si>
  <si>
    <t>https://www.scopus.com/inward/record.uri?eid=2-s2.0-85136523723&amp;doi=10.1145%2f3533767.3543296&amp;partnerID=40&amp;md5=fa3173fcf92a81ee56a49adb70d95681</t>
  </si>
  <si>
    <t>Quantum computing, Quantum mutation testing, Quantum software engineering, Quantum software testing</t>
  </si>
  <si>
    <t>There is an inherent lack of knowledge and technology to test a quantum program properly. In this paper, building on the definition of syntactically equivalent quantum gates, we describe our efforts in developing a tool, coined QMutPy, leveraging the well-known open-source mutation tool MutPy. We further discuss the design and implementation of QMutPy, and the usage of a novel set of mutation operators that generate mutants for qubit measurements and gates. To evaluate QMutPy's performance, we conducted a preliminary study on 11 real quantum programs written in the IBM's Qiskit library. QMutPy has proven to be an effective quantum mutation tool, providing insight into the current state of quantum tests. QMutPy is publicly available at https://github.com/danielfobooss/mutpy. Tool demo: https://youtu.be/fC4tOY5trqc.  © 2022 ACM.</t>
  </si>
  <si>
    <t>Software engineering for quantum programming: How far are we?</t>
  </si>
  <si>
    <t>De Stefano M.; Pecorelli F.; Di Nucci D.; Palomba F.; De Lucia A.,"De Stefano, Manuel (57219489857)</t>
  </si>
  <si>
    <t>10.1016/j.jss.2022.111326</t>
  </si>
  <si>
    <t>https://www.scopus.com/inward/record.uri?eid=2-s2.0-85129805418&amp;doi=10.1016%2fj.jss.2022.111326&amp;partnerID=40&amp;md5=438738007aade0db08ea6d89a60cc1d0</t>
  </si>
  <si>
    <t>Empirical software engineering, Quantum computing, Software engineering for quantum programming</t>
  </si>
  <si>
    <t>Quantum computing is no longer only a scientific interest but is rapidly becoming an industrially available technology that can potentially overcome the limits of classical computation. Over the last years, all major companies have provided frameworks and programming languages that allow developers to create their quantum applications. This shift has led to the definition of a new discipline called quantum software engineering, which is demanded to define novel methods for engineering large-scale quantum applications. While the research community is successfully embracing this call, we notice a lack of systematic investigations into the state of the practice of quantum programming. Understanding the challenges that quantum developers face is vital to precisely define the aims of quantum software engineering. Hence, in this paper, we first mine all the GITHUB repositories that make use of the most used quantum programming frameworks currently on the market and then conduct coding analysis sessions to produce a taxonomy of the purposes for which quantum technologies are used. In the second place, we conduct a survey study that involves the contributors of the considered repositories, which aims to elicit the developers’ opinions on the current adoption and challenges of quantum programming. On the one hand, the results highlight that the current adoption of quantum programming is still limited. On the other hand, there are many challenges that the software engineering community should carefully consider: these do not strictly pertain to technical concerns but also socio-technical matters. © 2022 Elsevier Inc.</t>
  </si>
  <si>
    <t>Embracing iterations in Quantum software: a vision</t>
  </si>
  <si>
    <t>Khan A.A.; Fahmideh M.; Ahmad A.; Waseem M.; Niazi M.; Lahtinen V.; Mikkonen T.,"Khan, Arif Ali (26434399300)</t>
  </si>
  <si>
    <t>QP4SE 2022 - Proceedings of the 1st International Workshop on Quantum Programming for Software Engineering, co-located with ESEC/FSE 2022</t>
  </si>
  <si>
    <t>10.1145/3549036.3562057</t>
  </si>
  <si>
    <t>https://www.scopus.com/inward/record.uri?eid=2-s2.0-85141238184&amp;doi=10.1145%2f3549036.3562057&amp;partnerID=40&amp;md5=b68c1b166631662659db6f68f5df666d</t>
  </si>
  <si>
    <t>Quantum Computing, Quantum IDE, Quantum software engineering</t>
  </si>
  <si>
    <t>In today's software engineering, iterations, affordable en masse, form an important part of just about any system. However, not all computing resources are cheap to consume. In High-Performance (HPC) and Quantum Computing (QC), executions can consume considerable amounts of energy and time, which is reserved and used even if the very first steps in the process fail. This means that developers must assume a different attitude towards programming, and aim at error-free software before its execution. This is commonly facilitated using simulators, which are commonplace for both HPC and QC. However the fashion developers advance from one tool to another is ad-hoc, with no established software engineering guidelines, and the final step from simulators to HPC/QC is still a leap of faith, comparable to releasing software. In this paper, we propose a vision where developers can iterate in an agile fashion when developing quantum software. The iterations are defined such that when the solution is still vague in the beginning, computations are interactive and provide instant feedback, thus supporting conceptualization of the software and experimenting with new ideas. When the solution becomes more precise, more expensive computations such as quantum algorithm and hyperparameter optimization are executed in batches.  © 2022 Owner/Author.</t>
  </si>
  <si>
    <t>Technical debts and faults in open-source quantum software systems: An empirical study</t>
  </si>
  <si>
    <t>Openja M.; Morovati M.M.; An L.; Khomh F.; Abidi M.,"Openja, Moses (57205030030)</t>
  </si>
  <si>
    <t>10.1016/j.jss.2022.111458</t>
  </si>
  <si>
    <t>https://www.scopus.com/inward/record.uri?eid=2-s2.0-85135699101&amp;doi=10.1016%2fj.jss.2022.111458&amp;partnerID=40&amp;md5=9290b68aebc2338832c078b171b8b2cc</t>
  </si>
  <si>
    <t>Quantum computing, Software bugs, Software maintenance, Software reliability, Technical debts</t>
  </si>
  <si>
    <t>Quantum computing is a rapidly growing field attracting the interest of both researchers and software developers. Supported by its numerous open-source tools, developers can now build, test, or run their quantum algorithms. Although the maintenance practices for traditional software systems have been extensively studied, the maintenance of quantum software is still a new field of study but a critical part to ensure the quality of a whole quantum computing system. In this work, we set out to investigate the distribution and evolution of technical debts in quantum software and their relationship with fault occurrences. Understanding these problems could guide future quantum development and provide maintenance recommendations for the key areas where quantum software developers and researchers should pay more attention. In this paper, we empirically studied 118 open-source quantum projects, which were selected from GitHub. The projects are categorized into 10 categories. We found that the studied quantum software suffers from the issues of code convention violation, error-handling, and code design. We also observed a statistically significant correlation between code design, redundant code or code convention, and the occurrences of faults in quantum software. © 2022 Elsevier Inc.</t>
  </si>
  <si>
    <t>Quantum service-oriented computing: current landscape and challenges</t>
  </si>
  <si>
    <t>Moguel E.; Rojo J.; Valencia D.; Berrocal J.; Garcia-Alonso J.; Murillo J.M.,"Moguel, Enrique (56586255900)</t>
  </si>
  <si>
    <t>10.1007/s11219-022-09589-y</t>
  </si>
  <si>
    <t>https://www.scopus.com/inward/record.uri?eid=2-s2.0-85128857153&amp;doi=10.1007%2fs11219-022-09589-y&amp;partnerID=40&amp;md5=2d4486e41f6cca1b418f281b31bc3203</t>
  </si>
  <si>
    <t>Classical services, Hybrid classical-quantum software, Quality, Quantum services</t>
  </si>
  <si>
    <t>The development that quantum computing technologies are achieving is beginning to attract the interest of companies that could potentially be users of quantum software. Thus, it is perfectly feasible that during the next few years hybrid systems will start to appear integrating both the classical software systems of companies and new quantum ones providing solutions to problems that still remain unmanageable today. A natural way to support such integration is Service-Oriented Computing. While conceptually the invocation of a quantum software service is similar to that of a classical one, technically there are many differences and technological limitations, which refer to platform independence, decoupling, scalability, etc. To highlight these differences and the difficulties to develop quality quantum services, this paper takes a well-known problem to which a quantum solution can be provided, integer factorization, making use of the Amazon Braket quantum service platform. The exercise of trying to provide the factorization as a quantum service is carried out following the best practices, design patterns and standards existing in the implementation of classical services. This case study is used to highlight the rough edges and limitations that arise in the integration of classical-quantum hybrid systems using service-oriented computing. The conclusion of the study allows us to point out directions in which to focus research efforts in order to achieve effective quantum service-oriented computing. © 2022, The Author(s).</t>
  </si>
  <si>
    <t>QuantumPath: A quantum software development platform</t>
  </si>
  <si>
    <t>10.1002/spe.3064</t>
  </si>
  <si>
    <t>https://www.scopus.com/inward/record.uri?eid=2-s2.0-85121619248&amp;doi=10.1002%2fspe.3064&amp;partnerID=40&amp;md5=ead2d91b938cc9aacc933e089f639826</t>
  </si>
  <si>
    <t>quantum computing, quantum toolkits, QuantumPath</t>
  </si>
  <si>
    <t>Quantum computing has experienced a breakthrough. Several companies are taking up the challenge of designing and manufacturing quantum computers, and the supply of tools for quantum software development is growing all the time. This article addresses quantum software development toolkits and introduces the ‘QuantumPath’ platform. In developing QuantumPath, our aim is to fulfil certain principles such as: agnosticism, extensibility, integration, independency, optimisation, scalability, security, usability and software engineering support. This article presents both the architecture itself as well as the main tools that compose QuantumPath, in order to illustrate the support which platform provides to the development and execution of quantum software. © 2021 The Authors. Software: Practice and Experience published by John Wiley &amp; Sons Ltd.</t>
  </si>
  <si>
    <t>Equivalence Checking Paradigms in Quantum Circuit Design: A Case Study</t>
  </si>
  <si>
    <t>Peham T.; Burgholzer L.; Wille R.,"Peham, Tom (57226289264)</t>
  </si>
  <si>
    <t>Proceedings - Design Automation Conference</t>
  </si>
  <si>
    <t>10.1145/3489517.3530480</t>
  </si>
  <si>
    <t>https://www.scopus.com/inward/record.uri?eid=2-s2.0-85137193733&amp;doi=10.1145%2f3489517.3530480&amp;partnerID=40&amp;md5=236f827207b274480e258fd244c09f73</t>
  </si>
  <si>
    <t>As state-of-the-art quantum computers are capable of running increasingly complex algorithms, the need for automated methods to design and test potential applications rises. Equivalence checking of quantum circuits is an important, yet hardly automated, task in the development of the quantum software stack. Recently, new methods have been proposed that tackle this problem from widely different perspectives. However, there is no established baseline on which to judge current and future progress in equivalence checking of quantum circuits. In order to close this gap, we conduct a detailed case study of two of the most promising equivalence checking methodologies - -one based on decision diagrams and one based on the ZX-calculus - -and compare their strengths and weaknesses. © 2022 ACM.</t>
  </si>
  <si>
    <t>Accelerating HPC with Quantum Computing: It Is a Software Challenge Too</t>
  </si>
  <si>
    <t>Schulz M.; Ruefenacht M.; Kranzlmuller D.; Schulz L.B.,"Schulz, Martin (57192104187)</t>
  </si>
  <si>
    <t>Computing in Science and Engineering</t>
  </si>
  <si>
    <t>10.1109/MCSE.2022.3221845</t>
  </si>
  <si>
    <t>https://www.scopus.com/inward/record.uri?eid=2-s2.0-85147255497&amp;doi=10.1109%2fMCSE.2022.3221845&amp;partnerID=40&amp;md5=9a621d04fb06d77468d1743d0b3c99ce</t>
  </si>
  <si>
    <t>With quantum computing (QC) maturing, high-performance computing (HPC) centers are already preparing to host early-phase production versions of such systems. Unlike their experimental predecessors in physics laboratories, with a very small and dedicated user community, this next generation of systems needs to serve a wider user community and must work in concert with existing HPC systems and software stacks. This article describes our vision for an integrated ecosystem that combines existing HPC and evolving quantum software stacks into a single system to enable a common and continuous user experience. This integration comes with several major challenges as quantum systems pose significantly different requirements including increased need for compilation at run time, long optimization times, statistical evaluations of results, and the need to work with few centralized resources. To overcome these challenges, new scheduling approaches on the HPC side and new programming approaches on the QC side are required.  © 1999-2011 IEEE.</t>
  </si>
  <si>
    <t>Tierkreis: a Dataflow Framework for Hybrid Quantum-Classical Computing</t>
  </si>
  <si>
    <t>Sivarajah S.; Heidemann L.; Lawrence A.; Duncan R.,"Sivarajah, Seyon (57209465306)</t>
  </si>
  <si>
    <t>Proceedings of QCS 2022: 3rd International Workshop on Quantum Computing Software, Held in conjunction with SC 2022: The International Conference for High Performance Computing, Networking, Storage and Analysis</t>
  </si>
  <si>
    <t>10.1109/QCS56647.2022.00007</t>
  </si>
  <si>
    <t>https://www.scopus.com/inward/record.uri?eid=2-s2.0-85148605156&amp;doi=10.1109%2fQCS56647.2022.00007&amp;partnerID=40&amp;md5=0ea9e44ce8a9c4ba671e774938f10688</t>
  </si>
  <si>
    <t>Dataflow, Distributed, Quantum Computing</t>
  </si>
  <si>
    <t>We present Tierkreis, a higher-order dataflow graph program representation and runtime designed for compositional, quantum-classical hybrid algorithms. The design of the system is motivated by the remote nature of quantum computers, the need for hybrid algorithms to involve cloud and distributed computing, and the long-running nature of these algorithms. The graph-based representation reflects how designers reason about and visualise algorithms, and allows automatic parallelism and asynchronicity. A strong, static type system and higher-order semantics allow for high expressivity and compositionality in the program. The flexible runtime protocol enables third-party developers to add functionality using any language or environment. With Tierkreis, quantum software developers can easily build, visualise, verify, test, and debug complex hybrid workflows, and immediately deploy them to the cloud or a custom distributed environment. © 2022 IEEE.</t>
  </si>
  <si>
    <t>De Stefano M.; Di Nucci D.; Palomba F.; Taibi D.; De Lucia A.,"De Stefano, Manuel (57219489857)</t>
  </si>
  <si>
    <t>QaaS, Quantum Computing, Quantum Software Engineering, XaaS</t>
  </si>
  <si>
    <t>Quantum computing is an emerging field of high interest. Many companies have started to work on developing more powerful and stable quantum computers. However, developers still struggle to master the art of programming with a quantum computer. One of the major challenges faced is the integration of quantum parts of a system with the classical one. This paper proposes a novel development model called Quantum-Algorithms-as-a-Service (QAaaS). This new model aims to allow developers to abstract the quantum components away from the design of the software they are building. The model leverages Software-as-a-Service and Function-as-a-Service to support multiple quantum cloud providers and run their algorithms regardless of the underlying hardware.  © 2022 ACM.</t>
  </si>
  <si>
    <t>Geyser: A Compilation Framework for Qantum Computing with Neutral Atoms</t>
  </si>
  <si>
    <t>Proceedings - International Symposium on Computer Architecture</t>
  </si>
  <si>
    <t>10.1145/3470496.3527428</t>
  </si>
  <si>
    <t>https://www.scopus.com/inward/record.uri?eid=2-s2.0-85132840760&amp;doi=10.1145%2f3470496.3527428&amp;partnerID=40&amp;md5=ccb311c64338ddf09a58b6b3dc24f7cd</t>
  </si>
  <si>
    <t>Compared to widely-used superconducting qubits, neutral-atom quantum computing technology promises potentially better scalability and flexible arrangement of qubits to allow higher operation parallelism and more relaxed cooling requirements. The high performance computing (HPC) and architecture community is beginning to design new solutions to take advantage of neutral-atom quantum architectures and overcome its unique challenges. We propose Geyser, the frst work to take advantage of the multiqubit gates natively supported by neutral-atom quantum computers by appropriately mapping quantum circuits to three-qubit-friendly physical arrangement of qubits. Then, Geyser creates multiple logical blocks in the quantum circuit to exploit quantum parallelism and reduce the number of pulses needed to realize physical gates. These circuit blocks elegantly enable Geyser to compose equivalent circuits with three-qubit gates, even when the original program does not have any multi-qubit gates. Our evaluation results show Geyser reduces the number of operation pulses by 25%-90% and improves the algorithm's output fdelity by 25%-60% points across different algorithms.  © 2022 Copyright held by the owner/author(s). Publication rights licensed to ACM.</t>
  </si>
  <si>
    <t>Energy Cost of Quantum Circuit Optimisation: Predicting That Optimising Shor's Algorithm Circuit Uses 1 GWh</t>
  </si>
  <si>
    <t>Paler A.; Basmadjian R.,"Paler, Alexandru (36718136300)</t>
  </si>
  <si>
    <t>10.1145/3490172</t>
  </si>
  <si>
    <t>https://www.scopus.com/inward/record.uri?eid=2-s2.0-85130003882&amp;doi=10.1145%2f3490172&amp;partnerID=40&amp;md5=f93fe4c9ff521436efd30db01e3e4031</t>
  </si>
  <si>
    <t>Quantum circuits are difficult to simulate, and their automated optimisation is complex as well. Significant optimisations have been achieved manually (pen and paper) and not by software. This is the first in-depth study on the cost of compiling and optimising large-scale quantum circuits with state-of-the-art quantum software. We propose a hierarchy of cost metrics covering the quantum software stack and use energy as the long-term cost of operating hardware. We are going to quantify optimisation costs by estimating the energy consumed by a CPU doing the quantum circuit optimisation. We use QUANTIFY, a tool based on Google Cirq, to optimise bucket brigade QRAM and multiplication circuits having between 32 and 8,192 qubits. Although our classical optimisation methods have polynomial complexity, we observe that their energy cost grows extremely fast with the number of qubits. We profile the methods and software and provide evidence that there are high constant costs associated to the operations performed during optimisation. The costs are the result of dynamically typed programming languages and the generic data structures used in the background. We conclude that state-of-the-art quantum software frameworks have to massively improve their scalability to be practical for large circuits.  © 2022 Association for Computing Machinery.</t>
  </si>
  <si>
    <t>Extending Python for Quantum-classical Computing via Quantum Just-in-time Compilation</t>
  </si>
  <si>
    <t>Nguyen T.; McCaskey A.J.,"Nguyen, Thien (57219545150)</t>
  </si>
  <si>
    <t>10.1145/3544496</t>
  </si>
  <si>
    <t>https://www.scopus.com/inward/record.uri?eid=2-s2.0-85174041754&amp;doi=10.1145%2f3544496&amp;partnerID=40&amp;md5=ae16fe79452ae4add2348d14db51c93a</t>
  </si>
  <si>
    <t>compilers, domain specific languages, Quantum computing, quantum programming</t>
  </si>
  <si>
    <t>Python is a popular programming language known for its flexibility, usability, readability, and focus on developer productivity. The quantum software community has adopted Python on a number of large-scale efforts due to these characteristics, as well as the remote nature of near-term quantum processors. The use of Python has enabled quick prototyping for quantum code that directly benefits pertinent research and development efforts in quantum scientific computing. However, this rapid prototyping ability comes at the cost of future performant integration for tightly coupled CPU-QPU architectures with fast-feedback. Here, we present a language extension to Python that enables heterogeneous quantum-classical computing via a robust C++ infrastructure for quantum just-in-time (QJIT) compilation. Our work builds off the QCOR C++ language extension and compiler infrastructure to enable a single-source, quantum hardware-agnostic approach to quantum-classical computing that retains the performance required for tightly coupled CPU-QPU compute models. We detail this Python extension, its programming model and underlying software architecture, and provide a robust set of examples to demonstrate the utility of our approach. © 2022 Association for Computing Machinery.</t>
  </si>
  <si>
    <t>QUANTUM ANNEALING LEARNING SEARCH IMPLEMENTATIONS</t>
  </si>
  <si>
    <t>Bonomi A.; DE MIN T.; Zardini E.; Blanzieri E.; Cavecchia V.; Pastorello D.,"Bonomi, Andrea (57556285000)</t>
  </si>
  <si>
    <t>10.26421/QIC22.3-4-1</t>
  </si>
  <si>
    <t>https://www.scopus.com/inward/record.uri?eid=2-s2.0-85127315391&amp;doi=10.26421%2fQIC22.3-4-1&amp;partnerID=40&amp;md5=8b5116c984500436cc30bd964efe22f9</t>
  </si>
  <si>
    <t>Binary Opti-mization, Empirical Evaluation, Quantum Annealing, Quantum Software, Quantum-Classical Hybrid Algorithm</t>
  </si>
  <si>
    <t>This paper presents the details and testing of two implementations (in C++ and Python) of the hybrid quantum-classical algorithm Quantum Annealing Learning Search (QALS) on a D-Wave quantum annealer. QALS was proposed in 2019 as a novel technique to solve general QUBO problems that cannot be directly represented into the hardware architecture of a D-Wave machine. Repeated calls to the quantum machine within a classical iterative structure and a related convergence proof originate a learning mechanism to find an encoding of a given problem into the quantum architecture. The present work considers the Number Partitioning Problem (NPP) and the Travelling Salesman Problem (TSP) for the testing of QALS. The results turn out to be quite unexpected, with QALS not being able to perform as well as the other considered methods, especially in NPP, where classical methods outperform quantum annealing in general. Nevertheless, looking at the TSP tests, QALS has fulfilled its primary goal, i.e., processing QUBO problems not directly mappable to the QPU topology. © Rinton Press.</t>
  </si>
  <si>
    <t>Cobb A.; Schneider J.-G.; Lee K.,"Cobb, Adrian (57558471700)</t>
  </si>
  <si>
    <t>Programming Abstractions, Quantum Computing, Quantum Software Engineering</t>
  </si>
  <si>
    <t>Quantum Computing (QC) has emerged as a field of ever-increasing activity as it promises to revolutionize computation and enable the solution of computational problems that we (realistically) cannot solve with Classical Computing to date. However, existing quantum programming environments mostly require an in-depth understanding of the basic QC building blocks, that is, quantum states, superposition, entanglement and measurement as well as the changing of quantum states using basic quantum gates. The present state of quantum programming reminds us of how Classical Computing was about 70 years ago when computing machines such as the ENIAC required significant effort to program solely using very basic digital building blocks. Over the decades, though, increasingly higher-level abstractions have been created on top of the basic building blocks of Classical Computing and made computation much more accessible and wide-spread. In order to make Quantum Computing more accessible, we argue that Software Engineering for QC needs to embark on a similar journey and create abstractions that shield developers from the basic QC building blocks as much as possible so that they can focus their attention on solving problems and less on how to manipulate quantum states using quantum circuits. Based on our experience of developing a scalable quantum n-queens solver, this paper aims to formulate recommendations for raising the level of abstraction in Quantum Software Engineering.  © 2022 ACM.</t>
  </si>
  <si>
    <t>QRev: migrating quantum code towards hybrid information systems</t>
  </si>
  <si>
    <t>10.1007/s11219-021-09574-x</t>
  </si>
  <si>
    <t>https://www.scopus.com/inward/record.uri?eid=2-s2.0-85118257447&amp;doi=10.1007%2fs11219-021-09574-x&amp;partnerID=40&amp;md5=2c94e0910bf9358a6260684812f695a9</t>
  </si>
  <si>
    <t>KDM, QRev, Quantum computing, Quantum programming, Reverse engineering</t>
  </si>
  <si>
    <t>Quantum computing is now a reality, and its incomparable computational power has led companies to show a great interest in being able to work with quantum software in order to support part of their current and future business operations. However, the quantum computing paradigm differs significantly from its classical counterparts, which has brought about the need to revolutionise how the future software is designed, built, and operated in order to work with quantum computers. Since companies cannot discard all their current (and probably mission-critical) information systems, they must adapt their classical information systems to new specific quantum applications, thus evolving towards hybrid information systems. Unfortunately, there are no specific methods with which to deal with this challenge. We believe that reengineering, and more specifically, software modernisation using model-driven engineering principles, could be useful as regard migrating classical systems and existing quantum programs towards hybrid information systems. This paper, therefore, presents QRev, a reverse engineering tool that analyses quantum programs developed in Q# in order to identify its components and interrelationships, and then generates abstract models that can be used in software modernisation processes. The platform-independent models are generated according to the Knowledge Discovery Metamodel (KDM) standard. QRev is validated in a case study involving five quantum programs in order to demonstrate its effectiveness and scalability. The main implication of the study is that QRev can be used in order to attain KDM models, which can subsequently be employed to restructure or add new quantum functionality at a higher abstraction level, i.e. independently of the specific quantum technology. © 2021, The Author(s).</t>
  </si>
  <si>
    <t>Automatic generation of test circuits for the verification of Quantum deterministic algorithms</t>
  </si>
  <si>
    <t>De La Barrera Amo A.G.; Serrano M.A.; De Guzmán I.G.R.; Polo M.; Piattini M.,"De La Barrera Amo, Antonio García (58203648700)</t>
  </si>
  <si>
    <t>10.1145/3549036.3562055</t>
  </si>
  <si>
    <t>https://www.scopus.com/inward/record.uri?eid=2-s2.0-85143253356&amp;doi=10.1145%2f3549036.3562055&amp;partnerID=40&amp;md5=127823d5ba5ea3ca54c36e911add0359</t>
  </si>
  <si>
    <t>Quantum Computing, Quantum Software Engineering, Quantum Test Case, Quantum Testing</t>
  </si>
  <si>
    <t>Quantum computing will make it possible to exponentially accelerate the performance of a wide range of computational problems, such as cryptography, machine learning or chemical simulation. However, the quantum potential is not only a matter of hardware, but also of software. Therefore, this new paradigm has an impact yet to be explored on software development processes and techniques, and the adaptation of classical software engineering to the new classical/quantum hybrid systems raises a number of important challenges: a new Quantum Software Engineering is therefore needed. Specifically, and focusing on quantum software quality, software verification remains an open research question, as its novelty and complexity make quantum software development a particularly error-prone process. Most current approaches to test-driven verification rely heavily on simulations, which is a problem due to the lack of scalability of simulators running on classical computers. To address this shortcoming, we define the concept of a "Quantum Test Case", and then present a method to test quantum circuits on real machines, without using simulation test functionalities such as amplitude calculation or non-destructive measurement. This is achieved by automatically generating a Quantum Test Case, which wraps the circuit under test and performs the verification. We also present the process to run a set of tests on a circuit with this method, along with an example to illustrate the technique.  © 2022 ACM.</t>
  </si>
  <si>
    <t>Quantum Machine Learning and Quantum Communication Networks: The 2030s and the Future</t>
  </si>
  <si>
    <t>Jain S.; Gandhi A.; Singla S.; Garg L.; Mehla S.,"Jain, Shweta (58221936400)</t>
  </si>
  <si>
    <t>Proceedings - 2022 International Conference on Computational Modelling, Simulation and Optimization, ICCMSO 2022</t>
  </si>
  <si>
    <t>10.1109/ICCMSO58359.2022.00025</t>
  </si>
  <si>
    <t>https://www.scopus.com/inward/record.uri?eid=2-s2.0-85156192026&amp;doi=10.1109%2fICCMSO58359.2022.00025&amp;partnerID=40&amp;md5=a6e10dbbd2c28f393888e5f9f3766f4b</t>
  </si>
  <si>
    <t>Machine learning, QML Algorithms, Quantum data, Quantum internet, Quantum Machine learning, Quantum neural networks, Quantum world</t>
  </si>
  <si>
    <t>The two emerging technologies are machine learning and artificial intelligence, and as we all know, quantum computing is one of the most revolutionary developments in technology. Researchers are considering combining machine learning and quantum computing with the advancements in both fields. As a result, quantum machine learning-a fusion of these two fields-has evolved. It has the capacity to effectively address a wide range of real-world issues. Both fields will surely benefit from the combined results of the two fields. When the potential of quantum principles and its peculiarities is employed with machine learning, quantum machine learning reaches a very advanced level. Now that quantum concepts are being incorporated, traditional machine learning algorithms like SVM, PCA, and KNN are being reviewed as QSVM, Q-KNN, and QPCA, which are the most effective and powerful techniques for quantum machine learning. Quantum machine learning is a boom for the future it will soon vastly surpass even the most advanced neural networks, deep learning systems, and machine learning systems of today. Modern machine learning is quicker than classical computing thanks to quantum machine learning, which is concerned with quantum software. Quantum data from an artificial quantum system is what QML is based on. In this paper, we will also study about the future network that is quantum network, which will be use by replacing classical networking. By enabling quantum communication between any two sites on Earth, a quantum internet is intended to fundamentally advance internet technology.  © 2022 IEEE.</t>
  </si>
  <si>
    <t>Quantum Key Distribution in Kubernetes Clusters</t>
  </si>
  <si>
    <t>Pedone I.; Lioy A.,"Pedone, Ignazio (57212003939)</t>
  </si>
  <si>
    <t>Future Internet</t>
  </si>
  <si>
    <t>10.3390/fi14060160</t>
  </si>
  <si>
    <t>https://www.scopus.com/inward/record.uri?eid=2-s2.0-85131357265&amp;doi=10.3390%2ffi14060160&amp;partnerID=40&amp;md5=5c27c06c829248e437584f74483cd5e9</t>
  </si>
  <si>
    <t>Quantum Cryptography, Quantum Key Distribution, software-defined infrastructures</t>
  </si>
  <si>
    <t>Quantum Key Distribution (QKD) represents a reasonable countermeasure to the advent of Quantum Computing and its impact on current public-key cryptography. So far, considerable efforts have been devoted to investigate possible application scenarios for QKD in several domains such as Cloud Computing and NFV. This paper extends a previous work whose main objective was to propose a new software stack, the Quantum Software Stack (QSS), to integrate QKD into software-defined infrastructures. The contribution of this paper is twofold: enhancing the previous work adding functionalities to the first version of the QSS, and presenting a practical integration of the QSS in Kubernetes, which is the de-facto standard for container orchestration. © 2022 by the authors. Licensee MDPI, Basel, Switzerland.</t>
  </si>
  <si>
    <t>Awan U.; Hannola L.; Tandon A.; Goyal R.K.; Dhir A.,"Awan, Usama (55849496400)</t>
  </si>
  <si>
    <t>Fuzzy analytic hierarchy process (F-AHP), Multiple-criteria decision-making (MCDM), Quantum computing, Quantum software requirement, Software process automation</t>
  </si>
  <si>
    <t>Context: The current technology revolution has posed unexpected challenges for the software industry. In recent years, the field of quantum computing (QC) technologies has continued to grow in influence and maturity, and it is now poised to revolutionise software engineering. However, the evaluation and prioritisation of QC challenges in the software industry remain unexplored, relatively under-identified and fragmented. Objective: The purpose of this study is to identify, examine and prioritise the most critical challenges in the software industry by implementing a fuzzy analytic hierarchy process (F-AHP). Method: First, to identify the key challenges, we conducted a systematic literature review by drawing data from the four relevant digital libraries and supplementing these efforts with a forward and backward snowballing search. Second, we followed the F-AHP approach to evaluate and rank the identified challenges, or barriers. Results: The results show that the key barriers to QC adoption are the lack of technical expertise, information accuracy and organisational interest in adopting the new process. Another critical barrier is the lack of standards of secure communication techniques for implementing QC. Conclusion: By applying F-AHP, we identified institutional barriers as the highest and organisational barriers as the second highest global weight ranked categories among the main QC challenges facing the software industry. We observed that the highest-ranked local barriers facing the software technology industry are the lack of resources for design and initiative while the lack of organisational interest in adopting the new process is the most significant organisational barrier. Our findings, which entail implications for both academicians and practitioners, reveal the emergent nature of QC research and the increasing need for interdisciplinary research to address the identified challenges. © 2022 The Author(s)</t>
  </si>
  <si>
    <t>RECONSTRUCTING BAYESIAN NETWORKS ON A QUANTUM ANNEALER</t>
  </si>
  <si>
    <t>Zardini E.; Rizzoli M.; Dissegna S.; Blanzieri E.; Pastorello D.,"Zardini, Enrico (57223907495)</t>
  </si>
  <si>
    <t>10.26421/QIC22.15-16-4</t>
  </si>
  <si>
    <t>https://www.scopus.com/inward/record.uri?eid=2-s2.0-85140718991&amp;doi=10.26421%2fQIC22.15-16-4&amp;partnerID=40&amp;md5=fee16bb915b96f1263fc61cf60e31f13</t>
  </si>
  <si>
    <t>Bayesian Network Structure Learning, Empirical Evaluation, Quantum Annealing, Quantum Software</t>
  </si>
  <si>
    <t>Bayesian networks are widely used probabilistic graphical models, whose structure is hard to learn starting from the generated data. O’Gorman et al. have proposed an algorithm to encode this task, i.e., the Bayesian network structure learning (BNSL), into a form that can be solved through quantum annealing, but they have not provided an experimental evaluation of it. In this paper, we present (i) an implementation in Python of O’Gorman’s algorithm, (ii) a divide et impera approach that allows addressing BNSL problems of larger sizes in order to overcome the limitations imposed by the current architectures, and (iii) their empirical evaluation. Specifically, several problems with an increasing number of variables have been used in the experiments. The results have shown the effectiveness of O’Gorman’s formulation for BNSL instances of small sizes, and the superiority of the divide et impera approach on the direct execution of O’Gorman’s algorithm. © Rinton Press.</t>
  </si>
  <si>
    <t>Design of classical-quantum systems with UML</t>
  </si>
  <si>
    <t>Pérez-Castillo R.; Piattini M.,"Pérez-Castillo, Ricardo (34977424500)</t>
  </si>
  <si>
    <t>Computing</t>
  </si>
  <si>
    <t>10.1007/s00607-022-01091-4</t>
  </si>
  <si>
    <t>https://www.scopus.com/inward/record.uri?eid=2-s2.0-85131065828&amp;doi=10.1007%2fs00607-022-01091-4&amp;partnerID=40&amp;md5=3f3af244320120b25a02dd54c2729398</t>
  </si>
  <si>
    <t>Quantum computing, Quantum modelling, Quantum software engineering, Software design, UML</t>
  </si>
  <si>
    <t>Developers of the many promising quantum computing applications that currently exist are urging companies in many different sectors seriously consider integrating this new technology into their business. For these applications to function, not only are quantum computers required, but quantum software also. Accordingly, quantum software engineering has become an important research field, in that it attempts to apply or adapt existing methods and techniques (or propose new ones) for the analysis, design, coding, and testing of quantum software, as well as playing a key role in ensuring quality in large-scale productions. The design of quantum software nevertheless poses two main challenges: the modelling of software quantum elements must be done in high-level modelling languages and the need to further develop so-called “hybrid information systems”, which combine quantum and classical software. To address these challenges, we first propose a quantum UML profile for analysing and designing hybrid information systems we then demonstrate its applicability through various structural and behavioural diagrams such as use case, class, sequence, activity, and deployment. In comparison to certain other quantum domain-specific languages, this UML profile ensures compliance with a well-known international standard that is supported by many tools and is followed by an extensive community. © 2022, The Author(s).</t>
  </si>
  <si>
    <t>The Basis of Design Tools for Quantum Computing: Arrays, Decision Diagrams, Tensor Networks, and ZX-Calculus</t>
  </si>
  <si>
    <t>Wille R.; Burgholzer L.; Hillmich S.; Grurl T.; Ploier A.; Peham T.,"Wille, Robert (24587880100)</t>
  </si>
  <si>
    <t>10.1145/3489517.3530627</t>
  </si>
  <si>
    <t>https://www.scopus.com/inward/record.uri?eid=2-s2.0-85137484541&amp;doi=10.1145%2f3489517.3530627&amp;partnerID=40&amp;md5=c0d0296be442994818259333668d2e98</t>
  </si>
  <si>
    <t xml:space="preserve"> Tensor Networks, data structures, decision diagrams, quantum computing, tensor networks, ZX-calculus</t>
  </si>
  <si>
    <t>Quantum computers promise to efficiently solve important problems classical computers never will. However, in order to capitalize on these prospects, a fully automated quantum software stack needs to be developed. This involves a multitude of complex tasks from the classical simulation of quantum circuits, over their compilation to specific devices, to the verification of the circuits to be executed as well as the obtained results. All of these tasks are highly non-trivial and necessitate efficient data structures to tackle the inherent complexity. Starting from rather straight-forward arrays over decision diagrams (inspired by the design automation community) to tensor networks and the ZX-calculus, various complementary approaches have been proposed. This work provides a look "under the hood"of today's tools and showcases how these means are utilized in them, e.g., for simulation, compilation, and verification of quantum circuits. © 2022 ACM.</t>
  </si>
  <si>
    <t>Towards Process Centered Architecting for Quantum Software Systems</t>
  </si>
  <si>
    <t>Ahmad A.; Khan A.A.; Waseem M.; Fahmideh M.; Mikkonen T.,"Ahmad, Aakash (36760479100)</t>
  </si>
  <si>
    <t>Proceedings - 2022 IEEE International Conference on Quantum Software, QSW 2022</t>
  </si>
  <si>
    <t>10.1109/QSW55613.2022.00019</t>
  </si>
  <si>
    <t>https://www.scopus.com/inward/record.uri?eid=2-s2.0-85138395637&amp;doi=10.1109%2fQSW55613.2022.00019&amp;partnerID=40&amp;md5=ea4b5ab5a3ce1284669c355e7f0ea642</t>
  </si>
  <si>
    <t>Architecture Process, Quantum Software Architecture, Quantum Software Engineering, Reference Architecture</t>
  </si>
  <si>
    <t>Quantum Software Engineering (QSE) is a recent trend-focused on unifying the principles of quantum mechanics and practices of software engineering-to design, develop, validate, and evolve quantum age software systems and applications. Software architecture for quantum computing (a.k. a. quantum software architectures (QSA)) supports the design, development, and maintenance etc. phases of quantum software systems using architectural components and connectors. QSA can enable quantum software designers and developers to map the operations of Qubits to architectural components and connectors for implementing quantum software. This research aims to explore the role of QSAs by investigating (i) architectural process having architecting activities, and (ii) human roles that can exploit available tools to automate and customise architecture-centric implementation of quantum software. Results of this research can facilitate knowledge transfer, enabling researchers and practitioners, to address challenges of architecture-centric implementation of quantum software systems.  © 2022 IEEE.</t>
  </si>
  <si>
    <t>Quantum computing: A taxonomy, systematic review and future directions</t>
  </si>
  <si>
    <t>Gill S.S.; Kumar A.; Singh H.; Singh M.; Kaur K.; Usman M.; Buyya R.,"Gill, Sukhpal Singh (57216940144)</t>
  </si>
  <si>
    <t>10.1002/spe.3039</t>
  </si>
  <si>
    <t>https://www.scopus.com/inward/record.uri?eid=2-s2.0-85116561732&amp;doi=10.1002%2fspe.3039&amp;partnerID=40&amp;md5=b006f5c77bda847ac3dab2f9ca16b431</t>
  </si>
  <si>
    <t>https://www.scopus.com/inward/record.uri?eid=2-s2.0-85116561732&amp;doi=10.1002%2fspe.3039&amp;partnerID=40&amp;md5=b006f5c77bda847ac3dab2f9ca16b431, future directions, methodical analysis, quantum computing, qubits, research challenges, taxonomy</t>
  </si>
  <si>
    <t>Quantum computing (QC) is an emerging paradigm with the potential to offer significant computational advantage over conventional classical computing by exploiting quantum-mechanical principles such as entanglement and superposition. It is anticipated that this computational advantage of QC will help to solve many complex and computationally intractable problems in several application domains such as drug design, data science, clean energy, finance, industrial chemical development, secure communications, and quantum chemistry. In recent years, tremendous progress in both quantum hardware development and quantum software/algorithm has brought QC much closer to reality. Indeed, the demonstration of quantum supremacy marks a significant milestone in the Noisy Intermediate Scale Quantum (NISQ) era—the next logical step being the quantum advantage whereby quantum computers solve a real-world problem much more efficiently than classical computing. As the quantum devices are expected to steadily scale up in the next few years, quantum decoherence and qubit interconnectivity are two of the major challenges to achieve quantum advantage in the NISQ era. QC is a highly topical and fast-moving field of research with significant ongoing progress in all facets. A systematic review of the existing literature on QC will be invaluable to understand the state-of-the-art of this emerging field and identify open challenges for the QC community to address in the coming years. This article presents a comprehensive review of QC literature and proposes taxonomy of QC. The proposed taxonomy is used to map various related studies to identify the research gaps. A detailed overview of quantum software tools and technologies, post-quantum cryptography, and quantum computer hardware development captures the current state-of-the-art in the respective areas. The article identifies and highlights various open challenges and promising future directions for research and innovation in QC. © 2021 John Wiley &amp; Sons Ltd.</t>
  </si>
  <si>
    <t>Reverse Engineering of Hamiltonian Expressions from D-Wave programs</t>
  </si>
  <si>
    <t>Perez-Castillo R.; Jimenez-Navajas L.; Piattini M.,"Perez-Castillo, Ricardo (34977424500)</t>
  </si>
  <si>
    <t>10.1109/QSW55613.2022.00018</t>
  </si>
  <si>
    <t>https://www.scopus.com/inward/record.uri?eid=2-s2.0-85138320362&amp;doi=10.1109%2fQSW55613.2022.00018&amp;partnerID=40&amp;md5=f1a63631a10483a9a54d0b05ffc162cc</t>
  </si>
  <si>
    <t>D-Wave, KDM, Quantum algorithms, Quantum Annealing, Quantum Computing, Quantum Software Engineering, Reverse Engineering</t>
  </si>
  <si>
    <t>Quantum annealing software has achieved a certain market penetration since it has demonstrated a good performance for optimization problems. The problem definitions (Hamiltonians functions to be minimized) are usually built in combination with classical software that can evolve over time. Thus, it is difficult to comprehend the underlying Hamiltonian and represent it in an accurate way for maintaining such programs. Although some reverse engineering techniques have been proposed for gate-based software, there are no choices to accomplish reverse engineering in quantum annealing. This research proposes a dynamic analysis technique of D-Wave (python) programs for reversing Hamiltonians, which has been preliminarily evaluated with nine programs. The technique also represents those expressions by using the Knowledge Discovery Metamodel (ISO/IEC 19506). Due to the usage of this standard, the outgoing expressions can be represented in combination with other parts of classical-quantum software systems. Thus, the main implication is that this technique contributes to the software modernization of/towards hybrid information systems.  © 2022 IEEE.</t>
  </si>
  <si>
    <t>An Empirical Study on the Current Adoption of Quantum Programming</t>
  </si>
  <si>
    <t>De Stefano M.,"De Stefano, Manuel (57219489857)","57219489857","An Empirical Study on the Current Adoption of Quantum Programming","https://www.scopus.com/inward/record.uri?eid=2-s2.0-85132373598&amp;doi=10.1109%2fICSE-Companion55297.2022.9793820&amp;partnerID=40&amp;md5=438a3108c957531976cac553b92f866a"</t>
  </si>
  <si>
    <t>10.1109/ICSE-Companion55297.2022.9793820</t>
  </si>
  <si>
    <t>https://www.scopus.com/inward/record.uri?eid=2-s2.0-85132373598&amp;doi=10.1109%2fICSE-Companion55297.2022.9793820&amp;partnerID=40&amp;md5=438a3108c957531976cac553b92f866a</t>
  </si>
  <si>
    <t>Quantum computing is no longer just a scientific curiosity it is rapidly evolving into a commercially viable technology that has the potential to surpass the limitations of classical computation. As a result of this transition, a new discipline known as quantum software engineering has emerged, which is needed to describe unique methodologies for developing large-scale quantum applications. In the pursue of building this new body of knowledge, we undertake a mining study to elicit the purposes quantum programming is being used for, and steer further research. © 2022 IEEE.</t>
  </si>
  <si>
    <t>OpenSSLNTRU: Faster post-quantum TLS key exchange</t>
  </si>
  <si>
    <t>Bernstein D.J.; Brumley B.B.; Chen M.-S.; Tuveri N.,"Bernstein, Daniel J. (7401750218)</t>
  </si>
  <si>
    <t>Proceedings of the 31st USENIX Security Symposium, Security 2022</t>
  </si>
  <si>
    <t>https://www.scopus.com/inward/record.uri?eid=2-s2.0-85137101432&amp;partnerID=40&amp;md5=d81f281744a1f8fd2796e3590afa0dfc</t>
  </si>
  <si>
    <t>Google's CECPQ1 experiment in 2016 integrated a post-quantum key-exchange algorithm, newhope1024, into TLS 1.2. The Google-Cloudflare CECPQ2 experiment in 2019 integrated a more efficient key-exchange algorithm, ntruhrss701, into TLS 1.3. This paper revisits the choices made in CECPQ2, and shows how to achieve higher performance for post-quantum key exchange in TLS 1.3 using a higher-security algorithm, sntrup761. Previous work had indicated that ntruhrss701 key generation was much faster than sntrup761 key generation, but this paper makes sntrup761 key generation much faster by generating a batch of keys at once. Batch key generation is invisible at the TLS protocol layer, but raises software-engineering questions regarding the difficulty of integrating batch key exchange into existing TLS libraries and applications. This paper shows that careful choices of software layers make it easy to integrate fast post-quantum software, including batch key exchange, into TLS with minor changes to TLS libraries and no changes to applications. As a demonstration of feasibility, this paper reports successful integration of its fast sntrup761 library, via a lightly patched OpenSSL, into an unmodified web browser and an unmodified TLS terminator. This paper also reports TLS 1.3 handshake benchmarks, achieving more TLS 1.3 handshakes per second than any software included in OpenSSL. © USENIX Security Symposium, Security 2022.All rights reserved.</t>
  </si>
  <si>
    <t>2nd Workshop on Quantum Software Architecture (QSA)</t>
  </si>
  <si>
    <t>Barzen J.; Leymann F.; Feld S.; Wimmer M.,"Barzen, Johanna (55650592400)</t>
  </si>
  <si>
    <t>2022 IEEE 19th International Conference on Software Architecture Companion, ICSA-C 2022</t>
  </si>
  <si>
    <t>10.1109/ICSA-C54293.2022.00032</t>
  </si>
  <si>
    <t>https://www.scopus.com/inward/record.uri?eid=2-s2.0-85132191651&amp;doi=10.1109%2fICSA-C54293.2022.00032&amp;partnerID=40&amp;md5=579796b8fe3ad2eac4b1861149c7424a</t>
  </si>
  <si>
    <t>Presents the introductory welcome message from the conference proceedings. May include the conference officers' congratulations to all involved with the conference event and publication of the proceedings record.  © 2022 IEEE.</t>
  </si>
  <si>
    <t>Peel | Pile? Cross-Framework Portability of Quantum Software</t>
  </si>
  <si>
    <t>Schonberger M.; Franz M.; Scherzinger S.; Mauerer W.,"Schonberger, Manuel (57555494500)</t>
  </si>
  <si>
    <t>10.1109/ICSA-C54293.2022.00039</t>
  </si>
  <si>
    <t>https://www.scopus.com/inward/record.uri?eid=2-s2.0-85127100973&amp;doi=10.1109%2fICSA-C54293.2022.00039&amp;partnerID=40&amp;md5=f0fbb238707f73f83fdaed7e0450b6d7</t>
  </si>
  <si>
    <t>In recent years, various vendors have made quantum software frameworks available. Yet with vendor-specific frameworks, code portability seems at risk, especially in a field where hardware and software libraries have not yet reached a consolidated state, and even foundational aspects of the technologies are still in flux. Accordingly, the development of vendor-independent quantum programming languages and frameworks is often suggested. This follows the established architectural pattern of introducing additional levels of abstraction into software stacks, thereby piling on layers of abstraction. Yet software architecture also provides seemingly less abstract alternatives, namely to focus on hardware-specific formulations of problems that peel off unnecessary layers. In this article, we quantitatively and experimentally explore these strategic alternatives, and compare popular quantum frameworks from the software implementation perspective. We find that for several specific, yet generalisable problems, the mathematical formulation of the problem to be solved is not just sufficiently abstract and serves as precise description, but is likewise concrete enough to allow for deriving framework-specific implementations with little effort. Additionally, we argue, based on analysing dozens of existing quantum codes, that porting between frameworks is actually low-effort, since the quantum- A nd framework-specific portions are very manageable in terms of size, commonly in the order of mere hundreds of lines of code. Given the current state-of-the-art in quantum programming practice, this leads us to argue in favour of peeling off unnecessary abstraction levels.  © 2022 IEEE.</t>
  </si>
  <si>
    <t>Mutation Testing of Quantum Programs: A Case Study With Qiskit</t>
  </si>
  <si>
    <t>10.1109/TQE.2022.3195061</t>
  </si>
  <si>
    <t>https://www.scopus.com/inward/record.uri?eid=2-s2.0-85135758415&amp;doi=10.1109%2fTQE.2022.3195061&amp;partnerID=40&amp;md5=a65775dc620add1fef8641aa989e45fa</t>
  </si>
  <si>
    <t>Quantum computing, quantum mutation testing, quantum software engineering, quantum software testing</t>
  </si>
  <si>
    <t>As quantum computing is still in its infancy, there is an inherent lack of knowledge and technology to test a quantum program properly. In the classical realm, mutation testing has been successfully used to evaluate how well a program's test suite detects seeded faults (i.e., mutants). In this article, building on the definition of syntactically equivalent quantum operations, we propose a novel set of mutation operators to generate mutants based on qubit measurements and quantum gates. To ease the adoption of quantum mutation testing, we further propose QMutPy, an extension of the well-known and fully automated open-source mutation tool MutPy. To evaluate QMutPy's performance, we conducted a case study on 24 real quantum programs written in IBM's Qiskit library. Furthermore, we show how better test suite coverage and improvements to test assertions can increase the test suites' mutation score and quality. QMutPy has proven to be an effective quantum mutation tool, providing insight into the current state of quantum tests and how to improve them. © 2020 IEEE.</t>
  </si>
  <si>
    <t>Quantum Software as a Service Through a Quantum API Gateway</t>
  </si>
  <si>
    <t>Garcia-Alonso J.; Rojo J.; Valencia D.; Moguel E.; Berrocal J.; Murillo J.M.,"Garcia-Alonso, Jose (55892225800)</t>
  </si>
  <si>
    <t>IEEE Internet Computing</t>
  </si>
  <si>
    <t>10.1109/MIC.2021.3132688</t>
  </si>
  <si>
    <t>https://www.scopus.com/inward/record.uri?eid=2-s2.0-85121366766&amp;doi=10.1109%2fMIC.2021.3132688&amp;partnerID=40&amp;md5=ef311311e8d0cde86cd9534cc35a6ebd</t>
  </si>
  <si>
    <t>As quantum computers mature, the complexity of quantum software increases. As we move from the initial standalone quantum algorithms toward complex solutions combining quantum algorithms with traditional software, new software engineering methods and abstractions are needed. Nowadays, quantum computers are usually offered in the cloud, under a pay-per-use model, leading to the adoption of the service-oriented good practices that dominate the cloud today. However, specific adaptations are needed to reap the benefits of service-oriented computing while dealing with quantum hardware limitations. In this article, we propose the Quantum API Gateway-an adaptation of the API Gateway pattern that takes into account the fact that quantum services cannot be deployed as traditional services. Instead, the Quantum API Gateway recommends the best quantum computer to run a specific quantum service at run time. As proof of concept, we provide an implementation of the Quantum API Gateway for the Amazon Braket platform. © 1997-2012 IEEE.</t>
  </si>
  <si>
    <t>Developing Programming Assignments for Teaching Quantum Computing and Quantum Programming</t>
  </si>
  <si>
    <t>Mykhailova M.,"Mykhailova, Mariia (56974399800)","56974399800","Developing Programming Assignments for Teaching Quantum Computing and Quantum Programming","https://www.scopus.com/inward/record.uri?eid=2-s2.0-85143632453&amp;doi=10.1109%2fQCE53715.2022.00092&amp;partnerID=40&amp;md5=a4babaecac6b434f744367ea0e95f3ff"</t>
  </si>
  <si>
    <t>Proceedings - 2022 IEEE International Conference on Quantum Computing and Engineering, QCE 2022</t>
  </si>
  <si>
    <t>10.1109/QCE53715.2022.00092</t>
  </si>
  <si>
    <t>https://www.scopus.com/inward/record.uri?eid=2-s2.0-85143632453&amp;doi=10.1109%2fQCE53715.2022.00092&amp;partnerID=40&amp;md5=a4babaecac6b434f744367ea0e95f3ff</t>
  </si>
  <si>
    <t>automated grading, debugging, programming assignments, quantum computing, quantum programming</t>
  </si>
  <si>
    <t>This report describes a variety of programming assignments that can be used to teach quantum computing in a practical manner. These assignments let the learners get hands-on experience with all stages of quantum software development process, from solving quantum computing problems and implementing the solutions to debugging the programs, performing resource estimation, and running the code on quantum hardware.  © 2022 IEEE.</t>
  </si>
  <si>
    <t>Teaching Quantum Computing to High-School-Aged Youth: A Hands-On Approach</t>
  </si>
  <si>
    <t>Angara P.P.; Stege U.; MacLean A.; Muller H.A.; Markham T.,"Angara, Prashanti Priya (57217583649)</t>
  </si>
  <si>
    <t>10.1109/TQE.2021.3127503</t>
  </si>
  <si>
    <t>https://www.scopus.com/inward/record.uri?eid=2-s2.0-85122558022&amp;doi=10.1109%2fTQE.2021.3127503&amp;partnerID=40&amp;md5=c761fa8b1f0170c04bd28ef8ce923ea4</t>
  </si>
  <si>
    <t>Computer science (CS) unplugged (CS Unplugged), education, entanglement, high-school-aged youth, measurement, qiskit, quantum computing, quantum computing games, quantum gates, quantum teleportation, qubit systems, superposition, teachers, training, workforce development</t>
  </si>
  <si>
    <t>Quantum computing is aninterdisciplinary field that lies at the intersection of mathematics, quantum physics, and computer science, and finds applications in areas including optimization, machine learning, and simulation of chemical, physical, and biological systems. It has the potential to help solve problems that so far have no satisfying method solving them, and to provide significant speedup to solutions when compared with their best classical approaches. In turn, quantum computing may allow us to solve problems for inputs that so far are deemed practically intractable. With the computational power of quantum computers and the proliferation of quantum development kits, quantum computing is anticipated to become mainstream, and the demand for a skilled workforce in quantum computing is expected to increase significantly. Therefore, quantum computing education is ramping up. This article describes our experiences in designing and delivering quantum computing workshops for youth (Grades 9-12). We introduce students to the world of quantum computing in innovative ways, such as newly designed unplugged activities for teaching basic quantum computing concepts. We also take a programmatic approach and introduce students to the IBM Quantum Experience using Qiskit and Jupyter notebooks. Our contributions are as follows. First, we present creative ways to teach quantum computing to youth with little or no experience in science, technology, engineering, and mathematics areas second, we discuss diversity and highlight various pathways into quantum computing from quantum software to quantum hardware and third, we discuss the design and delivery of online and in-person motivational, introductory, and advanced workshops for youth.  © 2020 IEEE.</t>
  </si>
  <si>
    <t>Quantum aliasing: A negative influence of data scarcity on quantum machine learning</t>
  </si>
  <si>
    <t>Suthaharan S.,"Suthaharan, Shan (7004373184)","7004373184","Quantum aliasing: A negative influence of data scarcity on quantum machine learning","https://www.scopus.com/inward/record.uri?eid=2-s2.0-85135899155&amp;doi=10.1117%2f12.2632756&amp;partnerID=40&amp;md5=9d2754f98df7f97494cde7893fc6f555"</t>
  </si>
  <si>
    <t>Proceedings of SPIE - The International Society for Optical Engineering</t>
  </si>
  <si>
    <t>10.1117/12.2632756</t>
  </si>
  <si>
    <t>https://www.scopus.com/inward/record.uri?eid=2-s2.0-85135899155&amp;doi=10.1117%2f12.2632756&amp;partnerID=40&amp;md5=9d2754f98df7f97494cde7893fc6f555</t>
  </si>
  <si>
    <t>data paucity, fast Fourier transform, quantum bits, Quantum machine learning, TensorFlow</t>
  </si>
  <si>
    <t>Quantum machine learning (QML) may help solve classification problems that cannot be resolved by deep neural network (DNN) techniques. However, QML techniques suffer from quantum aliasing problems that are created by the inevitable downsampling and binarization operations. In this paper we study the performance instability of QML under the severity of quantum aliasing and the influence of data scarcity (a combined effect of data and quantum paucity), using the TensorFlow Quantum software framework and the MNIST handwritten digits dataset. We also compare the performance of a QML model and a DNN model and report our results and findings. Additionally, we propose a quantum encoding approach-by leveraging Fast Fourier Transform (FFT) and Blackman-Harris window-that encodes the data into qubits to reduce quantum aliasing. We empirically show that the quantum machine learning significantly improves its learning behavior and performs better than the deep neural network techniques under data scarcity with the use of the FFT-based quantum encoding. © 2022 SPIE.</t>
  </si>
  <si>
    <t>A Tool For Debugging Quantum Circuits</t>
  </si>
  <si>
    <t>10.1109/QCE53715.2022.00085</t>
  </si>
  <si>
    <t>https://www.scopus.com/inward/record.uri?eid=2-s2.0-85143617349&amp;doi=10.1109%2fQCE53715.2022.00085&amp;partnerID=40&amp;md5=ba539beeaf508a0e07dbe3cb4d966ce3</t>
  </si>
  <si>
    <t>Debugging, Quantum circuits, Quantum Software</t>
  </si>
  <si>
    <t>As the scale of quantum programs grows to match that of classical software, the nascent field of quantum software engineering must mature and tools such as debuggers will become increasingly important. However, developing a quantum debugger is challenging due to the nature of a quantum computer sneaking a peek at the value of a quantum state will cause either partial or complete collapse of the superposition and may destroy the necessary entanglement. As a first step to developing a full quantum circuit debugger, we have designed and implemented a quantum circuit debugging tool. The tool allows the user to divide the circuit vertically or horizontally into smaller chunks known as slices, and manage their simulation or execution for either interactive debugging or automated testing. The tool also enables developers to track gates within the overall circuit and each chunk to understand their behavior better. Feedback on usefulness and usability from early users shows that using the tool to slice and test their circuits has helped make the debugging process more time-efficient for them.  © 2022 IEEE.</t>
  </si>
  <si>
    <t>Quantum Software Models: Software Density Matrix is a Perfect Direct Sum of Module Matrices</t>
  </si>
  <si>
    <t>Exman I.; Nechaev A.,"Exman, Iaakov (6602763312)</t>
  </si>
  <si>
    <t>10.18293/SEKE2022-158</t>
  </si>
  <si>
    <t>https://www.scopus.com/inward/record.uri?eid=2-s2.0-85137152684&amp;doi=10.18293%2fSEKE2022-158&amp;partnerID=40&amp;md5=09cc278aecf62afeef1c0ab7a70d8fd1</t>
  </si>
  <si>
    <t>Direct Sum, Modularity, Module Density Matrix, Quantum Software, Software Density Matrix, Software Design</t>
  </si>
  <si>
    <t>Quantum Software Models is a theoretical framework to systematically design and analyze any software system - be it quantum, classical or hybrid - representing it by a design Density Matrix. Recently, we have demonstrated a top-down approach, to decompose a whole software system Density Matrix into modules, using basis vector projectors of the Matrix. However, it would be even more natural to have a systematic bottom-up procedure, to compose a whole software system Density Matrix, given a set of well-designed software module matrices, taken as sub-systems. This is exactly the paper's purpose. The result obtained: the whole software system Density Matrix is a perfect Direct Sum of module density matrices. This result yields clear software design benefits: it is bidirectional, one can traverse the software system hierarchy top-down or bottom-up, in particular, gradually building up the whole system from verified correct modules, assured by spectral decoupling techniques. The claim is formally validated and is illustrated by software system studies. © 2022 Knowledge Systems Institute Graduate School. All rights reserved.</t>
  </si>
  <si>
    <t>Mutation Testing of Quantum Programs Written in QISKit</t>
  </si>
  <si>
    <t>10.1109/ICSE-Companion55297.2022.9793776</t>
  </si>
  <si>
    <t>https://www.scopus.com/inward/record.uri?eid=2-s2.0-85132365464&amp;doi=10.1109%2fICSE-Companion55297.2022.9793776&amp;partnerID=40&amp;md5=be0f8a4d38d88d9887f32b59b3d8d424</t>
  </si>
  <si>
    <t>There is an inherent lack of knowledge and technology to test a quantum program properly. In this paper, building on the definition of syntactically equivalent quantum operations, we investigated a novel set of mutation operators to generate mutants based on qubit measurements and quantum gates. To ease the adoption of quantum mutation testing, we further discuss QMutPy, an extension of the well-known and fully automated open-source mutation tool MutPy. To evaluate QMutPy's performance we conducted a case study on 11 real quantum programs written in the IBM's QISKit library. QMutPy has proven to be an effective quantum mutation tool, providing insight on the current state of quantum tests. © 2022 IEEE.</t>
  </si>
  <si>
    <t>Comparing Quantum Software Development Kits for Introductory Level Education</t>
  </si>
  <si>
    <t>Šćekić M.; Yakaryilmaz A.,"Šćekić, Marija (57203150690)</t>
  </si>
  <si>
    <t>Baltic Journal of Modern Computing</t>
  </si>
  <si>
    <t>10.22364/BJMC.2022.10.1.06</t>
  </si>
  <si>
    <t>https://www.scopus.com/inward/record.uri?eid=2-s2.0-85128601528&amp;doi=10.22364%2fBJMC.2022.10.1.06&amp;partnerID=40&amp;md5=3d3f608731791d0d58ce4c3fcadfc037</t>
  </si>
  <si>
    <t>Cirq, Forest, ProjectQ, Qiskit, Quantum Education, Quantum Programming, Quantum Software, Software Development Kits</t>
  </si>
  <si>
    <t>We initiate a study to overview and compare quantum software development kits (QSDKs) in terms of their usability for introductory level quantum education. In this work, we focus on Qiskit, ProjectQ, Cirq, and Forest. For comparison, we define six tasks based on QWorld's introductory tutorial called Bronze. We implement each task on these QSDKs. Besides, we check how easy it is to install them. According to our results, not every QSDK comes as a stand-alone Python package. This may create certain installation and execution problems. Visualization of quantum circuits may be poor or fail in some case. For the rest of tasks, all QSDKs are sufficient to work with. © 2022 University of Latvia All Rights Reserved.</t>
  </si>
  <si>
    <t>A Guide for Quantum Web Services Deployment</t>
  </si>
  <si>
    <t>Alvarado-Valiente J.; Romero-Álvarez J.; Garcia-Alonso J.; Murillo J.M.,"Alvarado-Valiente, Jaime (57567776400)</t>
  </si>
  <si>
    <t>10.1007/978-3-031-09917-5_42</t>
  </si>
  <si>
    <t>https://www.scopus.com/inward/record.uri?eid=2-s2.0-85135086391&amp;doi=10.1007%2f978-3-031-09917-5_42&amp;partnerID=40&amp;md5=67aafbf6b0d068120932e9033c3fc872</t>
  </si>
  <si>
    <t>Quantum programming, Quantum software development, Quantum web services</t>
  </si>
  <si>
    <t>Quantum computing is a new paradigm for solving problems that classical computers cannot reach. To the point that it is already generating interest in the scientific and industrial communities. Currently, quantum computers and technology are being developed to support the execution of quantum software. Several large computer companies have already built functional quantum computers, and developed several programming languages and quantum simulators that can be used by the general public. All this infrastructure for quantum computing is offered to quantum developers through the cloud, following a model similar to the familiar Infrastructure as a Service. However, due to the early stages of quantum computing taking advantage of the capabilities of these computers requires a very in depth knowledge of quantum programming and quantum hardware that is far from what cloud developers are used to in classical cloud offerings. Although the future of quantum computing is still unknown, it is highly certain that there must be a time when quantum computing coexists with classical computing. At the same time, one of the most well-known and tested solutions for the communication of heterogeneous computing systems are web services. In this tutorial we will offer an introductory view on how quantum algorithms can be converted into web services, how this web services can be deployed, using the Amazon Braket platform for quantum computing, and invoked through classical web services endpoints. Finally, we will propose a way in which a disadvantage of current quantum computers in terms of web services can be transformed into an advantage for web services through the use of a Quantum API Gateway. © 2022, Springer Nature Switzerland AG.</t>
  </si>
  <si>
    <t>Classical to Quantum Software Migration Journey Begins: A Conceptual Readiness Model</t>
  </si>
  <si>
    <t>Akbar M.A.; Rafi S.; Khan A.A.,"Akbar, Muhammad Azeem (57200183503)</t>
  </si>
  <si>
    <t>10.1007/978-3-031-21388-5_42</t>
  </si>
  <si>
    <t>https://www.scopus.com/inward/record.uri?eid=2-s2.0-85142697662&amp;doi=10.1007%2f978-3-031-21388-5_42&amp;partnerID=40&amp;md5=2057e4803f1eb8185c5eb27a2e8b59d6</t>
  </si>
  <si>
    <t>Best practices, Challenges, Enablers, Process areas, Quantum software engineering, Readiness model</t>
  </si>
  <si>
    <t>With recent advances in the development of more powerful quantum computers, the research area of quantum software engineering is emerging. Quantum software plays a critical role in exploiting the full potential of quantum computing systems. As a result, it has been drawing increasing attention recently to provide concepts, principles, and guidelines to address the ongoing challenges of quantum software development. The importance of the topic motivated us to voice out a call for action to develop a readiness model that will help an organization assess its capability of migration from classic software engineering to quantum software engineering. The proposed model will be based on the existing multivocal literature, industrial empirical study, understanding of the process areas, challenging factors and enablers that could impact the quantum software engineering process. We believe that the proposed model will provide a roadmap for software development organizations to measure their readiness concerning to transformation from classic to quantum software engineering by suggesting best practices and highlighting important process areas, challenges, and enablers. © 2022, The Author(s), under exclusive license to Springer Nature Switzerland AG.</t>
  </si>
  <si>
    <t>Fault-Tolerant Hybrid Quantum Software Systems</t>
  </si>
  <si>
    <t>Scheerer M.; Klamroth J.; Denninger O.,"Scheerer, Max (57198352295)</t>
  </si>
  <si>
    <t>10.1109/QSW55613.2022.00023</t>
  </si>
  <si>
    <t>https://www.scopus.com/inward/record.uri?eid=2-s2.0-85138356575&amp;doi=10.1109%2fQSW55613.2022.00023&amp;partnerID=40&amp;md5=164c6265407f78a7002967b3aebbbd01</t>
  </si>
  <si>
    <t>architectural patterns, Fault-Tolerant systems, hybrid quantum software system, quantum computing, software architecture</t>
  </si>
  <si>
    <t>We are currently experiencing the Noise Intermediate-Scale Quantum (NISQ) era where quantum algorithms are forced to be small in terms of qubits and gates used. This limitation makes it infeasible to apply quantum error correction. Consequently, running quantum algorithms on NISQ devices leads to gate and measurement errors and thus unreliable calculations. In this work, we approach this problem at the software architecture level. More precisely, we instantiate well-known and established architectural patterns for fault-Tolerant systems in the context of quantum computing. Our preliminary results indicate that this approach is very promising as the patterns are applicable to the context of quantum programming and allow to gain more reliable results.  © 2022 IEEE.</t>
  </si>
  <si>
    <t>Metamorphic testing of oracle quantum programs</t>
  </si>
  <si>
    <t>Abreu R.; Fernandes J.P.; Llana L.; Tavares G.,"Abreu, Rui (57209112913)</t>
  </si>
  <si>
    <t>Proceedings - 3rd International Workshop on Quantum Software Engineering, Q-SE 2022</t>
  </si>
  <si>
    <t>10.1145/3528230.3529189</t>
  </si>
  <si>
    <t>https://www.scopus.com/inward/record.uri?eid=2-s2.0-85135139145&amp;doi=10.1145%2f3528230.3529189&amp;partnerID=40&amp;md5=f7c00b931bf131647b6ccd3cc7ecbbe6</t>
  </si>
  <si>
    <t>Metamorphic Testing, Quantum Software Qual-ity, Quantum Testing</t>
  </si>
  <si>
    <t>Quantum Computing is regarded with a growing sense of excite-ment and expectation. While the preliminary evidences of its prac-tical interest accumulate, there are numerous challenges that must be addressed before quantum computing can reach generalized adoption and realize its full potential. One such challenge concerns assessing whether a quantum program is correct, namely in the sense that it implements the desired functionality. In the classical realm, program testing is a well-established approach to find de-fects in programs. While this approach should inspire quantum software development, porting classical testing techniques to the quantum world is by no means trivial. We propose a novel approach to test quantum programs. Our approach is based on the use of metamorphic relations, which allows us to overcome the well-known quantum measurement problem. We describe a series of exploratory experiments whose results provide evidence of the usefulness of our approach.  © 2022 ACM.</t>
  </si>
  <si>
    <t>Implementation of an Quantum Circuit Simulator using Classical Bits</t>
  </si>
  <si>
    <t>Hong Y.; Jeon S.; Park S.; Kim B.-S.,"Hong, Yunpyo (57911734900)</t>
  </si>
  <si>
    <t>Proceeding - IEEE International Conference on Artificial Intelligence Circuits and Systems, AICAS 2022</t>
  </si>
  <si>
    <t>10.1109/AICAS54282.2022.9870019</t>
  </si>
  <si>
    <t>https://www.scopus.com/inward/record.uri?eid=2-s2.0-85139083908&amp;doi=10.1109%2fAICAS54282.2022.9870019&amp;partnerID=40&amp;md5=6bdd486939f01bc4abdafae4d9bd505d</t>
  </si>
  <si>
    <t>FPGA, quantum circuit, quantum computer, quantum simulator</t>
  </si>
  <si>
    <t>The quantum computer has attracted much attention since it can reduce running time of many tasks such as factorization and search compared to classical computers. However, the actual quantum computer is difficult to get access, and the classical computer has a problem of calculation time and computation cost grows exponentially with increasing the number of qubits. In this paper, we address an efficient quantum circuit simulator including quantum circuit emulation hardware and its software framework using classical bit. Also, the proposed quantum circuit simulator operates the same as the conventional quantum software framework and shows a fast operation speed.  © 2022 IEEE.</t>
  </si>
  <si>
    <t>Investigating Quantum Cause-Effect Graphs</t>
  </si>
  <si>
    <t>Oldfield N.; Yue T.; Ali S.,"Oldfield, Noah (57824181900)</t>
  </si>
  <si>
    <t>10.1145/3528230.3529186</t>
  </si>
  <si>
    <t>https://www.scopus.com/inward/record.uri?eid=2-s2.0-85135156170&amp;doi=10.1145%2f3528230.3529186&amp;partnerID=40&amp;md5=537c9e843d55ca0b07fa1fe3ebf91f66</t>
  </si>
  <si>
    <t>cause-effect graphing, quantum program specification, quantum software engineering, quantum software testing</t>
  </si>
  <si>
    <t>Cause-effect graphs have shown promising results in identifying relations among causes and effects of classical software systems, followed by designing effective test cases from them. Towards this end, we investigate the use of cause-effect graphs for quantum pro-grams. Classical cause-effect graphs apply classical logic (e.g., AND, OR) to express these relations, which might not be practical for describing similar relations in quantum programs due to quantum superposition and entanglement. Thus, we propose an extension of cause-effect graphs, where quantum logic inspired functions (e.g., Hadamard) and their generalizations are defined and applied. Moreover, we present a metamodel describing various forms of cause-effect graphs. Finally, we demonstrate a possible method for generating test cases from a quantum cause-effect graph applied to a Bell state quantum program. Lastly, the design and utility of the resulting testing method is discussed, along with future prospects for general quantum cause-effect graphs.  © 2022 ACM.</t>
  </si>
  <si>
    <t>A Preliminary Study on Generating Well-Formed Q# Quantum Programs for Fuzz Testing</t>
  </si>
  <si>
    <t>Trinca M.; Ferreira J.F.; Abreu R.,"Trinca, Miguel (57273779100)</t>
  </si>
  <si>
    <t>Proceedings - 2022 IEEE 14th International Conference on Software Testing, Verification and Validation Workshops, ICSTW 2022</t>
  </si>
  <si>
    <t>10.1109/ICSTW55395.2022.00033</t>
  </si>
  <si>
    <t>https://www.scopus.com/inward/record.uri?eid=2-s2.0-85133255509&amp;doi=10.1109%2fICSTW55395.2022.00033&amp;partnerID=40&amp;md5=061ce3a33f4c3b579f58f471f1c03866</t>
  </si>
  <si>
    <t>Fuzz Testing, Machine Learning, Quantum Software Engineering, Sequence-to-Sequence Models</t>
  </si>
  <si>
    <t>Generative Sequence-To-Sequence models have been proposed for the task of generating well-formed programs, an important task for fuzz testing tools such as compilers. In this paper, we propose a Sequence-to-Sequence model to generate well-formed Q# Quantum programs. The ratio of syntactically valid programs among 1,000 Q# files generated by our model is 79.6%. In addition, we also contribute with a dataset of 1,723 Q# files taken from publicly available repositories on GitHub, which can be used by the growing community of Quantum Software Engineering.  © 2022 IEEE.</t>
  </si>
  <si>
    <t>Mauerer W.; Scherzinger S.,"Mauerer, Wolfgang (16230823200)</t>
  </si>
  <si>
    <t>Proceedings - 2022 IEEE International Conference on Software Analysis, Evolution and Reengineering, SANER 2022</t>
  </si>
  <si>
    <t>quantum software engineering, Reproducibility engineering</t>
  </si>
  <si>
    <t>Various fields of science face a reproducibility crisis. For quantum software engineering as an emerging field, it is therefore imminent to focus on proper reproducibility engineering from the start. Yet the provision of reproduction packages is almost universally lacking. Actionable advice on how to build such packages is rare, particularly unfortunate in a field with many contributions from researchers with backgrounds outside computer science. In this article, we argue how to rectify this deficiency by proposing a 1-2-3 approach to reproducibility engineering for quantum software experiments: Using a meta-generation mechanism, we generate DOI-safe, long-term functioning and dependency-free reproduction packages. They are designed to satisfy the requirements of professional and learned societies solely on the basis of project-specific research artefacts (source code, measurement and configuration data), and require little temporal investment by researchers. Our scheme ascertains long-term traceability even when the quantum processor itself is no longer accessible. By drastically lowering the technical bar, we foster the proliferation of reproduction packages in quantum software experiments and ease the inclusion of non-CS researchers entering the field.  © 2022 IEEE.</t>
  </si>
  <si>
    <t>A Comprehensive Study of Bug Fixes in Quantum Programs</t>
  </si>
  <si>
    <t>Luo J.; Zhao P.; Miao Z.; Lan S.; Zhao J.,"Luo, Junjie (57431715900)</t>
  </si>
  <si>
    <t>10.1109/SANER53432.2022.00147</t>
  </si>
  <si>
    <t>https://www.scopus.com/inward/record.uri?eid=2-s2.0-85135832907&amp;doi=10.1109%2fSANER53432.2022.00147&amp;partnerID=40&amp;md5=f46919831a7d0f1e20bc8ce482cc84a8</t>
  </si>
  <si>
    <t>Bug fixing, empirical study, quantum program debugging, quantum software testing</t>
  </si>
  <si>
    <t>As quantum programming evolves, more and more quantum programming languages are being developed. As a result, debugging and testing quantum programs have become increasingly important. While bug fixing in classical programs has come a long way, there is a lack of research in quantum programs. To this end, this paper presents a comprehensive study on bug fixing in quantum programs. We collect and investigate 96 real-world bugs and their fixes from four popular quantum programming languages (Qiskit, Cirq, Q#, and ProjectQ). Our study shows that a high proportion of bugs in quantum programs are quantum-specific bugs (over 80%), which requires further research in the bug fixing domain. We also summarize and extend the bug patterns in quantum programs and subdivide the most critical part, math-related bugs, to make it more applicable to the study of quantum programs. Our findings summarize the characteristics of bugs in quantum programs and provide a basis for studying testing and debugging quantum programs.  © 2022 IEEE.</t>
  </si>
  <si>
    <t>QDiff: Differential Testing of Quantum Software Stacks</t>
  </si>
  <si>
    <t>Wang J.; Zhang Q.; Xu G.H.; Kim M.,"Wang, Jiyuan (57219755358)</t>
  </si>
  <si>
    <t>Proceedings - 2021 36th IEEE/ACM International Conference on Automated Software Engineering, ASE 2021</t>
  </si>
  <si>
    <t>10.1109/ASE51524.2021.9678792</t>
  </si>
  <si>
    <t>https://www.scopus.com/inward/record.uri?eid=2-s2.0-85121020019&amp;doi=10.1109%2fASE51524.2021.9678792&amp;partnerID=40&amp;md5=bef23c9d982a84e4ce7db2f9959b259a</t>
  </si>
  <si>
    <t>Over the past few years, several quantum software stacks (QSS) have been developed in response to rapid hardware advances in quantum computing. A QSS includes a quantum programming language, an optimizing compiler that translates a quantum algorithm written in a high-level language into quantum gate instructions, a quantum simulator that emulates these instructions on a classical device, and a software controller that sends analog signals to a very expensive quantum hardware based on quantum circuits. In comparison to traditional compilers and architecture simulators, QSSes are difficult to tests due to the probabilistic nature of results, the lack of clear hardware specifications, and quantum programming complexity.This work devises a novel differential testing approach for QSSes, named QDiff with three major innovations: (1) We generate input programs to be tested via semantics-preserving, source to source transformation to explore program variants. (2) We speed up differential testing by filtering out quantum circuits that are not worthwhile to execute on quantum hardware by analyzing static characteristics such as a circuit depth, 2-gate operations, gate error rates, and T1 relaxation time. (3) We design an extensible equivalence checking mechanism via distribution comparison functions such as Kolmogorov-Smirnov test and cross entropy.We evaluate QDiff with three widely-used open source QSSes: Qiskit from IBM, Cirq from Google, and Pyquil from Rigetti. By running QDiff on both real hardware and quantum simulators, we found several critical bugs revealing potential instabilities in these platforms. QDiff's source transformation is effective in producing semantically equivalent yet not-identical circuits (i.e., 34% of trials), and its filtering mechanism can speed up differential testing by 66%.  © 2021 IEEE.</t>
  </si>
  <si>
    <t>Fast quantum circuit simulation using hardware accelerated general purpose libraries</t>
  </si>
  <si>
    <t>Oumarou O.; Paler A.; Basmadjian R.,"Oumarou, Oumarou (57218847154)</t>
  </si>
  <si>
    <t>Proceedings of IEEE Computer Society Annual Symposium on VLSI, ISVLSI</t>
  </si>
  <si>
    <t>10.1109/ISVLSI51109.2021.00086</t>
  </si>
  <si>
    <t>https://www.scopus.com/inward/record.uri?eid=2-s2.0-85114964722&amp;doi=10.1109%2fISVLSI51109.2021.00086&amp;partnerID=40&amp;md5=6f45390c0435caeaaefc2da5fbcb6a4f</t>
  </si>
  <si>
    <t>Quantum circuit simulators have a long tradition of exploiting massive hardware parallelism. Most of the times, parallelism has been supported by special purpose libraries tailored specifically for the quantum circuits. Quantum circuit simulators are integral part of quantum software stacks, which are mostly written in Python. Our focus has been on ease of use, implementation and maintainability within the Python ecosystem. We report the performance gains we obtained by using CuPy, a general purpose library (linear algebra) developed specifically for CUDA-based GPUs, to simulate quantum circuits. For supremacy circuits the speedup is around 2x, and for quantum multipliers almost 22x compared to state-of-the-art C++-based simulators. © 2021 IEEE.</t>
  </si>
  <si>
    <t>A perspective on industrial quantum networks</t>
  </si>
  <si>
    <t>Bush S.F.; Challener W.A.; Mantelet G.,"Bush, Stephen F. (7101987006)</t>
  </si>
  <si>
    <t>AVS Quantum Science</t>
  </si>
  <si>
    <t>10.1116/5.0051881</t>
  </si>
  <si>
    <t>https://www.scopus.com/inward/record.uri?eid=2-s2.0-85124811992&amp;doi=10.1116%2f5.0051881&amp;partnerID=40&amp;md5=c730244a983211384b69595655125be0</t>
  </si>
  <si>
    <t>The vision is a software-defined quantum network that enables a flexible experimental platform for developing quantum applications for industry. While components of the quantum Internet are under development, the control plane remains undefined. The quantum Internet, like the classical Internet, will be a network of networks. Operation of an industrial quantum network is viewed as a networked control problem, and a time-sensitive network control plane is proposed to enable a quantum software-defined network. Measurement-device-independent quantum key distribution is used as an example implementation since it provides a foundation for a quantum repeater and, by extension, the quantum Internet. Results indicate that a time-sensitive network control plane design is feasible, and its pros and cons are discussed.  © 2021 Author(s).</t>
  </si>
  <si>
    <t>Secure Software Leasing Without Assumptions</t>
  </si>
  <si>
    <t>Broadbent A.; Jeffery S.; Lord S.; Podder S.; Sundaram A.,"Broadbent, Anne (10044253800)</t>
  </si>
  <si>
    <t>10.1007/978-3-030-90459-3_4</t>
  </si>
  <si>
    <t>https://www.scopus.com/inward/record.uri?eid=2-s2.0-85120083057&amp;doi=10.1007%2f978-3-030-90459-3_4&amp;partnerID=40&amp;md5=064e7097f89025f951ff638e189d3d27</t>
  </si>
  <si>
    <t>Quantum cryptography is known for enabling functionalities that are unattainable using classical information alone. Recently, Secure Software Leasing (SSL) has emerged as one of these areas of interest. Given a target circuit C from a circuit class, SSL produces an encoding of C that enables a recipient to evaluate C, and also enables the originator of the software to verify that the software has been returned—meaning that the recipient has relinquished the possibility of any further use of the software. Clearly, such a functionality is unachievable using classical information alone, since it is impossible to prevent a user from keeping a copy of the software. Recent results have shown the achievability of SSL using quantum information for a class of functions called compute-and-compare (these are a generalization of the well-known point functions). These prior works, however all make use of setup or computational assumptions. Here, we show that SSL is achievable for compute-and-compare circuits without any assumptions. Our technique involves the study of quantum copy protection, which is a notion related to SSL, but where the encoding procedure inherently prevents a would-be quantum software pirate from splitting a single copy of an encoding for C into two parts, each of which enables a user to evaluate C. We show that point functions can be copy-protected without any assumptions, for a novel security definition involving one honest and one malicious evaluator this is achieved by showing that from any quantum message authentication code, we can derive such an honest-malicious copy protection scheme. We then show that a generic honest-malicious copy protection scheme implies SSL by prior work, this yields SSL for compute-and-compare functions. © 2021, International Association for Cryptologic Research.</t>
  </si>
  <si>
    <t>How to Bake Quantum into Your Pet Petri Nets and Have Your Net Theory Too</t>
  </si>
  <si>
    <t>Schmidt H.W.,"Schmidt, Heinz W. (7404731270)","7404731270","How to Bake Quantum into Your Pet Petri Nets and Have Your Net Theory Too","https://www.scopus.com/inward/record.uri?eid=2-s2.0-85116499256&amp;doi=10.1007%2f978-3-030-87568-8_1&amp;partnerID=40&amp;md5=67a6f73e8604ca715d3c8e54f866d7bb"</t>
  </si>
  <si>
    <t>10.1007/978-3-030-87568-8_1</t>
  </si>
  <si>
    <t>https://www.scopus.com/inward/record.uri?eid=2-s2.0-85116499256&amp;doi=10.1007%2f978-3-030-87568-8_1&amp;partnerID=40&amp;md5=67a6f73e8604ca715d3c8e54f866d7bb</t>
  </si>
  <si>
    <t>Component software, Compositionality, Model-checking and simulation, Petri nets, Quantum computing, Quantum Petri nets, Quantum software engineering, Software architecture, Stochastic Petri nets</t>
  </si>
  <si>
    <t>Petri nets have found widespread use among many application domains, not least due to their human-friendly graphical syntax for the composition of interacting distributed and asynchronous processes and services, based in partial-order dependencies and concurrent executions. Petri nets also come with abstract semantics, and mathematical methods for compositional synthesis, structural checks and behavioural analysis. These have led to the use of various kinds of nets for real-time, distributed and parallel programming languages, software and services systems, with a view to their interfaces and interaction protocols. These affordances make Petri nets invaluable for distributed software architecture approaches focused on components, their mutual dependencies and environment-facing interactions. Quantum computing – and in particular quantum software engineering – is in its infancy and could benefit from the accumulated insights of software architecture research and of net theory, its methods, and its applications. In this paper, we establish a connection between Petri nets and quantum systems, such that net theory and the component architecture of nets may help in the synthesis and analysis of abstract software models and their interface protocols in hybrid classical-and-quantum programming languages and services systems. We leverage some insights from net formalisms for software specification for a versatile recipe to bake quantum into extant Petri net flavours, and prove universality and compositionality of Petri nets for quantum programming. © 2021, Springer Nature Switzerland AG.</t>
  </si>
  <si>
    <t>Quantum Algorithms and Simulation for Parallel and Distributed Quantum Computing</t>
  </si>
  <si>
    <t>Parekh R.; Ricciardi A.; Darwish A.; Diadamo S.,"Parekh, Rhea (57215318322)</t>
  </si>
  <si>
    <t>Proceedings of QCS 2021: 2nd International Workshop on Quantum Computing Software, Held in conjunction with SC 2021: The International Conference for High Performance Computing, Networking, Storage and Analysis</t>
  </si>
  <si>
    <t>10.1109/QCS54837.2021.00005</t>
  </si>
  <si>
    <t>https://www.scopus.com/inward/record.uri?eid=2-s2.0-85124204105&amp;doi=10.1109%2fQCS54837.2021.00005&amp;partnerID=40&amp;md5=4b7b8161a1f28b35310f7bad1fa75815</t>
  </si>
  <si>
    <t>distributed quantum algorithms, Distributed quantum computing, networked control systems, quantum software</t>
  </si>
  <si>
    <t>A viable approach for building large-scale quantum computers is to interlink small-scale quantum computers with a quantum network to create a larger distributed quantum computer. When designing quantum algorithms for such a distributed quantum computer, one can make use of the added parallelization and distribution abilities inherent in the system. An added difficulty to then overcome for distributed quantum computing is that a complex control system to orchestrate the various components is required. In this work, we aim to address these issues. We explicitly define what it means for a quantum algorithm to be distributed and then present various quantum algorithms that fit the definition. We discuss potential benefits and propose a high-level scheme for controlling the system. With this, we present our software framework called Interlin-q, a simulation platform that aims to simplify designing and verifying parallel and distributed quantum algorithms. We demonstrate Interlin-q by implementing some of the discussed algorithms using Interlin-q and layout future steps for developing Interlin-q into a control system for distributed quantum computers.  © 2021 IEEE.</t>
  </si>
  <si>
    <t>KDM to UML Model Transformation for Quantum Software Modernization</t>
  </si>
  <si>
    <t>10.1007/978-3-030-85347-1_16</t>
  </si>
  <si>
    <t>https://www.scopus.com/inward/record.uri?eid=2-s2.0-85115260814&amp;doi=10.1007%2f978-3-030-85347-1_16&amp;partnerID=40&amp;md5=b6f621ff85c4057a0db8118a9684b879</t>
  </si>
  <si>
    <t>KDM, Model transformation, Modernization, Quantum software engineering, Reengineering, UML</t>
  </si>
  <si>
    <t>Thanks to the last engineering advances, quantum computing is gaining an increasing importance in many sectors that will be benefited from its superior computational power. Before achieving all those promising benefits, companies must be able to combine their classical information systems and the new quantum software to operate with the so-called hybrid information systems. This implies, at some point of such a modernization process, that hybrid information systems will have to be (re)designed. UML can be used for defining abstract design models, not only for the classical part as done before, but also for the quantum software in an integrated manner. This paper proposes a model transformation for generating UML models that represents quantum circuits as activity diagrams. Thanks to the usage of UML, these designs are technological-independent which contributes to the modernization of hybrid information systems. The outgoing UML models are compliant with a vast amount of design tools and might be understood by a big community. © 2021, Springer Nature Switzerland AG.</t>
  </si>
  <si>
    <t>An exploratory study on the challenges of engineering quantum applications in the cloud</t>
  </si>
  <si>
    <t>Vietz D.; Barzen J.; Leymann F.; Weder B.; Yussupov V.,"Vietz, Daniel (57204730904)</t>
  </si>
  <si>
    <t>https://www.scopus.com/inward/record.uri?eid=2-s2.0-85120628493&amp;partnerID=40&amp;md5=a0c17534fa11e7ff093be795a4ecfae9</t>
  </si>
  <si>
    <t>Cloud computing, Hybrid quantum applications, Quantum computing, Quantum-classic integration</t>
  </si>
  <si>
    <t>The rapid evolution of quantum computation in the cloud creates considerable opportunities for multiple real-world application scenarios, including chemical simulation, optimization, and machine learning. Typical quantum applications are hybrid as they consist of both classical and quantum components. The latter require quantum computers for execution, which are often offered as cloud services. Thus, to implement quantum applications, developers need to have expertise in integration of quantum and classical components of the application, as well as understanding the relevant cloud-specific challenges and limitations. In this work, we explore the challenges which can be encountered when designing and implementing hybrid quantum applications in the cloud and identify which limitations of current quantum cloud services make such integration complex. To achieve this, we (i) implemented four quantum applications highlighting different scenarios of using quantum software components in cloud applications and (ii) analyzed the challenges and limitations encountered during the implementation process and documented the key observations. In addition, we discuss open research questions and ways to address them to improve the process of developing quantum applications in the cloud. © 2021 Copyright for this paper by its authors.</t>
  </si>
  <si>
    <t>Campos J.; Souto A.,"Campos, José (35306564600)</t>
  </si>
  <si>
    <t>Proceedings - 2021 IEEE/ACM 2nd International Workshop on Quantum Software Engineering, Q-SE 2021</t>
  </si>
  <si>
    <t>Quantum software testing, Software bugs, Software engineering</t>
  </si>
  <si>
    <t>Reproducibility and comparability of empirical results are at the core tenet of the scientific method in any scientific field. To ease reproducibility of empirical studies, several benchmarks in software engineering research, such as Defects4J, have been developed and widely used. For quantum software engineering research, however, no benchmark has been established yet. In this position paper, we propose a new benchmark-named QBugs-which will provide experimental subjects and an experimental infrastructure to ease the evaluation of new research and the reproducibility of previously published results on quantum software engineering.  © 2021 IEEE.</t>
  </si>
  <si>
    <t>Cybersecurity for quantum computing</t>
  </si>
  <si>
    <t>Kilber N.; Kaestle D.; Wagner S.,"Kilber, Natalie (57327290800)</t>
  </si>
  <si>
    <t>https://www.scopus.com/inward/record.uri?eid=2-s2.0-85120638326&amp;partnerID=40&amp;md5=076a03d1a3096c3850154f4ae9d9a554</t>
  </si>
  <si>
    <t>Cybersecurity, Quantum computing, Quantum education and training, Quantum software engineering</t>
  </si>
  <si>
    <t>With rising cyberattack frequency and range, Quantum Computing companies, institutions and research groups may become targets of nation state actors, cybercriminals and hacktivists for sabotage, espionage and fiscal motivations as the Quantum computing race intensifies. Quantum applications have expanded into commercial, classical information systems and services approaching the necessity to protect their networks, software, hardware and data from digital attacks. This paper discusses the status quo of quantum computing technologies and the quantum threat associated with it. We proceed to outline threat vectors for quantum computing systems and the respective defensive measures, mitigations and best practices to defend against the rapidly evolving threat landscape. We subsequently propose recommendations on how to proactively reduce the cyberattack surface through threat intelligence and by ensuring security by design of quantum software and hardware components. © 2021 Copyright for this paper by its authors.</t>
  </si>
  <si>
    <t>Using Genetic Improvement to Retarget quantum Software on Differing Hardware</t>
  </si>
  <si>
    <t>O'Brien G.; Clark J.A.,"O'Brien, George (57211032411)</t>
  </si>
  <si>
    <t>Proceedings - 2021 IEEE/ACM International Workshop on Genetic Improvement, GI 2021</t>
  </si>
  <si>
    <t>10.1109/GI52543.2021.00015</t>
  </si>
  <si>
    <t>https://www.scopus.com/inward/record.uri?eid=2-s2.0-85113269726&amp;doi=10.1109%2fGI52543.2021.00015&amp;partnerID=40&amp;md5=5d412cbd2e18b0af4469fcdc558283b3</t>
  </si>
  <si>
    <t>Genetic Improvement, Program Synthesis, Quantum Computing</t>
  </si>
  <si>
    <t>Quantum computers are rapidly developing to a point where they can solve problems faster than any classical computation. In addition, competing standards for languages, models and architectures are also being created. These standards are often bespoke and aimed at optimizing around a single algorithm or problem. This can make it very difficult to reuse these them should the original hardware become unavailable or obsolete. We demonstrate a method that can compile circuits more generally across hardware constraints with the use of a genetic improvement inspired search technique that includes a realistic model of the hardware. We show that this method is effective at selecting gates that can be more easily implemented and run compared to generic optimization. This method reduces the total chance of failure. To ensure that these results are practical, empirical results are generated using different IBM hardware and a selection of real algorithms.  © 2021 IEEE.</t>
  </si>
  <si>
    <t>Sánchez P.; Alonso D.,"Sánchez, Pedro (14034637300)</t>
  </si>
  <si>
    <t>Cohesion, Design, Modularity, Quantum programming, Software engineering</t>
  </si>
  <si>
    <t>There are no doubts that quantum programming and, in general, quantum computing, is one of the most promising areas within computer science and one of the areas where most expectations are being placed in recent years. Although the days when reliable and affordable quantum computers will be available is still a long way off, the explosion of programming languages for quantum programming has grown exponentially in recent years. The software engineering community has been quick to react to the need to adopt and adapt well-known tools and methods for software development, and for the design of new ones tailored to this new programming paradigm. However, many key aspects for its success depend on the establishment of an appropriate conceptual framework for the conception and design of quantum programs. This article discusses the concept of module, key in the software engineering discipline, and establishes initial criteria for determining the cohesion and coupling levels of a module in the field of quantum programming as a first step towards a sound quantum software engineering. As detailed in the article, the conceptual differences between classical and quantum computing are so pronounced that the translation of classical concepts to the new programming approach is not straightforward. © 2021 by the authors. Licensee MDPI, Basel, Switzerland.</t>
  </si>
  <si>
    <t>Automated quantum hardware selection for quantum workflows</t>
  </si>
  <si>
    <t>Weder B.; Barzen J.; Leymann F.; Salm M.,"Weder, Benjamin (57215318521)</t>
  </si>
  <si>
    <t>Electronics (Switzerland)</t>
  </si>
  <si>
    <t>10.3390/electronics10080984</t>
  </si>
  <si>
    <t>https://www.scopus.com/inward/record.uri?eid=2-s2.0-85104374451&amp;doi=10.3390%2felectronics10080984&amp;partnerID=40&amp;md5=af7d94a48b9bea98b7bfbd05ef984606</t>
  </si>
  <si>
    <t>BPMN, Hardware selection, Modeling extension, QuantME, Quantum applications, Quantum computing, Quantum software, Quantum workflows, Workflow technology</t>
  </si>
  <si>
    <t>The execution of a quantum algorithm typically requires various classical pre-and postprocessing tasks. Hence, workflows are a promising means to orchestrate these tasks, benefiting from their reliability, robustness, and features, such as transactional processing. However, the implementations of the tasks may be very heterogeneous and they depend on the quantum hardware used to execute the quantum circuits of the algorithm. Additionally, today’s quantum computers are still restricted, which limits the size of the quantum circuits that can be executed. As the circuit size often depends on the input data of the algorithm, the selection of quantum hardware to execute a quantum circuit must be done at workflow runtime. However, modeling all possible alternative tasks would clutter the workflow model and require its adaptation whenever a new quantum computer or software tool is released. To overcome this problem, we introduce an approach to automatically select suitable quantum hardware for the execution of quantum circuits in workflows. Furthermore, it enables the dynamic adaptation of the workflows, depending on the selection at runtime based on reusable workflow fragments. We validate our approach with a prototypical implementation and a case study demonstrating the hardware selection for Simon’s algorithm. © 2021 by the authors. Licensee MDPI, Basel, Switzerland.</t>
  </si>
  <si>
    <t>Modelling Quantum Circuits with UML</t>
  </si>
  <si>
    <t>10.1109/Q-SE52541.2021.00009</t>
  </si>
  <si>
    <t>https://www.scopus.com/inward/record.uri?eid=2-s2.0-85111109880&amp;doi=10.1109%2fQ-SE52541.2021.00009&amp;partnerID=40&amp;md5=dece98e0fb3b1acdabf69cbcc6717c22</t>
  </si>
  <si>
    <t>Activity diagrams, Quantum algorithms, Quantum Computing, Quantum Software Engineering, UML</t>
  </si>
  <si>
    <t>None of the quantum computing applications imagined will ever become a reality without quantum software. Quantum programmes have, to date, been coded with ad hoc techniques. Researchers in the field of quantum software engineering are, therefore, now demanding more systematic techniques and methods with which to produce software with sufficient quality. One of the challenges and lessons learned from classic software engineering is the need for high-level, abstract and technology-independent representations with which to design software before it is coded. This paper specifically addresses this challenge for quantum software design. Since UML is a well-proven modelling language that has been widely employed by industry for some time, we propose a UML extension for the representation of quantum algorithms. Our proposal comprises the definition of a UML profile based on various stereotypes that can be applied to the existing UML activity diagrams in order to represent quantum circuits. The advantage of this representation is that UML quantum circuits can be interrelated with other UML elements and diagrams, which will make it possible to represent various concerns and viewpoints of the so-called hybrid information systems. This will consequently enable classical and quantum aspects to be modelled together in integrated designs in a technological-agnostic manner that is already supported by a considerable number of existing software design tools.  © 2021 IEEE.</t>
  </si>
  <si>
    <t>A Uniform Quantum Computing Model based on Virtual Quantum Processors</t>
  </si>
  <si>
    <t>Gesek G.,"Gesek, Georg (57419735900)","57419735900","A Uniform Quantum Computing Model based on Virtual Quantum Processors","https://www.scopus.com/inward/record.uri?eid=2-s2.0-85123210947&amp;doi=10.1109%2fICWS53863.2021.00018&amp;partnerID=40&amp;md5=672b47482cbe8258f24a893ceb9b49bc"</t>
  </si>
  <si>
    <t>Proceedings - 2021 IEEE International Conference on Web Services, ICWS 2021</t>
  </si>
  <si>
    <t>10.1109/ICWS53863.2021.00018</t>
  </si>
  <si>
    <t>https://www.scopus.com/inward/record.uri?eid=2-s2.0-85123210947&amp;doi=10.1109%2fICWS53863.2021.00018&amp;partnerID=40&amp;md5=672b47482cbe8258f24a893ceb9b49bc</t>
  </si>
  <si>
    <t>high-performance computing, hybrid, programming model, quantum, uniform, virtual processor</t>
  </si>
  <si>
    <t>What else than Hybrid Quantum Computing will dominate data centers, just within a decade? But until now, it is unclear how precisely such high-performance computers will be constructed, even the fundamental functionality is in question. Thus, it is very hard to prepare today, from a programmer perspective, in-depth for the anticipated near-term programming paradigm shift due to quantum computers. Furthermore, the industry is reluctant to invest heavily into quantum software development right now, since under this uncertainty regarding the future development of hardware and Cloud services, no one would like to see all these efforts to be ruined by a novel technology, an unforeseen new machine, which would eradicate the software in place, which the industry had developed so costly. This calls for a more generic view on Hybrid Quantum Computing, on one hand hardware agnostic, but still anticipating the fundamental laws of nature which rule any future quantum computing system, regardless of its engineered excellence. This generalization can be done with the introduction of a Virtual Quantum Processor, a piece of imaginary hardware, which is described detailed enough, to emulate a generic hybrid quantum machine based on a set of instructions within a Turing machine. If this could be accomplished, we would retrieve a Uniform Computing Model for Hybrid Quantum Software, which can be applied later to any physical representation of quantum computing hardware, but would run already today on our current machines. © 2021 IEEE.</t>
  </si>
  <si>
    <t>1stWorkshop on Quantum Software Architecture (QSA)</t>
  </si>
  <si>
    <t>Barzen J.; Leymann F.; Wild K.; Feld S.,"Barzen, Johanna (55650592400)</t>
  </si>
  <si>
    <t>Proceedings - 2021 IEEE 18th International Conference on Software Architecture Companion, ICSA-C 2021</t>
  </si>
  <si>
    <t>10.1109/ICSA-C52384.2021.00024</t>
  </si>
  <si>
    <t>https://www.scopus.com/inward/record.uri?eid=2-s2.0-85106584745&amp;doi=10.1109%2fICSA-C52384.2021.00024&amp;partnerID=40&amp;md5=a76fefad5e4567eb32a2bf92a6e2b10d</t>
  </si>
  <si>
    <t>Quantum computing is becoming real: Several vendors offer quantum computers in the cloud or on premise, companies invest to become familiar with this technology and its potentials, several software companies build corresponding software tools, and many consulting companies offer services to build solutions. However, software to be run on a quantum computer is quite different from software for classical computers. Thus, the current state of the art is that solutions are hand-crafted in an ad-hoc manner.  © 2021 IEEE.</t>
  </si>
  <si>
    <t>El Aoun M.R.; Li H.; Khomh F.; Openja M.,"El Aoun, Mohamed Raed (57424023800)</t>
  </si>
  <si>
    <t>Proceedings - 2021 IEEE International Conference on Software Maintenance and Evolution, ICSME 2021</t>
  </si>
  <si>
    <t>Issue reports, Quantum computing, Quantum software engineering, Stack Exchange, Topic modeling</t>
  </si>
  <si>
    <t>With the advance of quantum computing, quantum software becomes critical for exploring the full potential of quantum computing systems. Recently, quantum software engineering (QSE) becomes an emerging area attracting more and more attention. However, it is not clear what are the challenges and opportunities of quantum computing facing the software engineering community. This work aims to understand the QSE-related challenges perceived by developers. We perform an empirical study on Stack Exchange forums where developers post-QSE-related questions answers and Github issue reports where developers raise QSE-related issues in practical quantum computing projects. Based on an existing taxonomy of question types on Stack Overflow, we first perform a qualitative analysis of the types of QSE-related questions asked on Stack Exchange forums. We then use automated topic modeling to uncover the topics in QSE-related Stack Exchange posts and GitHub issue reports. Our study highlights some particularly challenging areas of QSE that are different from that of traditional software engineering, such as explaining the theory behind quantum computing code, interpreting quantum program outputs, and bridging the knowledge gap between quantum computing and classical computing, as well as their associated opportunities.  © 2021 IEEE.</t>
  </si>
  <si>
    <t>On the Co-Design of Quantum Software and Hardware</t>
  </si>
  <si>
    <t>Li G.; Wu A.; Shi Y.; Javadi-Abhari A.; Ding Y.; Xie Y.,"Li, Gushu (57205660674)</t>
  </si>
  <si>
    <t>Proceedings of the 8th ACM International Conference on Nanoscale Computing and Communication, NANOCOM 2021</t>
  </si>
  <si>
    <t>10.1145/3477206.3477464</t>
  </si>
  <si>
    <t>https://www.scopus.com/inward/record.uri?eid=2-s2.0-85115687060&amp;doi=10.1145%2f3477206.3477464&amp;partnerID=40&amp;md5=9cfc343d6765ec39b3d09d23c8ce5f6a</t>
  </si>
  <si>
    <t>quantum compiler, quantum computing, software-hardware co-design, superconducting quantum architecture</t>
  </si>
  <si>
    <t>A quantum computing system naturally consists of two components, the software system and the hardware system. Quantum applications are programmed using the quantum software and then executed on the quantum hardware. However, the performance of existing quantum computing system is still limited. Solving a practical problem that is beyond the capability of classical computers on a quantum computer has not yet been demonstrated. In this review, we point out that the quantum software and hardware systems should be designed collaboratively to fully exploit the potential of quantum computing. We first review three related works, including one hardware-aware quantum compiler optimization, one application-aware quantum hardware architecture design flow, and one co-design approach for the emerging quantum computational chemistry. Then we discuss some potential future directions following the co-design principle.  © 2021 Owner/Author.</t>
  </si>
  <si>
    <t>Application of Combinatorial Testing to Quantum Programs</t>
  </si>
  <si>
    <t>IEEE International Conference on Software Quality, Reliability and Security, QRS</t>
  </si>
  <si>
    <t>10.1109/QRS54544.2021.00029</t>
  </si>
  <si>
    <t>https://www.scopus.com/inward/record.uri?eid=2-s2.0-85129040419&amp;doi=10.1109%2fQRS54544.2021.00029&amp;partnerID=40&amp;md5=9f1933ac4bda0ed414f92d5b6134ffa6</t>
  </si>
  <si>
    <t>combinatorial testing, quantum programs, quantum software testing</t>
  </si>
  <si>
    <t>The capability of Quantum Computing (QC) in solving complex problems has been increasingly recognized. However, similar to classical computing, to fully exploit QC's potential, it is important to ensure the correctness of quantum programs. Doing so via software testing is, however, very challenging because of QC's inherent properties: superposition and entanglement. Towards the direction of ensuring the correctness of quantum programs, we propose an approach called QuCAT (QUantum CombinAtorial Testing) for systematic and automated testing of quantum programs by benefiting from combinatorial testing, which has been proven to be cost-effective in testing classical programs. QuCAT supports two combinatorial test suite generation scenarios, i.e., generating combinatorial test suites of a given strength, and incrementally generating and executing combinatorial test suites of increasing strength until a fault is found. The approach employs two types of test oracles to assess test results. We performed an empirical study with 18 faulty versions of quantum programs to evaluate QuCAT with strengths of two, three, and four in the two test generation scenarios. We compare the cost-effectiveness of combinatorial testing of various strengths and random testing (taken as baseline approach). Results show that combinatorial testing always performs better than random testing with the same cost and finds faults more quickly (in terms of required number of test cases). In addition, in most cases, combinatorial testing with a higher strength outperforms the lower strength in terms of effectiveness. © 2021 IEEE.</t>
  </si>
  <si>
    <t>Engineering reliable hybrid quantum software: An architectural-driven approach</t>
  </si>
  <si>
    <t>https://www.scopus.com/inward/record.uri?eid=2-s2.0-85120658127&amp;partnerID=40&amp;md5=7d561654bce7a43bc6eaf039c9c7415b</t>
  </si>
  <si>
    <t>Hybrid quantum application, Quantum architectural description language, Quantum computing, Software architecture</t>
  </si>
  <si>
    <t>Engineering quantum software typically involves the implementation of well-known quantum algorithms as quantum software components and their embedding into a hybrid software architecture – executed on quantum hardware as well as classical hardware. While error models of modern microprocessors are quite similar and error mitigation is handled by compilers, this is not true for current quantum processors. The reliability of quantum software depends heavily on the quantum hardware used for execution. Quantum software engineers have to consider deployment decisions to estimate the reliability impact of quantum software components to the overall software architecture. We propose a model-based approach for the automated analysis of hybrid quantum software at design-time, taking into account the aforementioned reliability challenges. By extending the Palladio framework for modeling and simulating software architectures, we built upon well-established tooling. We support quantum software engineers making design decisions, by automatically exploring the design space including the impact of quantum hardware. © 2021 Copyright for this paper by its authors.</t>
  </si>
  <si>
    <t>EntDetector: Entanglement Detecting Toolbox for Bipartite Quantum States</t>
  </si>
  <si>
    <t>Gielerak R.; Sawerwain M.; Wiśniewska J.; Wróblewski M.,"Gielerak, Roman (6602097615)</t>
  </si>
  <si>
    <t>10.1007/978-3-030-77980-1_9</t>
  </si>
  <si>
    <t>https://www.scopus.com/inward/record.uri?eid=2-s2.0-85111348532&amp;doi=10.1007%2f978-3-030-77980-1_9&amp;partnerID=40&amp;md5=c69d6da17b79649d83bfece66a2bbe4e</t>
  </si>
  <si>
    <t>Numerical computations, Quantum entanglement, Quantum software</t>
  </si>
  <si>
    <t>Quantum entanglement is an extremely important phenomenon in the field of quantum computing. It is the basis of many communication protocols, cryptography and other quantum algorithms. On the other hand, however, it is still an unresolved problem, especially in the area of entanglement detection methods. In this article, we present a computational toolbox which offers a set of currently known methods for detecting entanglement, as well as proposals for new tools operating on two-partite quantum systems. We propose to use the concept of combined Schmidt and spectral decomposition as well as the concept of Gramian operators to examine a structure of analysed quantum states. The presented here computational toolbox was implemented by the use of Python language. Due to popularity of Python language, and its ease of use, a proposed set of methods can be directly utilised with other packages devoted to quantum computing simulations. Our toolbox can also be easily extended. © 2021, Springer Nature Switzerland AG.</t>
  </si>
  <si>
    <t>Muskit: A Mutation Analysis Tool for Quantum Software Testing</t>
  </si>
  <si>
    <t>Mendiluze E.; Ali S.; Arcaini P.; Yue T.,"Mendiluze, Enaut (57470647900)</t>
  </si>
  <si>
    <t>10.1109/ASE51524.2021.9678563</t>
  </si>
  <si>
    <t>https://www.scopus.com/inward/record.uri?eid=2-s2.0-85125470758&amp;doi=10.1109%2fASE51524.2021.9678563&amp;partnerID=40&amp;md5=2c48c8d931e8785714c2b6ae3b1e3ef6</t>
  </si>
  <si>
    <t>Mutation analysis, Quantum circuits, Quantum programs, Software testing</t>
  </si>
  <si>
    <t>Given that quantum software testing is a new area of research, there is a lack of benchmark programs and bugs repositories to assess the effectiveness of testing techniques. To this end, quantum mutation analysis focuses on systematically generating faulty versions of Quantum Programs (QPs), called mutants, using mutation operators. Such mutants can be used as benchmarks to assess the quality of test cases in a test suite. Thus, we present Muskit - a quantum mutation analysis tool for QPs coded in IBM's Qiskit language. Muskit defines mutation operators on gates of QPs and selection criteria to reduce the number of mutants to generate. Moreover, it allows for the execution of test cases on mutants and generation of results for test analyses. Muskit is provided as command line interface, GUI, and web application. We validated Muskit by using it to generate and execute mutants for four QPs. Muskit code: https://github.com/Simula-COMPLEX/muskitWeb app: https://qiskitmutantcreatorsrl.pythonanywhere.com/YouTube Video: EbPHJOK_AEA Artifact Available: https://doi.org/10.5281/zenodo.5288917  © 2021 IEEE.</t>
  </si>
  <si>
    <t>Quantum Machine Learning: Current State and Challenges</t>
  </si>
  <si>
    <t>Avramouli M.; Savvas I.; Garani G.; Vasilaki A.,"Avramouli, Maria (57475204200)</t>
  </si>
  <si>
    <t>10.1145/3503823.3503896</t>
  </si>
  <si>
    <t>https://www.scopus.com/inward/record.uri?eid=2-s2.0-85125670546&amp;doi=10.1145%2f3503823.3503896&amp;partnerID=40&amp;md5=4e70db10773ecf135c98f600d2bd89ba</t>
  </si>
  <si>
    <t>In recent years, machine learning has penetrated a large part of our daily lives, which creates special challenges and impressive progress in this area. Nevertheless, as the amount of daily data is grown, learning time is increased. Quantum machine learning (QML) may speed up the processing of information and provide great promise in machine learning. However, it is not used in practice yet, because quantum software and hardware challenges are still unsurmountable. This paper provides current research of quantum computing and quantum machine learning algorithms. Also, the quantum vendors, their frameworks, and their platforms are presented. A few fully implemented versions of quantum machine learning are presented, which are easier to be evaluated. Finally, QML's challenges, and problems are discussed. © 2021 ACM.</t>
  </si>
  <si>
    <t>Bugs4Q: A Benchmark of Real Bugs for Quantum Programs</t>
  </si>
  <si>
    <t>Zhao P.; Zhao J.; Miao Z.; Lan S.,"Zhao, Pengzhan (57222758636)</t>
  </si>
  <si>
    <t>10.1109/ASE51524.2021.9678908</t>
  </si>
  <si>
    <t>https://www.scopus.com/inward/record.uri?eid=2-s2.0-85125450882&amp;doi=10.1109%2fASE51524.2021.9678908&amp;partnerID=40&amp;md5=1fca9169399bd7c67f4546d3a9ced597</t>
  </si>
  <si>
    <t>Benchmark suite, Bugs4Q, Qiskit, Quantum program debugging, Quantum software testing</t>
  </si>
  <si>
    <t>Realistic benchmarks of reproducible bugs and fixes are vital to good experimental evaluation of debugging and testing approaches. However, there is no suitable benchmark suite that can systematically evaluate the debugging and testing methods of quantum programs until now. This paper proposes Bugs4Q, a benchmark of thirty-six real, manually validated Qiskit bugs from four popular Qiskit elements (Terra, Aer, Ignis, and Aqua), supplemented with the test cases for reproducing buggy behaviors. Bugs4Q also provides interfaces for accessing the buggy and fixed versions of the Qiskit programs and executing the corresponding test cases, facilitating the reproducible empirical studies and comparisons of Qiskit program debugging and testing tools. Bugs4Q is publicly available at https://github.com/Z-928/Bugs4Q  © 2021 IEEE.</t>
  </si>
  <si>
    <t>Zhao P.; Zhao J.; Ma L.,"Zhao, Pengzhan (57222758636)</t>
  </si>
  <si>
    <t>Qiskit, quantum bug patterns, Quantum program debugging, quantum software testing</t>
  </si>
  <si>
    <t>Bug patterns are erroneous code idioms or bad coding practices that have been proved to fail time and time again, which are usually caused by the misunderstanding of a programming language's features, the use of erroneous design patterns, or simple mistakes sharing common behaviors. This paper identifies and categorizes some bug patterns in the quantum programming language Qiskit and briefly discusses how to eliminate or prevent those bug patterns. We take this research as the first step to provide an underlying basis for debugging and testing quantum programs.  © 2021 IEEE.</t>
  </si>
  <si>
    <t>Quantum Petri Nets</t>
  </si>
  <si>
    <t>Letia T.S.; Durla-Pasca E.M.; Al-Janabi D.,"Letia, Tiberiu S. (24829174600)</t>
  </si>
  <si>
    <t>2021 25th International Conference on System Theory, Control and Computing, ICSTCC 2021 - Proceedings</t>
  </si>
  <si>
    <t>10.1109/ICSTCC52150.2021.9607302</t>
  </si>
  <si>
    <t>https://www.scopus.com/inward/record.uri?eid=2-s2.0-85123312892&amp;doi=10.1109%2fICSTCC52150.2021.9607302&amp;partnerID=40&amp;md5=8f275d4018140b76e7e362afaa2ab801</t>
  </si>
  <si>
    <t>analysis, quantum computing, quantum Petri nets, simulation</t>
  </si>
  <si>
    <t>The development of quantum software applications requires models capable to describe quantum features (superposition, entanglement, reversibility etc.) as well as the software algorithm requirements. The newly proposed Quantum Petri Nets (QPNs) have the structure of the classical Petri Nets (PNs), but their tokens represent superposed quantum states fulfilling the Hilbert space features. Instead of the integer numerical values of the PN marking, QPNs use quantum marking describing an extreme huge space. New conditions for the transition enabling and new mappings for the transition executions are conceived. A PN based language is used for the structure analysis. Replacing the classical tokens with the probability distribution of the quantum vectors, the QPN simulation is possible as well as the construction of a reachability graph. © 2021 IEEE.</t>
  </si>
  <si>
    <t>QuNetSim: A Software Framework for Quantum Networks</t>
  </si>
  <si>
    <t>Diadamo S.; Nötzel J.; Zanger B.; Beşe M.M.,"Diadamo, Stephen (57218843774)</t>
  </si>
  <si>
    <t>10.1109/TQE.2021.3092395</t>
  </si>
  <si>
    <t>https://www.scopus.com/inward/record.uri?eid=2-s2.0-85110596923&amp;doi=10.1109%2fTQE.2021.3092395&amp;partnerID=40&amp;md5=f95624a3bc056106134e1371c809cd87</t>
  </si>
  <si>
    <t>Quantum Internet, quantum networking, quantum simulation, quantum software</t>
  </si>
  <si>
    <t>As quantum network technologies develop, the need for teaching and engineering tools such as simulators and emulators rises. QuNetSim addresses this need. QuNetSim is a Python software framework that delivers an easy-to-use interface for simulating quantum networks at the network layer, which can be extended at little effort of the user to implement the corresponding link layer protocols. The goal of QuNetSim is to make it easier to investigate and test quantum networking protocols over various quantum network configurations and parameters. The framework incorporates many known quantum network protocols so that users can quickly build simulations using a quantum-networking toolbox in a few lines of code and so that beginners can easily learn to implement their own quantum networking protocols. Unlike most current tools, QuNetSim simulates with real time and is, therefore, well suited to control laboratory hardware. Here, we present a software design overview of QuNetSim and demonstrate examples of protocols implemented with it. We describe ongoing work, which uses QuNetSim as a library, and describe possible future directions for the development of QuNetSim. © 2021 IEEE.</t>
  </si>
  <si>
    <t>Quito: A Coverage-Guided Test Generator for Quantum Programs</t>
  </si>
  <si>
    <t>10.1109/ASE51524.2021.9678798</t>
  </si>
  <si>
    <t>https://www.scopus.com/inward/record.uri?eid=2-s2.0-85125453408&amp;doi=10.1109%2fASE51524.2021.9678798&amp;partnerID=40&amp;md5=dd11f7346b36aa8e856cad845e2665ed</t>
  </si>
  <si>
    <t>Coverage criteria, Quantum programs, Software testing, Test assessment, Test generation</t>
  </si>
  <si>
    <t>Automation in quantum software testing is essential to support systematic and cost-effective testing. Towards this direction, we present a quantum software testing tool called Quito that can automatically generate test suites covering three coverage criteria defined on inputs and outputs of a quantum program coded in Qiskit, i.e., input coverage, output coverage, and input-output coverage. Quito also implements two types of test oracles based on program specifications, i.e., checking whether a quantum program produced a wrong output or checking a probabilistic test oracle with statistical test. We describe the architecture and methodology of the tool. We also validated the tool with one quantum program and one faulty version of it. Results indicate that Quito can generate test suites and perform test assessments that detect faults, and produce test results with a good time performance.Quito's code: https://github.com/Simula-COMPLEX/quitoQuito's video: https://youtu.be/kuI9QaCo8A8Artifact Available: https://doi.org/10.5281/zenodo.5288665  © 2021 IEEE.</t>
  </si>
  <si>
    <t>Quantum Computing Platforms: Assessing the Impact on Quality Attributes and SDLC Activities</t>
  </si>
  <si>
    <t>Sodhi B.; Kapur R.,"Sodhi, Balwinder (37020331700)</t>
  </si>
  <si>
    <t>Proceedings - IEEE 18th International Conference on Software Architecture, ICSA 2021</t>
  </si>
  <si>
    <t>10.1109/ICSA51549.2021.00016</t>
  </si>
  <si>
    <t>https://www.scopus.com/inward/record.uri?eid=2-s2.0-85106968229&amp;doi=10.1109%2fICSA51549.2021.00016&amp;partnerID=40&amp;md5=00d7c0ccc45bb864bd342d6bd500a5f7</t>
  </si>
  <si>
    <t>Computing Platforms, Quantum Computing, Quantum Software Engineering, Software Development Life Cycle</t>
  </si>
  <si>
    <t>Practical quantum computing is rapidly becoming a reality. To harness quantum computers' real potential in software applications, one needs to have an in-depth understanding of all such characteristics of quantum computing platforms (QCPs), relevant from the Software Engineering (SE) perspective. Restrictions on copying, deletion, the transmission of qubit states, a hard dependency on quantum algorithms are few, out of many, examples of QCP characteristics that have significant implications for building quantum software. Thus, developing quantum software requires a paradigm shift in thinking by software engineers. This paper presents the key findings from the SE perspective, resulting from an in-depth examination of state-of-the-art QCPs available today. The main contributions that we present include i) Proposing a general architecture of the QCPs, ii) Proposing a programming model for developing quantum software, iii) Determining architecturally significant characteristics of QCPs, and iv) Determining the impact of these characteristics on various Quality Attributes (QAs) and Software Development Life Cycle (SDLC) activities. We show that the nature of QCPs makes them useful mainly in specialized application areas such as scientific computing. Except for performance and scalability, most of the other QAs (e.g., maintainability, testability, and reliability) are adversely affected by different characteristics of a QCP. © 2021 IEEE.</t>
  </si>
  <si>
    <t>Password authentication schemes on a quantum computer</t>
  </si>
  <si>
    <t>Wang S.; Adams C.; Broadbent A.,"Wang, Sherry (57419837700)</t>
  </si>
  <si>
    <t>Proceedings - 2021 IEEE International Conference on Quantum Computing and Engineering, QCE 2021</t>
  </si>
  <si>
    <t>10.1109/QCE52317.2021.00051</t>
  </si>
  <si>
    <t>https://www.scopus.com/inward/record.uri?eid=2-s2.0-85123221216&amp;doi=10.1109%2fQCE52317.2021.00051&amp;partnerID=40&amp;md5=c7ec01ce269f556add062800de5cda83</t>
  </si>
  <si>
    <t>IBM Quantum Experience, password authentication schemes, post-quantum cryptography, quantum authentication schemes, quantum computers, quantum copy-protection</t>
  </si>
  <si>
    <t>In a post-quantum world, where attackers may have access to full-scale quantum computers, all classical password-based authentication schemes will be compromised. Quantum copy-protection prevents adversaries from making copies of existing quantum software we suggest this as a possible approach for designing post-quantum-secure password authentication systems. In this paper, we show an implementation of quantum copy-protection for password verification on IBM quantum computers. We also share our quantum computation results and analyses, as well as lessons learned. © 2021 IEEE.</t>
  </si>
  <si>
    <t>tqix: A toolbox for Quantum in X: X: Quantum measurement, quantum tomography, quantum metrology, and others</t>
  </si>
  <si>
    <t>Ho L.B.; Tuan K.Q.; Nguyen H.Q.,"Ho, Le Bin (57189063007)</t>
  </si>
  <si>
    <t>Computer Physics Communications</t>
  </si>
  <si>
    <t>10.1016/j.cpc.2021.107902</t>
  </si>
  <si>
    <t>https://www.scopus.com/inward/record.uri?eid=2-s2.0-85101933113&amp;doi=10.1016%2fj.cpc.2021.107902&amp;partnerID=40&amp;md5=1792ce70b9aab1b2ccb6400e6b405253</t>
  </si>
  <si>
    <t xml:space="preserve"> quantum metrology, Quantum metrology, Quantum software, Quantum tomography, Quantum toolbox</t>
  </si>
  <si>
    <t>We present an open-source computer program written in Python language for quantum measurement and related issues. In our program, quantum states and operators, including quantum gates, can be developed into a quantum-object function represented by a matrix. Build into the program are several measurement schemes, including von Neumann measurement and weak measurement. Various numerical simulation methods are used to mimic the real experiment results. We first provide an overview of the program structure and then discuss the numerical simulation of quantum measurement. We illustrate the program's performance via quantum state tomography and quantum metrology. The program is built in a general language of quantum physics and thus is widely adaptable to various physical platforms, such as quantum optics, ion traps, superconducting circuit devices, and others. It is also ideal to use in classroom guidance with simulation and visualization of various quantum systems. Program summary: Program Title: tqix: A toolbox for Quantum in X X: Quantum measurement, quantum tomography, quantum metrology, and others. CPC Library link to program files: https://doi.org/10.17632/wxvncw5jkv.1 Developer's repository link: https://vqisinfo.wixsite.com/tqix Code Ocean capsule: https://codeocean.com/capsule/0814109 Licensing provisions: GPLv3 Programming language: Python External routines: NumPy, SciPy, Matplotlib. Nature of problem: tqix is an open-source program providing some convenient tools for quantum measurement, quantum tomography, quantum metrology, and others. Solution method: For quantum measurement, the von Neumann formalism and weal measurement have been used, where the measurement results can be obtained analytically or numerically (simulation) via various back-ends, including the Monte Carlo (mc) and Cumulative Distribution Function (cdf). There is also built-in quantum state tomography using the direct state measurement method, and some common tools for studying quantum metrology. © 2021 Elsevier B.V.</t>
  </si>
  <si>
    <t>Software quality issues in quantum information systems</t>
  </si>
  <si>
    <t>Verduro J.; Rodríguez M.; Piattini M.,"Verduro, Javier (56286410100)</t>
  </si>
  <si>
    <t>https://www.scopus.com/inward/record.uri?eid=2-s2.0-85120643798&amp;partnerID=40&amp;md5=dfdae78e683e3fff71bd96dd00cccbb8</t>
  </si>
  <si>
    <t>Quantum computing, Quantum quality environment, Quantum software quality</t>
  </si>
  <si>
    <t>Quantum computing is the technology of the 21st century. Quantum computers and environments are already offering great advantages when building advanced applications in finance, health, or logistics. However, if industry is to boost the large-scale production of quantum software, an adequate quality level must be achieved and assured. In this sense, it is very important to consider quantum software quality platforms and products, and to create an effective quality environment for quantum software. In this paper we will summarise some of these issues. © 2021 Copyright for this paper by its authors.</t>
  </si>
  <si>
    <t>Saraiva L.; Haeusler E.H.; Costa V.; Kalinowski M.,"Saraiva, Lorenzo (57363118400)</t>
  </si>
  <si>
    <t>Non-functional requirements, Quantum software engineering</t>
  </si>
  <si>
    <t>Quantum computing is moving from a purely theoretical area to an area with practical applications, allowing considerable performance efficiency improvements. The goal of this paper is to discuss nonfunctional requirements for quantum programs. Based on experiences developing quantum software for real quantum hardware we analyze hardware-related constraints and derive a set of generic nonfunctional requirements for this type of program. We identified a set of five performance efficiency and reliability related non-functional requirements that should considered when implementing a quantum program for a quantum device. We also discuss available solution options to address the requirements. There are high level solutions to deal with the hardware-related constraints described in our identified requirements. While many of the them are specific to quantum programming languages and technologies, the scientific community is engaging to integrate these kind of solutions into the quantum software engineering life cycle in an agnostic way regarding quantum programming languages and technologies. © 2021 Copyright for this paper by its authors.</t>
  </si>
  <si>
    <t>Trials and tribulations of developing hybrid quantum-classical microservices systems</t>
  </si>
  <si>
    <t>Rojo J.; Moguel E.; Valencia D.; Berrocal J.; García-Alonso J.; Murillo J.M.,"Rojo, Javier (57215898404)</t>
  </si>
  <si>
    <t>https://www.scopus.com/inward/record.uri?eid=2-s2.0-85120655156&amp;partnerID=40&amp;md5=ea835223376543317b628f59bde2fcff</t>
  </si>
  <si>
    <t>Quantum computing holds great promise to solve problems where classical computers cannot reach. To the point where it already arouses the interest of both scientific and industrial communities. Thus, it is expected that hybrid systems will start to appear where quantum software interacts with classical systems. Such coexistence can be fostered by service computing. Unfortunately, how quantum code can be offered as a service still misses out on many of the potential benefits of service computing. This paper takes the traveling salesman problem and tackles the challenge of giving it an implementation in the form of a quantum microservice. Then it is used to detect which of the benefits of service computing are lost in the process. The conclusions help to measure the distance between the current state of technology and the state that would be desirable to have a real quantum service engineering. © 2021 Copyright for this paper by its authors.</t>
  </si>
  <si>
    <t>On Decision Support for Quantum Application Developers: Categorization, Comparison, and Analysis of Existing Technologies</t>
  </si>
  <si>
    <t>Vietz D.; Barzen J.; Leymann F.; Wild K.,"Vietz, Daniel (57204730904)</t>
  </si>
  <si>
    <t>10.1007/978-3-030-77980-1_10</t>
  </si>
  <si>
    <t>https://www.scopus.com/inward/record.uri?eid=2-s2.0-85104490869&amp;doi=10.1007%2f978-3-030-77980-1_10&amp;partnerID=40&amp;md5=547db61eec3abed3a9fb83c46c200b64</t>
  </si>
  <si>
    <t xml:space="preserve"> and Analysis of Existing Technologies, Quantum cloud services, Quantum computing technologies, Quantum software development</t>
  </si>
  <si>
    <t>Quantum computers have been significantly advanced in recent years. Offered as cloud services, quantum computers have become accessible to a broad range of users. Along with the physical advances, the landscape of technologies supporting quantum application development has also grown rapidly in recent years. However, there is a variety of tools, services, and techniques available for the development of quantum applications, and which ones are best suited for a particular use case depends, among other things, on the quantum algorithm and quantum hardware. Thus, their selection is a manual and cumbersome process. To tackle this challenge, we introduce a categorization and a taxonomy of available tools, services, and techniques for quantum application development to enable their analysis and comparison. Based on that we further present a comparison framework to support quantum application developers in their decision for certain technologies. © 2021, Springer Nature Switzerland AG.</t>
  </si>
  <si>
    <t>Hybrid Classical-Quantum Software Services Systems: Exploration of the Rough Edges</t>
  </si>
  <si>
    <t>Valencia D.; Garcia-Alonso J.; Rojo J.; Moguel E.; Berrocal J.; Murillo J.M.,"Valencia, David (8982355200)</t>
  </si>
  <si>
    <t>10.1007/978-3-030-85347-1_17</t>
  </si>
  <si>
    <t>https://www.scopus.com/inward/record.uri?eid=2-s2.0-85115271056&amp;doi=10.1007%2f978-3-030-85347-1_17&amp;partnerID=40&amp;md5=694f74f56c59683137be7b2581a81023</t>
  </si>
  <si>
    <t>Classical services, Quality, Quantum services</t>
  </si>
  <si>
    <t>The development that quantum computing technologies are achieving is beginning to attract the interest of companies that could potentially be users of quantum software. Thus, it is perfectly feasible that during the next few years hybrid systems will start to appear integrating both the classical software systems of companies and new quantum ones providing solutions to problems that still remain unmanageable today. A natural way to support such integration is Service-Oriented Computing. While conceptually the invocation of a quantum software service is similar to that of a classical one, technically there are many differences. To highlight these differences and the difficulties to develop quality quantum services, this paper takes a well-known problem to which a quantum solution can be provided, integer factorization, and the Amazon Braket quantum service platform. The exercise of trying to provide the factorization as a quantum service is carried out. This case study is used to show the rough edges that arise in the integration of classical-quantum hybrid systems using Service-Oriented Computing. The conclusion of the study allows us to point out directions in which to focus research efforts in order to achieve effective Quantum Service-Oriented Computing. © 2021, Springer Nature Switzerland AG.</t>
  </si>
  <si>
    <t>Zhao J.,"Zhao, Jianjun (35786932000)","35786932000","Some Size and Structure Metrics for Quantum Software","https://www.scopus.com/inward/record.uri?eid=2-s2.0-85111077056&amp;doi=10.1109%2fQ-SE52541.2021.00012&amp;partnerID=40&amp;md5=d715a0ef769bd71d18c8b8d01dad24bf"</t>
  </si>
  <si>
    <t>quantum software design, quantum software engineering, Quantum software metrics</t>
  </si>
  <si>
    <t>Quantum software plays a critical role in exploiting the full potential of quantum computing systems. As a result, it is drawing increasing attention recently. As research in quantum programming reaches maturity with a number of active research and practical products, software metric researchers need to focus on this new paradigm to evaluate it rigorously and quantitatively. As the first step, this paper proposes some basic metrics for quantum software, which mainly focus on measuring the size and structure of quantum software. These metrics are defined at different abstraction levels to represent various size and structure attributes in quantum software explicitly. The proposed metrics can be used to evaluate quantum software from various viewpoints.  © 2021 IEEE.</t>
  </si>
  <si>
    <t>Formal quantum software engineering introducing the formal methods of software engineering to quantum computing</t>
  </si>
  <si>
    <t>Cartiere C.R.,"Cartiere, Carmelo R. (57351475000)","57351475000","Formal quantum software engineering introducing the formal methods of software engineering to quantum computing","https://www.scopus.com/inward/record.uri?eid=2-s2.0-85120655282&amp;partnerID=40&amp;md5=54d9983c5969024f4b45b5ffadb3767c"</t>
  </si>
  <si>
    <t>https://www.scopus.com/inward/record.uri?eid=2-s2.0-85120655282&amp;partnerID=40&amp;md5=54d9983c5969024f4b45b5ffadb3767c</t>
  </si>
  <si>
    <t>Formal methods, Functional programming, Quantum computing, Quantum software engineering, Zed</t>
  </si>
  <si>
    <t>Quantum computing (QC) represents the future of computing systems, but the tools for reasoning about the quantum model of computation, in which the laws obeyed are those on the quantum mechanical scale, are still a mix of linear algebra and Dirac notation two subjects more suitable for physicists, rather than computer scientists and software engineers. On this ground, we believe it is possible to provide a more intuitive approach to thinking and writing about quantum computing systems, in order to simplify the design of quantum algorithms and the development of quantum software. In this paper, we move the first step in such direction, introducing a specification language as the tool to represent the operations of a quantum computer via axiomatic definitions, by adopting the same symbolisms and reasoning principles used by formal methods in software engineering. We name this approach formal quantum software engineering (F-QSE). This work assumes familiarity with the basic principles of quantum mechanics (QM), with the use of Zed (Z) which is a formal language of software engineering (SE), and with the notation and techniques of first-order logic (FOL) and functional programming (FP). © 2021 Copyright for this paper by its authors.</t>
  </si>
  <si>
    <t>Quantum computing: A measurement and analysis review</t>
  </si>
  <si>
    <t>Gupta M.; Nene M.J.,"Gupta, Mayank (57206925514)</t>
  </si>
  <si>
    <t>Concurrency and Computation: Practice and Experience</t>
  </si>
  <si>
    <t>10.1002/cpe.6344</t>
  </si>
  <si>
    <t>https://www.scopus.com/inward/record.uri?eid=2-s2.0-85105006339&amp;doi=10.1002%2fcpe.6344&amp;partnerID=40&amp;md5=1899ea89fbc4ed9e20bca9d3dc03984b</t>
  </si>
  <si>
    <t>absolute deviation analysis, bell state measurement, noise model, open-source quantum software projects, quantum measurement, transpiling time</t>
  </si>
  <si>
    <t>Computing methodologies with rapid proliferation and need for greater concurrency have evolved over the years from parallel and distributed computing to latest technologies like cloud computing. A paradigm shift in computing methodologies has been witnessed in the form of exponential speed up, optimization of problem solutions, and solvability of few classically unsolvable problems with emergence of quantum computing. The study in this article presents observations on executing basic quantum operations that play a vital role in quantum computing. The results and analysis demonstrate how parameters of time, deviation, and shots have a significant effect on outcomes of quantum circuits executed which can be a reference point for the community in general engaged in designing of quantum circuits, protocols, algorithms, and quantum hardware to leverage quantum characteristics and properties. The study by means of experimental use cases provides a rigorous review of qubit behavior, standard, and entangled qubit measurement with practical results over a simulator and real quantum hardware for variable qubit configurations using a selected platform of IBM Q Experience. With the paradigm shift from classical to quantum computing, this article provides basic but very vital observations which can be brought to use by anyone intending to build quantum applications. © 2021 John Wiley &amp; Sons Ltd.</t>
  </si>
  <si>
    <t>Quantum Software Models: The Density Matrix for Classical and Quantum Software Systems Design</t>
  </si>
  <si>
    <t>Exman I.; Shmilovich A.T.,"Exman, Iaakov (6602763312)</t>
  </si>
  <si>
    <t>10.1109/Q-SE52541.2021.00008</t>
  </si>
  <si>
    <t>https://www.scopus.com/inward/record.uri?eid=2-s2.0-85111141148&amp;doi=10.1109%2fQ-SE52541.2021.00008&amp;partnerID=40&amp;md5=7f36e08cec9b4d43333e26de228fe5d2</t>
  </si>
  <si>
    <t>Density Matrix, Laplacian Matrix, Quantum Software Models, Software Design</t>
  </si>
  <si>
    <t>Linear Software Models enable rigorous linear algebraic procedures for modular design of classical software systems. These procedures apply a spectral approach to matrix representations-e.g. the Laplacian-of the software system. Recent intensive research efforts towards quantum computers have increased expectations that quantum computing could in due time materialize as a practical alternative to classical computing. It is reasonable to inquire about quantum software desirable features and prepare in advance modular design procedures for quantum software systems. However, it does not make sense to have two totally separate procedures for modular design, one for classical software systems and another for quantum software systems. This paper claims that there should be just a single unified and rigorous design procedure for both classical and quantum software systems. Our common design procedure starting point for both classical and quantum software systems is Von Neumann's quantum notion of Density Operator and its Density Matrix representation. This paper formulates and demonstrates modular design in terms of projection operators obtained from a design Density Matrix and shows their equivalence to the Linear Software Models results of the Laplacian matrix spectrum for the classical case. The application in practice of the design procedure for both classical and quantum software is illustrated by case studies.  © 2021 IEEE.</t>
  </si>
  <si>
    <t>Towards Model-Driven Quantum Software Engineering</t>
  </si>
  <si>
    <t>Gemeinhardt F.; Garmendia A.; Wimmer M.,"Gemeinhardt, Felix (57226305018)</t>
  </si>
  <si>
    <t>10.1109/Q-SE52541.2021.00010</t>
  </si>
  <si>
    <t>https://www.scopus.com/inward/record.uri?eid=2-s2.0-85109476625&amp;doi=10.1109%2fQ-SE52541.2021.00010&amp;partnerID=40&amp;md5=d712b3781f58482dc67b2191016a6e38</t>
  </si>
  <si>
    <t>Domain Specific Modeling Languages, Model Driven Engineering, Quantum Computing, Software Engineering</t>
  </si>
  <si>
    <t>Quantum technologies are emerging. Dedicated languages for programming Quantum machines are emerging as well and already used in different settings. Orthogonal to this development, Model-Driven Engineering (MDE) is explored to ease the development of software systems by applying modeling techniques such as Domain-Specific Modeling Languages and generative techniques such as code generation. In this position paper, we argue for a dedicated research line which deals with the exploration of how MDE may be applied for Quantum technologies. This combination would allow to speed-up the development of Quantum software, open the door for domain experts to utilize Quantum technologies, and may provide an additional abstraction layer over existing Quantum hardware architectures and programming languages. We outline several research challenges which we derived from a demonstration case of how to exploit domain-specific modeling for social network analysis on Quantum technologies.  © 2021 IEEE.</t>
  </si>
  <si>
    <t>Testing quantum programs using Q# and Microsoft quantum development kit</t>
  </si>
  <si>
    <t>Mykhailova M.; Soeken M.,"Mykhailova, Mariia (56974399800)</t>
  </si>
  <si>
    <t>https://www.scopus.com/inward/record.uri?eid=2-s2.0-85120651481&amp;partnerID=40&amp;md5=e0f02ec47b24e38885757d77062999d2</t>
  </si>
  <si>
    <t>Microsoft quantum development kit, Q#, Quantum programming, Quantum software engineering, Quantum software testing</t>
  </si>
  <si>
    <t>As the quantum software matures, the quantum codebases grow both in size and in complexity, and so does the task of testing them and verifying their correctness. In this paper we show how to test and validate several common types of quantum programs written in the quantum programming language Q# using the tools provided by the Microsoft Quantum Development Kit. Our approach uses multiple simulators and library tools for program testing and resource estimation, performing these steps before running the programs on quantum hardware. The demonstrated approach is illustrated with code examples from the Quantum Katas, a collection of quantum programming tutorials that provide immediate feedback for the learner’s solution. © 2021 Copyright for this paper by its authors.</t>
  </si>
  <si>
    <t>Toward a Quantum Software Engineering</t>
  </si>
  <si>
    <t>Piattini M.; Serrano M.; Perez-Castillo R.; Petersen G.; Hevia J.L.,"Piattini, Mario (7004203473)</t>
  </si>
  <si>
    <t>IT Professional</t>
  </si>
  <si>
    <t>10.1109/MITP.2020.3019522</t>
  </si>
  <si>
    <t>https://www.scopus.com/inward/record.uri?eid=2-s2.0-85100304215&amp;doi=10.1109%2fMITP.2020.3019522&amp;partnerID=40&amp;md5=e2276d0c83555c6b62d22bd7607554b8</t>
  </si>
  <si>
    <t>Nowadays, we are at the dawn of a new age, the quantum era. Quantum computing is no longer a dream it is a reality that needs to be adopted. But this new technology is taking its first steps, so we still do not have models, standards, or methods to help us in the creation of new systems and the migration of current ones. Given the current state of quantum computing, we need to go back to the path software engineering took in the last century to achieve the new golden age for quantum software engineering. © 1999-2012 IEEE.</t>
  </si>
  <si>
    <t>QAOAKit: A Toolkit for Reproducible Study, Application, and Verification of the QAOA</t>
  </si>
  <si>
    <t>Shaydulin R.; Marwaha K.; Wurtz J.; Lotshaw P.C.,"Shaydulin, Ruslan (57208080076)</t>
  </si>
  <si>
    <t>10.1109/QCS54837.2021.00011</t>
  </si>
  <si>
    <t>https://www.scopus.com/inward/record.uri?eid=2-s2.0-85124065217&amp;doi=10.1109%2fQCS54837.2021.00011&amp;partnerID=40&amp;md5=1eed0c2239793274f351f3c0a3455cec</t>
  </si>
  <si>
    <t xml:space="preserve"> and Verification of the QAOA, quantum approximate optimization algorithm</t>
  </si>
  <si>
    <t>Understanding the best known parameters, performance, and systematic behavior of the Quantum Approximate Optimization Algorithm (QAOA) remain open research questions, even as the algorithm gains popularity. We introduce QAOAKit, a Python toolkit for the QAOA built for exploratory research. QAOAKit is a unified repository of preoptimized QAOA parameters and circuit generators for common quantum simulation frameworks. We combine, standardize, and cross-validate previously known parameters for the MaxCut problem, and incorporate this into QAOAKit. We also build conversion tools to use these parameters as inputs in several quantum simulation frameworks that can be used to reproduce, compare, and extend known results from various sources in the literature. We describe QAOAKit and provide examples of how it can be used to reproduce research results and tackle open problems in quantum optimization.  © 2021 IEEE.</t>
  </si>
  <si>
    <t>Variational quantum chemistry programs in jaqalpaq</t>
  </si>
  <si>
    <t>Maupin O.G.; Baczewski A.D.; Love P.J.; Landahl A.J.,"Maupin, Oliver G. (57208320888)</t>
  </si>
  <si>
    <t>10.3390/e23060657</t>
  </si>
  <si>
    <t>https://www.scopus.com/inward/record.uri?eid=2-s2.0-85107455353&amp;doi=10.3390%2fe23060657&amp;partnerID=40&amp;md5=2d21e92234cd520515db41391ff73818</t>
  </si>
  <si>
    <t>Ion trap quantum computing, NISQ algorithms, Quantum chemistry, Quantum computing, Quantum simulation, Quantum software</t>
  </si>
  <si>
    <t>We present example quantum chemistry programs written with JAQALPAQ, a python meta-programming language used to code in JAQAL (Just Another Quantum Assembly Language). These JAQALPAQ algorithms are intended to be run on the Quantum Scientific Computing Open User Testbed (QSCOUT) platform at Sandia National Laboratories. Our exemplars use the variational quantum eigensolver (VQE) quantum algorithm to compute the ground state energies of the H2, HeH+, and LiH molecules. Since the exemplars focus on how to program in JAQALPAQ, the calculations of the second-quantized Hamiltonians are performed with the PYSCF python package, and the mappings of the fermions to qubits are obtained from the OPENFERMION python package. Using the emulator functionality of JAQALPAQ, we emulate how these exemplars would be executed on an error-free QSCOUT platform and compare the emulated computation of the bond-dissociation curves for these molecules with their exact forms within the relevant basis. © 2021 by the authors. Licensee MDPI, Basel, Switzerland.</t>
  </si>
  <si>
    <t>QCEC: A JKQ tool for quantum circuit equivalence checking[Formula presented]</t>
  </si>
  <si>
    <t>Burgholzer L.; Wille R.,"Burgholzer, Lukas (57209449097)</t>
  </si>
  <si>
    <t>Software Impacts</t>
  </si>
  <si>
    <t>10.1016/j.simpa.2020.100051</t>
  </si>
  <si>
    <t>https://www.scopus.com/inward/record.uri?eid=2-s2.0-85108302221&amp;doi=10.1016%2fj.simpa.2020.100051&amp;partnerID=40&amp;md5=bda4bb11351a38eca29b7f078cad79de</t>
  </si>
  <si>
    <t>Decision diagrams, Equivalence checking, Quantum computing</t>
  </si>
  <si>
    <t>Quantum computing is gaining serious momentum in these days. With increasing capabilities of corresponding devices also comes the need for efficient and automated tools to design them. Verification, i.e., ensuring that the originally intended functionality of a quantum algorithm/circuit is preserved throughout all layers of abstraction during the design process, is a vital part of the quantum software stack. In this work, we present QCEC, a tool for quantum circuit equivalence checking which is part of the JKQ toolset for quantum computing. By exploiting characteristics unique to quantum computing, the tool allows users to efficiently verify the equivalence of two quantum circuits using a variety of methods and strategies. © 2020 The Author(s)</t>
  </si>
  <si>
    <t>Towards a Set of Metrics for Quantum Circuits Understandability</t>
  </si>
  <si>
    <t>Cruz-Lemus J.A.; Marcelo L.A.; Piattini M.,"Cruz-Lemus, José A. (35578821900)</t>
  </si>
  <si>
    <t>10.1007/978-3-030-85347-1_18</t>
  </si>
  <si>
    <t>https://www.scopus.com/inward/record.uri?eid=2-s2.0-85115239222&amp;doi=10.1007%2f978-3-030-85347-1_18&amp;partnerID=40&amp;md5=77272dd080332af23232f93989b44a82</t>
  </si>
  <si>
    <t>Quantum circuits, Quantum circuits complexity, Quantum circuits understandability, Quantum metrics</t>
  </si>
  <si>
    <t>Quantum computing is the basis of a new revolution. Several quantum computers are already available and, with them, quantum programming languages, quantum software development kits and platforms, quantum error correction and optimization tools are proposed and presented continuously. In connection with this, disciplines such as the Quantum Software Engineering are appearing for applying the knowledge acquired through time in their corresponding classical relatives. Besides, measurement is well known as a key factor for assessing, and improving if needed, the quality of any model in terms of, for instance, its understandability. The easier to understand a model is, the easier to maintain, reuse, etc. In this work, we present the definition of a set of metrics for assessing the understandability of quantum circuits. Some examples of the calculation of the metrics are also presented. This is just the beginning of a more thorough process in which they will be empirically validated by the performance of empirical studies, especially experiments. © 2021, Springer Nature Switzerland AG.</t>
  </si>
  <si>
    <t>Quantum algorithms: Overviews, foundations, and speedups</t>
  </si>
  <si>
    <t>Wang S.P.; Sakk E.,"Wang, Shuangbao Paul (56539070600)</t>
  </si>
  <si>
    <t>2021 IEEE 5th International Conference on Cryptography, Security and Privacy, CSP 2021</t>
  </si>
  <si>
    <t>10.1109/CSP51677.2021.9357505</t>
  </si>
  <si>
    <t>https://www.scopus.com/inward/record.uri?eid=2-s2.0-85102513818&amp;doi=10.1109%2fCSP51677.2021.9357505&amp;partnerID=40&amp;md5=71272b4e0d051a7401179a2c57bfdda9</t>
  </si>
  <si>
    <t xml:space="preserve"> and speedups, Quantum computing, Quantum cryptography, Quantum cryptology</t>
  </si>
  <si>
    <t>This paper discusses quantum computing with a strong focus on quantum software, quantum networks, quantum simulation, and applications. The study on quantum speedups reveals fundamental differences between quantum algorithms and classical algorithms. As a case study, further improvement on Shor's algorithm is presented with experimental results. The study shows that quantum circuits can be generated automatically to further improve the efficiency of quantum algorithms. © 2021 IEEE.</t>
  </si>
  <si>
    <t>New Approaches for Quantum Copy-Protection</t>
  </si>
  <si>
    <t>Aaronson S.; Liu J.; Liu Q.; Zhandry M.; Zhang R.,"Aaronson, Scott (7102901892)</t>
  </si>
  <si>
    <t>10.1007/978-3-030-84242-0_19</t>
  </si>
  <si>
    <t>https://www.scopus.com/inward/record.uri?eid=2-s2.0-85115175542&amp;doi=10.1007%2f978-3-030-84242-0_19&amp;partnerID=40&amp;md5=68c14104d3799ce54dd9101ea806e228</t>
  </si>
  <si>
    <t>Quantum copy-protection uses the unclonability of quantum states to construct quantum software that provably cannot be pirated. copy-protection would be immensely useful, but unfortunately, little is known about achieving it in general. In this work, we make progress on this goal, by giving the following results: We show how to copy-protect any program that cannot be learned from its input-output behavior relative to a classical oracle. This construction improves on Aaronson (CCC 2009), which achieves the same relative to a quantum oracle. By instantiating the oracle with post-quantum candidate obfuscation schemes, we obtain a heuristic construction of copy-protection.We show, roughly, that any program which can be watermarked can be copy detected, a weaker version of copy-protection that does not prevent copying, but guarantees that any copying can be detected. Our scheme relies on the security of the assumed watermarking, plus the assumed existence of public-key quantum money. Our construction is publicly detectable and applicable to many recent watermarking schemes. © 2021, International Association for Cryptologic Research.</t>
  </si>
  <si>
    <t>Considering Decoherence Errors in the Simulation of Quantum Circuits Using Decision Diagrams</t>
  </si>
  <si>
    <t>Grurl T.; Fuss J.; Wille R.,"Grurl, Thomas (57220956994)</t>
  </si>
  <si>
    <t>10.1145/3400302.3415622</t>
  </si>
  <si>
    <t>https://www.scopus.com/inward/record.uri?eid=2-s2.0-85097936352&amp;doi=10.1145%2f3400302.3415622&amp;partnerID=40&amp;md5=f0594fe0b32811c39d994934e23f72ad</t>
  </si>
  <si>
    <t>By using quantum mechanical effects, quantum computers promise significant speedups in solving problems intractable for conventional computers. However, despite recent progress they remain limited in scaling and availability-making quantum software and hardware development heavily reliant on quantum simulators running on conventional hardware. However, most of those simulators mimic perfect quantum computers and, hence, ignore the fragile nature of quantum mechanical effects which frequently yield to decoherence errors in real quantum devices. Considering those errors during the simulation is complex, but necessary in order to tailor quantum algorithms for specific devices. Thus far, most state-of-the-art simulators considering decoherence errors rely on (exponentially) large array representations. As an alternative, simulators based on decision diagrams have been shown very promising for simulation of quantum circuits in general, but have not supported decoherence errors yet. In this work, we are closing this gap. We investigate how the consideration of decoherence errors affects the simulation performance of approaches based on decision diagrams and propose advanced solutions to mitigate negative effects. Experiments confirm that this yields improvements of several orders of magnitudes compared to a naive consideration of errors. © 2020 Association on Computer Machinery.</t>
  </si>
  <si>
    <t>Math and physics tools for quality quantum programming</t>
  </si>
  <si>
    <t>Murina E.,"Murina, Ezequiel (57215689102)","57215689102","Math and physics tools for quality quantum programming","https://www.scopus.com/inward/record.uri?eid=2-s2.0-85091134414&amp;doi=10.1007%2f978-3-030-58793-2_21&amp;partnerID=40&amp;md5=e3130fb16ed33cab35157c6bacdd17de"</t>
  </si>
  <si>
    <t>10.1007/978-3-030-58793-2_21</t>
  </si>
  <si>
    <t>https://www.scopus.com/inward/record.uri?eid=2-s2.0-85091134414&amp;doi=10.1007%2f978-3-030-58793-2_21&amp;partnerID=40&amp;md5=e3130fb16ed33cab35157c6bacdd17de</t>
  </si>
  <si>
    <t>Quantum certification, Quantum literacy, Quantum math-physics, Quantum programming</t>
  </si>
  <si>
    <t>We are in presence of a quantum computing revolution that will be critical for the dominant global position of nations in near future. Some quantum lab devices have been developed and important milestones have been reached, mainly in the branch of communications. In this scenario, it is urgent to educate people in quantum computing and technology, like it happens with disciplines such as science, technology, engineering, and mathematics promoted by government in order to instruct science-aware citizens. A solid knowledge base in math and physics is essential for a workforce able to develop high quality quantum technology. This work addresses the necessity of quantum literacy for the creation of a new workforce, proposing the basic math tools, and physics background for entering into the field of quantum programming. It also addresses a certification about Science Foundation for Quantum Programming, as a means for assuring the quality of quantum software professionals. © Springer Nature Switzerland AG 2020.</t>
  </si>
  <si>
    <t>Reverse engineering of quantum programs toward kdm models</t>
  </si>
  <si>
    <t>10.1007/978-3-030-58793-2_20</t>
  </si>
  <si>
    <t>https://www.scopus.com/inward/record.uri?eid=2-s2.0-85091164745&amp;doi=10.1007%2f978-3-030-58793-2_20&amp;partnerID=40&amp;md5=973c846a0ca583c4e67d4be08a9b0345</t>
  </si>
  <si>
    <t>KDM, Q#, Quantum computing, Reengineering, Reverse engineering</t>
  </si>
  <si>
    <t>The interest on quantum computing has grown dramatically due to its incomparable computation power and many promising applications. This new computing paradigm influences the way on how future information systems will be built. Legacy, classical systems cannot be simply replaced with quantum software by several reasons. First, legacy systems usually embed a lot of mission-critical knowledge over time, making its replacing too risky. Second, some business processes do not make sense to be supported through quantum computing because it supposes unnecessary expenses. This signifies that organizations need to adapt their classical information systems alongside new specific quantum applications, evolving toward hybrid information systems. Unfortunately, there are not specific methods for dealing with this challenge. We believe reengineering, and more specifically software modernization using model-driven engineering principles, could be useful for migrating classical systems toward hybrid ones. In particular, this paper presents a reverse engineering technique that analyses quantum software information from Q# code and generates more abstract models. These models are generated according to the Knowledge Discovery Metamodel (KDM) standard. The main implication is that through the usage of KDM the reengineering toward hybrid systems can be accomplished in an independent way regarding the specific quantum technology. © Springer Nature Switzerland AG 2020.</t>
  </si>
  <si>
    <t>Quantum Software Engineering: Quantum Gate-Based Computational Intelligence Supremacy</t>
  </si>
  <si>
    <t>Ivancova O.; Korenkov V.; Ryabov N.; Ulyanov S.,"Ivancova, Olga (57220892783)</t>
  </si>
  <si>
    <t>10.1007/978-3-030-64616-5_10</t>
  </si>
  <si>
    <t>https://www.scopus.com/inward/record.uri?eid=2-s2.0-85097845920&amp;doi=10.1007%2f978-3-030-64616-5_10&amp;partnerID=40&amp;md5=f97cc3df3dd57943c12d15cf46b6c7ce</t>
  </si>
  <si>
    <t>Classical efficient simulation, Hardware architecture, Quantum algorithm gate, Reduced quantum operations</t>
  </si>
  <si>
    <t>A new approach to a circuit implementation design of quantum algorithmic gates for quantum massive parallel computing realization is presented. The main attention is focused on the development of design method of fast quantum algorithm operators as superposition, entanglement and interference which are in general time-consuming operations due to the number of products that have to be performed. SW&amp;HW support toolkit of supercomputing accelerator of quantum algorithm simulation is described. The method for performing Grover’s interference without product operations introduced. New quantum genetic and quantum fuzzy inference algorithm gate design considered. © 2020, Springer Nature Switzerland AG.</t>
  </si>
  <si>
    <t>Zahorodko P.V.; Modlo Y.O.; Kalinichenko O.O.; Selivanova T.V.; Semerikov S.O.,"Zahorodko, Pavlo V. (57222573408)</t>
  </si>
  <si>
    <t>Machine learning, Quantum computing, Quantum software engineering</t>
  </si>
  <si>
    <t>Machine learning is now widely used almost everywhere, primarily for forecasting. The main idea of the work is to identify the possibility of achieving a quantum advantage when solving machine learning problems on a quantum computer. © 2020 CEUR-WS. All rights reserved.</t>
  </si>
  <si>
    <t>Extending XACC for Quantum Optimal Control</t>
  </si>
  <si>
    <t>Nguyen T.; Santana A.; McCaskey A.,"Nguyen, Thien (57219545150)</t>
  </si>
  <si>
    <t>Proceedings - IEEE International Conference on Quantum Computing and Engineering, QCE 2020</t>
  </si>
  <si>
    <t>10.1109/QCE49297.2020.00055</t>
  </si>
  <si>
    <t>https://www.scopus.com/inward/record.uri?eid=2-s2.0-85097976472&amp;doi=10.1109%2fQCE49297.2020.00055&amp;partnerID=40&amp;md5=98c412c8d3ab1706f76b4f5fcb7e9b35</t>
  </si>
  <si>
    <t>quantum computing, quantum optimal control, quantum programming, quantum software</t>
  </si>
  <si>
    <t>Quantum computing vendors are beginning to open up application programming interfaces for direct pulse-level quantum control. With this, programmers can begin to describe quantum kernels of execution via sequences of arbitrary pulse shapes. This opens new avenues of research and development with regards to smart quantum compilation routines that enable direct translation of higher-level digital assembly representations to these native pulse instructions. In this work, we present an extension to the XACC system-level quantum-classical software framework that directly enables this compilation lowering phase via user-specified quantum optimal control techniques. This extension enables the translation of digital quantum circuit representations to equivalent pulse sequences that are optimal with respect to the backend system dynamics. Our work is modular and extensible, enabling third party optimal control techniques and strategies in both C++ and Python. We demonstrate this extension with familiar gradient-based methods like gradient ascent pulse engineering (GRAPE), gradient optimization of analytic controls (GOAT), and Krotov's method. Our work serves as a foundational component of future quantum-classical compiler designs that lower high-level programmatic representations to low-level machine instructions. © 2020 IEEE.</t>
  </si>
  <si>
    <t>Just like the real thing: Fast weak simulation of quantum computation</t>
  </si>
  <si>
    <t>Hillmich S.; Markov I.L.; Wille R.,"Hillmich, Stefan (57189645066)</t>
  </si>
  <si>
    <t>10.1109/DAC18072.2020.9218555</t>
  </si>
  <si>
    <t>https://www.scopus.com/inward/record.uri?eid=2-s2.0-85093931564&amp;doi=10.1109%2fDAC18072.2020.9218555&amp;partnerID=40&amp;md5=4c9f375b6865607135695a453e3fb677</t>
  </si>
  <si>
    <t>Quantum computing, Sampling, Simulation, Weak simulation</t>
  </si>
  <si>
    <t>Quantum computers promise significant speedups in solving problems intractable for conventional computers but, despite recent progress, remain limited in scaling and availability. Therefore, quantum software and hardware development heavily rely on simulation that runs on conventional computers. Most such approaches perform strong simulation in that they explicitly compute amplitudes of quantum states. However, such information is not directly observable from a physical quantum computer because quantum measurements produce random samples from probability distributions defined by those amplitudes. In this work, we focus on weak simulation that aims to produce outputs which are statistically indistinguishable from those of error-free quantum computers. We develop algorithms for weak simulation based on quantum state representation in terms of decision diagrams. We compare them to using state-vector arrays and binary search on prefix sums to perform sampling. Empirical validation shows, for the first time, that this enables mimicking of physical quantum computers of significant scale. © 2020 IEEE.</t>
  </si>
  <si>
    <t>Barbosa L.S.,"Barbosa, Luis S. (35605847400)","35605847400","Software engineering for 'quantum advantage'","https://www.scopus.com/inward/record.uri?eid=2-s2.0-85093116551&amp;doi=10.1145%2f3387940.3392184&amp;partnerID=40&amp;md5=57fdc514b4f101213271d1cede82bd6b"</t>
  </si>
  <si>
    <t>Proceedings - 2020 IEEE/ACM 42nd International Conference on Software Engineering Workshops, ICSEW 2020</t>
  </si>
  <si>
    <t>formal methods, quantum computing, software engineering</t>
  </si>
  <si>
    <t>Software is a critical factor in the reliability of computer systems. While the development of hardware is assisted by mature science and engineering disciplines, software science is still in its infancy. This situation is likely to worsen in the future with quantum computer systems. Actually, if quantum computing is quickly coming of age, with potential groundbreaking impacts on many different fields, such benefits come at a price: quantum programming is hard and finding new quantum algorithms is far from straightforward. Thus, the need for suitable formal techniques in quantum software development is even bigger than in classical computation. A lack of reliable approaches to quantum computer programming will put at risk the expected quantum advantage of the new hardware. This position paper argues for the need for a proper quantum software engineering discipline benefiting from precise foundations and calculi, capable of supporting algorithm development and analysis.  © 2020 ACM.</t>
  </si>
  <si>
    <t>A roadmap for quantum software engineering: Applying the lessons learned from the classics</t>
  </si>
  <si>
    <t>Moguel E.; Berrocal J.; García-Alonso J.; Murillo J.M.,"Moguel, Enrique (56586255900)</t>
  </si>
  <si>
    <t>https://www.scopus.com/inward/record.uri?eid=2-s2.0-85095964551&amp;partnerID=40&amp;md5=95a17c8b3d11eec6646d91a8fcfe39b7</t>
  </si>
  <si>
    <t>Future quantum software engineering, Quantum computing, Quantum software crisis</t>
  </si>
  <si>
    <t>Quantum Computing is one of the emerging areas of computing that currently generates more expectations. However, there are many doubts about its actual future projection. On the one hand, the industry shows reluctance to invest in it. The main reasons are the high costs of the hardware, together with the fact that current commercial quantum computers offer a potential that goes little beyond experimentation. On the other hand, there is controversy in the research community about the feasibility of creating and programming powerful and reliable quantum computers. The possibility of having reliable hardware with a reasonable number of Qubits seems still distant. Finally, current quantum programming tools are still at almost logic gate level, which limits the possibility of creating real complex quantum software systems. If we look back in time, this situation is reminiscent of the Software Crisis experienced by classical computing in the 60’s. This talk starts from this analogy and, analyzing the advances and the lessons learned in the field of Software Engineering in the last 60 years, raises the directions that could help to develop the future Quantum Software Engineering. © 2020 Copyright for this paper by its authors.</t>
  </si>
  <si>
    <t>Phase gadget synthesis for shallow circuits</t>
  </si>
  <si>
    <t>Cowtan A.; Dilkes S.; Duncan R.; Simmons W.; Sivarajah S.,"Cowtan, Alexander (57209468165)</t>
  </si>
  <si>
    <t>Electronic Proceedings in Theoretical Computer Science, EPTCS</t>
  </si>
  <si>
    <t>10.4204/EPTCS.318.13</t>
  </si>
  <si>
    <t>https://www.scopus.com/inward/record.uri?eid=2-s2.0-85085201901&amp;doi=10.4204%2fEPTCS.318.13&amp;partnerID=40&amp;md5=3af7275df22f8ad18f677399c5857e41</t>
  </si>
  <si>
    <t>We give an overview of the circuit optimisation methods used by t|keti, a compiler system for quantum software developed by Cambridge Quantum Computing Ltd. We focus on a novel technique based around phase gadgets, a family of multi-qubit quantum operations which occur naturally in a wide range of quantum circuits of practical interest. The phase gadgets have a simple presentation in the zx-calculus, which makes it easy to reason about them. Taking advantage of this, we present an efficient method to translate the phase gadgets back to ∧X gates and single qubit operations suitable for execution on a quantum computer with significant reductions in gate count and circuit depth. We demonstrate the effectiveness of these methods on a quantum chemistry benchmarking set based on variational circuits for ground state estimation of small molecules. © Cowtan, Dilkes, Duncan, Simmons, Sivarajah</t>
  </si>
  <si>
    <t>Integrating quantum computing into workflow modeling and execution</t>
  </si>
  <si>
    <t>Weder B.; Breitenbucher U.; Leymann F.; Wild K.,"Weder, Benjamin (57215318521)</t>
  </si>
  <si>
    <t>Proceedings - 2020 IEEE/ACM 13th International Conference on Utility and Cloud Computing, UCC 2020</t>
  </si>
  <si>
    <t>10.1109/UCC48980.2020.00046</t>
  </si>
  <si>
    <t>https://www.scopus.com/inward/record.uri?eid=2-s2.0-85099531352&amp;doi=10.1109%2fUCC48980.2020.00046&amp;partnerID=40&amp;md5=36357e31adbe89c3a24fb907eef350e7</t>
  </si>
  <si>
    <t>Modeling Extension, Quantum Applications, Quantum Computing, Quantum Software, Workflow Technology</t>
  </si>
  <si>
    <t>Quantum computing has the potential to significantly impact many application domains, as several quantum algorithms are promising to solve problems more efficiently than possible on classical computers. However, various complex pre- and post-processing tasks have to be performed when executing a quantum circuit, which require immense mathematical and technical knowledge. For example, calculations on today's quantum computers are noisy and require an error mitigation task after the execution. Hence, integrating classical applications with quantum circuits is a difficult challenge. In this paper, we introduce a modeling extension for imperative workflow languages to enable the integration of quantum computations and ease the orchestration of classical applications and quantum circuits. Further, we show how the extension can be mapped to native modeling constructs of extended workflow languages to retain the portability of the workflows. We validate the practical feasibility of our approach by applying our proposed extension to BPMN and introduce Quantum4BPMN. © 2020 IEEE.</t>
  </si>
  <si>
    <t>Weder B.; Barzen J.; Leymann F.; Salm M.; Vietz D.,"Weder, Benjamin (57215318521)</t>
  </si>
  <si>
    <t>APEQS 2020 - Proceedings of the 1st ACM SIGSOFT International Workshop on Architectures and Paradigms for Engineering Quantum Software, Co-located with ESEC/FSE 2020</t>
  </si>
  <si>
    <t>NISQ, Quantum Applications, Quantum Computing, Quantum Software Development, Software Engineering, Software Lifecycle</t>
  </si>
  <si>
    <t>Quantum computing is an emerging paradigm that enables to solve a variety of problems more efficiently than it is possible on classical computers. As the first quantum computers are available, quantum algorithms can be implemented and executed on real quantum hardware. However, the capabilities of today's quantum computers are very limited and quantum computations are always disturbed by some error. Thus, further research is needed to develop or improve quantum algorithms, quantum computers, or required software tooling support. Due to the interdisciplinary nature of quantum computing, a common understanding of how to develop and execute a quantum software application is needed. However, there is currently no methodology or lifecycle comprising all relevant phases that can occur during the development and execution process. Hence, in this paper, we introduce the quantum software lifecycle consisting of ten phases a gate-based quantum software application should go through. We analyze the purpose of each phase, the available methods and tools that can be applied, and the open problems or research questions. Therefore, the lifecycle can be used as a baseline for discussions and future research.  © 2020 ACM.</t>
  </si>
  <si>
    <t>Towards a Quantum Software Modeling Language</t>
  </si>
  <si>
    <t>Pérez-Delgado C.A.; Perez-Gonzalez H.G.,"Pérez-Delgado, Carlos A. (14521565800)</t>
  </si>
  <si>
    <t>10.1145/3387940.3392183</t>
  </si>
  <si>
    <t>https://www.scopus.com/inward/record.uri?eid=2-s2.0-85093114589&amp;doi=10.1145%2f3387940.3392183&amp;partnerID=40&amp;md5=947c95e59d0ac508e414113057bfc4e3</t>
  </si>
  <si>
    <t>quantum computing, software engineering, UML</t>
  </si>
  <si>
    <t>We set down the principles behind a modeling language for quantum software. We present a minimal set of extensions to the well-known Unified Modeling Language (UML) that allows it to effectively model quantum software. These extensions are separate and independent of UML as a whole. As such they can be used to extend any other software modeling language, or as a basis for a completely new language. We argue that these extensions are both necessary and sufficient to model, abstractly, any piece of quantum software. Finally, we provide a small set of examples that showcase the effectiveness of the extension set.  © 2020 ACM.</t>
  </si>
  <si>
    <t>Procedural generation using quantum computation</t>
  </si>
  <si>
    <t>Wootton J.R.,"Wootton, James R. (36022959600)","36022959600","Procedural generation using quantum computation","https://www.scopus.com/inward/record.uri?eid=2-s2.0-85092283434&amp;doi=10.1145%2f3402942.3409600&amp;partnerID=40&amp;md5=655d8e5b59e5839a45c8aed12559f637"</t>
  </si>
  <si>
    <t>10.1145/3402942.3409600</t>
  </si>
  <si>
    <t>https://www.scopus.com/inward/record.uri?eid=2-s2.0-85092283434&amp;doi=10.1145%2f3402942.3409600&amp;partnerID=40&amp;md5=655d8e5b59e5839a45c8aed12559f637</t>
  </si>
  <si>
    <t>procedural generation, quantum computing</t>
  </si>
  <si>
    <t>Quantum computation is an emerging technology that promises to be a powerful tool in many areas. Though some years likely still remain until significant quantum advantage is demonstrated, the development of the technology has led to a range of valuable resources. These include publicly available prototype quantum hardware, advanced simulators for small quantum programs and programming frameworks to test and develop quantum software. In this provocation paper we seek to demonstrate that these resources are sufficient to provide the first useful results in the field of procedural generation. This is done by introducing a proof-of-principle method: a quantum generalization of a blurring process, in which quantum interference is used to provide a unique effect. Through this we hope to show that further developments in the technology are not required before it becomes useful for procedural generation. Rather, fruitful experimentation with this new technology can begin now. © 2020 ACM.</t>
  </si>
  <si>
    <t>Quantum agile development framework</t>
  </si>
  <si>
    <t>Hernández González G.J.; Paradela C.A.,"Hernández González, Guillermo José (57215681651)</t>
  </si>
  <si>
    <t>10.1007/978-3-030-58793-2_23</t>
  </si>
  <si>
    <t>https://www.scopus.com/inward/record.uri?eid=2-s2.0-85091159756&amp;doi=10.1007%2f978-3-030-58793-2_23&amp;partnerID=40&amp;md5=294f0ddff7443fb2cf7c2b93132dca52</t>
  </si>
  <si>
    <t>Agile, Project management, Quantum computing</t>
  </si>
  <si>
    <t>The interest in quantum computing has grown exponentially in recent years, with large technology companies engaging in the creation of computers and quantum technologies. The number of qubits skyrockets and makes the future practical implementation of mathematical algorithms and the creation of commercial systems increasingly viable. However, the growth of hardware is not being accompanied by programming and engineering methodologies adapted to this new paradigm, with new needs and risks. Associated with this, we are also in a world in which current development projects are carried out in multiple paradigms associated with different needs. In this paper, our findings and proposals are defined to anticipate the future needs of quantum software project management, taking into account the new roles, requirements and deficiencies of this new technology. Specifically, we focus on defining a classical-agile hybrid project management framework that can be adapted to the needs of these new programming paradigms, taking into account not only quantum programming, but projects that integrate classical-quantum hybrid developments. © Springer Nature Switzerland AG 2020.</t>
  </si>
  <si>
    <t>Jiménez-Navajas L.; Pérez-Del Castillo R.; Piattinia M.,"Jiménez-Navajas, Luis (57219055630)</t>
  </si>
  <si>
    <t>Quantum computing has been growing drastically for the last year due to all the possible applications that this new paradigm brings as well as its incomparable computational power. Therefore, the new information systems that will be developed in a future might be influenced by this paradigm. However, discarding the legacy information systems is not an option if those systems embed mission-critical knowledge over time. Furthermore, quantumfy every business process does not make sense because the high cost that it requires. This is why, in a future, organizations will adapt their classical information systems with new quantum applications, evolving their legacy information systems into hybrid information system. To accomplish this evolution, this paper proposes a technique of software modernization using model-driven engineering based on the Knowledge Discovery Metamodel (KDM) standard. © 2020 Copyright for this paper by its authors.</t>
  </si>
  <si>
    <t>The quantum software engineering path</t>
  </si>
  <si>
    <t>Pérez-Del Castillo R.; Piattini M.; Peterssen G.; Hevia J.L.,"Pérez-Del Castillo, Ricardo (34977424500)</t>
  </si>
  <si>
    <t>https://www.scopus.com/inward/record.uri?eid=2-s2.0-85095969103&amp;partnerID=40&amp;md5=9715e17c3282046e375d438be92b1d4b</t>
  </si>
  <si>
    <t>Quantum computing, Quantum programming, Quantum software engineering</t>
  </si>
  <si>
    <t>With the rise of the first quantum computers and programming languages, first quantum algorithms came up, which yield promising results. Quantum Computing is becoming more and more a mature area while an investment scalation is happening in public and private sectors. There are a lot of promising application that never comes true with quantum computers in isolation. Quantum software is necessary to achieve all the claimed, cutting-edge applications in almost every business sector. Quantum software, as other kind of software, need to be planned, designed, coded, estimated, tested, quality-assured, evolved, among other things. This means, quantum software engineering needs to be developed as a new discipline, both in academia and industry. This column provides an overview for this need, and the main challenges in the next years. © 2020 Copyright for this paper by its authors.</t>
  </si>
  <si>
    <t>Selection of quantum computing architecture using a decision tree approach</t>
  </si>
  <si>
    <t>Nallamothula L.,"Nallamothula, Lalitha (57221493298)","57221493298","Selection of quantum computing architecture using a decision tree approach","https://www.scopus.com/inward/record.uri?eid=2-s2.0-85100760197&amp;doi=10.1109%2fICISS49785.2020.9315893&amp;partnerID=40&amp;md5=69d9ed130b35ec2b7d2699b98de9e941"</t>
  </si>
  <si>
    <t>Proceedings of the 3rd International Conference on Intelligent Sustainable Systems, ICISS 2020</t>
  </si>
  <si>
    <t>10.1109/ICISS49785.2020.9315893</t>
  </si>
  <si>
    <t>https://www.scopus.com/inward/record.uri?eid=2-s2.0-85100760197&amp;doi=10.1109%2fICISS49785.2020.9315893&amp;partnerID=40&amp;md5=69d9ed130b35ec2b7d2699b98de9e941</t>
  </si>
  <si>
    <t>Adiabatic quantum computers, Quantum annealing, Quantum computation, Quantum project architecture</t>
  </si>
  <si>
    <t>Richard Feynman proposed the idea of quantum computing for the first time in 1982 (R. P. Feynman, 1982) [1]. In the last few years, various industries have started accepting quantum solutions to their business problems. Universal quantum computers are being built by Industry tech giants to solve problems in business, engineering, and science. A variety of quantum software projects are being developed using different quantum devices, algorithms, frameworks, and quantum programming languages. To correctly identify the problems that show promise for quantum advantage, to develop proof-of-concept implementations of quantum solutions, and to actually develop software implementing these solutions is a challenging feat. This paper helps ease the decision-making process in choosing the right software architecture based on the type of the quantum project. © 2020 IEEE.</t>
  </si>
  <si>
    <t>A quantum procedure for map generation</t>
  </si>
  <si>
    <t>Wootton J.R.,"Wootton, James R. (36022959600)","36022959600","A quantum procedure for map generation","https://www.scopus.com/inward/record.uri?eid=2-s2.0-85092266770&amp;doi=10.1109%2fCoG47356.2020.9231571&amp;partnerID=40&amp;md5=4a217114db2a19c62e696c7cd5bf7e90"</t>
  </si>
  <si>
    <t>IEEE Conference on Computatonal Intelligence and Games, CIG</t>
  </si>
  <si>
    <t>10.1109/CoG47356.2020.9231571</t>
  </si>
  <si>
    <t>https://www.scopus.com/inward/record.uri?eid=2-s2.0-85092266770&amp;doi=10.1109%2fCoG47356.2020.9231571&amp;partnerID=40&amp;md5=4a217114db2a19c62e696c7cd5bf7e90</t>
  </si>
  <si>
    <t>game development, graph algorithm, Procedural content generation, Quantum computing</t>
  </si>
  <si>
    <t>Quantum computation is an emerging technology that promises a wide range of possible use cases. This promise is primarily based on algorithms that are unlikely to be viable over the coming decade. For near-term applications, quantum software needs to be carefully tailored to the hardware available. In this paper, we begin to explore whether near-term quantum computers could provide tools that are useful in the creation and implementation of computer games. The procedural generation of geopolitical maps and their associated history is considered as a motivating example. This is performed by encoding a rudimentary decision making process for the nations within a quantum procedure that is well-suited to near-term devices. Given the novelty of quantum computing within the field of procedural generation, we also provide an introduction to the basic concepts involved.  © 2020 IEEE.</t>
  </si>
  <si>
    <t>Tura J.,"Tura, Jordi (37125328100)","37125328100","Quantum algorithms for near-term devices","https://www.scopus.com/inward/record.uri?eid=2-s2.0-85081697098&amp;partnerID=40&amp;md5=5ccc51fc5d8ab10cfe0bdb7b3d4465d9"</t>
  </si>
  <si>
    <t>NISQ, Quantum algorithms</t>
  </si>
  <si>
    <t>Here we discuss quantum algorithms for the so-called k-local Hamiltonian problem. This is one of the problems that is QMA-complete which, roughly speaking, is the NP-complete analogue for a quantum computer. We discuss exact methods, both classical and quantum, as well as approximate algorithms, more tailored to existing NISQ (noisy, intermediate-scale quantum) devices. We present a roadmap towards building an algorithmic cooling procedure in a NISQ device and we conclude observing some of the challenges that quantum software engineering might encounter in the future. Copyright © 2020 for this paper by its authors. Use permitted under Creative Commons License Attribution 4.0 International (CC BY 4.0).</t>
  </si>
  <si>
    <t>Modeling Quantum programs: Challenges, initial results, and research directions</t>
  </si>
  <si>
    <t>10.1145/3412451.3428499</t>
  </si>
  <si>
    <t>https://www.scopus.com/inward/record.uri?eid=2-s2.0-85098665586&amp;doi=10.1145%2f3412451.3428499&amp;partnerID=40&amp;md5=db50fe28993aeb747e48584fe3a1a5b7</t>
  </si>
  <si>
    <t xml:space="preserve"> and research directions, Quantum Programs, Quantum States, Software Modeling</t>
  </si>
  <si>
    <t>Quantum programming languages provide necessary constructs to program quantum computers. To write such programs, one needs to understand the characteristics of quantum computers such as superposition and entanglement, which are novel as compared to programming with classical computers. Understanding these characteristics requires an understanding of quantum physics. Thus, there is a need to build high-level modeling abstractions of quantum programs for software engineers who are used to program on classical computers to understand and model quantum programs at a high-level of abstraction and independent of quantum platforms. To this end, we present some ideas for developing such quantum software modeling languages, by presenting a conceptual model of quantum programs and an example of modeling the state-based behavior of quantum entanglement program. Moreover, we present some open issues in the area of modeling quantum programs.  © 2020 ACM.</t>
  </si>
  <si>
    <t>Korenkov V.V.; Reshetnikov A.G.; Ulyanov S.V.,"Korenkov, V.V. (57193414565)</t>
  </si>
  <si>
    <t>3rd International Science and Technology Conference "Modern Network Technologies 2020", MoNeTeC 2020 - Proceedings</t>
  </si>
  <si>
    <t>classical efficient simulation, hardware architecture, intelligent robotics, Quantum algorithm gate, reduced quantum operations</t>
  </si>
  <si>
    <t>A new approach to a circuit implementation design of quantum algorithmic gates for the realization of quantum massive parallel computing presented. The main attention focused on the development of design method of fast quantum algorithm operators as superposition, entanglement and interference which are in general time-consuming operations due to the number of products that have to be performed. SW&amp;HW support toolkit of supercomputing accelerator of quantum algorithm simulation on classical computer described. The method for performing Grover's interference without product operations introduced. New quantum genetic and quantum fuzzy inference algorithm gate design for intelligent robotic control considered. Quantum software engineering supremacy on Benchmarks demonstrated. © 2020 IEEE.</t>
  </si>
  <si>
    <t>Requirements for quantum software platforms</t>
  </si>
  <si>
    <t>Hevia Oliver J.L.,"Hevia Oliver, Jose Luis (57219899332)","57219899332","Requirements for quantum software platforms","https://www.scopus.com/inward/record.uri?eid=2-s2.0-85095976940&amp;partnerID=40&amp;md5=08d0819f264736c0a46f2bc1961a3e4c"</t>
  </si>
  <si>
    <t>https://www.scopus.com/inward/record.uri?eid=2-s2.0-85095976940&amp;partnerID=40&amp;md5=08d0819f264736c0a46f2bc1961a3e4c</t>
  </si>
  <si>
    <t>Multidisciplinary teams, Quantum API, Quantum computing, Quantum SDK, Quantum software engineering, Quantum software platforms</t>
  </si>
  <si>
    <t>In present days, we are attending the raise and fast evolution of the quantum machines. Without even being as powerful as they can be, we can experiment their first steps and enjoying with our “knowledge from scratch” training creating, designing, testing and executing quantum algorithms from a software engineer perspective. But, how this new context can affect our vision and experience from a classical perspective? As IT industry experts, how those new quantum technologies can alter the life cycle of our projects, designs, tests, validations, deployments…? And of course, what is the impact of those new quantum technologies when creating new software architectures…? In this paper, our goal will be to identify the challenges that must be faced when designing new software architectures in this new context: the raise of quantum software technology. © 2020 Copyright for this paper by its authors.</t>
  </si>
  <si>
    <t>Resource-Efficient Quantum Computing by Breaking Abstractions</t>
  </si>
  <si>
    <t>Shi Y.; Gokhale P.; Murali P.; Baker J.M.; Duckering C.; Ding Y.; Brown N.C.; Chamberland C.; Javadi-Abhari A.; Cross A.W.; Schuster D.I.; Brown K.R.; Martonosi M.; Chong F.T.,"Shi, Yunong (57208395128)</t>
  </si>
  <si>
    <t>Proceedings of the IEEE</t>
  </si>
  <si>
    <t>10.1109/JPROC.2020.2994765</t>
  </si>
  <si>
    <t>https://www.scopus.com/inward/record.uri?eid=2-s2.0-85086723197&amp;doi=10.1109%2fJPROC.2020.2994765&amp;partnerID=40&amp;md5=a0e95037ed2e45b9443b9f5c71ea7800</t>
  </si>
  <si>
    <t>Quantum computing (QC), software design, system analysis and design</t>
  </si>
  <si>
    <t>Building a quantum computer that surpasses the computational power of its classical counterpart is a great engineering challenge. Quantum software optimizations can provide an accelerated pathway to the first generation of quantum computing (QC) applications that might save years of engineering effort. Current quantum software stacks follow a layered approach similar to the stack of classical computers, which was designed to manage the complexity. In this review, we point out that greater efficiency of QC systems can be achieved by breaking the abstractions between these layers. We review several works along this line, including two hardware-aware compilation optimizations that break the quantum instruction set architecture (ISA) abstraction and two error-correction/information-processing schemes that break the qubit abstraction. Last, we discuss several possible future directions.  © 1963-2012 IEEE.</t>
  </si>
  <si>
    <t>Challenges and Opportunities of Near-Term Quantum Computing Systems</t>
  </si>
  <si>
    <t>Corcoles A.D.; Kandala A.; Javadi-Abhari A.; McClure D.T.; Cross A.W.; Temme K.; Nation P.D.; Steffen M.; Gambetta J.M.,"Corcoles, Antonio D. (16063319500)</t>
  </si>
  <si>
    <t>10.1109/JPROC.2019.2954005</t>
  </si>
  <si>
    <t>https://www.scopus.com/inward/record.uri?eid=2-s2.0-85085965391&amp;doi=10.1109%2fJPROC.2019.2954005&amp;partnerID=40&amp;md5=074ee81e98ed35e6ba10962809db1530</t>
  </si>
  <si>
    <t>Quantum computing, quantum systems, superconducting qubits</t>
  </si>
  <si>
    <t>The concept of quantum computing has inspired a whole new generation of scientists, including physicists, engineers, and computer scientists, to fundamentally change the landscape of information technology. With experimental demonstrations stretching back more than two decades, the quantum computing community has achieved a major milestone over the past few years: the ability to build systems that are stretching the limits of what can be classically simulated, and which enable cloud-based research for a wide range of scientists, thus increasing the pool of talent exploring early quantum systems. While such noisy near-term quantum computing systems fall far short of the requirements for fault-tolerant systems, they provide unique test beds for exploring the opportunities for quantum applications. Here, we highlight an IBM-specific perspective of the facets associated with these systems, including quantum software, cloud access, benchmarking quantum systems, error correction and mitigation in such systems, understanding the complexity of quantum circuits, and how early quantum applications can run on near-term quantum computers.  © 1963-2012 IEEE.</t>
  </si>
  <si>
    <t>On the source code structure of quantum code: Insights from q# and qdk</t>
  </si>
  <si>
    <t>Sicilia M.-A.; Sánchez-Alonso S.; Mora-Cantallops M.; García-Barriocanal E.,"Sicilia, Miguel-Angel (8266687800)</t>
  </si>
  <si>
    <t>10.1007/978-3-030-58793-2_24</t>
  </si>
  <si>
    <t>https://www.scopus.com/inward/record.uri?eid=2-s2.0-85091134617&amp;doi=10.1007%2f978-3-030-58793-2_24&amp;partnerID=40&amp;md5=508eebd9ce81fd7658f87b66a8aeabee</t>
  </si>
  <si>
    <t>Dependency structures, Quantum programming languages, Software metrics</t>
  </si>
  <si>
    <t>A considerable number of high-level quantum programming languages have been proposed and implemented in the last years. This fact opens the possibility to study the structure of the source code of quantum software, using initially the same metrics typically used in classical software. Here we report a preliminary study in module structure and use of quantum gates in the libraries of Microsoft’s quantum development platform QDK (Quantum Developer Kit) that uses a specific language, Q#. The structure of dependencies and the use of primitives is analyzed across all the source code available in the Github repositories related to the platform to date. © Springer Nature Switzerland AG 2020.</t>
  </si>
  <si>
    <t>Piattini M.; Peterssen G.; Pérez-Castillo R.; Hevia J.L.; Serrano M.A.; Hernández G.; de Guzmán I.G.R.; Paradela C.A.; Polo M.; Murina E.; Jiménez L.; Marqueño J.C.; Gallego R.; Tura J.; Phillipson F.; Murillo J.M.; Niño A.; Rodríguez M.,"Piattini, Mario (7004203473)</t>
  </si>
  <si>
    <t>Manifesto, Quantum Computing, Quantum Software Engineering, Talavera</t>
  </si>
  <si>
    <t>This paper presents the Talavera Manifesto for quantum software engineering and programming. This manifesto collects some principles and commitments about the quantum software engineering and programming field, as well as some calls for action. This is the result of the discussion and different viewpoints of academia and industry practitioners who joined at the first International Workshop on QuANtum SoftWare Engineering &amp; pRogramming (QANSWER). Copyright © 2020 for this paper by its authors. Use permitted under Creative Commons License Attribution 4.0 International (CC BY 4.0).</t>
  </si>
  <si>
    <t>Quantum software testing</t>
  </si>
  <si>
    <t>Usaola M.P.,"Usaola, Macario Polo (7005519744)","7005519744","Quantum software testing","https://www.scopus.com/inward/record.uri?eid=2-s2.0-85081669315&amp;partnerID=40&amp;md5=820b2c5bd7fcc3c3147d168476d28659"</t>
  </si>
  <si>
    <t>https://www.scopus.com/inward/record.uri?eid=2-s2.0-85081669315&amp;partnerID=40&amp;md5=820b2c5bd7fcc3c3147d168476d28659</t>
  </si>
  <si>
    <t>Quantum programming, Quantum testing</t>
  </si>
  <si>
    <t>This article introduces some ideas and challenges related to the testing of quantum programs. In particular, it approaches functional testing, white box testing (specially mutation) and model-based testing. Copyright © 2020 for this paper by its authors. Use permitted under Creative Commons License Attribution 4.0 International (CC BY 4.0).</t>
  </si>
  <si>
    <t>Quantum technology impact: The necessary workforce for developing quantum software</t>
  </si>
  <si>
    <t>Peterssen G.,"Peterssen, Guido (57215696794)","57215696794","Quantum technology impact: The necessary workforce for developing quantum software","https://www.scopus.com/inward/record.uri?eid=2-s2.0-85081644195&amp;partnerID=40&amp;md5=20866c56198a1bdad60a3cd7cdcdec09"</t>
  </si>
  <si>
    <t>https://www.scopus.com/inward/record.uri?eid=2-s2.0-85081644195&amp;partnerID=40&amp;md5=20866c56198a1bdad60a3cd7cdcdec09</t>
  </si>
  <si>
    <t>Development workforce, Quantum software, Quantum Technology</t>
  </si>
  <si>
    <t>Quantum computing started recently from a historical point of view. This paper addresses the how quantum technology has impacted and will impact in society and, in particular, in quantum industry and academia. This study analyzes the necessary workforce for developing quantum software. Copyright © 2020 for this paper by its authors. Use permitted under Creative Commons License Attribution 4.0 International (CC BY 4.0).</t>
  </si>
  <si>
    <t>Post-Quantum Software Updates</t>
  </si>
  <si>
    <t>Gazdag S.-L.; Friedl M.; Loebenberger D.,"Gazdag, Stefan-Lukas (57016825700)</t>
  </si>
  <si>
    <t>10.18420/inf2019_63</t>
  </si>
  <si>
    <t>https://www.scopus.com/inward/record.uri?eid=2-s2.0-85090859788&amp;doi=10.18420%2finf2019_63&amp;partnerID=40&amp;md5=5ba0a31f87fb49d1e6ae88ee9556b031</t>
  </si>
  <si>
    <t>Hash-based signatures, Post-quantum cryptography, Software update, Ssh, Xmss</t>
  </si>
  <si>
    <t>Due to the progress in building quantum computers and the risk of attacks on cryptographic primitives based on quantum algorithms emerging, the development and analysis, but also the deployment of resistant schemes is an important research area. Hash-based signatures are a very promising candidate since they have been analyzed and improved for years. Nevertheless, there are some peculiarities that need consideration when using hash-based signatures in practice, for example the statefulness of some of the primitives. Fortunately, by now more and more experience is gained in real-world scenarios. In this paper we detail the troubles we encountered when using hash-based signatures in practice and study the most important use case for hash-based signatures: Software or code signing. © 2019 Gesellschaft fur Informatik (GI). All rights reserved.</t>
  </si>
  <si>
    <t>The methodology of implementation and simulation of quantum algorithms and processes</t>
  </si>
  <si>
    <t>Gushanskiy S.; Polenov M.; Potapov V.,"Gushanskiy, Sergey (56225520500)</t>
  </si>
  <si>
    <t>11th IEEE International Conference on Application of Information and Communication Technologies, AICT 2017 - Proceedings</t>
  </si>
  <si>
    <t>10.1109/ICAICT.2017.8687082</t>
  </si>
  <si>
    <t>https://www.scopus.com/inward/record.uri?eid=2-s2.0-85064978346&amp;doi=10.1109%2fICAICT.2017.8687082&amp;partnerID=40&amp;md5=32c2ba46d961c55a1f63a7a4f56704de</t>
  </si>
  <si>
    <t>emulator of quantum algorithms, entanglement, quantum algorithm, quantum parallelism, software environment</t>
  </si>
  <si>
    <t>This paper describes a detailed analysis of the fundamental components involved in the quantum algorithms design in accordance with the narrowly defined software and hardware for the implementation of quantum algorithms and the stages of their design. A modular development and subsequent simulation of the process of super dense quantum coding and quantum teleportation was realized. In accordance with the use of vector and matrix algebra, within the framework of quantum algorithms, the 'quantum' software is defined. This software consists of quantum intermediate representation of information, quantum language of physical operations and quantum assembler. The software environment for quantum algorithms design and further implementation according to the defined stages is proposed and considered. © 2017 IEEE.</t>
  </si>
  <si>
    <t>Development Method of Building a Modular Simulator of Quantum Computations and Algorithms</t>
  </si>
  <si>
    <t>Guzik V.; Gushanskiy S.; Potapov V.,"Guzik, Vyacheslav (6603025165)</t>
  </si>
  <si>
    <t>Advances in Intelligent Systems and Computing</t>
  </si>
  <si>
    <t>10.1007/978-3-030-30329-7_3</t>
  </si>
  <si>
    <t>https://www.scopus.com/inward/record.uri?eid=2-s2.0-85075607938&amp;doi=10.1007%2f978-3-030-30329-7_3&amp;partnerID=40&amp;md5=4189f63ed8ded8fe569d3755778ceb00</t>
  </si>
  <si>
    <t>Complex plane, Phase amplitude, Quantum algorithm, Quantum computer simulator, Quantum register, Qubit</t>
  </si>
  <si>
    <t>The article assumes a description of the fundamentals of the theory of quantum computing in the field of quantum algorithms. A universal concept of a quantum algorithm is given, and the time of operation of the algorithm with the determination of the probability of a particular result at the output is theoretically described. A method for constructing a modular simulator of quantum computations and algorithms, its architecture and the interactions of its various components is considered. The paper developed a method for constructing a quantum algorithm for graph interpretation, which is a study of the relationship between classical and quantum elements and concepts. An algorithm for graph interpretation and elimination (reduction) of graph vertices is built, and a method of paralleling an undirected graph model by fixing the values of graph vertices is implemented. The advantage of this strategy is that all these assessments can be carried out in parallel. In this paper, an assessment was made of the complexity of a particular algorithm based on the complexity function and a universal formula for calculating it was derived. The basics of developing quantum algorithms are described in accordance with specific software for implementing quantum algorithms and the stages of their development. Quantum algorithms involve the use of vector and matrix algebra. In accordance with this, “quantum” software is defined, including: a quantum intermediate representation of information, a quantum language of physical operations, and a quantum assembler. © Springer Nature Switzerland AG 2019.</t>
  </si>
  <si>
    <t>Optimized Compilation of Aggregated Instructions for Realistic Quantum Computers</t>
  </si>
  <si>
    <t>Shi Y.; Leung N.; Gokhale P.; Rossi Z.; Schuster D.I.; Hoffmann H.; Chong F.T.,"Shi, Yunong (57208395128)</t>
  </si>
  <si>
    <t>International Conference on Architectural Support for Programming Languages and Operating Systems - ASPLOS</t>
  </si>
  <si>
    <t>10.1145/3297858.3304018</t>
  </si>
  <si>
    <t>https://www.scopus.com/inward/record.uri?eid=2-s2.0-85064647581&amp;doi=10.1145%2f3297858.3304018&amp;partnerID=40&amp;md5=b8102bf6e44986a29c450c221dd68389</t>
  </si>
  <si>
    <t>Recent developments in engineering and algorithms have made real-world applications in quantum computing possible in the near future. Existing quantum programming languages and compilers use a quantum assembly language composed of 1- and 2-qubit (quantum bit) gates. Quantum compiler frameworks translate this quantum assembly to electric signals (called control pulses) that implement the specified computation on specific physical devices. However, there is a mismatch between the operations defined by the 1- and 2-qubit logical ISA and their underlying physical implementation, so the current practice of directly translating logical instructions into control pulses results in inefficient, high-latency programs. To address this inefficiency, we propose a universal quantum compilation methodology that aggregates multiple logical operations into larger units that manipulate up to 10 qubits at a time. Our methodology then optimizes these aggregates by (1) finding commutative intermediate operations that result in more efficient schedules and (2) creating custom control pulses optimized for the aggregate (instead of individual 1- and 2-qubit operations). Compared to the standard gate-based compilation, the proposed approach realizes a deeper vertical integration of high-level quantum software and low-level, physical quantum hardware. We evaluate our approach on important near-term quantum applications on simulations of superconducting quantum architectures. Our proposed approach provides a mean speedup of 5×, with a maximum of 10×. Because latency directly affects the feasibility of quantum computation, our results not only improve performance but also have the potential to enable quantum computation sooner than otherwise possible. © 2019 Association for Computing Machinery.</t>
  </si>
  <si>
    <t>EQASM: An executable quantum instruction set architecture</t>
  </si>
  <si>
    <t>Fu X.; Riesebos L.; Rol M.A.; Van Straten J.; Van Someren J.; Khammassi N.; Ashraf I.; Vermeulen R.F.L.; Newsum V.; Loh K.K.L.; De Sterke J.C.; Vlothuizen W.J.; Schouten R.N.; Almudever C.G.; Dicarlo L.; Bertels K.,"Fu, X. (57190231155)</t>
  </si>
  <si>
    <t>Proceedings - 25th IEEE International Symposium on High Performance Computer Architecture, HPCA 2019</t>
  </si>
  <si>
    <t>10.1109/HPCA.2019.00040</t>
  </si>
  <si>
    <t>https://www.scopus.com/inward/record.uri?eid=2-s2.0-85064191411&amp;doi=10.1109%2fHPCA.2019.00040&amp;partnerID=40&amp;md5=1bba45d3637c95d2c8ac40c5707e10a6</t>
  </si>
  <si>
    <t>EQASM, Quantum control microarchitecture, Quantum instruction set architecture (QISA), QuMA, Superconducting quantum processor</t>
  </si>
  <si>
    <t>A widely-used quantum programming paradigm comprises of both the data flow and control flow. Existing quantum hardware cannot well support the control flow, significantly limiting the range of quantum software executable on the hardware. By analyzing the constraints in the control microarchitecture, we found that existing quantum assembly languages are either too high-level or too restricted to support comprehensive flow control on the hardware. Also, as observed with the quantum microinstruction set QuMIS [1], the quantum instruction set architecture (QISA) design may suffer from limited scalability and flexibility because of microarchitectural constraints. It is an open challenge to design a scalable and flexible QISA which provides a comprehensive abstraction of the quantum hardware. In this paper, we propose an executable QISA, called eQASM, that can be translated from quantum assembly language (QASM), supports comprehensive quantum program flow control, and is executed on a quantum control microarchitecture. With efficient timing specification, single-operationmultiple-qubit execution, and a very-long-instruction-word architecture, eQASM presents better scalability than QuMIS. The definition of eQASM focuses on the assembly level to be expressive. Quantum operations are configured at compile time instead of being defined at QISA design time. We instantiate eQASM into a 32-bit instruction set targeting a seven-qubit superconducting quantum processor. We validate our design by performing several experiments on a two-qubit quantum processor. © 2019 IEEE.</t>
  </si>
  <si>
    <t>A control microarchitecture for fault-tolerant quantum computing</t>
  </si>
  <si>
    <t>Fu X.; Lao L.; Bertels K.; Almudever C.G.,"Fu, X. (57190231155)</t>
  </si>
  <si>
    <t>Microprocessors and Microsystems</t>
  </si>
  <si>
    <t>10.1016/j.micpro.2019.06.011</t>
  </si>
  <si>
    <t>https://www.scopus.com/inward/record.uri?eid=2-s2.0-85068799695&amp;doi=10.1016%2fj.micpro.2019.06.011&amp;partnerID=40&amp;md5=9211adaf8bef944a26d9812fc176189d</t>
  </si>
  <si>
    <t>Quantum computers can solve problems that are inefficiently solved by classical computers, such as integer factorization. A fully programmable quantum computer requires a quantum control microarchitecture that connects the quantum software and hardware. Previous research has proposed a Quantum Instruction Set Architecture (QISA) and a quantum control microarchitecture, which targets Noisy Intermediate-Scale Quantum (NISQ) devices without fault-tolerance. However, fault-tolerant (FT) quantum computing requires FT implementation of logical operations, and repeated quantum error correction, possibly at runtime. Though highly patterned, the amount of required (physical) operations to perform logical operations is ample, which cannot be well executed by existing quantum control microarchitectures. In this paper, we propose a control microarchitecture that can efficiently support fault-tolerant quantum computing based on the rotated planar surface code with logical operations implemented by lattice surgery. It highlights a two-level address mechanism which enables a clean compilation model for a large number of qubits, and microarchitectural support for quantum error correction at runtime, which can significantly reduce the quantum program codesize and present better scalability. © 2019 Elsevier B.V.</t>
  </si>
  <si>
    <t>TIGER: Topology-aware Task assignment approach using ising machines</t>
  </si>
  <si>
    <t>Butko A.; Michelogiannakis G.; Donofrio D.; Shalf J.,"Butko, Anastasiia (55367696500)</t>
  </si>
  <si>
    <t>ACM International Conference on Computing Frontiers 2019, CF 2019 - Proceedings</t>
  </si>
  <si>
    <t>10.1145/3310273.3321556</t>
  </si>
  <si>
    <t>https://www.scopus.com/inward/record.uri?eid=2-s2.0-85066020158&amp;doi=10.1145%2f3310273.3321556&amp;partnerID=40&amp;md5=10504e4449af22f6976fb8af4554608d</t>
  </si>
  <si>
    <t>Ising Machine, Optimization, Quantum Annealing, Topology-Aware Task Assignment</t>
  </si>
  <si>
    <t>Optimal mapping of a parallel code's communication graph is increasingly important as both system size and heterogeneity increase. However, the topology-aware task assignment problem is an NPcomplete graph isomorphism problem. Existing task scheduling approaches are either heuristic or based on physical optimization algorithms, providing different speed and solution quality tradeoffs. Ising machines such as quantum and digital annealers have recently become available offering an alternative hardware solution to solve certain types of optimization problems. We propose an algorithm that allows expressing the problem for such machines and a domain specific partition strategy that enables to solve larger scale problems. TIGER-topology-aware task assignment mapper tool-implements the proposed algorithm and automatically integrates task-communication graph and an architecture graph into the quantum software environment. We use D-Wave's quantum annealer to demonstrate the solving algorithm and evaluate the proposed tool flow in terms of performance, partition efficiency and solution quality. Results show significant speed-up of the tool flow and reliable solution quality while using TIGER together with the proposed partition. © 2019 Association for Computing Machinery.</t>
  </si>
  <si>
    <t>Dynamic software visualization of quantum algorithms with rainbow boxes</t>
  </si>
  <si>
    <t>Lamy J.-B.,"Lamy, Jean-Baptiste (24332229000)","24332229000","Dynamic software visualization of quantum algorithms with rainbow boxes","https://www.scopus.com/inward/record.uri?eid=2-s2.0-85064764065&amp;doi=10.5220%2f0007247801550163&amp;partnerID=40&amp;md5=c446a8f453c65d49be922fef5480efb4"</t>
  </si>
  <si>
    <t>VISIGRAPP 2019 - Proceedings of the 14th International Joint Conference on Computer Vision, Imaging and Computer Graphics Theory and Applications</t>
  </si>
  <si>
    <t>10.5220/0007247801550163</t>
  </si>
  <si>
    <t>https://www.scopus.com/inward/record.uri?eid=2-s2.0-85064764065&amp;doi=10.5220%2f0007247801550163&amp;partnerID=40&amp;md5=c446a8f453c65d49be922fef5480efb4</t>
  </si>
  <si>
    <t>Multiple-qubit state, Quantum computing, Quantum teleportation, Set visualization, Software visualization</t>
  </si>
  <si>
    <t>Quantum computing has emerged recently as a new computational paradigm. It considers quantum bits (qubits) instead of classical bits. However, quantum algorithms are often very difficult to understand. In this paper, we propose a tool for quantum software visualization. It presents visually the state of multiplequbits and its evolution at runtime during the execution of a quantum program. This tool allows a unique representation of a quantum state, contrary to the usual vector notation. We show how the problem of visualizing a quantum state can be reduced to a set visualization problem, and our tool uses rainbow boxes to visualize the resulting sets. We also present the application of the proposed tool to quantum teleportation, an algorithm of high importance in cryptography. Finally, we discuss the limit of this approach and its perspectives, in particular for teaching quantum computing. Copyright © 2019 by SCITEPRESS - Science and Technology Publications, Lda. All rights reserved.</t>
  </si>
  <si>
    <t>Reo coordination model for simulation of quantum internet software</t>
  </si>
  <si>
    <t>Ardeshir-Larijani E.; Arbab F.</t>
  </si>
  <si>
    <t>10.1007/978-3-030-04771-9_23</t>
  </si>
  <si>
    <t>https://www.scopus.com/inward/record.uri?eid=2-s2.0-85058548863&amp;doi=10.1007%2f978-3-030-04771-9_23&amp;partnerID=40&amp;md5=efe8e4ec08c5b164681dcd7557aeecc7</t>
  </si>
  <si>
    <t>Quantum information, Quantum networks, Reo Coordination Model</t>
  </si>
  <si>
    <t>The novel field of quantum technology is being promoted by academia, governments and industry. Quantum technologies offer new means for carrying out fast computation as well as secure communication, using primitives that exploit peculiar characteristics of quantum physics. While building quantum computing devices remains a challenge, the area of quantum communication and cryptography has been successful in reaching industrial applications. In particular, recently, plans for building quantum internet have been put into action and expected to be launched by 2020 in the Netherlands. Quantum internet uses quantum communication as well as quantum entanglement along with classical communication. This makes design of software platform for quantum networks very challenging and a daunting task. Seamless design and testing of platforms for quantum software, thus, becomes a necessity to develop complex simulators for this kind of networks. In this short paper, we argue that using coordination models such as Reo can significantly simplify the development of software applications for quantum internet. Moreover, formal verification of such quantum software becomes possible, thanks to the separation of concerns, compositionality, and reusability of Reo models. This paper introduces an extension of a recently developed simulator for quantum internet (SimulaQron) by incorporating Reo models extended with quantum data and operations, along with classical data. We explain the main concepts and our plan for implementing this extension as a new tool: SimulaQ(reo)n. © Springer Nature Switzerland AG 2018.</t>
  </si>
  <si>
    <t>A language and hardware independent approach to quantum–classical computing</t>
  </si>
  <si>
    <t>McCaskey A.J.; Dumitrescu E.F.; Liakh D.; Chen M.; Feng W.; Humble T.S.</t>
  </si>
  <si>
    <t>SoftwareX</t>
  </si>
  <si>
    <t>10.1016/j.softx.2018.07.007</t>
  </si>
  <si>
    <t>https://www.scopus.com/inward/record.uri?eid=2-s2.0-85050968310&amp;doi=10.1016%2fj.softx.2018.07.007&amp;partnerID=40&amp;md5=d74bffb027a081abfd95ed7beaca29a4</t>
  </si>
  <si>
    <t>Quantum software</t>
  </si>
  <si>
    <t>Heterogeneous high-performance computing (HPC) systems offer novel architectures which accelerate specific workloads through judicious use of specialized coprocessors. A promising architectural approach for future scientific computations is provided by heterogeneous HPC systems integrating quantum processing units (QPUs). To this end, we present XACC (eX treme-scale ACC elerator) — a programming model and software framework that enables quantum acceleration within standard or HPC software workflows. XACC follows a coprocessor machine model that is independent of the underlying quantum computing hardware, thereby enabling quantum programs to be defined and executed on a variety of QPUs types through a unified application programming interface. Moreover, XACC defines a polymorphic low-level intermediate representation, and an extensible compiler frontend that enables language independent quantum programming, thus promoting integration and interoperability across the quantum programming landscape. In this work we define the software architecture enabling our hardware and language independent approach, and demonstrate its usefulness across a range of quantum computing models through illustrative examples involving the compilation and execution of gate and annealing-based quantum programs. © 2018 The Authors</t>
  </si>
  <si>
    <t>Gazdag S.-L</t>
  </si>
  <si>
    <t>10.18420/cdm-2018-28-11</t>
  </si>
  <si>
    <t>https://www.scopus.com/inward/record.uri?eid=2-s2.0-85138293285&amp;doi=10.18420%2fcdm-2018-28-11&amp;partnerID=40&amp;md5=b43aea6d958dbfedc1bc6374777259d2</t>
  </si>
  <si>
    <t>Quantum software framework: A tentative study</t>
  </si>
  <si>
    <t>Wu N.; Hu H.; Song F.; Zheng H.; Li X.</t>
  </si>
  <si>
    <t>Frontiers of Computer Science</t>
  </si>
  <si>
    <t>10.1007/s11704-012-2168-x</t>
  </si>
  <si>
    <t>https://www.scopus.com/inward/record.uri?eid=2-s2.0-84879223051&amp;doi=10.1007%2fs11704-012-2168-x&amp;partnerID=40&amp;md5=59d509591569cdf96cf29e68cc0180de</t>
  </si>
  <si>
    <t>Quantum programming language, quantum software</t>
  </si>
  <si>
    <t>In this paper we conduct a tentative study on the requirements and the structure for a quantum computer at the software level. From the software point of view, we describe the methodology used to minimize the decoherence. We construct the quantum instruction set for the higher-level computation. We also study the criteria for designing the quantum programming languages. © 2013 Higher Education Press and Springer-Verlag Berlin Heidelberg.</t>
  </si>
  <si>
    <t>Foundations of quantum programming</t>
  </si>
  <si>
    <t>Ying M.</t>
  </si>
  <si>
    <t>10.1007/978-3-642-17164-2_2</t>
  </si>
  <si>
    <t>https://www.scopus.com/inward/record.uri?eid=2-s2.0-78650754695&amp;doi=10.1007%2f978-3-642-17164-2_2&amp;partnerID=40&amp;md5=0919281f4f93b6e26fa0f208c8a4e45a</t>
  </si>
  <si>
    <t>Loop programs, predicate transformer semantics, Quantum computation</t>
  </si>
  <si>
    <t>Progress in the techniques of quantum devices has made people widely believe that large-scale and functional quantum computers will be eventually built. By then, super-powered quantum computer will solve many problems affecting economic and social life that cannot be addressed by classical computing. However, our experiences with classical computing suggest that once quantum computers become available in the future, quantum software will play a key role in exploiting their power, and quantum software market will even be much larger than quantum hardware market. Unfortunately, today's software development techniques are not suited to quantum computers due to the essential differences between the nature of the classical world and that of the quantum world. To lay a solid foundation for tomorrow's quantum software industry, it is critically essential to pursue systematic research into quantum programming methodology and techniques. © 2010 Springer-Verlag.</t>
  </si>
  <si>
    <t>A new software-based architecture for quantum computer</t>
  </si>
  <si>
    <t>Wu N.; Song F.; Li X.</t>
  </si>
  <si>
    <t>10.1117/12.853052</t>
  </si>
  <si>
    <t>https://www.scopus.com/inward/record.uri?eid=2-s2.0-77953761334&amp;doi=10.1117%2f12.853052&amp;partnerID=40&amp;md5=d7a595f8cce21bad675c65073679978f</t>
  </si>
  <si>
    <t>Instruction set, Quantum computation, Quantum computer</t>
  </si>
  <si>
    <t>In this paper, we study a reliable architecture of a quantum computer and a new instruction set and machine language for the architecture, which can improve the performance and reduce the cost of the quantum computing. We also try to address some key issues in detail in the software-driven universal quantum computers. © 2010 SPIE.</t>
  </si>
  <si>
    <t>Quantum protected software</t>
  </si>
  <si>
    <t>Gyongyosi L.,  Imre, S.</t>
  </si>
  <si>
    <t>International Review on Computers and Software</t>
  </si>
  <si>
    <t>https://www.scopus.com/inward/record.uri?eid=2-s2.0-77952195450&amp;partnerID=40&amp;md5=7fdd420872e069a08ab4ed2927646805</t>
  </si>
  <si>
    <t>Quantum cryptography, Quantum software</t>
  </si>
  <si>
    <t>In classical computer science any data that can be read can be copied an unlimited number of times. In the quantum world, the quantum states cannot be copied perfectly, according to the no-cloning theorem. In the proposed method we use quantum states to realize the uncloneable quantum software. The security the proposed quantum based data protection system lies in the fundamental difference between classical and quantum information. The classical data is stored in the secret rotation angles of non-orthogonal quantum states. The decryption of the stored information is not possible in classical representation, since the decrypting mechanism of data qubits is realized by secret unitary rotations. The absolute security of the proposed quantum software rests on the laws of quantum dynamics. In our paper we show that the quantum decoding operations can be implemented with some associated error, which decreases exponentially with the number of quantum states of the angle state. © 2009 Praise Worthy Prize S.r.l. - All rights reserved.</t>
  </si>
  <si>
    <t>Parallelising matrix operations on clusters for an optimal control-based quantum compiler</t>
  </si>
  <si>
    <t>Gradl T.; Spörl A.; Huckle T.; Glaser S.J.; Schulte-Herbrüggen T.</t>
  </si>
  <si>
    <t>10.1007/11823285_78</t>
  </si>
  <si>
    <t>https://www.scopus.com/inward/record.uri?eid=2-s2.0-33749985192&amp;doi=10.1007%2f11823285_78&amp;partnerID=40&amp;md5=35ff2b78b99d9fc21772b8be3eb63987</t>
  </si>
  <si>
    <t>Quantum control plays a key role in quantum technology, e.g. for steering quantum hardware systems, spectrometers or superconducting solid-state devices. In terms of computation, quantum systems provide a unique potential for coherent parallelisation that may exponentially speed up algorithms as in Shor's prime factorisation. Translating quantum software into a sequence of classical controls steering the quantum hardware, viz. the quantum compilation task, lends itself to be tackled by optimal control. It is computationally demanding since the classical resources needed grow exponentially with the size of the quantum system. Here we show concepts of parallelisation tailored to run on high-end computer clusters speeding up matrix multiplication, exponentials, and trace evaluations used in numerical quantum control. In systems of 10 spin qubits, the time gain is beyond a factor of 500 on a 128-CPU cluster as compared to standard techniques on a single CPU. © Springer-Verlag Berlin Heidelberg 2006.</t>
  </si>
  <si>
    <t>Extending classical test to quantum</t>
  </si>
  <si>
    <t>Biamonte J.D.; Jeong M.; Lee J.-S.; Perkowski M.A.</t>
  </si>
  <si>
    <t>10.1117/12.623715</t>
  </si>
  <si>
    <t>https://www.scopus.com/inward/record.uri?eid=2-s2.0-28444481003&amp;doi=10.1117%2f12.623715&amp;partnerID=40&amp;md5=ff215b7e8aacd811b42a797b0d30f732</t>
  </si>
  <si>
    <t>Quantum error modelling, Quantum software verification, Quantum state tomography</t>
  </si>
  <si>
    <t>We first introduce a method called quantum path verification, where we search for a break in a quantum network. After explaining these capabilities, we address gate internal faults. We present new fault models to represent crosstalk and unwanted nearest neighbor entanglement. When witnessed, these errors are probabilistic, but there is a set of tests that has the highest probability of detecting a fault. We introduce a method of probabilistic set covering to identify this set of tests. A large part of our work consisted of writing a software package that allows us to compare various fault models and test strategies.</t>
  </si>
  <si>
    <t>Quantum software reusability</t>
  </si>
  <si>
    <t>Klappenecker A.; Rötteler M.</t>
  </si>
  <si>
    <t>International Journal of Foundations of Computer Science</t>
  </si>
  <si>
    <t>10.1142/S0129054103002023</t>
  </si>
  <si>
    <t>https://www.scopus.com/inward/record.uri?eid=2-s2.0-67650977247&amp;doi=10.1142%2fS0129054103002023&amp;partnerID=40&amp;md5=a1ac4e5fddbb8d65c98900c09b6e9a2b</t>
  </si>
  <si>
    <t>Quantum circuits, quantum signal transforms, teleportation</t>
  </si>
  <si>
    <t>The design of efficient quantum circuits is an important issue in quantum computing. It is in general a formidable task to find a highly optimized quantum circuit for a given unitary matrix. We propose a quantum circuit design method that has the following unique feature: It allows to construct efficient quantum circuits in a systematic way by reusing and combining a set of highly optimized quantum circuits. Specifically, the method realizes a quantum circuit for a given unitary matrix by implementing a linear combination of representing matrices of a group, which have known fast quantum circuits. We motivate and illustrate this method by deriving extremely efficient quantum circuits for the discrete Hartley transform and for the fractional Fourier transforms. The sound mathematical basis of this design method allows to give meaningful and natural interpretations of the resulting circuits. We demonstrate this aspect by giving a natural interpretation of known teleportation circuits. © 2003 World Scientific Publishing Company.</t>
  </si>
  <si>
    <t>Alternative operating systems. Part I. The QNX operating system</t>
  </si>
  <si>
    <t>Anon</t>
  </si>
  <si>
    <t>Byte</t>
  </si>
  <si>
    <t>https://www.scopus.com/inward/record.uri?eid=2-s2.0-0025466235&amp;partnerID=40&amp;md5=9ab5f9fc86173e3cce1a7dc69fe367a3</t>
  </si>
  <si>
    <t>Unix is powerful. Even those who don't care for it are willing to admit that. Along with that power, however, comes some serious shortcomings: it commonly requires lots of disk space and memory, it can be difficult to install and maintain, and it doesn't run well on anything less than a 386. These problems have placed Unix effectively out of reach for users of thousands of 1-megabyte, 286-based systems still in use. While they are no longer state of the art, these machines are far from obsolete. QNX, from Quantum Software Systems (Kanata, Ontario, Canada) brings to the 286, and even the 8088, many of the benefits of 386 Unix. Multitasking, an advanced file system, multiuser support, networking, and software development tools are all there. Perhaps most important, a QNX application will run identically on 8088, 286, 386, or 486. That same application can also be made to use files, devices, or CPU of any other system on a network. QNX is a real-time Unix-like operating system for the low-end PC.</t>
  </si>
  <si>
    <t># articles</t>
  </si>
  <si>
    <t>Journal article</t>
  </si>
  <si>
    <t>Included/Excluded</t>
  </si>
  <si>
    <t>Reason for exclusion</t>
  </si>
  <si>
    <t>Excluded</t>
  </si>
  <si>
    <t xml:space="preserve">This article focuses on an empirical study of test smells in quantum software, particularly in the classical quantum software layer. </t>
  </si>
  <si>
    <t xml:space="preserve"> </t>
  </si>
  <si>
    <t>This article focuses on the risks of quantum software development, not on how quantum computing solves software problems.</t>
  </si>
  <si>
    <t>Included</t>
  </si>
  <si>
    <t>This article discusses tools and methods for design and automation in quantum computing.</t>
  </si>
  <si>
    <t>This article focuses on the identification of patterns in quantum circuits.</t>
  </si>
  <si>
    <t>This article introduces an architecture for quantum computing services, focusing on the service infrastructure.</t>
  </si>
  <si>
    <t xml:space="preserve">The objective of this paper is to facilitate hybrid programming. </t>
  </si>
  <si>
    <t>This article proposes a framework for the development of hybrid classical-quantum software, its objective is to provide the infrastructure for the development of hybrid software.</t>
  </si>
  <si>
    <t>This article presents a theoretical argument for the inadequacy of the quantum circuit model as a practical representation of quantum software.</t>
  </si>
  <si>
    <t>This article focuses on the analysis of design patterns in quantum code, but does not pose or solve a software problem with quantum computing.</t>
  </si>
  <si>
    <t>This article focuses on methodology and design patterns at the architectural level, has a more theoretical and best practice approach to quantum software engineering.</t>
  </si>
  <si>
    <t>The focus of this paper is on the creation of an infrastructure and ecosystem for quantum applications than on the application of quantum computing.</t>
  </si>
  <si>
    <t>This article focuses on discussing the gap between research and practice in quantum software engineering.</t>
  </si>
  <si>
    <t>This article focuses on optimizing the execution of quantum algorithms on constrained (NISQ) devices, but does not solve a specific software problem using quantum computing.</t>
  </si>
  <si>
    <t>The purpose of this article is about the process of making sure that quantum software is reliable, rather than solving a software problem using quantum computing.</t>
  </si>
  <si>
    <t>This article is about integrating security and privacy in quantum software development.</t>
  </si>
  <si>
    <t>This article provides an overview of quantum software engineering (QSE), advocating collaboration between the industrial community and software engineering research to improve the quantum software development lifecycle.</t>
  </si>
  <si>
    <t>This article focuses on predicting the probability of success in quantum software development (QSD) projects using classical genetic algorithms and prediction models such as Naïve Bayes Classifier (NBC) and logistic regression (LR).</t>
  </si>
  <si>
    <t>This article provides an overview of quantum software engineering (QSE) in Latin America, including a comprehensive literature review and a survey of experts on QSE developments, challenges and opportunities in the region.</t>
  </si>
  <si>
    <t>This article is based on optimizing the compilation processes themselves to improve the performance of quantum algorithms on quantum hardware, but does not employ quantum computation to achieve it</t>
  </si>
  <si>
    <t>This article discusses advanced control architectures for quantum satellite networks with the objective of improving the connectivity of quantum computers through the Quantum Internet (QI).</t>
  </si>
  <si>
    <t>This article discusses a model-based framework for the continuous adaptation and evolution of hybrid quantum-classical systems.</t>
  </si>
  <si>
    <t>This article focuses on the development of quality metrics for quantum-classical hybrid systems.</t>
  </si>
  <si>
    <t>This article describes a programming language designed to facilitate quantum software development.</t>
  </si>
  <si>
    <t>This article focuses on transpiling between quantum languages such as Quipper and OpenQASM, with the aim of facilitating interoperability between different quantum programming tools.</t>
  </si>
  <si>
    <t>This article addresses the creation of quality software in quantum computing, specifically in the area of testing quantum programs with multiple subroutines, without employing quantum computing itself.</t>
  </si>
  <si>
    <t>This article analyzes the relationship between classical and quantum software, using Laplacian matrices and density matrices to represent both types of software.</t>
  </si>
  <si>
    <t>This article focuses on the rounding errors that occur when simulating quantum circuits in classical simulators.</t>
  </si>
  <si>
    <t>This article focuses on the development of quantum services using software engineering methodologies, and how to improve quality, security and testing in these services.</t>
  </si>
  <si>
    <t>This article addresses automated detection of flakiness (inconsistent test failures) in bug reports, but does not use quantum computing to accomplish this.</t>
  </si>
  <si>
    <t>This article as it focuses on providing development and optimization tools for quantum circuits.</t>
  </si>
  <si>
    <t>This article presents a tool to facilitate the development of hybrid quantum applications using well-established standards for interoperability between quantum and classical parts of an application.</t>
  </si>
  <si>
    <t>This article focuses on the development of a technological environment to evaluate and measure the quality characteristics of hybrid systems.</t>
  </si>
  <si>
    <t>This article focuses on proposing a life-cycle model for the development of quantum-classical hybrid systems, using a classical framework adapted to the context of quantum computing.</t>
  </si>
  <si>
    <t>This article describes the use of a classical approach (N-version programming) to improve the reliability of quantum software systems.</t>
  </si>
  <si>
    <t>This article focuses on the improvement of classical testing and debugging techniques applied to quantum circuits.</t>
  </si>
  <si>
    <t>This article focuses on the efficient management of available resources (quantum computers) and the reduction of the impact of quantum noise on the results, without employing quantum computation.</t>
  </si>
  <si>
    <t>This article explores how quantum computing can be integrated into hybrid systems for specific tasks that are not easily handled by classical computing, its approach is more oriented to take advantage of quantum computing as an additional tool.</t>
  </si>
  <si>
    <t>This article focuses on pedagogical methodologies for teaching quantum programming and quantum software engineering.</t>
  </si>
  <si>
    <t>Although the technique used in this paper employs principles of quantum mechanics (Pauli matrices), the process of error mitigation through PCS is, in its essence, a classical strategy applied to improve the performance of quantum systems.</t>
  </si>
  <si>
    <t>This article addresses the management of quantum devices through a hardware-software interface, a software system to manage how software connects to various quantum devices.</t>
  </si>
  <si>
    <t>The technique proposed in this article is oriented to the modernization of quantum software and the adaptation of classical software engineering tools to manage and evolve hybrid systems.</t>
  </si>
  <si>
    <t>The focus of this paper is the application of machine learning techniques in a quantum environment to improve quantum software testing. The proposed solution does not appear to be directly using quantum computing for noise mitigation, but instead uses classical (machine learning) techniques.</t>
  </si>
  <si>
    <t>Although the problem at hand concerns running quantum circuits, optimization strategies to improve execution efficiency (such as dynamic task allocation and response time reduction) are classical techniques.</t>
  </si>
  <si>
    <t>The article presents a survey of the tools and languages used in quantum software development.</t>
  </si>
  <si>
    <t>The paper discusses architectural patterns in quantum software engineering (QSE) and their application to hybrid quantum-classical systems.</t>
  </si>
  <si>
    <t>The article is based on automating the generation of quantum software from truth tables.</t>
  </si>
  <si>
    <t>The article discusses Automated Quantum Software Engineering (AQSE), an approach to automate quantum software design and development due to the complexity and challenges presented by larger quantum systems.</t>
  </si>
  <si>
    <t>The main objective of the paper is to provide a tool for the automated design and generation of quantum circuits from high-level representations of quantum algorithms.</t>
  </si>
  <si>
    <t>The paper focuses on the empirical study of test quality in quantum software at the classical level, particularly in terms of “Test Smells”.</t>
  </si>
  <si>
    <t>This article focuses on the integration of classical and quantum computers using Quantum Algorithm Cards (QAC), a classical concept designed to facilitate quantum-related decision making.</t>
  </si>
  <si>
    <t>This article focuses on optimizing software architecture to efficiently take advantage of the limited resources of today's quantum computers</t>
  </si>
  <si>
    <t>This article proposes a continuous deployment strategy for quantum services, adapting software engineering principles to quantum computing.</t>
  </si>
  <si>
    <t>This article addresses the challenges of quantum software development and proposes a vision for moving toward quantum software engineering as an established discipline.</t>
  </si>
  <si>
    <t>This article proposes a new test metric called Gate Branch Coverage for improving the verification process in quantum software development.</t>
  </si>
  <si>
    <t>This article proposes a tool that focuses on improving development tools for programmers to work with quantum computers.</t>
  </si>
  <si>
    <t>This article focuses on the optimization of quantum circuits through classical compilation and optimization techniques.</t>
  </si>
  <si>
    <t>This article focuses on improving the experience of quantum developers using tools such as Kubernetes and Jupyter Notebook.</t>
  </si>
  <si>
    <t>This article proposes a quantum orchestration solution that seeks to simplify the execution of quantum circuits across different quantum service providers such as Amazon Braket and IBM Quantum</t>
  </si>
  <si>
    <t>This article discusses the integration of quantum computing services from different vendors.</t>
  </si>
  <si>
    <t>This article focuses on the integration and development of quantum applications using service-oriented computing.</t>
  </si>
  <si>
    <t>This article focuses on the creation of a development environment for the simulation of quantum networks.</t>
  </si>
  <si>
    <t>This article proposes a model to predict the success of quantum software development projects using a Genetic Algorithm (GA) together with Naive Bayes Classifier (NBC) and Logistic Regression (LR).</t>
  </si>
  <si>
    <t>This article addresses the design and improvement of quantum software reuse.</t>
  </si>
  <si>
    <t>This article presents a framework for quantum software development, defining the quantum software life cycle and addressing quantum software engineering.</t>
  </si>
  <si>
    <t>This article focuses on the impact of transpilation on code smells in quantum circuits.</t>
  </si>
  <si>
    <t>This article proposes an infrastructure for efficiently integrating hybrid classical-quantum applications into a platform such as Kubernetes.</t>
  </si>
  <si>
    <t>This article proposes an infrastructure that allows running quantum functions as a service within a hybrid quantum-classical environment.</t>
  </si>
  <si>
    <t>This article explores quantum software development. It focuses on software requirements and functional size measurements of quantum software.</t>
  </si>
  <si>
    <t>This article focuses on investigating the quantum software ecosystem and the emerging challenges related to the integration of quantum computing with existing traditional systems.</t>
  </si>
  <si>
    <t>This article focuses on optimizing the use of quantum hardware through task distribution and fragmentation.</t>
  </si>
  <si>
    <t>This article focuses on establishing metrics for evaluating and classifying quantum software.</t>
  </si>
  <si>
    <t>This article focuses on quantum software architecture, and how it should be designed and organized for the efficient development of quantum software systems.</t>
  </si>
  <si>
    <t>This article focuses on parallelizing and simulating the execution of quantum circuits on classical platforms using virtualization.</t>
  </si>
  <si>
    <t>This article focuses on practical challenges in quantum software engineering.</t>
  </si>
  <si>
    <t>This article focuses on how to distribute the quantum computing workload across multiple NISQ quantum computers.</t>
  </si>
  <si>
    <t>This article focuses on the dynamic integration of hybrid quantum/classical systems using qSOA®, a solution designed to facilitate integration between quantum and classical platforms.</t>
  </si>
  <si>
    <t>This article focuses on a scheduling process to optimize task execution on quantum computers.</t>
  </si>
  <si>
    <t>This article focuses on quantum software development and the quantum software life cycle.</t>
  </si>
  <si>
    <t xml:space="preserve">This article proposes a classical software system whose purpose is to optimize and manage the use of quantum accelerators in a high-performance classical computing environment. </t>
  </si>
  <si>
    <t>This article proposes a quantum software development approach. It focuses on the creation of a unified model and an integrated development environment (IDE) to facilitate communication between various actors in the field of quantum computing.</t>
  </si>
  <si>
    <t xml:space="preserve">This article provides a taxonomic overview of the fundamental concepts of quantum computing from a software engineering perspective. </t>
  </si>
  <si>
    <t>This article proposes a new programming paradigm oriented to quantum computing. The proposal is to develop an abstract and accessible approach to programming quantum computers.</t>
  </si>
  <si>
    <t>This article proposes a technique, GRAPHINE, which focuses on optimizing the physical infrastructure of qubits (with neutral atom quantum computing) and improving the performance of quantum gates.</t>
  </si>
  <si>
    <t>This article focuses on optimizing the execution of quantum programs by adapting to the underlying hardware primitives, the optimization part is performed with classical algorithms that improve the execution of programs</t>
  </si>
  <si>
    <t>This article focuses on the challenges of quantum software development and how to integrate it with traditional systems.</t>
  </si>
  <si>
    <t>This article analyzes the impact of noise in quantum neural networks (QNNNs) and how it affects their performance.</t>
  </si>
  <si>
    <t>This article focuses on optimizing the deployment of hybrid applications.</t>
  </si>
  <si>
    <t>The paper describes the technical process of compilation and optimization for Gaussian Boson Samplers, not focusing directly on the use of quantum computing per se, but on the practical aspects of the software that allow quantum problems to be executable on quantum hardware. It focuses on facilitating the execution of quantum computation.</t>
  </si>
  <si>
    <t>The article focuses on methodologies and approaches for structuring quantum software development.</t>
  </si>
  <si>
    <t>The article mentions that it uses a Quantum-based Salp Swarm Algorithm (QBSSA), which implies that the algorithm is inspired by quantum principles.</t>
  </si>
  <si>
    <t>This article discusses the use of service-oriented computing (SOA) principles in quantum computing to facilitate the creation and deployment of quantum services.</t>
  </si>
  <si>
    <t>The paper presents a testing methodology for quantum computing platforms such as Qiskit</t>
  </si>
  <si>
    <t>The article performs an empirical study on errors in quantum machine learning (QML) platforms.</t>
  </si>
  <si>
    <t>The article introduces iQuantum, a simulation tool designed to model and simulate quantum computing environments.</t>
  </si>
  <si>
    <t>The article focuses on an architectural proposal to improve the use of quantum computing resources.</t>
  </si>
  <si>
    <t>The article provides a platform for developing quantum applications.</t>
  </si>
  <si>
    <t>The paper focuses on optimizing a quantum measurement process (quantum tomography) to verify the fidelity of quantum devices.</t>
  </si>
  <si>
    <t xml:space="preserve">The article addresses the adoption of agile practices in quantum software development. </t>
  </si>
  <si>
    <t>The article focuses on quantum software education, using a programmed instruction approach to teach quantum computing concepts, such as entanglement, to students.</t>
  </si>
  <si>
    <t>The article focuses on the improvement of the development process and the evaluation of the quality of quantum services.</t>
  </si>
  <si>
    <t>The article focuses on the user perspective for the adoption and use of quantum cloud computing, and how quantum cloud computing services can be made more accessible and useful for end users.</t>
  </si>
  <si>
    <t>The paper presents a framework that aims to facilitate the accessibility and integration of quantum computing with classical systems, especially for optimization problems.</t>
  </si>
  <si>
    <t xml:space="preserve">The article focuses on the analysis of commercial aspects related to quantum computing, especially in the industry and the Quantum Computing-as-a-Service (QCaaS) business model. </t>
  </si>
  <si>
    <t>The article presents an infrastructure or framework for running quantum applications in the cloud efficiently.</t>
  </si>
  <si>
    <t>The article employs a classical technique (genetic programming) to automate the synthesis of parameterized quantum operators.</t>
  </si>
  <si>
    <t>This article addresses the maintenance and quality of quantum code, focusing on the identification of code smells by proposing a tool (QSmell) for detecting specific quantum code smells.</t>
  </si>
  <si>
    <t>This article proposes QisDAX , which facilitates the interaction between different software platforms (Qiskit and ARTIQ) and provides an interface to connect trapped ion quantum systems.</t>
  </si>
  <si>
    <t>This article deals with quantum simulation using Tensor Networks, specifically to simulate PEPS (Projected Entangled Pair States).</t>
  </si>
  <si>
    <t>This article proposes the Q-Diff framework to automate the process of detecting error correction patterns in quantum code, using tools such as Abstract Syntax Trees (AST), which are common in classical software engineering.</t>
  </si>
  <si>
    <t xml:space="preserve">This article describes a solution for integrating hybrid services (classical-quantum) through an extension of an API. </t>
  </si>
  <si>
    <t>This article is focused on the optimization of quantum program execution in a resource-constrained context (such as the distribution of shots among different QPUs).</t>
  </si>
  <si>
    <t>This article presents a framework as a tool for quantum software quality assurance.</t>
  </si>
  <si>
    <t>This article provides an overview of the current progress in quantum computing and presents the Quantum Computing Optimization Middleware (QCOM) reference architecture, which is a software infrastructure for connecting and optimizing quantum tools in different applications.</t>
  </si>
  <si>
    <t xml:space="preserve">This article discusses quantum software engineering and the challenges developers face when trying to create reliable and cost-effective quantum applications. </t>
  </si>
  <si>
    <t xml:space="preserve">This article focuses on the development of symbolic programming tools for quantum computing, aiming to facilitate the creation, optimization and testing of quantum programs. </t>
  </si>
  <si>
    <t>This article focuses on how joint hardware-software design (HW-SW co-design) can improve the scalability of quantum algorithms in current quantum devices, such as quantum processing units (QPUs).</t>
  </si>
  <si>
    <t>This article focuses on the creation of a test pipeline for quantum computing applications.</t>
  </si>
  <si>
    <t>This article focuses on sharing experiences and creating a model for structuring the quantum solution development process.</t>
  </si>
  <si>
    <t>Duplicated article</t>
  </si>
  <si>
    <t>This article employs the classical MOMoT tool for optimization in the development and synthesis of quantum programs.</t>
  </si>
  <si>
    <t>This article focuses on quantum error mitigation using the digital zero noise extrapolation technique, which is a common classical method for improving the accuracy of results obtained from noisy quantum devices.</t>
  </si>
  <si>
    <t>This article employs a tool that uses a classical approach to perform combinatorial tests on quantum programs. Although it applies to quantum programs, the testing process itself is a classical procedure.</t>
  </si>
  <si>
    <t>The Munich Quantum Software Stack is an effort to create an efficient and flexible software environment that facilitates access to and support of tools for quantum computers.</t>
  </si>
  <si>
    <t>This article is about quantum requirements engineering (Quantum Requirements Engineering).</t>
  </si>
  <si>
    <t>This article focuses on the estimation of quantum resources needed to implement a quantum algorithm.</t>
  </si>
  <si>
    <t>This article provides an overview of quantum software components and platforms and discusses the quality requirements for their development.</t>
  </si>
  <si>
    <t>This article presents the qLEET tool that helps to analyze and optimize quantum circuits.</t>
  </si>
  <si>
    <t>This article discusses the challenges of integrating classical-quantum hybrid systems.</t>
  </si>
  <si>
    <t>This article focuses on design patterns for quantum circuits.</t>
  </si>
  <si>
    <t>This article focuses on adapting classical tools such as OpenAPI and AsyncAPI for the development of hybrid quantum-classical applications.</t>
  </si>
  <si>
    <t>This article presents a toolkit whose main purpose seems to be to support the development of quantum networks rather than to employ quantum computing to solve a software problem per se.</t>
  </si>
  <si>
    <t>This article focuses on creating an interface for integrating quantum computation into combinatorial optimization software, specifically extending classical tools such as CPLEX and Gurobi so that they can access quantum platforms.</t>
  </si>
  <si>
    <t>This article focuses on modeling imperfections and noise in NISQ systems from a software engineering perspective.</t>
  </si>
  <si>
    <t>This article focuses on identifying and analyzing the challenges of quantum software development using surveys and decision making models (ISM and fuzzy TOPSIS).</t>
  </si>
  <si>
    <t>This article focuses on the structural and methodological part of quantum software development.</t>
  </si>
  <si>
    <t>This article focuses on quantum software development issues, such as test reliability.</t>
  </si>
  <si>
    <t>This article focuses on a reverse engineering technique for analyzing and structuring quantum programs written in OpenQASM3, using models such as the Knowledge Discovery Metamodel (KDM).</t>
  </si>
  <si>
    <t>This article focuses on evaluating and improving quantum program debugging and testing tools.</t>
  </si>
  <si>
    <t>This article focuses on quantum software testing and verification processes.</t>
  </si>
  <si>
    <t>This article focuses on the development of tools and approaches for modeling quantum circuits.</t>
  </si>
  <si>
    <t>This article focuses on the generation of hybrid code that integrates classical and quantum software, and on software modernization through Model-Driven Engineering.</t>
  </si>
  <si>
    <t>This article focuses on an educational initiative to fill the lack of training in quantum software and systems. Its purpose is to educate and disseminate knowledge about technologies and trends in quantum computing.</t>
  </si>
  <si>
    <t>This article focuses on the teaching of quantum computing and how courses can be structured to teach quantum software development in a practical way.</t>
  </si>
  <si>
    <t>This article focuses on emerging security issues in quantum computing and quantum software engineering.</t>
  </si>
  <si>
    <t>This article focuses on the hardware interface that connects quantum software to qubits, and how this technology improves the scalability and control of qubits in quantum systems.</t>
  </si>
  <si>
    <t>This article addresses the impact of quantum noise on quantum programs.</t>
  </si>
  <si>
    <t>This article deals with optimizing the use of the quantum resources available in a quantum processor, specifically in terms of qubit allocation by means of classical techniques.</t>
  </si>
  <si>
    <t>This article focuses on designing and optimizing metropolitan quantum networks (QMAN and QDN) using drones, with a focus on the use of software-defined networking (SDN) for interleaved peer-to-peer distribution and distributed quantum computing applications.</t>
  </si>
  <si>
    <t>This article proposes a tool that is designed to test quantum programs by mutation.</t>
  </si>
  <si>
    <t>This article focuses on the current challenges of quantum software engineering and how the research community is responding to the adoption of quantum programming.</t>
  </si>
  <si>
    <t>This article presents a vision for improving quantum software development by adopting agile iterations, similar to those used in traditional software development.</t>
  </si>
  <si>
    <t>This article performs an empirical study on technical debts and failures in open source quantum software systems by analyzing 118 GitHub projects.</t>
  </si>
  <si>
    <t>The article presents QuantumPath, a quantum software development platform that addresses the challenges of creating tools and frameworks for quantum programming. Through this platform, it seeks to meet a number of key principles such as agnosticity, extensibility, optimality, scalability and security, which facilitates the development and implementation of quantum software.</t>
  </si>
  <si>
    <t>The article focuses on the problem of equivalence verification in quantum circuits. It is a study on how to improve quantum circuit design processes by means of automatic verification methods.</t>
  </si>
  <si>
    <t>The paper presents Tierkreis, a dataflow graph-based programming framework designed for hybrid quantum-classical algorithms. It provides a representation and an execution protocol for developing hybrid quantum-classical algorithms.</t>
  </si>
  <si>
    <t>The article proposes a development model that allows the integration of the quantum parts of a system with the classical ones.</t>
  </si>
  <si>
    <t>The paper proposes Geyser that focuses on optimizing quantum circuits for quantum architectures of neutral atoms.</t>
  </si>
  <si>
    <t>This article focuses on the energy costs of quantum circuit optimization, specifically when optimizing circuits related to Shor's algorithm.</t>
  </si>
  <si>
    <t>This article focuses on a Python extension to enable quantum-classical hybrid computing through quantum just-in-time compilation (QJIT).</t>
  </si>
  <si>
    <t>This article focuses on the creation of abstractions to facilitate quantum programming.</t>
  </si>
  <si>
    <t>This article presents QRev, a reengineering tool that analyzes quantum code in Q# to facilitate the modernization of hybrid information systems.</t>
  </si>
  <si>
    <t>This article focuses on the verification of quantum circuits and proposes a tool that uses quantum computing only as the test object, not as the tool to perform the verification.</t>
  </si>
  <si>
    <t>In this article, they give an overview of the future of quantum machine learning (QML) and quantum communication networks.</t>
  </si>
  <si>
    <t>This article proposes a practical implementation of a Quantum Software Stack (QSS) for integrating Quantum Key Distribution (QKD) into software-defined infrastructures. It does not appear that the Quantum Software Stack (QSS) employs quantum computing directly.</t>
  </si>
  <si>
    <t>This article focuses on identifying and prioritizing the software industry's challenges related to quantum computing</t>
  </si>
  <si>
    <t>This article discusses the use of UML (Unified Modeling Language) for the design of quantum-classical hybrid systems.</t>
  </si>
  <si>
    <t>This article presents a comprehensive approach to the development of design tools in quantum computing, covering key topics such as quantum circuit simulation, compilation for specific devices, and verification of results.</t>
  </si>
  <si>
    <t xml:space="preserve">This article focuses on Quantum Software Engineering (QSE) and how quantum software architecture (QSA) can facilitate the design, development and maintenance of quantum software systems. </t>
  </si>
  <si>
    <t xml:space="preserve">This article performs a systematic review of the field of quantum computing (QC) and proposes a taxonomy to classify various areas of research in this field. </t>
  </si>
  <si>
    <t>The paper proposes a dynamic analysis technique to analyze Python programs running in D-Wave and decompose the Hamiltonian functions to be minimized in these programs. This technique does not directly employ quantum computation to solve the problem.</t>
  </si>
  <si>
    <t>The paper focuses on an empirical study of the current adoption of quantum programming.</t>
  </si>
  <si>
    <t>The work focuses on the integration of a post-quantum key exchange algorithm into the TLS 1.3 protocol to ensure security against attacks by quantum computers. They are specifically intended to protect against what quantum computers do, but in a classical computing context.</t>
  </si>
  <si>
    <t xml:space="preserve">The paper seems to be more of an introduction and welcome message for the workshop, with the purpose of introducing the participants and welcoming the publication of the conference proceedings. </t>
  </si>
  <si>
    <t>The work focuses on the portability of quantum software through different quantum programming frameworks.</t>
  </si>
  <si>
    <t>The work focuses on the application of mutation testing in quantum programs. Quantum computing is used within the context of software testing.</t>
  </si>
  <si>
    <t>The paper describes a proposal to provide quantum services through an API Gateway. The proposal is oriented to manage and optimize the access to quantum services through an API Gateway.</t>
  </si>
  <si>
    <t>The paper describes a series of practical exercises designed to teach quantum computation and quantum programming.</t>
  </si>
  <si>
    <t>The work is aimed at teaching quantum computing to young people and does not directly address the solution of software problems using quantum computing.</t>
  </si>
  <si>
    <t>The work uses classical simulators to analyze and debug quantum circuits. Although the paper addresses a challenge that arises when working with quantum circuits, the debugging process is carried out in the classical setting</t>
  </si>
  <si>
    <t>This article presents a theoretical approach to quantum software design, in which it uses a density matrix-based modeling framework to analyze and design quantum, classical or hybrid software systems.</t>
  </si>
  <si>
    <t>This article investigates the use of quantum program mutation testing, which is a classic approach in software to detect bugs by introducing small modifications (mutants).</t>
  </si>
  <si>
    <t>This article compares different quantum software development kits (QSDKs) with respect to their usefulness in introductory education in quantum computing.</t>
  </si>
  <si>
    <t>This article discusses an approach to the implementation of quantum web services, which allows quantum algorithms to be accessed by traditional web services.</t>
  </si>
  <si>
    <t>This article discusses a conceptual model of readiness for migration from classical to quantum software, with a focus on helping organizations assess their ability to make this transition in the software engineering domain.</t>
  </si>
  <si>
    <t>This article applies classical software architecture principles to quantum systems to improve their reliability in the context of the NISQ era.</t>
  </si>
  <si>
    <t>This article proposes metamorphic testing for quantum programs, which involves a classical testing approach adapted for the quantum context.</t>
  </si>
  <si>
    <t>This article describes the implementation of a quantum circuit simulator using classical bits.</t>
  </si>
  <si>
    <t>This article proposes to expand classical cause-effect graphs to make them compatible with the quantum model. It is a theoretical and inspirational model that integrates quantum concepts into a classical testing framework.</t>
  </si>
  <si>
    <t>This article focuses on a model for the generation of well-formed Q# programs for fuzzing tests.</t>
  </si>
  <si>
    <t>This article proposes a solution to the reproducibility crisis in scientific research by proposing an approach to generate replication packages from research artifacts.</t>
  </si>
  <si>
    <t>This article deals with the study of errors and their correction in quantum programs. In this article they investigate 96 real-world errors and their solutions in four popular quantum programming languages.</t>
  </si>
  <si>
    <t>This article focuses on quantum software validation and testing using classical methods.</t>
  </si>
  <si>
    <t>This article uses classical computing (GPU with CuPy) to simulate quantum circuits.</t>
  </si>
  <si>
    <t>This article focuses on the creation of an industrial quantum network and the planning of its infrastructure for future applications, using concepts such as network control and quantum key distribution.</t>
  </si>
  <si>
    <t>This article proposes a connection between Petri nets and quantum systems, with the aim of integrating network theory into quantum software engineering, especially in the creation of abstract software models and their interface protocols in hybrid classical-quantum programming languages.</t>
  </si>
  <si>
    <t>This article presents an approach for distributed quantum computing, including a software framework (Interlin-q) for designing and verifying distributed, parallel quantum algorithms</t>
  </si>
  <si>
    <t>This article focuses on the transformation of KDM (Knowledge Discovery Metamodel) models to UML for hybrid software modernization by integrating quantum circuits into UML activity diagrams.</t>
  </si>
  <si>
    <t>This article explores the challenges and limitations when developing hybrid quantum applications in the cloud, highlighting how quantum components must integrate with classical ones in a cloud environment</t>
  </si>
  <si>
    <t>This article proposes a benchmark called QBugs to facilitate the evaluation and reproducibility of experiments in quantum software engineering, in particular in testing and debugging quantum algorithms.</t>
  </si>
  <si>
    <t>This article focuses on cyber security as applied to quantum systems, addressing threats and defensive measures to protect quantum software, hardware, and data</t>
  </si>
  <si>
    <t>This article focuses on optimizing the portability of quantum software for different quantum hardware architectures.</t>
  </si>
  <si>
    <t>This article focuses on conceptualizing and designing quantum software by adapting classical methods, such as the module concept, to the quantum programming environment.</t>
  </si>
  <si>
    <t>This article focuses on orchestrating classical and quantum processing tasks within a workflow, in which the quantum part is integrated with classical processes.</t>
  </si>
  <si>
    <t>This article proposes an extension of the UML modeling language to represent quantum algorithms, specifically by creating a UML profile based on stereotypes applicable to UML activity diagrams.</t>
  </si>
  <si>
    <t>This article proposes the creation of a Uniform Quantum Computing Model based on Virtual Quantum Processors (VQP). The model seeks to provide a generic and hardware-agnostic vision for hybrid quantum computing.</t>
  </si>
  <si>
    <t>This article discusses the growing reality of quantum computing, highlighting the fact that several vendors already offer quantum computers, either in the cloud or locally, and many companies are investing in familiarizing themselves with this technology</t>
  </si>
  <si>
    <t>This article conducts an empirical study on the challenges of quantum software engineering (QSE), based on data obtained from Stack Exchange forums and problems reported on GitHub related to quantum computing</t>
  </si>
  <si>
    <t>This article proposes a co-design approach between quantum software and quantum hardware. Instead of treating these components independently, the article argues for the need to design them together to take full advantage of the potential of quantum computing.</t>
  </si>
  <si>
    <t>This article discusses a systematic and automated approach to test quantum programs by applying combinatorial tests.</t>
  </si>
  <si>
    <t>This article proposes an architectural-modeling approach to improve the reliability of hybrid quantum software. This approach is based on extending the Palladio framework, a modeling and simulation framework for software architectures.</t>
  </si>
  <si>
    <t>This article focuses on the development of a computational toolkit to detect quantum entanglement in bipartite systems.</t>
  </si>
  <si>
    <t>This article addresses quantum software testing using a mutation analysis tool specifically designed for quantum programs coded in Qiskit. It is a classical tool that generates mutants (faulty versions) of quantum programs and then evaluates the effectiveness of test cases by running them on the modified programs.</t>
  </si>
  <si>
    <t>This article discusses the current status and challenges in the field of quantum machine learning (QML).</t>
  </si>
  <si>
    <t>This article provides a set of real bugs in quantum programs and allows the evaluation of debugging and testing tools.</t>
  </si>
  <si>
    <t>This article focuses on identifying and categorizing error patterns in quantum programs written in Qiskit.</t>
  </si>
  <si>
    <t>This article proposes the use of quantum Petri nets (QPN) to model quantum software applications. It is aimed at creating a software model that can describe quantum features in quantum algorithms.</t>
  </si>
  <si>
    <t>This article presents a tool for simulating quantum networks.</t>
  </si>
  <si>
    <t>This article presents a tool that employs quantum computing principles to improve the quantum program testing process.</t>
  </si>
  <si>
    <t>This article focuses on analyzing the characteristics of quantum computing platforms (QCPs) from a software engineering perspective.</t>
  </si>
  <si>
    <t>This article introduces tqix, an open source toolbox written in Python for performing quantum measurements.</t>
  </si>
  <si>
    <t>This article addresses software quality issues in quantum information systems, specifically in the context of quantum computing and the need to achieve an adequate level of quality to facilitate large-scale production of quantum software.</t>
  </si>
  <si>
    <t>The article focuses on the non-functional requirements of quantum programmes.</t>
  </si>
  <si>
    <t>This article addresses the challenge of developing hybrid quantum-classical systems using microservices, where quantum software interacts with classical systems.</t>
  </si>
  <si>
    <t>This article focuses on the selection of suitable tools and technologies to create quantum applications, given the rapid growth of technologies in this field.</t>
  </si>
  <si>
    <t>This article focuses on the development of hybrid classical-quantum systems, specifically integrating classical software with new quantum solutions through service-oriented computing.</t>
  </si>
  <si>
    <t>This article proposes basic metrics for assessing the size and structure of quantum software.</t>
  </si>
  <si>
    <t>This article introduces the concept of Formal Quantum Software Engineering (F-QSE), with the aim of making quantum computing systems more accessible and understandable.</t>
  </si>
  <si>
    <t>This article proposes a unified software model for classical and quantum software systems, based on a modular and rigorous approach using the Von Neumann density matrix.</t>
  </si>
  <si>
    <t>This article proposes a line of research dedicated to exploring how Model Driven Engineering (MDE) techniques can be applied in the context of quantum technologies.</t>
  </si>
  <si>
    <t>This article focuses on the testing and validation process of quantum programs written in Q#, using the Microsoft Quantum Development Kit (QDK).</t>
  </si>
  <si>
    <t>This article presents an introduction to the field of quantum software engineering, focusing on the need for models, standards and methods for software development in the quantum era.</t>
  </si>
  <si>
    <t>This article provides a parameter exploration and validation tool for the Quantum Approximate Optimization Algorithm (QAOA).</t>
  </si>
  <si>
    <t>This article focuses on verifying the equivalence between quantum circuits by means of computational methods and strategies.</t>
  </si>
  <si>
    <t>This article addresses the understanding of quantum circuits through the definition of metrics, which can help to improve the quality of quantum models.</t>
  </si>
  <si>
    <t>This article focuses on using properties of quantum computing (such as the unclonability of quantum states) to protect software through copy protection techniques.</t>
  </si>
  <si>
    <t>This article addresses the simulation of quantum circuits in conventional hardware and tries to improve the simulation by considering decoherence errors typical of real quantum devices.</t>
  </si>
  <si>
    <t>This article focuses on educating and preparing the workforce for quantum computing by developing the mathematical and physical tools needed to understand and work in this field.</t>
  </si>
  <si>
    <t>This article addresses the process of reverse engineering quantum programs to generate abstract models that can be used in the modernisation of classical software into hybrid systems.</t>
  </si>
  <si>
    <t>This article presents an approach to the design of quantum gates for the implementation of quantum algorithms, with a particular focus on operations such as superposition, entanglement and interference.</t>
  </si>
  <si>
    <t>This article focuses on optimising the execution of quantum algorithms on quantum hardware through optimal quantum control techniques.</t>
  </si>
  <si>
    <t>This article focuses on the simulation of quantum computing, but in a weak way rather than fully simulating a real quantum system.</t>
  </si>
  <si>
    <t>This article focuses on the need for software engineering suitable for quantum computing in order to achieve a ‘quantum advantage’.</t>
  </si>
  <si>
    <t>This article addresses the future development of quantum software engineering, compares the current situation of quantum computing with the classical software crisis that occurred in the 1960s, and discusses lessons learned from that crisis to help guide the development of quantum software engineering in the future.</t>
  </si>
  <si>
    <t>This article focuses on optimising quantum circuits by means of compilation techniques. The paper describes how the t|keti compilation system takes advantage of phase gadgets, which are multi-qubit quantum operations, and how these can be efficiently translated into X-gates and single-qubit operations.</t>
  </si>
  <si>
    <t>This article focuses on modelling and executing workflows that include both classical and quantum tasks.</t>
  </si>
  <si>
    <t>This article proposes a quantum software lifecycle, but focuses mainly on the stages of development and execution of quantum applications and on the methods and tools needed to support the creation of quantum programs.</t>
  </si>
  <si>
    <t>This article presents a proposal for a quantum software modelling language that extends the Unified Modelling Language (UML) to effectively model quantum software.</t>
  </si>
  <si>
    <t>This article focuses on how to manage software projects involving both classical and quantum technologies.</t>
  </si>
  <si>
    <t>This article focuses on software modernisation through model-driven engineering for the evolution of classical information systems to hybrid classical-quantum systems.</t>
  </si>
  <si>
    <t>This article proposes a decision tree approach for selecting the appropriate architecture for quantum computing projects.</t>
  </si>
  <si>
    <t xml:space="preserve">This article focuses on modelling quantum programs, proposing abstractions so that software engineers can understand and model quantum programs without the need for in-depth knowledge of quantum physics. </t>
  </si>
  <si>
    <t>This article looks at how software development must adapt to the quantum context.</t>
  </si>
  <si>
    <t>This article focuses on optimising the efficiency of quantum computing by breaking abstractions in the quantum software stack.</t>
  </si>
  <si>
    <t>This article provides an overview of the challenges and opportunities of quantum systems.</t>
  </si>
  <si>
    <t>This article focuses on the analysis of the structure of quantum software source code, using Q# and Microsoft's Quantum Developer Kit (QDK). It examines the organisation of the code and the dependencies between modules, as well as the use of quantum gates in the context of a quantum programming language.</t>
  </si>
  <si>
    <t>This article addresses the need for key principles and actions in the field of quantum software engineering and programming. It focuses on establishing a framework and the fundamentals of how the field of quantum software should evolve.</t>
  </si>
  <si>
    <t>This article addresses the challenge of testing quantum programmes, exploring functional testing, white-box testing (especially mutation) and model-based testing.</t>
  </si>
  <si>
    <t>This article focuses on how quantum technology has impacted and will continue to impact society, with a particular focus on quantum industry and academic development.</t>
  </si>
  <si>
    <t>This article addresses the impact of quantum computing on the security of cryptographic primitives and the need to develop schemes resistant to quantum algorithms.</t>
  </si>
  <si>
    <t>This article provides a detailed analysis of the fundamental components involved in the design of quantum algorithms, in accordance with the software and hardware defined for the implementation of these algorithms.</t>
  </si>
  <si>
    <t>This article proposes a simulator that modulates quantum algorithms, allowing to simulate their operation in a classical system.</t>
  </si>
  <si>
    <t>This article details an approach that improves how quantum programs are translated and executed in quantum machines, without resorting to quantum computation for the optimisation itself.</t>
  </si>
  <si>
    <t>This article proposes an executable quantum instruction set architecture (eQASM), which aims to overcome some limitations of existing quantum assembly languages by providing better support for controlling the flow of quantum programs on quantum hardware.</t>
  </si>
  <si>
    <t>This article proposes a quantum control microarchitecture designed for fault-tolerant (FT) quantum computing, specifically for systems based on the rotated flat surface code with logic operations implemented by means of lattice surgery.</t>
  </si>
  <si>
    <t>This article focuses on a quantum software visualisation tool that allows to dynamically represent the state of multiple qubits and their evolution during the execution of a quantum program.</t>
  </si>
  <si>
    <t>This article focuses on improving software development for the quantum internet.</t>
  </si>
  <si>
    <t>This article proposes a model that facilitates the integration of quantum computing into classical software environments.</t>
  </si>
  <si>
    <t>The title suggests that the article is about upgrading software to address the challenges posed by quantum computing. It seems to be more focused on the effects of quantum computing on the existing software infrastructure at the time.</t>
  </si>
  <si>
    <t>The article focuses on the theory and fundamentals of building quantum software.</t>
  </si>
  <si>
    <t>The article focuses on the fundamentals and methodology of quantum programming.</t>
  </si>
  <si>
    <t>The article focuses on the architecture of quantum computers and the design of a set of instructions and machine languages.</t>
  </si>
  <si>
    <t>The article is focused on using classical resources (computer clusters) to optimise certain computations needed in the quantum compilation process.</t>
  </si>
  <si>
    <t>The article describes how to model failures and test strategies in quantum systems using probabilistic methods and traditional software.</t>
  </si>
  <si>
    <t>The article focuses on the comparison and description of alternative operating systems, specifically the QNX operating system.</t>
  </si>
  <si>
    <t>Classification</t>
  </si>
  <si>
    <t>Validation</t>
  </si>
  <si>
    <t>Evaluation</t>
  </si>
  <si>
    <t>Solution</t>
  </si>
  <si>
    <t>Philosophical</t>
  </si>
  <si>
    <t>Opinion</t>
  </si>
  <si>
    <t>Experience</t>
  </si>
  <si>
    <t>RQ1</t>
  </si>
  <si>
    <t>RQ2</t>
  </si>
  <si>
    <t>RQ3</t>
  </si>
  <si>
    <t>RQ4</t>
  </si>
  <si>
    <t>RQ5</t>
  </si>
  <si>
    <t>I/E</t>
  </si>
  <si>
    <t xml:space="preserve">RQ6 </t>
  </si>
  <si>
    <t xml:space="preserve">	
How Aware Are We of Test Smells in Quantum Software Systems? A Preliminary Empirical Evaluation</t>
  </si>
  <si>
    <t>El componente cuántico en Q-LEAR se usa solo para extraer datos, pero no para lograr la solución en sí. La mitigación de errores, que es el objetivo principal, se realiza mediante métodos clásicos de aprendizaje automático.</t>
  </si>
  <si>
    <t>E</t>
  </si>
  <si>
    <t xml:space="preserve">Quantum Support Vector Machine (QSVM) for a multi-class segmentation of earth observation data.
</t>
  </si>
  <si>
    <t>Gate-based quantum software simulators within a High-Performance Computing (HPC)</t>
  </si>
  <si>
    <t xml:space="preserve">Performance, accuracy,  number of qubits, shallow (~depth), memory consumption, execution time, </t>
  </si>
  <si>
    <t>Quantum computing (QC) is still in its infancy, performance on NISQ hardware will be very low</t>
  </si>
  <si>
    <t>I</t>
  </si>
  <si>
    <t>Implementation of the quantum search algorithm (Grover's algorithm)</t>
  </si>
  <si>
    <r>
      <t xml:space="preserve">Atos Quantum Assembly Language (AQASM) using the quantum software stack my Quantum Learning Machine (myQLM) and the programming development platform Quantum Learning Machine (QLM). (AQASM and QLM are powerful tools for building, implementing, and </t>
    </r>
    <r>
      <rPr>
        <b/>
        <sz val="11"/>
        <color theme="1"/>
        <rFont val="Calibri"/>
        <family val="2"/>
        <scheme val="minor"/>
      </rPr>
      <t>simulating</t>
    </r>
    <r>
      <rPr>
        <sz val="11"/>
        <color theme="1"/>
        <rFont val="Calibri"/>
        <family val="2"/>
        <scheme val="minor"/>
      </rPr>
      <t xml:space="preserve"> quantum hardware.)</t>
    </r>
  </si>
  <si>
    <t xml:space="preserve">Limited number of qubits; high susceptibility to noise; prone to errors arising from decoherence, gate imperfections, and environmental noise; </t>
  </si>
  <si>
    <t>Developing devices that work according to the laws of quantum mechanics, developing fault-tolerant quantum error correction codes,</t>
  </si>
  <si>
    <t>Provides a variety of error correction codes, adaptable to diverse quantum systems. These are: bit-flip error-correcting techniques, quantum repetition codes (QRC), and syndrome-based error detection. It focuses on error correction using 3 and 5-qubit repetition codes (QRC) and syndrome measurement with ancilla qubits, controlled-X (CNOT) gates, and Pauli-X (bit-flip) corrections. Additionally, it integrates quantum noise modeling using Qiskit Aer to simulate and mitigate errors, ensuring compatibility with various quantum computing platforms, topological and superconducting quantum computing.</t>
  </si>
  <si>
    <t xml:space="preserve">Quantum simulators (Qiskit Aer) and real IBM quantum computers (ibm_lagos,  ibm_perth, ibm_brisbane, ibm_osaka). </t>
  </si>
  <si>
    <t xml:space="preserve">Accuracy, effectiveness,counts, </t>
  </si>
  <si>
    <t xml:space="preserve">Accuracy, frequency, effectiveness ("validated through a quantum simulator"), success rate (% y lo indican directamente), </t>
  </si>
  <si>
    <t xml:space="preserve">Quantum noise, operational errrors, qubit count, coherence time ~decoherence, error rate, noise, gate inaccuracies, measurement errors, Cross-Talk (Unintended interactions between qubits can lead to simultaneous errors across multiple qubits), error propagation (If an error occurs early in the quantum circuit before the encoding or during the syndrome measurement, it can be propagated and affect multiple qubits), </t>
  </si>
  <si>
    <t>Errors arising from factors like noise, defective hardware, and decoherence; maintaining the integrity of quantum information; reliability and fidelity of quantum computations; achieving a high-fidelity error correction;</t>
  </si>
  <si>
    <t>Proponen una forma de representar circuitos cuánticos mediante representaciones de tuplas, por lo tanto, no emplean directamente la computación cuántica para resolver el problema de la representación</t>
  </si>
  <si>
    <t xml:space="preserve"> El enfoque propuesto para la reparación automática de programas cuánticos (QPs) utiliza un algoritmo clásico (UnitAR), lo que implica que la reparación en sí misma se realiza mediante técnicas tradicionales de computación</t>
  </si>
  <si>
    <t xml:space="preserve">Quantum measurement inevitably results in qubit collapse, </t>
  </si>
  <si>
    <t xml:space="preserve">Measurement challenges the observation and inspection of inner states, </t>
  </si>
  <si>
    <t>Aunque mencionan Quantum Annealing y hacen referencia a técnicas de corrección de errores usadas en QA, el estudio solo realiza experimentos con Simulated Annealing (SA), que es un algoritmo clásico.
Lo que hacen es tomar ideas de QA y probarlas en SA para ver si también funcionan en ese contexto. No están ejecutando QA en hardware cuántico ni en un simulador cuántico.</t>
  </si>
  <si>
    <t>Variational quantum algorithms (VQAs) to solve linear system of equations (LSE)</t>
  </si>
  <si>
    <t>The proposed framework is based on Pennylane, and is focused towards quantum circuits =&gt; quantum gate-based computers</t>
  </si>
  <si>
    <t>Shallow, cost function (it can be applied depending on the algorithm), learning rate, depth, loss function, number of qubits</t>
  </si>
  <si>
    <t xml:space="preserve">NISQ devices, </t>
  </si>
  <si>
    <t xml:space="preserve"> The main objective of this paper is to compare NLP (natural language processing) and QNLP (quantum natural language processing)</t>
  </si>
  <si>
    <t>Jax library (quantum computation hardware simulation), quantum circuits. They also implemented a Tket model to be executed on IBM quantum systems (ibm_lagos, img_oslo and ibm_nairobi, all real quantum computers),</t>
  </si>
  <si>
    <t xml:space="preserve">Performance, efficiency, speed-up, accuracy, computational time, number of qubits, computational cost, complexity, training time, </t>
  </si>
  <si>
    <t>Accuracy metric (%), (lo emplean para comparar los resultados clásicos y cuánticos)</t>
  </si>
  <si>
    <t>The devices do not have fault-tolerant qubits, the relaxation time needs to be improved, the decoherence time needs to be improved, state preparation, efficiency in applying gates, readout results, The need for multiple qubits to encode input data limits the complexity of the datasets that the quantum computer can process, Number of qubits, RAM memory of the quantum simulators, Queue to use the real quantum device</t>
  </si>
  <si>
    <t>Quantum devices have been available only since the past few years and are usable only when these algorithms could be implemented and applied, These devices are still imperfect, The need for multiple qubits to encode input data adds computational cost and complexity to quantum systems</t>
  </si>
  <si>
    <t xml:space="preserve"> Quantum-Train (QT) brings forth new ideas that take advantage of QML to train classical neural network (NN) models. The use cases (all machine learning tasks) include image classification, reinforcement learning through policy networks, and models for flood prediction.</t>
  </si>
  <si>
    <t>It can be applied to quantum gate-based devices (quantum circuits)</t>
  </si>
  <si>
    <t>Efficiency</t>
  </si>
  <si>
    <t xml:space="preserve">Quantum oracles employed to shift the abstraction level of quantum programming languages. The proposed oracles operate over quantum registers, treating
them as data type encondings and providing efficiente and composable operations over them. The oracles for the Greater Than, Less Than and Multiples_of operations were developed. </t>
  </si>
  <si>
    <t>What they propose can be employed for quantum gate-based computers. But they say that raising the abstraction level of quantum software is also a concern for quantum annealing.</t>
  </si>
  <si>
    <t xml:space="preserve">Quantum utility (Se refiere a la medida de la efectividad o beneficio de un algoritmo o sistema cuántico en términos de su capacidad para resolver un problema específico), reusability and composability (both of these applied to oracles), complexity of the operations, efficiency, depth, </t>
  </si>
  <si>
    <t>Quantum utility</t>
  </si>
  <si>
    <t xml:space="preserve">Limitations of NISQ computers, </t>
  </si>
  <si>
    <t xml:space="preserve">The industry will not adopt quantum devices unless quantum software can be produced in a repeatable, efficient, maintainable, reusable, and cost-effective way, which are still far from being reached in quantum software; the need for better documentation about how to reuse quantum circuits; </t>
  </si>
  <si>
    <r>
      <t xml:space="preserve">Their methodology adopts a VQE-based ansatz to explore quantum phase transitions in both the transverse field Ising and the XXZ models. Quantum Convolutional Neural Network (QCNN) is utilized to predict phase transitions. It finds applications in fields such as materials science, condensed matter physics, and sustainability research. </t>
    </r>
    <r>
      <rPr>
        <sz val="9"/>
        <color theme="1"/>
        <rFont val="Calibri"/>
        <family val="2"/>
        <scheme val="minor"/>
      </rPr>
      <t>Initiated by the VQE algorithm, this framework begins its operationwithin the quantum realm, where a specific quantum state is prepared to encode potential solutions. This quantum state is then converted into classical information via a process termed state feature selection, during which essential characteristics of the quantum state are identified and extracted for subsequent processing in classical CNN layers. This methodology introduces a structured integration of quantum and classical computing techniques</t>
    </r>
  </si>
  <si>
    <r>
      <t xml:space="preserve">Pennylane package (quantum circuits), enhanced by the computational acceleration of the cuQuantum SDK. Our strategy utilizes the cuQuantum SDK, which offers a GPUoptimized collection of low-level primitives supporting Pennylane lightning backend. </t>
    </r>
    <r>
      <rPr>
        <b/>
        <sz val="11"/>
        <color theme="1"/>
        <rFont val="Calibri"/>
        <family val="2"/>
        <scheme val="minor"/>
      </rPr>
      <t>GPU-accelerated quantum circuit simulation</t>
    </r>
    <r>
      <rPr>
        <sz val="11"/>
        <color theme="1"/>
        <rFont val="Calibri"/>
        <family val="2"/>
        <scheme val="minor"/>
      </rPr>
      <t>, pero indican que en un futuro se debe probar con ordenadores cuanticos reales.</t>
    </r>
  </si>
  <si>
    <t xml:space="preserve">Computational performance, success probability, accuracy, computational speed, scalability, effectiveness, cost-effective, accesibility, speed-up, </t>
  </si>
  <si>
    <t xml:space="preserve">Success probability, accuracy rate (dicen el % del clasfificador), effectiveness, </t>
  </si>
  <si>
    <t>Number of qubits, fidelity of the qubits, Noisy Intermediate Scale Quantum (NISQ) era,</t>
  </si>
  <si>
    <t xml:space="preserve">Quantuminterconnect bottleneck (QIB), the adoption of distributed quantum algorithms introduces vulnerabilities, intensive computational requirement of Quantum Machine Learning (QML), enhancing accuracy, extending applicability, </t>
  </si>
  <si>
    <t>Scale Quantum (NISQ) era</t>
  </si>
  <si>
    <t>Transformation of optimisation problems represented as Polynomial Unconstrained Binary Optimisation (PUBO) into Quadratic Unconstrained Binary Optimisation (QUBO) and their implementation in the Quantum Approximate Optimisation Algorithm (QAOA).</t>
  </si>
  <si>
    <t xml:space="preserve"> Quark (Quantum Application Reformulation Kernel), un framework de código abierto para transformar problemas de optimización en formulaciones adecuadas para hardware cuántico. Hablan de quantum circuits.</t>
  </si>
  <si>
    <t>Performance through: circuit depth, the number of introduced gates, the gate distribution, the number of qubits and the runtime; size; structure;</t>
  </si>
  <si>
    <t xml:space="preserve"> Noisy Intermediate Scale Quantum (NISQ) devices suffer from errors induced during execution—invalidating the quantum state; noise, qubit count, qubit conectivity (max two-qubit gates natively), error proneness, </t>
  </si>
  <si>
    <t xml:space="preserve">Higher-level process of formulating a real world problem and transforming it to a suitable representation for quantum computers, high-level software engineering, low-level design of compilers, </t>
  </si>
  <si>
    <t>This article presents a new method for testing quantum software called QOPS. QOPS is special because it does not need specific inputs to work, which makes it compatible with all kinds of quantum programs. It also includes a new method for verifying whether the tests work correctly.</t>
  </si>
  <si>
    <t xml:space="preserve"> Trabajan con circuitos. "For execution on real quantum computers, we use IBM’s three publicly accessible quantum computers (IBM-Brisbane, IBMOsaka, and IBM-Kyoto)". "We use Qiskit’s AER simulator to get the correct circuit outputs.". Dicen que su definición de casos de prueba y oráculo son compatibles con otros ordenadores cuánticos basados en puertas como  PennyLane's QML y Google Cirq (de hecho hacen una prueba de test case para Qiskit QML y Cirq).</t>
  </si>
  <si>
    <t xml:space="preserve">Correctness, reliability, probability (%), quality, effectiveness, accuracy, precision, </t>
  </si>
  <si>
    <r>
      <t>Test assessment (</t>
    </r>
    <r>
      <rPr>
        <sz val="9"/>
        <color theme="1"/>
        <rFont val="Calibri"/>
        <family val="2"/>
        <scheme val="minor"/>
      </rPr>
      <t>QOPS valida el circuito cuántico generando casos de prueba aleatorios para cada familia de cadenas de Pauli, con un presupuesto de 1000 casos de prueba por familia. Para cada caso de prueba, QOPS calcula el resultado esperado usando PScompact y ejecuta el circuito con la API de IBM Estimator. Si se utiliza la mitigación de errores, los resultados se procesan con los métodos de mitigación de errores de IBM Estimator. Finalmente, se compara el resultado obtenido con el resultado esperado, y se considera fallido si la diferencia excede un umbral definido por el usuario</t>
    </r>
    <r>
      <rPr>
        <sz val="11"/>
        <color theme="1"/>
        <rFont val="Calibri"/>
        <family val="2"/>
        <scheme val="minor"/>
      </rPr>
      <t xml:space="preserve">), probability (%), standard error (lo calculan), </t>
    </r>
  </si>
  <si>
    <t xml:space="preserve"> Noisy, error-prone devices, IBM’s monthly limit of 10 minutes for using real quantum computers, the primary industrial application of QC is in optimization and search problems, requirement to specify expected outputs for all test cases before execution, generating random test cases is timeconsuming and resource-intensive, </t>
  </si>
  <si>
    <t>Current software testing methods are not designed to work efficiently with error mitigation techniques. Challenges a los que se han enfrentado usando ordenadores cuánticos de IBM reales: incompatible test cases, requirement of a complete program specification , and incompatibility with error mitigation methods. Detecting phase flip faults, scalability and practicality of current testing methods in real-world scenarios, ,</t>
  </si>
  <si>
    <t>Implementation of Shor's algorithm for integer factorization</t>
  </si>
  <si>
    <t>Amazon Braket (soporta computadores cuánticos de tres compaías distintas, D-Wave, Rigetti y IonQ, todos emplean annealing. Emplean varios de ellos, un ejemplo que dan es para D-Wave). Han utilizando Flask (un framework de Python para desarrollar aplicaciones web) para crear un servicio que simula circuitos cuánticos básicos, específicamente el estado de Bell</t>
  </si>
  <si>
    <t xml:space="preserve"> The invocation of quantum services is technically difficult due to superposition, entanglement and the probabilistic nature of the results, Quantum algorithms and their parameters are architecture-dependent, due to system collapse, intermediate verification of results is not possible, various quantum designs call for a wide range of specialized expertise, quantum computers are expensive to produce and operate, there are no algorithms that have the traits of a do-it-yourself project, The lack of expertise in meta-algorithms limits the adoption of quantum computing beyond specialised industry, inability to launch the service independently from its supporting infrastructure, the current abstractions used to define quantum service architectures, </t>
  </si>
  <si>
    <t xml:space="preserve">The invocation of a quantum programme in an agnostic manner, The identification of new quantum algorithms for integer factorisation, </t>
  </si>
  <si>
    <t>Hybrid Quantum-Classical Architecture, for Smart City Security that amalgamates QML through QBoost, a quantum machine learning algorithm hosted in D-Wave Leap Quantum Cloud (DLQC), and IBM QRadar, a widely acclaimed SIEM system. ("In this preliminary work, the proposed hybrid architecture allows us to identify attacks against Smart City through quantum algorithms (QBoost, quantum machine learning algorithm) and traditional systems (SIEM) and show the results in a dashboard")</t>
  </si>
  <si>
    <r>
      <t xml:space="preserve">Indica nociones básicas sobre gate-based, topological y adiabatic y da ejemplos de iniciativas en cada campo. A modo de ejemplo ponen un circuito usando IBM Quantum (full adder circuit). </t>
    </r>
    <r>
      <rPr>
        <b/>
        <sz val="11"/>
        <color theme="1"/>
        <rFont val="Calibri"/>
        <family val="2"/>
        <scheme val="minor"/>
      </rPr>
      <t>Utiliza</t>
    </r>
    <r>
      <rPr>
        <sz val="11"/>
        <color theme="1"/>
        <rFont val="Calibri"/>
        <family val="2"/>
        <scheme val="minor"/>
      </rPr>
      <t>: Qradar (parte clásica) y Dwave Leap Quantum Computing platform.</t>
    </r>
  </si>
  <si>
    <t xml:space="preserve"> Effectiveness, computational efficiency, accuracy, speed, performance, efficiency, </t>
  </si>
  <si>
    <t>Aplicados a QML: model accuracy, precision, recall, and F1-Score, training and testing/prediction time efficiency; accuracy (indican el %),</t>
  </si>
  <si>
    <t xml:space="preserve">Scale, reliability, quantum decoherence, noise, </t>
  </si>
  <si>
    <t xml:space="preserve">Reworking and extending the whole of classical software engineering into the quantum domain, quantum bits or qubits are inherently fragile and susceptible to decoherence, qubits can exist in a linear combination of both 0 and 1 states simultaneously, </t>
  </si>
  <si>
    <t>Aunque utiliza métodos cuánticos, se enfoca en aplicar cálculos de química cuántica (por ejemplo, DFT) para optimizar la geometría y determinar cargas en complejos metálicos, y todo esto se realiza en hardware clásico.</t>
  </si>
  <si>
    <r>
      <t xml:space="preserve">They discuss and analyze the behavior of the quantum Metropolis-Hastings (M-H) algorithm in an optimization problem which can help optimize the search process inherent in Articial Intelligence (AI). The essence of the advantage of this algorithm comes from the application of a quantum walk operator (Quantum walks can be understood as a generalization of Grover's algorithm) The </t>
    </r>
    <r>
      <rPr>
        <u/>
        <sz val="11"/>
        <color theme="1"/>
        <rFont val="Calibri"/>
        <family val="2"/>
        <scheme val="minor"/>
      </rPr>
      <t>case study</t>
    </r>
    <r>
      <rPr>
        <sz val="11"/>
        <color theme="1"/>
        <rFont val="Calibri"/>
        <family val="2"/>
        <scheme val="minor"/>
      </rPr>
      <t xml:space="preserve"> to validate this idea is the N-Queen problem, which has been used recurrently and is still used, as a benchmark for new classical AI algorithms. En este contexto aplican 3 algoritmos distintos de quantum walks para el M-H en el problema de las reinas y los evalúan entre ellos y con su contraparte clásica.</t>
    </r>
  </si>
  <si>
    <t xml:space="preserve"> Para la herramienta que permite testear el algoritmo M-H emplean módulos de Qiskit. En concreto emplean el simulador QASM de Qiskit para las ejecuciones cuánticas</t>
  </si>
  <si>
    <t xml:space="preserve">Speedup, performance, complexity, Time To Solutions (TTS, used in this context), number of steps, minimum cost state, probability, execution time, scalability, number of qubits, cost function, execution time, </t>
  </si>
  <si>
    <t>We decided to validate our tool in a problem that has been used many times as an AI benchmark, the N-Queen problem. Since this problem is in essence an NP-complexity search problem with multiple similarities with the search of an AI algorithm, any algorithm which gets a good performance in N-Queen can be easily adapted to other AI problems based on search, as search of hypothesis in a ML algorithm. (Todo el reasoning de esto está en la sección IV)</t>
  </si>
  <si>
    <t xml:space="preserve">Uncertainty in the outputs, number of qubits, </t>
  </si>
  <si>
    <t>This paper presents an operation that computes multiples. Thus, given an integer and a quantum state that encodes integers, the operation phase-tags the configurations of the quantum state that correspond to multiples
of the given integer. "the work presented here is built as an oracle for Grover's algorithm"</t>
  </si>
  <si>
    <t>Han usado Qiskit para generar y simular los circuitos y han indicado 20000 shots, ya que es el máximo que permite Qiskit. All the circuits have been transpiled using one of the IBM quamtum computer backends, fake_washington_v2.</t>
  </si>
  <si>
    <t xml:space="preserve">Speedup, complexity, efficiency, depth, number of qubits, composability, reusability, shots, </t>
  </si>
  <si>
    <t xml:space="preserve"> NISQ (Noisy Intermediate-Scale Quantum) Era, errors, number of qubits, </t>
  </si>
  <si>
    <t>This paper proposes a tool for developers that combines an extension of the OpenAPI specification, along with a  real-time measurement process of the quantum circuits to be executed.</t>
  </si>
  <si>
    <t xml:space="preserve">Emplearon ordenadores de IBM Quantum, tanto reales como simuladores pero no dicen cuáles. </t>
  </si>
  <si>
    <t xml:space="preserve">Quality, stability ("Knowing how much the circuit deviates from the “perfect result” provides a direct measurement of its stability"), fidelity, robustness, complexity, number of qubits, number of gates, depth, performance, error probability, accuracy, </t>
  </si>
  <si>
    <t xml:space="preserve">Errors, noise, scalability, usability, Noisy Intermediate-Scale Quantum (NISQ) devices, decoherence, gate errors, readout errors, time and resource-intensive, executing in a simulator is generally slower, decoherence, operational errors,  number of qubits; stabilizer circuits can be efficiently simulated in classical systems but they can only be written with CNOT, Hadamard, or Phase Gates; it is not feasible to simulate larger circuits on classical systems; </t>
  </si>
  <si>
    <t xml:space="preserve">Low abstraction level, absence of integration, deployment, or quality and security control mechanisms; errors pose challenges for addressing the quality and security requirements; lack of support tools for quantum software design; simulating general-purpose quantum circuits; </t>
  </si>
  <si>
    <t>This work presents a comprehensive benchmark of different quantum algorithms for the Knapsack Problem. En concreto: QAOA, warm-start QAOA, VQE, Quantum Annealing as well as the iterative heuristic solver with Simulated Annealing. A prominent example of a multi-knapsack problem in many industries, including the automotive, semiconductor and chemical industry, is the optimization of complex supply chains, since products are usually processed in a global manufacturing network rather than in a single factory. También presentan una comparativa de performance entre quantum annealing y metodos heuristicos clásicos.</t>
  </si>
  <si>
    <t>They have executed the QAOA and VQE algorithms using state-vector simulations from Qiskit, while quantum annealing was carried out on real quantum devices (Amazon Braket: D-Wave 2000Q (2,048 qubits) and the larger D-Wave Advantage 6.1 (5,760 qubits)). A la hora de estimar el tiempo de ejecución de un circuito en un ordenador real usan IBM-Q Brooklyn (no lo emplean como tal, solo usan sus características para estimar el tiempo)</t>
  </si>
  <si>
    <t xml:space="preserve">Speed-up, suitability, performance, runtime, hardware efficiency (meaning that the circuits consist of parameterized one-qubit rotations and two-qubit entangling gates and are kept relatively shallow in order to deal with short coherence times), expressivity (the circuit’s ability to prepare the ground state of any choice of target Hamiltonian), problem size, complexity, shots (en concreto 10000, también los llaman samples, en el contexto de annealing son reads), number of qubits, success rate (% y lo indican pero sin llamarlo success rate), quality of results, stability of the results, probability, depth, execution time, </t>
  </si>
  <si>
    <t>To inspect the validity of the solutions, the sum of all penalty terms in the QUBO is evaluated. If the total penalty value is equal to zero, the bitstring is considered a valid solution.</t>
  </si>
  <si>
    <t xml:space="preserve">Near-term noisy intermediate-scale quantum (NISQ) devices, short coherence times, connectivity of the device (this impacts the number of physical qubits needed to embed theoretical qubits), embedding overhead, </t>
  </si>
  <si>
    <t>They develop a quantum software framework for fault-tolerant computing, implementing lattice surgery (LS)-based logic operations on logic qubits encoded in surface code.</t>
  </si>
  <si>
    <t>Emplean el simulador de Qplayer (QPlayer es un simulador cuántico que permite simular circuitos cuánticos de manera más eficiente, usando menos memoria y procesando más qubits.) También usaron el simulador QASMBench.</t>
  </si>
  <si>
    <t>Number of qubits, number of gates.</t>
  </si>
  <si>
    <t xml:space="preserve">Noisy quantum devices, </t>
  </si>
  <si>
    <t xml:space="preserve"> This paper presents a reference implementation for QMPI, a protocol that allows interaction between multiple quantum nodes, and demonstrates its usefulness by applying it to quantum phase estimation, cross-field Ising model trotterisation and EPR pair creation. Furthermore, it proposes a Toffoli multi-controlled technique to optimise resource allocation between quantum nodes. EPR: Einstein-Podolsky-Rosen (tipo de estado cuántico conocido como estados de Bell)</t>
  </si>
  <si>
    <t xml:space="preserve"> "Our Quantum Message Passing Interface (QMPI) implementation uses Qiskit", en concreto Aer simulator</t>
  </si>
  <si>
    <t xml:space="preserve">Computational speed, </t>
  </si>
  <si>
    <t xml:space="preserve">The quantum no-cloning theorem makes it impossible to copy and paste quantum states across quantum nodes (but it is possible to send information), </t>
  </si>
  <si>
    <t xml:space="preserve">The realization of individual quantum processors with millions of physical qubits, </t>
  </si>
  <si>
    <t>i</t>
  </si>
  <si>
    <r>
      <t xml:space="preserve">Contribution: the formalization and implementation of differentiable quantum transforms. They provide a mathematical description of two such types of transforms (single and batch transforms). A differentiable quantum transform is a composable function that takes a differentiable quantum program as input and returns one or more differentiable quantum programs as output. Aplicaciones: Computation of quantum gradients is a key application of batch transforms, differentiable quantum compilation which transforms a quantum circuit into a hardware-optimized version through synthesis, transpilation and gate programming, a parameterized transformation can insert noise channels into a quantum program, simulating the behavior of a noisy device and allowing to customize the type and amount of noise. Presentan </t>
    </r>
    <r>
      <rPr>
        <b/>
        <sz val="11"/>
        <color theme="1"/>
        <rFont val="Calibri"/>
        <family val="2"/>
        <scheme val="minor"/>
      </rPr>
      <t>implementaciones de</t>
    </r>
    <r>
      <rPr>
        <sz val="11"/>
        <color theme="1"/>
        <rFont val="Calibri"/>
        <family val="2"/>
        <scheme val="minor"/>
      </rPr>
      <t>: Optimizing Gradient Computation in a Noisy Setting, Augmenting Differentiable Compilation Transforms with JIT Compilation, Differentiable ErrorMitigation, Learning Noise Parameters with Transforms.</t>
    </r>
  </si>
  <si>
    <t>Hacen representaciones de circuitos usando Pennylane. Y también usan Pennylane para definir y desarrollar los módulos de transformación (transforms module, qml.transforms (qml is the standard import alias for PennyLane). Compara Pennylane con Qiskit, Cirq y PyQuil, usa en concreto Qiskit para mostrar las diferencias de código.</t>
  </si>
  <si>
    <t xml:space="preserve">Hablan de su implementación como : streamlined, reusable, and easily extensible; speedup, runtime, cost function, </t>
  </si>
  <si>
    <t>"Our BISL for Scaffold is named ScaffML (Scaffold Modeling Language)." "ScaffML introduces annotations for specifying Scaffold modules and interfaces, including pre- and postconditions and assertions. These annotations facilitate dynamic analysis for debugging and testing, as well as static analysis for formal verification of the properties of Scaffold programs."</t>
  </si>
  <si>
    <t xml:space="preserve"> Esto se aplica a circuitos cuánticos</t>
  </si>
  <si>
    <t>"In order to formally verify quantum programs, it is crucial to have a means of formally specifying their properties."  The ANSI/ISO C Specification Language (ACSL)'s toolchain can be leveraged for the verification of Scaffold programs</t>
  </si>
  <si>
    <t xml:space="preserve">No behavioral interface specification languages (BISLs) has been developed specifically for specifying programs written in quantum programming languages. </t>
  </si>
  <si>
    <t>They apply the output probability Boson Sampling (BS) to generate chaotic random sequences that serve as keys in an image encryption scheme. These keys are applied to disarrange the pixels and modify their values through operations such as XOR and Arnold transforms. In addition, the BS-based image encryption and decryption scheme is proposed. The chaotic random number sequences generated by BS are applied to control encryption processes including position scrambling process and gray-scale encryption process.</t>
  </si>
  <si>
    <r>
      <t>The study used a programmable</t>
    </r>
    <r>
      <rPr>
        <b/>
        <sz val="11"/>
        <color theme="1"/>
        <rFont val="Calibri"/>
        <family val="2"/>
        <scheme val="minor"/>
      </rPr>
      <t xml:space="preserve"> silicon photonic processor</t>
    </r>
    <r>
      <rPr>
        <sz val="11"/>
        <color theme="1"/>
        <rFont val="Calibri"/>
        <family val="2"/>
        <scheme val="minor"/>
      </rPr>
      <t xml:space="preserve"> to perform Boson Sampling encryption experiments with 5 modes and 2 photons, demonstrating the feasibility of the method on real quantum hardware. For larger images, they performed simulations on StrawberryFields, a quantum photonic software platform developed by Xanadu, due to the limitations of current hardware.</t>
    </r>
  </si>
  <si>
    <t xml:space="preserve">Probability, performance, </t>
  </si>
  <si>
    <t xml:space="preserve">Noisy intermediate-scale quantum (NISQ) era, size, scale, </t>
  </si>
  <si>
    <r>
      <t xml:space="preserve">This paper presents a reverse engineering technique based on a dynamic analysis of Python code in order to extract a definition of the optimization problem. </t>
    </r>
    <r>
      <rPr>
        <b/>
        <sz val="11"/>
        <color theme="1"/>
        <rFont val="Calibri"/>
        <family val="2"/>
        <scheme val="minor"/>
      </rPr>
      <t>Emplea una técnica clásica, la reingeniería, la verifica empleando la computación cuántica, pero lo que proponen es clásico</t>
    </r>
  </si>
  <si>
    <t xml:space="preserve"> NISQ (Noisy Intermediate-Scale Quantum) devices.</t>
  </si>
  <si>
    <t xml:space="preserve">Lack of engineering and design methodologies for software development and verification,  hybrid software modernization (classic-quantum), </t>
  </si>
  <si>
    <t>"The objective of QKD is to share a secret key of random bits, and in this case, I will be specifically examining its use for onetime-pad encryption." The study evaluates the Ekert 91 (E91) protocol for Quantum Key Distribution (QKD) with One-Time Pad cryptography applied to genomic data transmission.</t>
  </si>
  <si>
    <t xml:space="preserve">All results will be executed using IBM’s Qiskit QASM simulator. </t>
  </si>
  <si>
    <t xml:space="preserve">Speedup, number of qubits, </t>
  </si>
  <si>
    <t>"In this research work, we introduce the quantum search algorithm and a 2x2 Sudoku problem is solved using the Grover’s Algorithm"</t>
  </si>
  <si>
    <r>
      <t xml:space="preserve"> Intel Quantum SDK (Software Develop Kit). Quantum gate-based computer. </t>
    </r>
    <r>
      <rPr>
        <b/>
        <sz val="11"/>
        <color theme="1"/>
        <rFont val="Calibri"/>
        <family val="2"/>
        <scheme val="minor"/>
      </rPr>
      <t>Simulador</t>
    </r>
  </si>
  <si>
    <t xml:space="preserve">Number of qubits, solution probability, </t>
  </si>
  <si>
    <t>Es un paper filosófico, no ofrece soluciones sólo analiza el estado de QML e indica algoritmos cuánticos que se pueden emplear, así como plataformas cuánticas de software.</t>
  </si>
  <si>
    <t xml:space="preserve">Probability, speedup, </t>
  </si>
  <si>
    <t>Exponential complexity of quantum systems makes their simulation on classical computers inefficient</t>
  </si>
  <si>
    <r>
      <t xml:space="preserve">The integer factorization problem, with a particular application of the later denoted Prime Factorization, is used to illustrate the different problems that arise when a quantum piece of code is tried to be used as a service. One of the simplest and well-known quantum circuits, the one used to create
Bell states between two qubits is wrapped by a Flask9 service. This Flask service can be deployed in a classical computer and provides a simple way to include quantum algorithms in a complex service-oriented solution. </t>
    </r>
    <r>
      <rPr>
        <b/>
        <sz val="11"/>
        <color theme="1"/>
        <rFont val="Calibri"/>
        <family val="2"/>
        <scheme val="minor"/>
      </rPr>
      <t>Emplea la factorización de enteros como un caso de estudio para evaluar cómo se pueden invocar servicios cuánticos.</t>
    </r>
    <r>
      <rPr>
        <sz val="11"/>
        <color theme="1"/>
        <rFont val="Calibri"/>
        <family val="2"/>
        <scheme val="minor"/>
      </rPr>
      <t xml:space="preserve"> LA PROPUESTA ES EL SERVICIO, FUERA</t>
    </r>
  </si>
  <si>
    <r>
      <t xml:space="preserve">Emplean Amazon Braket como proveedor de servicios tecnológicos cuánticos. Han probado su algoritmo para la factorización de enteros en Rigetti y IonQ (gates) y en Dwave (annealing), son todos los servicios que ofrecia Braket en ese momento. Dicen que emplean tanto </t>
    </r>
    <r>
      <rPr>
        <b/>
        <sz val="11"/>
        <color theme="1"/>
        <rFont val="Calibri"/>
        <family val="2"/>
        <scheme val="minor"/>
      </rPr>
      <t>simuladores</t>
    </r>
    <r>
      <rPr>
        <sz val="11"/>
        <color theme="1"/>
        <rFont val="Calibri"/>
        <family val="2"/>
        <scheme val="minor"/>
      </rPr>
      <t xml:space="preserve"> como </t>
    </r>
    <r>
      <rPr>
        <b/>
        <sz val="11"/>
        <color theme="1"/>
        <rFont val="Calibri"/>
        <family val="2"/>
        <scheme val="minor"/>
      </rPr>
      <t xml:space="preserve">reales </t>
    </r>
    <r>
      <rPr>
        <sz val="11"/>
        <color theme="1"/>
        <rFont val="Calibri"/>
        <family val="2"/>
        <scheme val="minor"/>
      </rPr>
      <t>(three simulators and the two circuit-based computers).</t>
    </r>
  </si>
  <si>
    <t>Performance, number of qubits, number of shots, precision of results, response time, economic cost. Services: resilient, scalable, composable, reliable, secure, maintainable, accountable.</t>
  </si>
  <si>
    <t xml:space="preserve">Hardware dependency; the return of results in quantum processes is subject to errors and does not allow intermediate verification due to system collapse; invoking a quantum program in an agnostic way is impossible; very expensive hardware to build and operate; access to QCaaS is highly dependent on the specific hardware available; developers must have a high level of competence in quantum computing to take advantage of its benefits; nonexistence of algorithms with do-it-yourself characteristics; complexity of problems and hardware dependence hinder the development and generalization of quantum algorithms; need to completely rewrite the algorithm to adapt it to other quantum technology; noise; no communication protocols have been defined; no specifications exist for defining an API to achieve service independence; there are no specifications and code generation tools to generate the stub structure of an API project; there is no location independence (deployment); no suitable monitoring tools exist for quantum services; </t>
  </si>
  <si>
    <t xml:space="preserve">The invocation of a quantum service, giving an implementation in the form of a quantum microservice to a well-known problem, </t>
  </si>
  <si>
    <r>
      <t xml:space="preserve">The paper proposes a </t>
    </r>
    <r>
      <rPr>
        <b/>
        <sz val="11"/>
        <color theme="1"/>
        <rFont val="Calibri"/>
        <family val="2"/>
        <scheme val="minor"/>
      </rPr>
      <t>hybrid HPC-QC stack</t>
    </r>
    <r>
      <rPr>
        <sz val="11"/>
        <color theme="1"/>
        <rFont val="Calibri"/>
        <family val="2"/>
        <scheme val="minor"/>
      </rPr>
      <t xml:space="preserve"> to integrate quantum computing into supercomputers, optimizing the execution of quantum circuits by offloading (sending computations to QC) and onloading (using HPC to optimize QC). Implemented in centers such as LRZ and MQV, it includes new scheduling methods to improve efficiency and reduce downtime, facilitating the adoption of QC in HPC environments. </t>
    </r>
    <r>
      <rPr>
        <b/>
        <sz val="11"/>
        <color theme="1"/>
        <rFont val="Calibri"/>
        <family val="2"/>
        <scheme val="minor"/>
      </rPr>
      <t>No emplea directamente la computación cuántica para resolver un problema de sw.</t>
    </r>
  </si>
  <si>
    <t xml:space="preserve"> Runtime, limited support for multiuser operations, </t>
  </si>
  <si>
    <t>They present two implementations of Quantum Annealing Learning Search (QALS) for a quantum annealer and they test them on two different problems. Solo nos interesa la segunda ya que la primera es para C++; y la segunda emplea Python para Dwave. The implementations were tested on the Number Partitioning Problem (NPP) and on the Travelling Salesman Problem (TSP). The Number Partitioning Problem (NPP) consists in splitting a set of numbers into two subsets such that the difference between the sum of the values in the first subset and the sum of the values in the second subset is minimum. The Travelling Salesman Problem, also known as TSP, consists in _x000C_nding the shortest route through n cities, given the list of cities and their pairwise distances (each city is not necessarily directly connected to all the others).</t>
  </si>
  <si>
    <t xml:space="preserve"> DWave quantum annealers. They mention the use of the Pegasus architecture, which has up to 5700 qubits.</t>
  </si>
  <si>
    <t xml:space="preserve">Performance, computational complexity, (execution) time, number of iterations, (problem) size, </t>
  </si>
  <si>
    <t>Correctness tests in order to know if the solution is correct, they employ a quantum annealer to check.</t>
  </si>
  <si>
    <t xml:space="preserve">NISQ era, limited machine time, </t>
  </si>
  <si>
    <t>In this paper, we present an empirical evaluation of the proposal of O'Gorman et al. in order to assess its practical applicability using the available architectures. They also propose a divide-et-impera approach. A Bayesian network (BN) is a directed acyclic graph (DAG) representing the conditional dependencies of a set of random variables. The method proposed by O'Gorman et al. [4] focuses on the network structure learning (BNSL)
problem, which consists in finding the Bayesian network that most likely has generated a given set of data.</t>
  </si>
  <si>
    <t xml:space="preserve"> Emplean la suite de Dwave, tanto simuladores como cuánticos reales.</t>
  </si>
  <si>
    <t>Effcient, complexity, speedup, number of reads, annealing time, performance, success rate, average result, average resolution time, average number of times in which it obtained the expected solution, quality</t>
  </si>
  <si>
    <t xml:space="preserve"> Constraints on coding and problem mapping in quantum architectures limit scalability and the number of variables that can be processed directly; find a suitable way to represent the objective function (annealing); the limited structure of the annealer topologies prevents a straightforward representation of the problem; the low connectivity of current quantum annealers forces the use of a large number of qubits for the embedding of the problem; internal system constraints impose a maximum annealing time depending on the number of reads; </t>
  </si>
  <si>
    <r>
      <t xml:space="preserve">This paper proposes a secure software licensing scheme based on quantum computing (Secure Software Leasing, SSL), using the principle of non-cloning to prevent unauthorized copying. It introduces a quantum copy protection mechanism and employs Quantum Message Authentication Codes (QMACs) to guarantee the integrity of the licensed software. In addition, it presents an implementation based on compute-and-compare quantum circuits, demonstrating the viability of the solution to strengthen security in software distribution and use. </t>
    </r>
    <r>
      <rPr>
        <b/>
        <sz val="11"/>
        <color theme="1"/>
        <rFont val="Calibri"/>
        <family val="2"/>
        <scheme val="minor"/>
      </rPr>
      <t>El artículo propone un esquema de protección de software basado en principios de computación cuántica, pero no lo implementa ni lo prueba en un entorno cuántico real o simulado.</t>
    </r>
  </si>
  <si>
    <t xml:space="preserve">Correctness, security, reusability, </t>
  </si>
  <si>
    <t xml:space="preserve"> Verification of data authenticity, this verification is a way to confirm that a message or functionality is returned; after such verification is confirmed, further reading/use of the encoded information is impossible. This is because of the quantum no-cloning principle: there are situations where quantum information can
be distributed and used, but it cannot be duplicated. Compute-and-compare circuits are modeled and tested in a simulated environment to verify the non-cloning property of the quantum copy protection scheme. In addition, quantum probability computation is employed to demonstrate the resistance of the system against attacks based on imperfect cloning and partial measurements. Quantum Message Authentication Codes (QMACs) are also analyzed, mathematically validating their ability to protect the authenticity and integrity of the software against unauthorized modifications.</t>
  </si>
  <si>
    <t>They implement password authentication schemes on IBM quantum computers using Python, Qiskit, and liboqs-python. To construct a copy-protected program, we implement a total quantum authentication scheme that uses strong trap codes. For the quantum secure SSL, we used Open Quantum Safe’s liboqs-python for implementing FrodoKEM-1344, and PyCryptodome for implementing AES-256.</t>
  </si>
  <si>
    <t xml:space="preserve">Emplean el ordenador cuántico de IBM ibmq_sydney para ejecutar los 5 tests for correctness. </t>
  </si>
  <si>
    <t xml:space="preserve">Speedup, complexity, depth ("High depth circuits are much more susceptible to noise"), </t>
  </si>
  <si>
    <r>
      <t xml:space="preserve">They validate the software using the Honest-Malicious security model, where one party follows the protocol and the other can act maliciously within certain limits. To verify the correctness of the password authentication scheme, they employ a simplified game based on the work of Broadbent et al. on Secure Software Leasing (SSL) [2]. In this game, a challenger generates a program protected with a secret key 𝑝, sends it to an evaluator and provides him with a challenge input taken from a specific distribution of [2]. The evaluator attempts to process it, verifying whether the scheme meets the expected security properties in the presence of partially dishonest adversaries. To ensure that the communication is secure between the different actors and systems, we implement a quantum secure version of Secure Sockets Layer (SSL). Each trap qubit and its corresponding six auxiliary qubits are then encoded using a </t>
    </r>
    <r>
      <rPr>
        <b/>
        <sz val="11"/>
        <color theme="1"/>
        <rFont val="Calibri"/>
        <family val="2"/>
        <scheme val="minor"/>
      </rPr>
      <t>quantum error correction code</t>
    </r>
    <r>
      <rPr>
        <sz val="11"/>
        <color theme="1"/>
        <rFont val="Calibri"/>
        <family val="2"/>
        <scheme val="minor"/>
      </rPr>
      <t xml:space="preserve">. </t>
    </r>
  </si>
  <si>
    <t xml:space="preserve">Noise, the noise model of the computer does not reflect the actual amount of noise, the noise mitigation actually increases the frequency of unexpected measurement outcomes, </t>
  </si>
  <si>
    <t xml:space="preserve"> "JAQAL, an acryonym for Just Another Quantum Assembly Language" This paper presents the implementation of variational quantum chemistry programs using JAQALPAQ, a quantum assembler language, to execute algorithms such as Variational Quantum Eigensolver (VQE). Its main contribution is the development and testing of quantum software to calculate the fundamental state energies of molecules such as H₂, HeH⁺ and LiH, exploring the feasibility of these calculations on ion trap-based quantum hardware. The VQE algorithm is a hybrid quantum-classical algorithm that uses a classical optimizer to minimize a cost function, which is evaluated using measurement outcomes from circuits executed on quantum hardware.</t>
  </si>
  <si>
    <t>Trabajan con circuitos cuánticos. The paper uses ion trap technology and focuses on the implementation of programs in JAQALPAQ, a language designed to control low-level quantum hardware. For execution, it employs quantum simulations in the JAQALPAQ emulator and proposes testing on QSCOUT (Quantum Scientific Computing Open User Testbed), a quantum processor based on ion traps developed by Sandia National Laboratories.</t>
  </si>
  <si>
    <t xml:space="preserve">Contextuality, samples (en este caso 10000, </t>
  </si>
  <si>
    <t xml:space="preserve">Near-term quantum, </t>
  </si>
  <si>
    <t>They perform a theoretical review of quantum algorithms, their mathematical foundations and speed improvements. Although it mentions experiments with automatic circuit generation and optimization of Shor's Algorithm, its main objective is to analyze the impact of quantum computing on cryptography and security, without developing and applying new quantum solutions to specific software problems.</t>
  </si>
  <si>
    <t xml:space="preserve">Speedup, </t>
  </si>
  <si>
    <t>Se trata de una revisión general de la computación cuántica, de las herramientas disponibles y ofrece una visión general sobre el estado del Machine Learning cuántico.</t>
  </si>
  <si>
    <t xml:space="preserve">General-purpose quantum computing will most likely never be economical, number of qubits, </t>
  </si>
  <si>
    <t>"In this paper, we suggest that procedural generation is one of the most likely fields in which such initial advantages might be found." They introduce a method to encode and manipulate images using multiqubit states. Specifically, the manipulation will be to implement a blur like effect using quantum interference.</t>
  </si>
  <si>
    <t>Emplean Qiskit. Dicen que para este caso es más beneficioso usar simuladores cuánticos debido a la alta tasa de error y al número de qubits.</t>
  </si>
  <si>
    <t xml:space="preserve">Computational complexity, speedup, shots, accuracy,  </t>
  </si>
  <si>
    <t>Number of qubits, the state cannot be accessed directly, error.</t>
  </si>
  <si>
    <t>This paper proposes a quantum procedure for procedural map generation in video games, exploring how quantum algorithms can improve the creation of dynamic worlds and narratives. It uses a model based on quantum networks to simulate the geopolitical evolution of nations within the map, assigning to each entity a set of quantum states that determine its behavior (defensive, offensive or exploratory).</t>
  </si>
  <si>
    <t>Results were taken for a set-up designed to be compatible with the coupling map of both the ibmq_rochester (53 q) and ibmq_cambridge (28 q) devices.</t>
  </si>
  <si>
    <t xml:space="preserve">Computational complexity, speedup, shots, accuracy,  effectiveness, </t>
  </si>
  <si>
    <t xml:space="preserve">Lack of scalability, lack of fault-tolerant quantum hardware, era of noisy quantum computers, the development of quantum algorithms requires very low-level programming, the methods must be specifically adapted to the quantum hardware on which they will be executed, </t>
  </si>
  <si>
    <r>
      <t xml:space="preserve">This paper presents an analysis of quantum algorithms designed for Noisy Intermediate-Scale Quantum (NISQ) devices, focusing on solving the k-local Hamiltonian problem, which is QMA-complete and has applications in quantum optimization and simulation. He discusses exact and approximate methods, including Quantum Approximate Optimization Algorithm (QAOA) and Variational Quantum Eigensolver (VQE), and proposes an algorithmic cooling scheme to minimize the energy of a Hamiltonian with an adaptive quantum circuit. Es </t>
    </r>
    <r>
      <rPr>
        <b/>
        <sz val="11"/>
        <color theme="1"/>
        <rFont val="Calibri"/>
        <family val="2"/>
        <scheme val="minor"/>
      </rPr>
      <t>teórico</t>
    </r>
    <r>
      <rPr>
        <sz val="11"/>
        <color theme="1"/>
        <rFont val="Calibri"/>
        <family val="2"/>
        <scheme val="minor"/>
      </rPr>
      <t>.</t>
    </r>
  </si>
  <si>
    <r>
      <t xml:space="preserve">Depth, runtime, success, high fidelity, efficiency, number of gates </t>
    </r>
    <r>
      <rPr>
        <b/>
        <sz val="11"/>
        <color theme="1"/>
        <rFont val="Calibri"/>
        <family val="2"/>
        <scheme val="minor"/>
      </rPr>
      <t>(time complexity)</t>
    </r>
    <r>
      <rPr>
        <sz val="11"/>
        <color theme="1"/>
        <rFont val="Calibri"/>
        <family val="2"/>
        <scheme val="minor"/>
      </rPr>
      <t xml:space="preserve">, number of qubits </t>
    </r>
    <r>
      <rPr>
        <b/>
        <sz val="11"/>
        <color theme="1"/>
        <rFont val="Calibri"/>
        <family val="2"/>
        <scheme val="minor"/>
      </rPr>
      <t>(memory complexity)</t>
    </r>
    <r>
      <rPr>
        <sz val="11"/>
        <color theme="1"/>
        <rFont val="Calibri"/>
        <family val="2"/>
        <scheme val="minor"/>
      </rPr>
      <t xml:space="preserve">, </t>
    </r>
  </si>
  <si>
    <t xml:space="preserve">Fault-tolerancy, number of qubits, scalability, noisy intermediate-scale quantum (NISQ), coherence, noise, there are relatively few QMA-complete problems that are
known, system size, memory, </t>
  </si>
  <si>
    <t>Achieving fault tolerance in quantum gates</t>
  </si>
  <si>
    <t xml:space="preserve"> This paper proposes an approach for quantum software engineering applied to intelligent robotics, developing new quantum gate designs for massively parallel computing and optimization of control algorithms. It introduces improved methods for Grover's Algorithm and quantum genetic algorithms (QGA) that enable optimization of real-time control systems, such as PID controllers with quantum fuzzy inference (QFI).</t>
  </si>
  <si>
    <r>
      <t xml:space="preserve"> The paper mentions that the proposed quantum algorithms can be implemented on quantum hardware, and explicitly refers to D-Wave processors as a possible execution platform. However, much of the experiments are performed on </t>
    </r>
    <r>
      <rPr>
        <b/>
        <sz val="11"/>
        <color theme="1"/>
        <rFont val="Calibri"/>
        <family val="2"/>
        <scheme val="minor"/>
      </rPr>
      <t>classical simulations</t>
    </r>
    <r>
      <rPr>
        <sz val="11"/>
        <color theme="1"/>
        <rFont val="Calibri"/>
        <family val="2"/>
        <scheme val="minor"/>
      </rPr>
      <t>.</t>
    </r>
  </si>
  <si>
    <t xml:space="preserve">Speedup, stability, controllability, robustness, </t>
  </si>
  <si>
    <t xml:space="preserve"> The paper employs verification and validation methods through simulations, benchmarks and experimental comparisons with classical approaches. Tests are performed on PID, fuzzy and quantum (QFI + QGA) controllers, evaluating their accuracy in positioning a robotic manipulator and their controllability under noise and unexpected events. Standard benchmarks, such as the inverted pendulum (“Cart-Pole”) problem, are used, and 65 experiments are carried out to measure improvements in stability and accuracy with quantum methods. In addition, computational efficiency and computational time reduction are analyzed, demonstrating quantum supremacy in intelligent control. Validation is based on experimentation and comparative analysis.</t>
  </si>
  <si>
    <t>This paper presents TIGER, an approach based on Quantum Annealing to optimize task allocation in heterogeneous architectures. It transforms the task allocation into a QUBO (Quadratic Unconstrained Binary Optimization) formulation, allowing its resolution in quantum hardware.</t>
  </si>
  <si>
    <t xml:space="preserve">Usan Dwave, D-Wave 2X (DW2X) en conjunto con un ordenador clásico. </t>
  </si>
  <si>
    <t xml:space="preserve">Solution quality for computation, speed, problem size, performance, quantum annealing sensitivity, quality of the solution, time-to-solution, scalability, computational cost, communication cost, </t>
  </si>
  <si>
    <t>Small size of the chip, poor connectivity, problem sizesare usually not competitive with those handled by classical solvers, programming complexity, variable range, number of qubits. Limitations Dwave annealer: chips do not support all-to-all qubit connectivity, qubit weights and coupler strengths.</t>
  </si>
  <si>
    <t xml:space="preserve">Transforming a problem into QUBO format, </t>
  </si>
  <si>
    <r>
      <rPr>
        <b/>
        <sz val="11"/>
        <color theme="1"/>
        <rFont val="Calibri"/>
        <family val="2"/>
        <scheme val="minor"/>
      </rPr>
      <t xml:space="preserve">Propone un marco teórico </t>
    </r>
    <r>
      <rPr>
        <sz val="11"/>
        <color theme="1"/>
        <rFont val="Calibri"/>
        <family val="2"/>
        <scheme val="minor"/>
      </rPr>
      <t>para la reutilización de circuitos cuánticos en el desarrollo de software cuántico, con el objetivo de optimizar el diseño y la eficiencia de algoritmos cuánticos.</t>
    </r>
  </si>
  <si>
    <t>Quantum ML &amp; AI</t>
  </si>
  <si>
    <t>Quantum Algorithms</t>
  </si>
  <si>
    <t>Quantum Optimization</t>
  </si>
  <si>
    <t xml:space="preserve">Quantum Security </t>
  </si>
  <si>
    <t>Classical Problems → Solved with Quantum</t>
  </si>
  <si>
    <t>Quantum Problems → Require Quantum Computing</t>
  </si>
  <si>
    <t>x</t>
  </si>
  <si>
    <t>Their methodology adopts a VQE-based ansatz to explore quantum phase transitions in both the transverse field Ising and the XXZ models. Quantum Convolutional Neural Network (QCNN) is utilized to predict phase transitions. It finds applications in fields such as materials science, condensed matter physics, and sustainability research. Initiated by the VQE algorithm, this framework begins its operationwithin the quantum realm, where a specific quantum state is prepared to encode potential solutions. This quantum state is then converted into classical information via a process termed state feature selection, during which essential characteristics of the quantum state are identified and extracted for subsequent processing in classical CNN layers. This methodology introduces a structured integration of quantum and classical computing techniques</t>
  </si>
  <si>
    <t>They discuss and analyze the behavior of the quantum Metropolis-Hastings (M-H) algorithm in an optimization problem which can help optimize the search process inherent in Articial Intelligence (AI). The essence of the advantage of this algorithm comes from the application of a quantum walk operator (Quantum walks can be understood as a generalization of Grover's algorithm) The case study to validate this idea is the N-Queen problem, which has been used recurrently and is still used, as a benchmark for new classical AI algorithms. En este contexto aplican 3 algoritmos distintos de quantum walks para el M-H en el problema de las reinas y los evalúan entre ellos y con su contraparte clásica.</t>
  </si>
  <si>
    <t>Contribution: the formalization and implementation of differentiable quantum transforms. They provide a mathematical description of two such types of transforms (single and batch transforms). A differentiable quantum transform is a composable function that takes a differentiable quantum program as input and returns one or more differentiable quantum programs as output. Aplicaciones: Computation of quantum gradients is a key application of batch transforms, differentiable quantum compilation which transforms a quantum circuit into a hardware-optimized version through synthesis, transpilation and gate programming, a parameterized transformation can insert noise channels into a quantum program, simulating the behavior of a noisy device and allowing to customize the type and amount of noise. Presentan implementaciones de: Optimizing Gradient Computation in a Noisy Setting, Augmenting Differentiable Compilation Transforms with JIT Compilation, Differentiable ErrorMitigation, Learning Noise Parameters with Transforms.</t>
  </si>
  <si>
    <t>This paper proposes a secure software licensing scheme based on quantum computing (Secure Software Leasing, SSL), using the principle of non-cloning to prevent unauthorized copying. It introduces a quantum copy protection mechanism and employs Quantum Message Authentication Codes (QMACs) to guarantee the integrity of the licensed software. In addition, it presents an implementation based on compute-and-compare quantum circuits, demonstrating the viability of the solution to strengthen security in software distribution and use. El artículo propone un esquema de protección de software basado en principios de computación cuántica, pero no lo implementa ni lo prueba en un entorno cuántico real o simulado.</t>
  </si>
  <si>
    <t>This paper presents an analysis of quantum algorithms designed for Noisy Intermediate-Scale Quantum (NISQ) devices, focusing on solving the k-local Hamiltonian problem, which is QMA-complete and has applications in quantum optimization and simulation. He discusses exact and approximate methods, including Quantum Approximate Optimization Algorithm (QAOA) and Variational Quantum Eigensolver (VQE), and proposes an algorithmic cooling scheme to minimize the energy of a Hamiltonian with an adaptive quantum circuit. Es teórico.</t>
  </si>
  <si>
    <t xml:space="preserve">Quantum →  Quantum </t>
  </si>
  <si>
    <t>Classical → Solved with Quantum</t>
  </si>
  <si>
    <t>Employs quantum</t>
  </si>
  <si>
    <t>Quantum</t>
  </si>
  <si>
    <t>Tipo (Circuitos/Annealing)</t>
  </si>
  <si>
    <t>Simulador</t>
  </si>
  <si>
    <t>Plataforma de Simulación</t>
  </si>
  <si>
    <t>Tipo de Simulación</t>
  </si>
  <si>
    <t>Hardware Real</t>
  </si>
  <si>
    <t>Plataforma hw real</t>
  </si>
  <si>
    <t>Clásica</t>
  </si>
  <si>
    <t>Employs classical</t>
  </si>
  <si>
    <t>Employs real quantum computers</t>
  </si>
  <si>
    <t>Circuitos</t>
  </si>
  <si>
    <t>HPC Simulators</t>
  </si>
  <si>
    <t>No</t>
  </si>
  <si>
    <t>None</t>
  </si>
  <si>
    <t>Employs a quantum simulator</t>
  </si>
  <si>
    <t>Atos Quantum Assembly Language (AQASM) using the quantum software stack my Quantum Learning Machine (myQLM) and the programming development platform Quantum Learning Machine (QLM). (AQASM and QLM are powerful tools for building, implementing, and simulating quantum hardware.)</t>
  </si>
  <si>
    <t>AQASM, myQLM, Quantum Learning Machine (QLM)</t>
  </si>
  <si>
    <t xml:space="preserve">Quantum simulators (Qiskit Aer (IBM Quantum)) and real IBM quantum computers (ibm_lagos,  ibm_perth, ibm_brisbane, ibm_osaka). </t>
  </si>
  <si>
    <t>Qiskit Aer (IBM Quantum)</t>
  </si>
  <si>
    <t>IBM Quantum</t>
  </si>
  <si>
    <t>PennyLane</t>
  </si>
  <si>
    <t>Type of quantum computer employed</t>
  </si>
  <si>
    <t>Circuits (Gates)</t>
  </si>
  <si>
    <t>Jax library</t>
  </si>
  <si>
    <t>Circuits (Photonic)</t>
  </si>
  <si>
    <t>Circuits (Ion Traps)</t>
  </si>
  <si>
    <t>Ambos</t>
  </si>
  <si>
    <t>Annealing</t>
  </si>
  <si>
    <t>Pennylane package (quantum circuits), enhanced by the computational acceleration of the cuQuantum SDK. Our strategy utilizes the cuQuantum SDK, which offers a GPUoptimized collection of low-level primitives supporting Pennylane lightning backend. GPU-accelerated quantum circuit simulation, pero indican que en un futuro se debe probar con ordenadores cuanticos reales.</t>
  </si>
  <si>
    <t>PennyLane, cuQuantum SDK</t>
  </si>
  <si>
    <t>Technology employed</t>
  </si>
  <si>
    <t xml:space="preserve">IBM Quantum </t>
  </si>
  <si>
    <t>Quark</t>
  </si>
  <si>
    <t xml:space="preserve">DWave </t>
  </si>
  <si>
    <t>Qiskit Aer (IBM Quantum), Qiskit QML (IBM Quantum), Cirq</t>
  </si>
  <si>
    <t>Amazon Braket</t>
  </si>
  <si>
    <t>Amazon Braket (soporta computadores cuánticos de tres compaías distintas, DWave, Rigetti y IonQ, todos emplean annealing. Emplean varios de ellos, un ejemplo que dan es para DWave). Han utilizando Flask (un framework de Python para desarrollar aplicaciones web) para crear un servicio que simula circuitos cuánticos básicos, específicamente el estado de Bell</t>
  </si>
  <si>
    <t>Amazon Braket: DWave, Rigetti, IonQ</t>
  </si>
  <si>
    <t>Amazon Braket: Dwave</t>
  </si>
  <si>
    <t xml:space="preserve">Xanadu Quantum </t>
  </si>
  <si>
    <t>Rigetti</t>
  </si>
  <si>
    <t>Indica nociones básicas sobre gate-based, topological y adiabatic y da ejemplos de iniciativas en cada campo. A modo de ejemplo ponen un circuito usando IBM Quantum (full adder circuit). Utiliza: Qradar (parte clásica) y Dwave Leap Quantum Computing platform.</t>
  </si>
  <si>
    <t>IBM Quantum,  DWave</t>
  </si>
  <si>
    <t xml:space="preserve">QSCOUT </t>
  </si>
  <si>
    <t>QASM (IBM Quantum)</t>
  </si>
  <si>
    <t xml:space="preserve">HPC Simulators </t>
  </si>
  <si>
    <t>They have executed the QAOA and VQE algorithms using state-vector simulations from Qiskit, while quantum annealing was carried out on real quantum devices (Amazon Braket: DWave 2000Q (2,048 qubits) and the larger DWave Advantage 6.1 (5,760 qubits)). A la hora de estimar el tiempo de ejecución de un circuito en un ordenador real usan IBM-Q Brooklyn (no lo emplean como tal, solo usan sus características para estimar el tiempo)</t>
  </si>
  <si>
    <t>IBM Quantum (State-vector)</t>
  </si>
  <si>
    <t>DWave, IBM Quantum</t>
  </si>
  <si>
    <t>AQASM</t>
  </si>
  <si>
    <t>QPlayer, QASMBench</t>
  </si>
  <si>
    <t>Type of simulator employed</t>
  </si>
  <si>
    <t>myQLM</t>
  </si>
  <si>
    <t>Qiskit Aer (IBM Quantum) (IBM Quantum)</t>
  </si>
  <si>
    <t xml:space="preserve">Quantum Learning Machine (QLM) </t>
  </si>
  <si>
    <t xml:space="preserve">PennyLane </t>
  </si>
  <si>
    <t xml:space="preserve">Jax library </t>
  </si>
  <si>
    <t>The study used a programmable silicon photonic processor to perform Boson Sampling encryption experiments with 5 modes and 2 photons, demonstrating the feasibility of the method on real quantum hardware. For larger images, they performed simulations on StrawberryFields, a quantum photonic software platform developed by Xanadu, due to the limitations of current hardware.</t>
  </si>
  <si>
    <t>Circuitos (Fotónicos)</t>
  </si>
  <si>
    <t>StrawberryFields</t>
  </si>
  <si>
    <t>Circuitos (fotónicos)</t>
  </si>
  <si>
    <t>Xanadu Quantum</t>
  </si>
  <si>
    <t>Cirq</t>
  </si>
  <si>
    <t>Qiskit QASM (IBM Quantum)</t>
  </si>
  <si>
    <t xml:space="preserve">cuQuantum SDK </t>
  </si>
  <si>
    <t xml:space="preserve"> Intel Quantum SDK (Software Develop Kit). Quantum gate-based computer. Simulador</t>
  </si>
  <si>
    <t>Intel Quantum SDK</t>
  </si>
  <si>
    <t xml:space="preserve">QPlayer </t>
  </si>
  <si>
    <t>DWave</t>
  </si>
  <si>
    <t>QASMBench</t>
  </si>
  <si>
    <t xml:space="preserve">StrawberryFields </t>
  </si>
  <si>
    <t xml:space="preserve">Intel Quantum SDK </t>
  </si>
  <si>
    <t>Circuitos (Ion Traps)</t>
  </si>
  <si>
    <t>JAQALPAQ Emulator</t>
  </si>
  <si>
    <t>QSCOUT</t>
  </si>
  <si>
    <t xml:space="preserve">JAQALPAQ Emulator </t>
  </si>
  <si>
    <t>Qiskit</t>
  </si>
  <si>
    <t xml:space="preserve"> The paper mentions that the proposed quantum algorithms can be implemented on quantum hardware, and explicitly refers to DWave processors as a possible execution platform. However, much of the experiments are performed on classical simulations.</t>
  </si>
  <si>
    <t xml:space="preserve">Usan Dwave, DWave 2X (DW2X) en conjunto con un ordenador clásico. </t>
  </si>
  <si>
    <t>IonQ</t>
  </si>
  <si>
    <t>Quantum simulator</t>
  </si>
  <si>
    <t>Real quantum computer</t>
  </si>
  <si>
    <t>(in combination with quantum)</t>
  </si>
  <si>
    <t>Yes</t>
  </si>
  <si>
    <t>Simulation platform</t>
  </si>
  <si>
    <t>Employs simulator</t>
  </si>
  <si>
    <t>1. Performance and Efficiency</t>
  </si>
  <si>
    <t>3. Resources and Complexity</t>
  </si>
  <si>
    <t>5. Other Relevant Terms</t>
  </si>
  <si>
    <t>Performance</t>
  </si>
  <si>
    <t>Speedup</t>
  </si>
  <si>
    <t>Number of qubits</t>
  </si>
  <si>
    <t>Suitability</t>
  </si>
  <si>
    <t>Depth</t>
  </si>
  <si>
    <t>Communication cost</t>
  </si>
  <si>
    <t>Complexity</t>
  </si>
  <si>
    <t>Shallow (~depth)</t>
  </si>
  <si>
    <t>Shots</t>
  </si>
  <si>
    <t>Accuracy</t>
  </si>
  <si>
    <t xml:space="preserve">Performance, efficiency, speedup, accuracy, computational time, number of qubits, computational cost, complexity, training time, </t>
  </si>
  <si>
    <t>Computational speed</t>
  </si>
  <si>
    <t>Number of gates</t>
  </si>
  <si>
    <t>Counts</t>
  </si>
  <si>
    <t>Execution time</t>
  </si>
  <si>
    <t>Problem size</t>
  </si>
  <si>
    <t>Quantum Utility</t>
  </si>
  <si>
    <t>Runtime</t>
  </si>
  <si>
    <t>Computational complexity</t>
  </si>
  <si>
    <t>Quality</t>
  </si>
  <si>
    <t xml:space="preserve">Computational performance, success probability, accuracy, computational speed, scalability, effectiveness, cost-effective, accesibility, speedup, </t>
  </si>
  <si>
    <t>Computational time</t>
  </si>
  <si>
    <t>Probability</t>
  </si>
  <si>
    <t>Computational cost</t>
  </si>
  <si>
    <t>Memory consumption</t>
  </si>
  <si>
    <t>Effectiveness</t>
  </si>
  <si>
    <t>Time-to-solution</t>
  </si>
  <si>
    <t>Cost-effective</t>
  </si>
  <si>
    <t>Scalability</t>
  </si>
  <si>
    <t>Accessibility</t>
  </si>
  <si>
    <t>Reusability</t>
  </si>
  <si>
    <t>Expressivity</t>
  </si>
  <si>
    <t>Cost function</t>
  </si>
  <si>
    <t>2. Result Accuracy and Success</t>
  </si>
  <si>
    <t>Loss function</t>
  </si>
  <si>
    <t>Stability</t>
  </si>
  <si>
    <t xml:space="preserve">Speedup, suitability, performance, runtime, hardware efficiency (meaning that the circuits consist of parameterized one-qubit rotations and two-qubit entangling gates and are kept relatively shallow in order to deal with short coherence times), expressivity (the circuit’s ability to prepare the ground state of any choice of target Hamiltonian), problem size, complexity, shots (en concreto 10000, también los llaman samples, en el contexto de annealing son reads), number of qubits, success rate (% y lo indican pero sin llamarlo success rate), quality of results, stability of the results, probability, depth, execution time, </t>
  </si>
  <si>
    <t>Learning rate</t>
  </si>
  <si>
    <t>Fidelity</t>
  </si>
  <si>
    <t>Training time</t>
  </si>
  <si>
    <t>Precision</t>
  </si>
  <si>
    <t>Reliability</t>
  </si>
  <si>
    <t xml:space="preserve">4. Implementation </t>
  </si>
  <si>
    <t>Quantum annealing sensitivity</t>
  </si>
  <si>
    <t>Success probability</t>
  </si>
  <si>
    <t>Composability</t>
  </si>
  <si>
    <t>Success rate</t>
  </si>
  <si>
    <t>Streamlined</t>
  </si>
  <si>
    <t>Solution probability</t>
  </si>
  <si>
    <t>Controllability</t>
  </si>
  <si>
    <t>Robustness</t>
  </si>
  <si>
    <t>Error probability</t>
  </si>
  <si>
    <t xml:space="preserve">Depth, runtime, success, high fidelity, efficiency, number of gates (time complexity), number of qubits (memory complexity), </t>
  </si>
  <si>
    <t>Performance and efficiency</t>
  </si>
  <si>
    <t>Result accuracy and success</t>
  </si>
  <si>
    <t>Resources and complexity</t>
  </si>
  <si>
    <t xml:space="preserve">Implementation </t>
  </si>
  <si>
    <t>Other relevant terms</t>
  </si>
  <si>
    <t>#</t>
  </si>
  <si>
    <t>%</t>
  </si>
  <si>
    <t>Verification</t>
  </si>
  <si>
    <t xml:space="preserve">Effectiveness ("validated through a quantum simulator"), success rate (% y lo indican directamente), </t>
  </si>
  <si>
    <t>Accuracy metric</t>
  </si>
  <si>
    <t>Accuracy rate</t>
  </si>
  <si>
    <t xml:space="preserve">Test assessment (QOPS valida el circuito cuántico generando casos de prueba aleatorios para cada familia de cadenas de Pauli, con un presupuesto de 1000 casos de prueba por familia. Para cada caso de prueba, QOPS calcula el resultado esperado usando PScompact y ejecuta el circuito con la API de IBM Estimator. Si se utiliza la mitigación de errores, los resultados se procesan con los métodos de mitigación de errores de IBM Estimator. Finalmente, se compara el resultado obtenido con el resultado esperado, y se considera fallido si la diferencia excede un umbral definido por el usuario), probability (%), standard error (lo calculan), </t>
  </si>
  <si>
    <t>Test assessment</t>
  </si>
  <si>
    <t>Standard error</t>
  </si>
  <si>
    <t>Model accuracy</t>
  </si>
  <si>
    <t>Recall</t>
  </si>
  <si>
    <t>F1-Score</t>
  </si>
  <si>
    <t>Training and testing/prediction time efficiency</t>
  </si>
  <si>
    <t>Evaluation of the sum of all penalty terms in the QUBO</t>
  </si>
  <si>
    <t>ANSI/ISO C Specification Language (ACSL)</t>
  </si>
  <si>
    <t>Correctness tests</t>
  </si>
  <si>
    <t>Usage of a quantum annealer to check</t>
  </si>
  <si>
    <t xml:space="preserve"> Verification of data authenticity, this verification is a way to confirm that a message or functionality is returned; after such verification is confirmed, further reading/use of the encoded information is impossible. This is because of the quantum no-cloning principle: there are situations where quantum information can be distributed and used, but it cannot be duplicated. Compute-and-compare circuits are modeled and tested in a simulated environment to verify the non-cloning property of the quantum copy protection scheme. In addition, quantum probability computation is employed to demonstrate the resistance of the system against attacks based on imperfect cloning and partial measurements. Quantum Message Authentication Codes (QMACs) are also analyzed, mathematically validating their ability to protect the authenticity and integrity of the software against unauthorized modifications.</t>
  </si>
  <si>
    <t>Verification of data authenticity</t>
  </si>
  <si>
    <t>Simulation testing</t>
  </si>
  <si>
    <t>Quantum probability computation</t>
  </si>
  <si>
    <t>Analysis of Quantum Message Authentication Codes (QMACs)</t>
  </si>
  <si>
    <t xml:space="preserve">They validate the software using the Honest-Malicious security model, where one party follows the protocol and the other can act maliciously within certain limits. To verify the correctness of the password authentication scheme, they employ a simplified game based on the work of Broadbent et al. on Secure Software Leasing (SSL) [2]. In this game, a challenger generates a program protected with a secret key 𝑝, sends it to an evaluator and provides him with a challenge input taken from a specific distribution of [2]. The evaluator attempts to process it, verifying whether the scheme meets the expected security properties in the presence of partially dishonest adversaries. To ensure that the communication is secure between the different actors and systems, we implement a quantum secure version of Secure Sockets Layer (SSL). Each trap qubit and its corresponding six auxiliary qubits are then encoded using a quantum error correction code. </t>
  </si>
  <si>
    <t>Benchmark: a simplified game based on the work of Broadbent et al. on Secure Software Leasing (SSL)</t>
  </si>
  <si>
    <t>Quantum secure version of Secure Sockets Layer (SSL)</t>
  </si>
  <si>
    <t>Honest-Malicious security model</t>
  </si>
  <si>
    <t>Simulations</t>
  </si>
  <si>
    <t>Benchmarks :inverted pendulum "Cart-Pole" problem</t>
  </si>
  <si>
    <t>Experimentation and comparative analysis with classical approaches</t>
  </si>
  <si>
    <t xml:space="preserve">Verification </t>
  </si>
  <si>
    <t>Hardware limitations</t>
  </si>
  <si>
    <t>Operational</t>
  </si>
  <si>
    <t>NISQ era</t>
  </si>
  <si>
    <t>Error</t>
  </si>
  <si>
    <t>Noise</t>
  </si>
  <si>
    <t>Limited machine time</t>
  </si>
  <si>
    <t>Slow execution time</t>
  </si>
  <si>
    <t>Decoherence/coherence time</t>
  </si>
  <si>
    <t>Usage queues</t>
  </si>
  <si>
    <t>Limited RAM of simulators</t>
  </si>
  <si>
    <t>Gate related (imperfections, inaccuracies or errors)</t>
  </si>
  <si>
    <t>Internal system constraints impose a maximum annealing time</t>
  </si>
  <si>
    <t>Measurement errors</t>
  </si>
  <si>
    <t>Size</t>
  </si>
  <si>
    <t>Fault-tolerancy</t>
  </si>
  <si>
    <t>Development</t>
  </si>
  <si>
    <t>Qubit connectivity</t>
  </si>
  <si>
    <t>Intermediate verification of results is not possible</t>
  </si>
  <si>
    <t>Generating random test cases is timeconsuming and resource-intensive</t>
  </si>
  <si>
    <t>Readout</t>
  </si>
  <si>
    <t>Quantum algorithms and their parameters are architecture-dependent</t>
  </si>
  <si>
    <t>State preparation</t>
  </si>
  <si>
    <t>Explicit specification of expected outputs</t>
  </si>
  <si>
    <t>Efficiency in applying gates</t>
  </si>
  <si>
    <t>Lack of do-it-yourself algorithms</t>
  </si>
  <si>
    <t>Lack of specialized expertise</t>
  </si>
  <si>
    <t>Qubit fidelity</t>
  </si>
  <si>
    <t>Lack of Behavioral Interface Specification Languages</t>
  </si>
  <si>
    <t>Problem mapping</t>
  </si>
  <si>
    <t>Find a suitable way to represent the objective function (annealing)</t>
  </si>
  <si>
    <t>Uncertainty in the outputs</t>
  </si>
  <si>
    <t>Structure of the annealer topologies prevents a straightforward representation of the problem</t>
  </si>
  <si>
    <t>Gate types</t>
  </si>
  <si>
    <t>Programming complexity</t>
  </si>
  <si>
    <t>The noise model of the computer does not reflect the actual amount of noise</t>
  </si>
  <si>
    <t>Variable range</t>
  </si>
  <si>
    <t>Noise mitigation</t>
  </si>
  <si>
    <t>Embedding overhead</t>
  </si>
  <si>
    <t>The quantum no-cloning theorem makes it impossible to copy/paste quantum states</t>
  </si>
  <si>
    <t>Qubit weights and coupler strengths</t>
  </si>
  <si>
    <t>Relaxation time</t>
  </si>
  <si>
    <t>Infraestructure and cost</t>
  </si>
  <si>
    <t>The invocation of quantum services is technically difficult</t>
  </si>
  <si>
    <t>The need for multiple qubits to encode input data limits the complexity of the datasets</t>
  </si>
  <si>
    <t>Non intentional interactions between qubits</t>
  </si>
  <si>
    <t>Quantum computers are expensive to produce and operate</t>
  </si>
  <si>
    <t>Small size of the chip, poor connectivity, problem sizes are usually not competitive with those handled by classical solvers, programming complexity, variable range, number of qubits. Limitations Dwave annealer: chips do not support all-to-all qubit connectivity, qubit weights and coupler strengths.</t>
  </si>
  <si>
    <t>Infraestructure dependence</t>
  </si>
  <si>
    <t>Current abstractions used to define quantum service architectures</t>
  </si>
  <si>
    <t>Usability</t>
  </si>
  <si>
    <t xml:space="preserve">Hardware </t>
  </si>
  <si>
    <t>Benchmark: N-Queens (validation)</t>
  </si>
  <si>
    <t>Hardware challenges</t>
  </si>
  <si>
    <t>Quantum computing (QC) is still in its infancy</t>
  </si>
  <si>
    <t>Integration</t>
  </si>
  <si>
    <t>Performance on NISQ hardware will be very low</t>
  </si>
  <si>
    <t>Error correction</t>
  </si>
  <si>
    <t>Developing devices that work according to the laws of quantum mechanics</t>
  </si>
  <si>
    <t>Problem formulation and representation</t>
  </si>
  <si>
    <t>Developing fault-tolerant quantum error correction codes</t>
  </si>
  <si>
    <t>Quantum devices have been available only since the past few years</t>
  </si>
  <si>
    <t>Errors arising from factors like noise, defective hardware, and decoherence</t>
  </si>
  <si>
    <t>Devices are still imperfect</t>
  </si>
  <si>
    <t>Adoption and usage</t>
  </si>
  <si>
    <t>Maintaining the integrity of quantum information</t>
  </si>
  <si>
    <t>Qubits are inherently fragile and susceptible to decoherence</t>
  </si>
  <si>
    <t>Reliability and fidelity of quantum computations</t>
  </si>
  <si>
    <t>Realization of individual quantum processors with millions of physical qubits</t>
  </si>
  <si>
    <t>Achieving high-fidelity error correction</t>
  </si>
  <si>
    <t>The need for multiple qubits to encode input data adds computational cost and complexity</t>
  </si>
  <si>
    <t>The industry will not adopt quantum devices unless quantum software can be produced in a repeatable, efficient, maintainable, reusable, and cost-effective way</t>
  </si>
  <si>
    <t>Better documentation about how to reuse quantum circuits</t>
  </si>
  <si>
    <t>Quantum interconnect bottleneck (QIB)</t>
  </si>
  <si>
    <t>Adoption of distributed quantum algorithms introduces vulnerabilities</t>
  </si>
  <si>
    <t>Intensive computational requirement of Quantum Machine Learning (QML)</t>
  </si>
  <si>
    <t>Incompatibility with error mitigation methods</t>
  </si>
  <si>
    <t>Enhancing accuracy, extending applicability</t>
  </si>
  <si>
    <t>Detecting phase flip faults</t>
  </si>
  <si>
    <t>Higher-level process of formulating a real-world problem and transforming it to a suitable representation for quantum computers</t>
  </si>
  <si>
    <t>High-level software engineering, low-level design of compilers</t>
  </si>
  <si>
    <t>Current software testing methods are not designed to work efficiently with error mitigation techniques</t>
  </si>
  <si>
    <t>Challenges using real quantum computers like IBM: incompatible test cases, requirement of a complete program specification</t>
  </si>
  <si>
    <t>Low abstraction level, absence of integration, deployment, or quality and security control mechanisms</t>
  </si>
  <si>
    <t>Errors pose challenges for addressing quality and security requirements</t>
  </si>
  <si>
    <t>Lack of support tools for quantum software design</t>
  </si>
  <si>
    <t>Scalability and practicality of current testing methods in real-world scenarios</t>
  </si>
  <si>
    <t>Simulating general-purpose quantum circuits</t>
  </si>
  <si>
    <t>The invocation of a quantum program in an agnostic manner</t>
  </si>
  <si>
    <t>Reworking and extending classical software engineering into the quantum domain</t>
  </si>
  <si>
    <t>Identification of new quantum algorithms for integer factorization</t>
  </si>
  <si>
    <t>Qubits can exist in a linear combination of both 0 and 1 states simultaneously</t>
  </si>
  <si>
    <t>Transforming a problem into QUBO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</si>
</sst>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9" tint="-0.249977111117893"/>
      <name val="Calibri"/>
      <family val="2"/>
      <scheme val="minor"/>
    </font>
    <font>
      <sz val="11"/>
      <color theme="9" tint="-0.249977111117893"/>
      <name val="Calibri"/>
      <family val="2"/>
      <scheme val="minor"/>
    </font>
    <font>
      <strike/>
      <sz val="11"/>
      <color theme="1"/>
      <name val="Calibri"/>
      <family val="2"/>
      <scheme val="minor"/>
    </font>
    <font>
      <sz val="8"/>
      <name val="Calibri"/>
      <family val="2"/>
      <scheme val="minor"/>
    </font>
    <font>
      <sz val="11"/>
      <color theme="9" tint="0.39997558519241921"/>
      <name val="Calibri"/>
      <family val="2"/>
      <scheme val="minor"/>
    </font>
    <font>
      <sz val="9"/>
      <color theme="1"/>
      <name val="Calibri"/>
      <family val="2"/>
      <scheme val="minor"/>
    </font>
    <font>
      <u/>
      <sz val="11"/>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9" tint="0.79998168889431442"/>
        <bgColor theme="9" tint="0.79998168889431442"/>
      </patternFill>
    </fill>
    <fill>
      <patternFill patternType="solid">
        <fgColor rgb="FFFFCCCC"/>
        <bgColor theme="9" tint="0.79998168889431442"/>
      </patternFill>
    </fill>
    <fill>
      <patternFill patternType="solid">
        <fgColor rgb="FFFF9999"/>
        <bgColor indexed="64"/>
      </patternFill>
    </fill>
    <fill>
      <patternFill patternType="solid">
        <fgColor rgb="FFFFE1E1"/>
        <bgColor indexed="64"/>
      </patternFill>
    </fill>
    <fill>
      <patternFill patternType="solid">
        <fgColor theme="9" tint="0.79998168889431442"/>
        <bgColor indexed="64"/>
      </patternFill>
    </fill>
  </fills>
  <borders count="56">
    <border>
      <left/>
      <right/>
      <top/>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
      <left/>
      <right/>
      <top style="thin">
        <color theme="9"/>
      </top>
      <bottom style="thin">
        <color theme="9"/>
      </bottom>
      <diagonal/>
    </border>
    <border>
      <left/>
      <right/>
      <top/>
      <bottom style="thin">
        <color theme="9"/>
      </bottom>
      <diagonal/>
    </border>
    <border>
      <left style="thin">
        <color theme="9"/>
      </left>
      <right style="thin">
        <color theme="9"/>
      </right>
      <top/>
      <bottom style="medium">
        <color rgb="FF4EA72E"/>
      </bottom>
      <diagonal/>
    </border>
    <border>
      <left style="thin">
        <color theme="9"/>
      </left>
      <right style="thin">
        <color theme="9"/>
      </right>
      <top/>
      <bottom style="thin">
        <color theme="9"/>
      </bottom>
      <diagonal/>
    </border>
    <border>
      <left style="thin">
        <color theme="9" tint="-0.24994659260841701"/>
      </left>
      <right style="thin">
        <color theme="9" tint="-0.24994659260841701"/>
      </right>
      <top style="thin">
        <color theme="9" tint="-0.24994659260841701"/>
      </top>
      <bottom/>
      <diagonal/>
    </border>
    <border>
      <left style="thin">
        <color theme="9" tint="-0.24994659260841701"/>
      </left>
      <right style="thin">
        <color theme="9" tint="-0.24994659260841701"/>
      </right>
      <top/>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right style="medium">
        <color theme="9" tint="-0.24994659260841701"/>
      </right>
      <top style="thin">
        <color theme="9" tint="-0.24994659260841701"/>
      </top>
      <bottom style="thin">
        <color theme="9" tint="-0.2499465926084170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dashDot">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ashDot">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dashDot">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theme="9"/>
      </left>
      <right style="thin">
        <color theme="9"/>
      </right>
      <top style="thin">
        <color theme="9"/>
      </top>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9"/>
      </left>
      <right/>
      <top style="thin">
        <color theme="9"/>
      </top>
      <bottom style="thin">
        <color theme="9"/>
      </bottom>
      <diagonal/>
    </border>
    <border>
      <left style="thin">
        <color theme="9"/>
      </left>
      <right/>
      <top style="thin">
        <color theme="9"/>
      </top>
      <bottom/>
      <diagonal/>
    </border>
    <border>
      <left style="thin">
        <color theme="9"/>
      </left>
      <right style="medium">
        <color theme="9"/>
      </right>
      <top style="thin">
        <color theme="9"/>
      </top>
      <bottom style="thin">
        <color theme="9"/>
      </bottom>
      <diagonal/>
    </border>
    <border>
      <left style="medium">
        <color theme="9"/>
      </left>
      <right/>
      <top style="thin">
        <color theme="9"/>
      </top>
      <bottom style="thin">
        <color theme="9"/>
      </bottom>
      <diagonal/>
    </border>
    <border>
      <left style="medium">
        <color theme="9"/>
      </left>
      <right style="thin">
        <color theme="9"/>
      </right>
      <top style="thin">
        <color theme="9"/>
      </top>
      <bottom style="thin">
        <color theme="9"/>
      </bottom>
      <diagonal/>
    </border>
    <border>
      <left/>
      <right style="thin">
        <color theme="9"/>
      </right>
      <top style="thin">
        <color theme="9"/>
      </top>
      <bottom style="thin">
        <color theme="9"/>
      </bottom>
      <diagonal/>
    </border>
    <border>
      <left/>
      <right style="thin">
        <color theme="9"/>
      </right>
      <top style="thin">
        <color theme="9"/>
      </top>
      <bottom/>
      <diagonal/>
    </border>
    <border>
      <left style="medium">
        <color theme="9" tint="-0.24994659260841701"/>
      </left>
      <right/>
      <top style="thin">
        <color theme="9"/>
      </top>
      <bottom style="medium">
        <color theme="9" tint="-0.24994659260841701"/>
      </bottom>
      <diagonal/>
    </border>
    <border>
      <left style="thin">
        <color theme="9"/>
      </left>
      <right style="thin">
        <color theme="9"/>
      </right>
      <top style="thin">
        <color theme="9"/>
      </top>
      <bottom style="medium">
        <color theme="9" tint="-0.24994659260841701"/>
      </bottom>
      <diagonal/>
    </border>
    <border>
      <left style="medium">
        <color theme="9"/>
      </left>
      <right/>
      <top style="thin">
        <color theme="9"/>
      </top>
      <bottom/>
      <diagonal/>
    </border>
    <border>
      <left style="medium">
        <color theme="9"/>
      </left>
      <right/>
      <top/>
      <bottom style="thin">
        <color theme="9"/>
      </bottom>
      <diagonal/>
    </border>
    <border>
      <left style="medium">
        <color theme="9"/>
      </left>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top style="thin">
        <color theme="9"/>
      </top>
      <bottom style="medium">
        <color theme="9"/>
      </bottom>
      <diagonal/>
    </border>
    <border>
      <left style="medium">
        <color theme="9"/>
      </left>
      <right style="medium">
        <color theme="9"/>
      </right>
      <top style="medium">
        <color theme="9"/>
      </top>
      <bottom style="medium">
        <color theme="9"/>
      </bottom>
      <diagonal/>
    </border>
    <border>
      <left style="thin">
        <color theme="9"/>
      </left>
      <right/>
      <top style="thin">
        <color theme="9"/>
      </top>
      <bottom style="medium">
        <color theme="9"/>
      </bottom>
      <diagonal/>
    </border>
    <border>
      <left/>
      <right style="thin">
        <color theme="9"/>
      </right>
      <top style="thin">
        <color theme="9"/>
      </top>
      <bottom style="medium">
        <color theme="9"/>
      </bottom>
      <diagonal/>
    </border>
    <border>
      <left/>
      <right/>
      <top style="thin">
        <color theme="9"/>
      </top>
      <bottom style="medium">
        <color theme="9"/>
      </bottom>
      <diagonal/>
    </border>
    <border>
      <left style="medium">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right style="thin">
        <color theme="9"/>
      </right>
      <top/>
      <bottom style="medium">
        <color theme="9"/>
      </bottom>
      <diagonal/>
    </border>
  </borders>
  <cellStyleXfs count="1">
    <xf numFmtId="0" fontId="0" fillId="0" borderId="0"/>
  </cellStyleXfs>
  <cellXfs count="128">
    <xf numFmtId="0" fontId="0" fillId="0" borderId="0" xfId="0"/>
    <xf numFmtId="0" fontId="0" fillId="0" borderId="0" xfId="0" applyAlignment="1">
      <alignment vertical="top"/>
    </xf>
    <xf numFmtId="0" fontId="1" fillId="0" borderId="1" xfId="0" applyFont="1" applyBorder="1"/>
    <xf numFmtId="0" fontId="0" fillId="2" borderId="2" xfId="0" applyFill="1" applyBorder="1"/>
    <xf numFmtId="0" fontId="0" fillId="0" borderId="2" xfId="0" applyBorder="1"/>
    <xf numFmtId="0" fontId="2" fillId="0" borderId="3" xfId="0" applyFont="1" applyBorder="1"/>
    <xf numFmtId="0" fontId="3" fillId="2" borderId="0" xfId="0" applyFont="1" applyFill="1"/>
    <xf numFmtId="0" fontId="3" fillId="0" borderId="0" xfId="0" applyFont="1"/>
    <xf numFmtId="0" fontId="0" fillId="0" borderId="0" xfId="0" applyAlignment="1">
      <alignment horizontal="center"/>
    </xf>
    <xf numFmtId="0" fontId="1" fillId="0" borderId="5" xfId="0" applyFont="1" applyBorder="1" applyAlignment="1">
      <alignment horizontal="left"/>
    </xf>
    <xf numFmtId="0" fontId="1" fillId="0" borderId="0" xfId="0" applyFont="1"/>
    <xf numFmtId="0" fontId="0" fillId="0" borderId="2" xfId="0" applyBorder="1" applyAlignment="1">
      <alignment horizontal="center"/>
    </xf>
    <xf numFmtId="0" fontId="0" fillId="3" borderId="2" xfId="0" applyFill="1" applyBorder="1" applyAlignment="1">
      <alignment horizontal="center"/>
    </xf>
    <xf numFmtId="0" fontId="4" fillId="4" borderId="0" xfId="0" applyFont="1" applyFill="1"/>
    <xf numFmtId="0" fontId="0" fillId="4" borderId="0" xfId="0" applyFill="1" applyAlignment="1">
      <alignment horizontal="center"/>
    </xf>
    <xf numFmtId="0" fontId="0" fillId="0" borderId="0" xfId="0" applyAlignment="1">
      <alignment horizontal="left"/>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3" xfId="0" applyFont="1" applyBorder="1"/>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6" fillId="0" borderId="0" xfId="0" applyFont="1" applyAlignment="1">
      <alignment horizontal="center" vertical="top"/>
    </xf>
    <xf numFmtId="0" fontId="0" fillId="5" borderId="27" xfId="0" applyFill="1" applyBorder="1" applyAlignment="1">
      <alignment vertical="top" wrapText="1"/>
    </xf>
    <xf numFmtId="0" fontId="0" fillId="0" borderId="27" xfId="0" applyBorder="1" applyAlignment="1">
      <alignment vertical="top"/>
    </xf>
    <xf numFmtId="0" fontId="0" fillId="6" borderId="28" xfId="0" applyFill="1" applyBorder="1" applyAlignment="1">
      <alignment vertical="top" wrapText="1"/>
    </xf>
    <xf numFmtId="0" fontId="0" fillId="0" borderId="28" xfId="0" applyBorder="1" applyAlignment="1">
      <alignment vertical="top"/>
    </xf>
    <xf numFmtId="0" fontId="0" fillId="0" borderId="28" xfId="0" applyBorder="1" applyAlignment="1">
      <alignment vertical="top" wrapText="1"/>
    </xf>
    <xf numFmtId="0" fontId="0" fillId="0" borderId="0" xfId="0" applyAlignment="1">
      <alignment vertical="top" wrapText="1"/>
    </xf>
    <xf numFmtId="0" fontId="0" fillId="0" borderId="29" xfId="0" applyBorder="1" applyAlignment="1">
      <alignment horizontal="center" vertical="center"/>
    </xf>
    <xf numFmtId="0" fontId="6" fillId="5" borderId="0" xfId="0" applyFont="1" applyFill="1" applyAlignment="1">
      <alignment horizontal="center" vertical="top"/>
    </xf>
    <xf numFmtId="0" fontId="6" fillId="0" borderId="0" xfId="0" applyFont="1" applyAlignment="1">
      <alignment horizontal="center"/>
    </xf>
    <xf numFmtId="0" fontId="0" fillId="2" borderId="30" xfId="0" applyFill="1" applyBorder="1" applyAlignment="1">
      <alignment vertical="top"/>
    </xf>
    <xf numFmtId="0" fontId="6" fillId="2" borderId="30" xfId="0" applyFont="1" applyFill="1" applyBorder="1" applyAlignment="1">
      <alignment horizontal="center"/>
    </xf>
    <xf numFmtId="0" fontId="0" fillId="6" borderId="0" xfId="0" applyFill="1" applyAlignment="1">
      <alignment vertical="top"/>
    </xf>
    <xf numFmtId="0" fontId="0" fillId="0" borderId="32" xfId="0" applyBorder="1" applyAlignment="1">
      <alignment horizontal="center" vertical="center"/>
    </xf>
    <xf numFmtId="0" fontId="0" fillId="0" borderId="29" xfId="0" applyBorder="1" applyAlignment="1">
      <alignment horizontal="center" vertical="top" wrapText="1"/>
    </xf>
    <xf numFmtId="0" fontId="0" fillId="0" borderId="33" xfId="0" applyBorder="1" applyAlignment="1">
      <alignment horizontal="center" vertical="center" wrapText="1"/>
    </xf>
    <xf numFmtId="0" fontId="0" fillId="6" borderId="28" xfId="0" applyFill="1" applyBorder="1" applyAlignment="1">
      <alignment vertical="top"/>
    </xf>
    <xf numFmtId="0" fontId="0" fillId="5" borderId="28" xfId="0" applyFill="1" applyBorder="1" applyAlignment="1">
      <alignment vertical="top" wrapText="1"/>
    </xf>
    <xf numFmtId="0" fontId="0" fillId="0" borderId="28" xfId="0" applyBorder="1"/>
    <xf numFmtId="0" fontId="0" fillId="5" borderId="31" xfId="0" applyFill="1" applyBorder="1" applyAlignment="1">
      <alignment vertical="top" wrapText="1"/>
    </xf>
    <xf numFmtId="0" fontId="0" fillId="0" borderId="31" xfId="0" applyBorder="1" applyAlignment="1">
      <alignment vertical="top" wrapText="1"/>
    </xf>
    <xf numFmtId="0" fontId="9" fillId="0" borderId="0" xfId="0" applyFont="1" applyAlignment="1">
      <alignment horizontal="center" vertical="center"/>
    </xf>
    <xf numFmtId="0" fontId="0" fillId="2" borderId="2" xfId="0" applyFill="1" applyBorder="1" applyAlignment="1">
      <alignment vertical="top"/>
    </xf>
    <xf numFmtId="0" fontId="0" fillId="0" borderId="2" xfId="0" applyBorder="1" applyAlignment="1">
      <alignment vertical="top"/>
    </xf>
    <xf numFmtId="0" fontId="0" fillId="6" borderId="27" xfId="0" applyFill="1" applyBorder="1" applyAlignment="1">
      <alignment vertical="top" wrapText="1"/>
    </xf>
    <xf numFmtId="0" fontId="0" fillId="6" borderId="31" xfId="0" applyFill="1" applyBorder="1" applyAlignment="1">
      <alignment vertical="top" wrapText="1"/>
    </xf>
    <xf numFmtId="0" fontId="0" fillId="2" borderId="2" xfId="0" applyFill="1" applyBorder="1" applyAlignment="1">
      <alignment horizontal="center" vertical="top"/>
    </xf>
    <xf numFmtId="0" fontId="0" fillId="0" borderId="2" xfId="0" applyBorder="1" applyAlignment="1">
      <alignment horizontal="center" vertical="top"/>
    </xf>
    <xf numFmtId="0" fontId="0" fillId="2" borderId="2" xfId="0" applyFill="1" applyBorder="1" applyAlignment="1">
      <alignment horizontal="left" vertical="top"/>
    </xf>
    <xf numFmtId="0" fontId="0" fillId="0" borderId="2" xfId="0" applyBorder="1" applyAlignment="1">
      <alignment horizontal="left" vertical="top"/>
    </xf>
    <xf numFmtId="0" fontId="0" fillId="2" borderId="34" xfId="0" applyFill="1" applyBorder="1" applyAlignment="1">
      <alignment horizontal="center" vertical="top"/>
    </xf>
    <xf numFmtId="0" fontId="0" fillId="0" borderId="34" xfId="0" applyBorder="1" applyAlignment="1">
      <alignment horizontal="center" vertical="top"/>
    </xf>
    <xf numFmtId="0" fontId="0" fillId="0" borderId="35" xfId="0" applyBorder="1" applyAlignment="1">
      <alignment horizontal="center" vertical="top"/>
    </xf>
    <xf numFmtId="0" fontId="0" fillId="0" borderId="9" xfId="0" applyBorder="1"/>
    <xf numFmtId="0" fontId="0" fillId="0" borderId="7" xfId="0" applyBorder="1"/>
    <xf numFmtId="0" fontId="0" fillId="0" borderId="8" xfId="0" applyBorder="1"/>
    <xf numFmtId="0" fontId="0" fillId="0" borderId="10" xfId="0" applyBorder="1"/>
    <xf numFmtId="0" fontId="0" fillId="0" borderId="11" xfId="0" applyBorder="1"/>
    <xf numFmtId="0" fontId="1" fillId="0" borderId="36" xfId="0" applyFont="1" applyBorder="1"/>
    <xf numFmtId="0" fontId="0" fillId="0" borderId="3" xfId="0" applyBorder="1" applyAlignment="1">
      <alignment horizontal="left" vertical="top"/>
    </xf>
    <xf numFmtId="0" fontId="0" fillId="2" borderId="3" xfId="0" applyFill="1" applyBorder="1" applyAlignment="1">
      <alignment horizontal="left" vertical="top"/>
    </xf>
    <xf numFmtId="0" fontId="0" fillId="0" borderId="37" xfId="0" applyBorder="1" applyAlignment="1">
      <alignment horizontal="left" vertical="top"/>
    </xf>
    <xf numFmtId="0" fontId="0" fillId="2" borderId="37" xfId="0" applyFill="1" applyBorder="1" applyAlignment="1">
      <alignment horizontal="left" vertical="top"/>
    </xf>
    <xf numFmtId="0" fontId="0" fillId="2" borderId="38" xfId="0" applyFill="1" applyBorder="1" applyAlignment="1">
      <alignment horizontal="center" vertical="top"/>
    </xf>
    <xf numFmtId="0" fontId="0" fillId="0" borderId="38" xfId="0" applyBorder="1" applyAlignment="1">
      <alignment horizontal="center" vertical="top"/>
    </xf>
    <xf numFmtId="0" fontId="0" fillId="2" borderId="37" xfId="0" applyFill="1" applyBorder="1" applyAlignment="1">
      <alignment horizontal="center" vertical="top"/>
    </xf>
    <xf numFmtId="0" fontId="0" fillId="2" borderId="39" xfId="0" applyFill="1" applyBorder="1" applyAlignment="1">
      <alignment horizontal="center" vertical="top"/>
    </xf>
    <xf numFmtId="0" fontId="1" fillId="0" borderId="12" xfId="0" applyFont="1" applyBorder="1"/>
    <xf numFmtId="0" fontId="0" fillId="0" borderId="39" xfId="0" applyBorder="1" applyAlignment="1">
      <alignment horizontal="center" vertical="top"/>
    </xf>
    <xf numFmtId="0" fontId="0" fillId="0" borderId="40" xfId="0" applyBorder="1" applyAlignment="1">
      <alignment horizontal="center" vertical="top"/>
    </xf>
    <xf numFmtId="0" fontId="1" fillId="0" borderId="36" xfId="0" applyFont="1" applyBorder="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xf>
    <xf numFmtId="0" fontId="0" fillId="0" borderId="4" xfId="0" applyBorder="1" applyAlignment="1">
      <alignment horizontal="left" vertical="top"/>
    </xf>
    <xf numFmtId="0" fontId="0" fillId="0" borderId="6" xfId="0" applyBorder="1" applyAlignment="1">
      <alignment horizontal="center" vertical="top"/>
    </xf>
    <xf numFmtId="0" fontId="0" fillId="2" borderId="41" xfId="0" applyFill="1" applyBorder="1" applyAlignment="1">
      <alignment horizontal="left" vertical="top"/>
    </xf>
    <xf numFmtId="0" fontId="0" fillId="2" borderId="42" xfId="0" applyFill="1" applyBorder="1" applyAlignment="1">
      <alignment horizontal="center" vertical="top"/>
    </xf>
    <xf numFmtId="0" fontId="0" fillId="2" borderId="43" xfId="0" applyFill="1" applyBorder="1" applyAlignment="1">
      <alignment horizontal="center"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center" vertical="top"/>
    </xf>
    <xf numFmtId="0" fontId="0" fillId="2" borderId="47" xfId="0" applyFill="1" applyBorder="1" applyAlignment="1">
      <alignment horizontal="left" vertical="top"/>
    </xf>
    <xf numFmtId="0" fontId="0" fillId="2" borderId="1" xfId="0" applyFill="1" applyBorder="1" applyAlignment="1">
      <alignment horizontal="center" vertical="top"/>
    </xf>
    <xf numFmtId="0" fontId="0" fillId="0" borderId="37" xfId="0" applyBorder="1" applyAlignment="1">
      <alignment horizontal="center" vertical="top"/>
    </xf>
    <xf numFmtId="1" fontId="0" fillId="2" borderId="2" xfId="0" applyNumberFormat="1" applyFill="1" applyBorder="1" applyAlignment="1">
      <alignment horizontal="center" vertical="top"/>
    </xf>
    <xf numFmtId="1" fontId="0" fillId="0" borderId="2" xfId="0" applyNumberFormat="1" applyBorder="1" applyAlignment="1">
      <alignment horizontal="center" vertical="top"/>
    </xf>
    <xf numFmtId="9" fontId="0" fillId="2" borderId="2" xfId="0" applyNumberFormat="1" applyFill="1" applyBorder="1" applyAlignment="1">
      <alignment horizontal="center" vertical="top"/>
    </xf>
    <xf numFmtId="9" fontId="0" fillId="0" borderId="2" xfId="0" applyNumberFormat="1" applyBorder="1" applyAlignment="1">
      <alignment horizontal="center" vertical="top"/>
    </xf>
    <xf numFmtId="0" fontId="0" fillId="0" borderId="48" xfId="0" applyBorder="1" applyAlignment="1">
      <alignment vertical="center"/>
    </xf>
    <xf numFmtId="0" fontId="0" fillId="0" borderId="48" xfId="0" applyBorder="1"/>
    <xf numFmtId="0" fontId="0" fillId="2" borderId="2" xfId="0" applyFill="1" applyBorder="1" applyAlignment="1">
      <alignment horizontal="right" vertical="top"/>
    </xf>
    <xf numFmtId="0" fontId="0" fillId="0" borderId="2" xfId="0" applyBorder="1" applyAlignment="1">
      <alignment horizontal="right" vertical="top"/>
    </xf>
    <xf numFmtId="0" fontId="0" fillId="0" borderId="30" xfId="0" applyBorder="1" applyAlignment="1">
      <alignment horizontal="right" vertical="top"/>
    </xf>
    <xf numFmtId="1" fontId="0" fillId="0" borderId="0" xfId="0" applyNumberFormat="1"/>
    <xf numFmtId="9" fontId="0" fillId="0" borderId="0" xfId="0" applyNumberFormat="1"/>
    <xf numFmtId="0" fontId="0" fillId="0" borderId="0" xfId="0" applyAlignment="1">
      <alignment vertical="center" wrapText="1"/>
    </xf>
    <xf numFmtId="0" fontId="1" fillId="0" borderId="0" xfId="0" applyFont="1" applyAlignment="1">
      <alignment vertical="center"/>
    </xf>
    <xf numFmtId="0" fontId="0" fillId="0" borderId="43" xfId="0" applyBorder="1" applyAlignment="1">
      <alignment horizontal="center" vertical="top"/>
    </xf>
    <xf numFmtId="1" fontId="0" fillId="0" borderId="30" xfId="0" applyNumberFormat="1" applyBorder="1" applyAlignment="1">
      <alignment horizontal="center" vertical="top"/>
    </xf>
    <xf numFmtId="0" fontId="0" fillId="0" borderId="52" xfId="0" applyBorder="1"/>
    <xf numFmtId="0" fontId="0" fillId="0" borderId="53" xfId="0" applyBorder="1"/>
    <xf numFmtId="1" fontId="0" fillId="0" borderId="54" xfId="0" applyNumberFormat="1" applyBorder="1"/>
    <xf numFmtId="0" fontId="0" fillId="2" borderId="30" xfId="0" applyFill="1" applyBorder="1" applyAlignment="1">
      <alignment horizontal="right" vertical="top"/>
    </xf>
    <xf numFmtId="0" fontId="0" fillId="0" borderId="48" xfId="0" applyBorder="1" applyAlignment="1">
      <alignment horizontal="right" vertical="top"/>
    </xf>
    <xf numFmtId="0" fontId="2" fillId="0" borderId="3" xfId="0" applyFont="1" applyBorder="1" applyAlignment="1">
      <alignment horizontal="center"/>
    </xf>
    <xf numFmtId="0" fontId="1" fillId="0" borderId="12" xfId="0" applyFont="1" applyBorder="1" applyAlignment="1">
      <alignment horizontal="left" vertical="center"/>
    </xf>
    <xf numFmtId="0" fontId="0" fillId="2" borderId="43" xfId="0" applyFill="1" applyBorder="1" applyAlignment="1">
      <alignment horizontal="center" vertical="top"/>
    </xf>
    <xf numFmtId="0" fontId="0" fillId="2" borderId="40" xfId="0" applyFill="1" applyBorder="1" applyAlignment="1">
      <alignment horizontal="center" vertical="top"/>
    </xf>
    <xf numFmtId="0" fontId="1" fillId="0" borderId="36" xfId="0" applyFont="1" applyBorder="1" applyAlignment="1">
      <alignment horizontal="left" vertical="center" wrapText="1"/>
    </xf>
    <xf numFmtId="0" fontId="1" fillId="0" borderId="49"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5" xfId="0" applyFont="1" applyBorder="1" applyAlignment="1">
      <alignment horizontal="left"/>
    </xf>
  </cellXfs>
  <cellStyles count="1">
    <cellStyle name="Normal" xfId="0" builtinId="0"/>
  </cellStyles>
  <dxfs count="31">
    <dxf>
      <fill>
        <patternFill>
          <bgColor rgb="FFFFCCCC"/>
        </patternFill>
      </fill>
    </dxf>
    <dxf>
      <fill>
        <patternFill>
          <bgColor theme="9" tint="0.59996337778862885"/>
        </patternFill>
      </fill>
    </dxf>
    <dxf>
      <font>
        <color theme="1"/>
      </font>
      <fill>
        <patternFill>
          <bgColor theme="9" tint="0.59996337778862885"/>
        </patternFill>
      </fill>
    </dxf>
    <dxf>
      <font>
        <color auto="1"/>
      </font>
      <fill>
        <patternFill>
          <bgColor rgb="FFFFCCCC"/>
        </patternFill>
      </fill>
    </dxf>
    <dxf>
      <font>
        <color theme="1"/>
      </font>
      <fill>
        <patternFill>
          <bgColor theme="9" tint="0.59996337778862885"/>
        </patternFill>
      </fill>
    </dxf>
    <dxf>
      <font>
        <color auto="1"/>
      </font>
      <fill>
        <patternFill>
          <bgColor rgb="FFFFCCCC"/>
        </patternFill>
      </fill>
    </dxf>
    <dxf>
      <font>
        <color theme="1"/>
      </font>
      <fill>
        <patternFill>
          <bgColor theme="9" tint="0.59996337778862885"/>
        </patternFill>
      </fill>
    </dxf>
    <dxf>
      <font>
        <color auto="1"/>
      </font>
      <fill>
        <patternFill>
          <bgColor rgb="FFFFCCCC"/>
        </patternFill>
      </fill>
    </dxf>
    <dxf>
      <font>
        <color theme="1"/>
      </font>
      <fill>
        <patternFill>
          <bgColor theme="9" tint="0.59996337778862885"/>
        </patternFill>
      </fill>
    </dxf>
    <dxf>
      <font>
        <color auto="1"/>
      </font>
      <fill>
        <patternFill>
          <bgColor rgb="FFFFCCCC"/>
        </patternFill>
      </fill>
    </dxf>
    <dxf>
      <font>
        <color theme="1"/>
      </font>
      <fill>
        <patternFill>
          <bgColor theme="9" tint="0.59996337778862885"/>
        </patternFill>
      </fill>
    </dxf>
    <dxf>
      <font>
        <color auto="1"/>
      </font>
      <fill>
        <patternFill>
          <bgColor rgb="FFFFCCCC"/>
        </patternFill>
      </fill>
    </dxf>
    <dxf>
      <font>
        <color theme="1"/>
      </font>
      <fill>
        <patternFill>
          <bgColor theme="9" tint="0.59996337778862885"/>
        </patternFill>
      </fill>
    </dxf>
    <dxf>
      <font>
        <color auto="1"/>
      </font>
      <fill>
        <patternFill>
          <bgColor rgb="FFFFCCCC"/>
        </patternFill>
      </fill>
    </dxf>
    <dxf>
      <font>
        <color theme="1"/>
      </font>
      <fill>
        <patternFill>
          <bgColor theme="9" tint="0.59996337778862885"/>
        </patternFill>
      </fill>
    </dxf>
    <dxf>
      <font>
        <color auto="1"/>
      </font>
      <fill>
        <patternFill>
          <bgColor rgb="FFFFCCCC"/>
        </patternFill>
      </fill>
    </dxf>
    <dxf>
      <font>
        <color theme="1"/>
      </font>
      <fill>
        <patternFill>
          <bgColor theme="9" tint="0.59996337778862885"/>
        </patternFill>
      </fill>
    </dxf>
    <dxf>
      <font>
        <color auto="1"/>
      </font>
      <fill>
        <patternFill>
          <bgColor rgb="FFFFCCCC"/>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'Scopus search results'!$M$2</c:f>
              <c:strCache>
                <c:ptCount val="1"/>
                <c:pt idx="0">
                  <c:v># articles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'[1]Search analysis'!$A$2:$A$37</c:f>
              <c:strCache>
                <c:ptCount val="36"/>
                <c:pt idx="0">
                  <c:v>Year</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pt idx="33">
                  <c:v>2022</c:v>
                </c:pt>
                <c:pt idx="34">
                  <c:v>2023</c:v>
                </c:pt>
                <c:pt idx="35">
                  <c:v>2024</c:v>
                </c:pt>
              </c:strCache>
            </c:strRef>
          </c:cat>
          <c:val>
            <c:numRef>
              <c:f>'Scopus search results'!$M$3:$M$37</c:f>
              <c:numCache>
                <c:formatCode>General</c:formatCode>
                <c:ptCount val="35"/>
                <c:pt idx="0">
                  <c:v>1</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1</c:v>
                </c:pt>
                <c:pt idx="16">
                  <c:v>1</c:v>
                </c:pt>
                <c:pt idx="17">
                  <c:v>0</c:v>
                </c:pt>
                <c:pt idx="18">
                  <c:v>0</c:v>
                </c:pt>
                <c:pt idx="19">
                  <c:v>1</c:v>
                </c:pt>
                <c:pt idx="20">
                  <c:v>2</c:v>
                </c:pt>
                <c:pt idx="21">
                  <c:v>0</c:v>
                </c:pt>
                <c:pt idx="22">
                  <c:v>0</c:v>
                </c:pt>
                <c:pt idx="23">
                  <c:v>1</c:v>
                </c:pt>
                <c:pt idx="24">
                  <c:v>0</c:v>
                </c:pt>
                <c:pt idx="25">
                  <c:v>0</c:v>
                </c:pt>
                <c:pt idx="26">
                  <c:v>0</c:v>
                </c:pt>
                <c:pt idx="27">
                  <c:v>0</c:v>
                </c:pt>
                <c:pt idx="28">
                  <c:v>3</c:v>
                </c:pt>
                <c:pt idx="29">
                  <c:v>8</c:v>
                </c:pt>
                <c:pt idx="30">
                  <c:v>29</c:v>
                </c:pt>
                <c:pt idx="31">
                  <c:v>49</c:v>
                </c:pt>
                <c:pt idx="32">
                  <c:v>50</c:v>
                </c:pt>
                <c:pt idx="33">
                  <c:v>80</c:v>
                </c:pt>
                <c:pt idx="34">
                  <c:v>96</c:v>
                </c:pt>
              </c:numCache>
            </c:numRef>
          </c:val>
          <c:smooth val="0"/>
          <c:extLst>
            <c:ext xmlns:c16="http://schemas.microsoft.com/office/drawing/2014/chart" uri="{C3380CC4-5D6E-409C-BE32-E72D297353CC}">
              <c16:uniqueId val="{00000000-CDB4-4C4C-A5FA-B498F6B8AA1B}"/>
            </c:ext>
          </c:extLst>
        </c:ser>
        <c:dLbls>
          <c:showLegendKey val="0"/>
          <c:showVal val="0"/>
          <c:showCatName val="0"/>
          <c:showSerName val="0"/>
          <c:showPercent val="0"/>
          <c:showBubbleSize val="0"/>
        </c:dLbls>
        <c:marker val="1"/>
        <c:smooth val="0"/>
        <c:axId val="1787940464"/>
        <c:axId val="1787940944"/>
      </c:lineChart>
      <c:catAx>
        <c:axId val="17879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87940944"/>
        <c:crosses val="autoZero"/>
        <c:auto val="1"/>
        <c:lblAlgn val="ctr"/>
        <c:lblOffset val="100"/>
        <c:noMultiLvlLbl val="0"/>
      </c:catAx>
      <c:valAx>
        <c:axId val="178794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8794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'RQ2'!$Q$42</c:f>
              <c:strCache>
                <c:ptCount val="1"/>
                <c:pt idx="0">
                  <c:v>DWave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'RQ2'!$P$43:$P$48</c:f>
              <c:numCache>
                <c:formatCode>General</c:formatCode>
                <c:ptCount val="6"/>
                <c:pt idx="0">
                  <c:v>2019</c:v>
                </c:pt>
                <c:pt idx="1">
                  <c:v>2020</c:v>
                </c:pt>
                <c:pt idx="2">
                  <c:v>2021</c:v>
                </c:pt>
                <c:pt idx="3">
                  <c:v>2022</c:v>
                </c:pt>
                <c:pt idx="4">
                  <c:v>2023</c:v>
                </c:pt>
                <c:pt idx="5">
                  <c:v>2024</c:v>
                </c:pt>
              </c:numCache>
            </c:numRef>
          </c:cat>
          <c:val>
            <c:numRef>
              <c:f>'RQ2'!$Q$43:$Q$48</c:f>
              <c:numCache>
                <c:formatCode>General</c:formatCode>
                <c:ptCount val="6"/>
                <c:pt idx="0">
                  <c:v>1</c:v>
                </c:pt>
                <c:pt idx="1">
                  <c:v>0</c:v>
                </c:pt>
                <c:pt idx="2">
                  <c:v>0</c:v>
                </c:pt>
                <c:pt idx="3">
                  <c:v>2</c:v>
                </c:pt>
                <c:pt idx="4">
                  <c:v>1</c:v>
                </c:pt>
                <c:pt idx="5">
                  <c:v>2</c:v>
                </c:pt>
              </c:numCache>
            </c:numRef>
          </c:val>
          <c:smooth val="0"/>
          <c:extLst>
            <c:ext xmlns:c16="http://schemas.microsoft.com/office/drawing/2014/chart" uri="{C3380CC4-5D6E-409C-BE32-E72D297353CC}">
              <c16:uniqueId val="{00000000-F663-4AB1-915A-BC777268767B}"/>
            </c:ext>
          </c:extLst>
        </c:ser>
        <c:ser>
          <c:idx val="1"/>
          <c:order val="1"/>
          <c:tx>
            <c:strRef>
              <c:f>'RQ2'!$R$42</c:f>
              <c:strCache>
                <c:ptCount val="1"/>
                <c:pt idx="0">
                  <c:v>IBM Quantum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'RQ2'!$P$43:$P$48</c:f>
              <c:numCache>
                <c:formatCode>General</c:formatCode>
                <c:ptCount val="6"/>
                <c:pt idx="0">
                  <c:v>2019</c:v>
                </c:pt>
                <c:pt idx="1">
                  <c:v>2020</c:v>
                </c:pt>
                <c:pt idx="2">
                  <c:v>2021</c:v>
                </c:pt>
                <c:pt idx="3">
                  <c:v>2022</c:v>
                </c:pt>
                <c:pt idx="4">
                  <c:v>2023</c:v>
                </c:pt>
                <c:pt idx="5">
                  <c:v>2024</c:v>
                </c:pt>
              </c:numCache>
            </c:numRef>
          </c:cat>
          <c:val>
            <c:numRef>
              <c:f>'RQ2'!$R$43:$R$48</c:f>
              <c:numCache>
                <c:formatCode>General</c:formatCode>
                <c:ptCount val="6"/>
                <c:pt idx="0">
                  <c:v>0</c:v>
                </c:pt>
                <c:pt idx="1">
                  <c:v>1</c:v>
                </c:pt>
                <c:pt idx="2">
                  <c:v>1</c:v>
                </c:pt>
                <c:pt idx="3">
                  <c:v>0</c:v>
                </c:pt>
                <c:pt idx="4">
                  <c:v>2</c:v>
                </c:pt>
                <c:pt idx="5">
                  <c:v>4</c:v>
                </c:pt>
              </c:numCache>
            </c:numRef>
          </c:val>
          <c:smooth val="0"/>
          <c:extLst>
            <c:ext xmlns:c16="http://schemas.microsoft.com/office/drawing/2014/chart" uri="{C3380CC4-5D6E-409C-BE32-E72D297353CC}">
              <c16:uniqueId val="{00000001-F663-4AB1-915A-BC777268767B}"/>
            </c:ext>
          </c:extLst>
        </c:ser>
        <c:dLbls>
          <c:showLegendKey val="0"/>
          <c:showVal val="0"/>
          <c:showCatName val="0"/>
          <c:showSerName val="0"/>
          <c:showPercent val="0"/>
          <c:showBubbleSize val="0"/>
        </c:dLbls>
        <c:marker val="1"/>
        <c:smooth val="0"/>
        <c:axId val="1019116048"/>
        <c:axId val="1492349776"/>
      </c:lineChart>
      <c:catAx>
        <c:axId val="101911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92349776"/>
        <c:crosses val="autoZero"/>
        <c:auto val="1"/>
        <c:lblAlgn val="ctr"/>
        <c:lblOffset val="100"/>
        <c:noMultiLvlLbl val="0"/>
      </c:catAx>
      <c:valAx>
        <c:axId val="149234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crossAx val="101911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'RQ2'!$Q$50</c:f>
              <c:strCache>
                <c:ptCount val="1"/>
                <c:pt idx="0">
                  <c:v>Quantum simulator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'RQ2'!$P$51:$P$56</c:f>
              <c:numCache>
                <c:formatCode>General</c:formatCode>
                <c:ptCount val="6"/>
                <c:pt idx="0">
                  <c:v>2019</c:v>
                </c:pt>
                <c:pt idx="1">
                  <c:v>2020</c:v>
                </c:pt>
                <c:pt idx="2">
                  <c:v>2021</c:v>
                </c:pt>
                <c:pt idx="3">
                  <c:v>2022</c:v>
                </c:pt>
                <c:pt idx="4">
                  <c:v>2023</c:v>
                </c:pt>
                <c:pt idx="5">
                  <c:v>2024</c:v>
                </c:pt>
              </c:numCache>
            </c:numRef>
          </c:cat>
          <c:val>
            <c:numRef>
              <c:f>'RQ2'!$Q$51:$Q$56</c:f>
              <c:numCache>
                <c:formatCode>General</c:formatCode>
                <c:ptCount val="6"/>
                <c:pt idx="0">
                  <c:v>0</c:v>
                </c:pt>
                <c:pt idx="1">
                  <c:v>2</c:v>
                </c:pt>
                <c:pt idx="2">
                  <c:v>1</c:v>
                </c:pt>
                <c:pt idx="3">
                  <c:v>1</c:v>
                </c:pt>
                <c:pt idx="4">
                  <c:v>10</c:v>
                </c:pt>
                <c:pt idx="5">
                  <c:v>9</c:v>
                </c:pt>
              </c:numCache>
            </c:numRef>
          </c:val>
          <c:smooth val="0"/>
          <c:extLst>
            <c:ext xmlns:c16="http://schemas.microsoft.com/office/drawing/2014/chart" uri="{C3380CC4-5D6E-409C-BE32-E72D297353CC}">
              <c16:uniqueId val="{00000000-CCC1-470D-9564-32373445A2EE}"/>
            </c:ext>
          </c:extLst>
        </c:ser>
        <c:ser>
          <c:idx val="1"/>
          <c:order val="1"/>
          <c:tx>
            <c:strRef>
              <c:f>'RQ2'!$R$50</c:f>
              <c:strCache>
                <c:ptCount val="1"/>
                <c:pt idx="0">
                  <c:v>Real quantum computer</c:v>
                </c:pt>
              </c:strCache>
            </c:strRef>
          </c:tx>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cat>
            <c:numRef>
              <c:f>'RQ2'!$P$51:$P$56</c:f>
              <c:numCache>
                <c:formatCode>General</c:formatCode>
                <c:ptCount val="6"/>
                <c:pt idx="0">
                  <c:v>2019</c:v>
                </c:pt>
                <c:pt idx="1">
                  <c:v>2020</c:v>
                </c:pt>
                <c:pt idx="2">
                  <c:v>2021</c:v>
                </c:pt>
                <c:pt idx="3">
                  <c:v>2022</c:v>
                </c:pt>
                <c:pt idx="4">
                  <c:v>2023</c:v>
                </c:pt>
                <c:pt idx="5">
                  <c:v>2024</c:v>
                </c:pt>
              </c:numCache>
            </c:numRef>
          </c:cat>
          <c:val>
            <c:numRef>
              <c:f>'RQ2'!$R$51:$R$56</c:f>
              <c:numCache>
                <c:formatCode>General</c:formatCode>
                <c:ptCount val="6"/>
                <c:pt idx="0">
                  <c:v>1</c:v>
                </c:pt>
                <c:pt idx="1">
                  <c:v>1</c:v>
                </c:pt>
                <c:pt idx="2">
                  <c:v>2</c:v>
                </c:pt>
                <c:pt idx="3">
                  <c:v>2</c:v>
                </c:pt>
                <c:pt idx="4">
                  <c:v>3</c:v>
                </c:pt>
                <c:pt idx="5">
                  <c:v>5</c:v>
                </c:pt>
              </c:numCache>
            </c:numRef>
          </c:val>
          <c:smooth val="0"/>
          <c:extLst>
            <c:ext xmlns:c16="http://schemas.microsoft.com/office/drawing/2014/chart" uri="{C3380CC4-5D6E-409C-BE32-E72D297353CC}">
              <c16:uniqueId val="{00000001-CCC1-470D-9564-32373445A2EE}"/>
            </c:ext>
          </c:extLst>
        </c:ser>
        <c:dLbls>
          <c:showLegendKey val="0"/>
          <c:showVal val="0"/>
          <c:showCatName val="0"/>
          <c:showSerName val="0"/>
          <c:showPercent val="0"/>
          <c:showBubbleSize val="0"/>
        </c:dLbls>
        <c:marker val="1"/>
        <c:smooth val="0"/>
        <c:axId val="1122591920"/>
        <c:axId val="999003184"/>
      </c:lineChart>
      <c:catAx>
        <c:axId val="112259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9003184"/>
        <c:crosses val="autoZero"/>
        <c:auto val="1"/>
        <c:lblAlgn val="ctr"/>
        <c:lblOffset val="100"/>
        <c:noMultiLvlLbl val="0"/>
      </c:catAx>
      <c:valAx>
        <c:axId val="99900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crossAx val="112259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'RQ3'!$S$2:$S$6</c:f>
              <c:strCache>
                <c:ptCount val="5"/>
                <c:pt idx="0">
                  <c:v>30%</c:v>
                </c:pt>
                <c:pt idx="1">
                  <c:v>22%</c:v>
                </c:pt>
                <c:pt idx="2">
                  <c:v>36%</c:v>
                </c:pt>
                <c:pt idx="3">
                  <c:v>7%</c:v>
                </c:pt>
                <c:pt idx="4">
                  <c:v>5%</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67D-4041-8B39-503D2C5C907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67D-4041-8B39-503D2C5C907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67D-4041-8B39-503D2C5C9077}"/>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867D-4041-8B39-503D2C5C9077}"/>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867D-4041-8B39-503D2C5C9077}"/>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867D-4041-8B39-503D2C5C907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'RQ3'!$P$2:$P$6</c:f>
              <c:strCache>
                <c:ptCount val="5"/>
                <c:pt idx="0">
                  <c:v>Performance and efficiency</c:v>
                </c:pt>
                <c:pt idx="1">
                  <c:v>Result accuracy and success</c:v>
                </c:pt>
                <c:pt idx="2">
                  <c:v>Resources and complexity</c:v>
                </c:pt>
                <c:pt idx="3">
                  <c:v>Implementation </c:v>
                </c:pt>
                <c:pt idx="4">
                  <c:v>Other relevant terms</c:v>
                </c:pt>
              </c:strCache>
            </c:strRef>
          </c:cat>
          <c:val>
            <c:numRef>
              <c:f>[1]RQ3!$J$33:$J$37</c:f>
              <c:numCache>
                <c:formatCode>0%</c:formatCode>
                <c:ptCount val="5"/>
                <c:pt idx="0">
                  <c:v>0.3</c:v>
                </c:pt>
                <c:pt idx="1">
                  <c:v>0.22</c:v>
                </c:pt>
                <c:pt idx="2">
                  <c:v>0.36</c:v>
                </c:pt>
                <c:pt idx="3">
                  <c:v>7.0000000000000007E-2</c:v>
                </c:pt>
                <c:pt idx="4">
                  <c:v>0.05</c:v>
                </c:pt>
              </c:numCache>
            </c:numRef>
          </c:val>
          <c:extLst>
            <c:ext xmlns:c16="http://schemas.microsoft.com/office/drawing/2014/chart" uri="{C3380CC4-5D6E-409C-BE32-E72D297353CC}">
              <c16:uniqueId val="{0000000C-867D-4041-8B39-503D2C5C907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2182504872015"/>
          <c:y val="0.20209016020803405"/>
          <c:w val="0.33677107573027687"/>
          <c:h val="0.71591205833681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'RQ4'!$X$3:$X$4</c:f>
              <c:strCache>
                <c:ptCount val="2"/>
                <c:pt idx="0">
                  <c:v>73%</c:v>
                </c:pt>
                <c:pt idx="1">
                  <c:v>27%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4F-4CC2-B688-D469362983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4F-4CC2-B688-D4693629835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'RQ4'!$U$3:$U$4</c:f>
              <c:strCache>
                <c:ptCount val="2"/>
                <c:pt idx="0">
                  <c:v>Verification </c:v>
                </c:pt>
                <c:pt idx="1">
                  <c:v>Validation</c:v>
                </c:pt>
              </c:strCache>
            </c:strRef>
          </c:cat>
          <c:val>
            <c:numRef>
              <c:f>[1]RQ4!$J$32:$J$33</c:f>
              <c:numCache>
                <c:formatCode>0%</c:formatCode>
                <c:ptCount val="2"/>
                <c:pt idx="0">
                  <c:v>0.73</c:v>
                </c:pt>
                <c:pt idx="1">
                  <c:v>0.27</c:v>
                </c:pt>
              </c:numCache>
            </c:numRef>
          </c:val>
          <c:extLst>
            <c:ext xmlns:c16="http://schemas.microsoft.com/office/drawing/2014/chart" uri="{C3380CC4-5D6E-409C-BE32-E72D297353CC}">
              <c16:uniqueId val="{00000004-A54F-4CC2-B688-D4693629835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'RQ5'!$V$3:$V$6</c:f>
              <c:strCache>
                <c:ptCount val="4"/>
                <c:pt idx="0">
                  <c:v>77%</c:v>
                </c:pt>
                <c:pt idx="1">
                  <c:v>7%</c:v>
                </c:pt>
                <c:pt idx="2">
                  <c:v>13%</c:v>
                </c:pt>
                <c:pt idx="3">
                  <c:v>7%</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5EC-4422-870F-21FAE80E2BE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5EC-4422-870F-21FAE80E2BE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5EC-4422-870F-21FAE80E2BE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D5EC-4422-870F-21FAE80E2BE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'RQ5'!$S$3:$S$6</c:f>
              <c:strCache>
                <c:ptCount val="4"/>
                <c:pt idx="0">
                  <c:v>Hardware </c:v>
                </c:pt>
                <c:pt idx="1">
                  <c:v>Operational</c:v>
                </c:pt>
                <c:pt idx="2">
                  <c:v>Development</c:v>
                </c:pt>
                <c:pt idx="3">
                  <c:v>Infraestructure and cost</c:v>
                </c:pt>
              </c:strCache>
            </c:strRef>
          </c:cat>
          <c:val>
            <c:numRef>
              <c:f>[1]RQ5!$O$36:$O$39</c:f>
              <c:numCache>
                <c:formatCode>0%</c:formatCode>
                <c:ptCount val="4"/>
                <c:pt idx="0">
                  <c:v>0.77</c:v>
                </c:pt>
                <c:pt idx="1">
                  <c:v>7.0000000000000007E-2</c:v>
                </c:pt>
                <c:pt idx="2">
                  <c:v>0.13</c:v>
                </c:pt>
                <c:pt idx="3">
                  <c:v>7.0000000000000007E-2</c:v>
                </c:pt>
              </c:numCache>
            </c:numRef>
          </c:val>
          <c:extLst>
            <c:ext xmlns:c16="http://schemas.microsoft.com/office/drawing/2014/chart" uri="{C3380CC4-5D6E-409C-BE32-E72D297353CC}">
              <c16:uniqueId val="{00000008-D5EC-4422-870F-21FAE80E2BE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'RQ5'!$H$3</c:f>
              <c:strCache>
                <c:ptCount val="1"/>
                <c:pt idx="0">
                  <c:v>Number of qubits</c:v>
                </c:pt>
              </c:strCache>
            </c:strRef>
          </c:tx>
          <c:spPr>
            <a:solidFill>
              <a:schemeClr val="accent6"/>
            </a:solidFill>
            <a:ln>
              <a:noFill/>
            </a:ln>
            <a:effectLst/>
          </c:spPr>
          <c:invertIfNegative val="0"/>
          <c:cat>
            <c:numRef>
              <c:f>'RQ5'!$G$4:$G$9</c:f>
              <c:numCache>
                <c:formatCode>General</c:formatCode>
                <c:ptCount val="6"/>
                <c:pt idx="0">
                  <c:v>2019</c:v>
                </c:pt>
                <c:pt idx="1">
                  <c:v>2020</c:v>
                </c:pt>
                <c:pt idx="2">
                  <c:v>2021</c:v>
                </c:pt>
                <c:pt idx="3">
                  <c:v>2022</c:v>
                </c:pt>
                <c:pt idx="4">
                  <c:v>2023</c:v>
                </c:pt>
                <c:pt idx="5">
                  <c:v>2024</c:v>
                </c:pt>
              </c:numCache>
            </c:numRef>
          </c:cat>
          <c:val>
            <c:numRef>
              <c:f>'RQ5'!$H$4:$H$9</c:f>
              <c:numCache>
                <c:formatCode>General</c:formatCode>
                <c:ptCount val="6"/>
                <c:pt idx="0">
                  <c:v>1</c:v>
                </c:pt>
                <c:pt idx="1">
                  <c:v>2</c:v>
                </c:pt>
                <c:pt idx="2">
                  <c:v>0</c:v>
                </c:pt>
                <c:pt idx="3">
                  <c:v>1</c:v>
                </c:pt>
                <c:pt idx="4">
                  <c:v>4</c:v>
                </c:pt>
                <c:pt idx="5">
                  <c:v>4</c:v>
                </c:pt>
              </c:numCache>
            </c:numRef>
          </c:val>
          <c:extLst>
            <c:ext xmlns:c16="http://schemas.microsoft.com/office/drawing/2014/chart" uri="{C3380CC4-5D6E-409C-BE32-E72D297353CC}">
              <c16:uniqueId val="{00000000-DDDE-4E21-931D-A07487F4582C}"/>
            </c:ext>
          </c:extLst>
        </c:ser>
        <c:ser>
          <c:idx val="1"/>
          <c:order val="1"/>
          <c:tx>
            <c:strRef>
              <c:f>'RQ5'!$I$3</c:f>
              <c:strCache>
                <c:ptCount val="1"/>
                <c:pt idx="0">
                  <c:v>NISQ era</c:v>
                </c:pt>
              </c:strCache>
            </c:strRef>
          </c:tx>
          <c:spPr>
            <a:solidFill>
              <a:schemeClr val="accent5"/>
            </a:solidFill>
            <a:ln>
              <a:noFill/>
            </a:ln>
            <a:effectLst/>
          </c:spPr>
          <c:invertIfNegative val="0"/>
          <c:cat>
            <c:numRef>
              <c:f>'RQ5'!$G$4:$G$9</c:f>
              <c:numCache>
                <c:formatCode>General</c:formatCode>
                <c:ptCount val="6"/>
                <c:pt idx="0">
                  <c:v>2019</c:v>
                </c:pt>
                <c:pt idx="1">
                  <c:v>2020</c:v>
                </c:pt>
                <c:pt idx="2">
                  <c:v>2021</c:v>
                </c:pt>
                <c:pt idx="3">
                  <c:v>2022</c:v>
                </c:pt>
                <c:pt idx="4">
                  <c:v>2023</c:v>
                </c:pt>
                <c:pt idx="5">
                  <c:v>2024</c:v>
                </c:pt>
              </c:numCache>
            </c:numRef>
          </c:cat>
          <c:val>
            <c:numRef>
              <c:f>'RQ5'!$I$4:$I$9</c:f>
              <c:numCache>
                <c:formatCode>0</c:formatCode>
                <c:ptCount val="6"/>
                <c:pt idx="0">
                  <c:v>0</c:v>
                </c:pt>
                <c:pt idx="1">
                  <c:v>1</c:v>
                </c:pt>
                <c:pt idx="2">
                  <c:v>0</c:v>
                </c:pt>
                <c:pt idx="3">
                  <c:v>1</c:v>
                </c:pt>
                <c:pt idx="4">
                  <c:v>4</c:v>
                </c:pt>
                <c:pt idx="5">
                  <c:v>4</c:v>
                </c:pt>
              </c:numCache>
            </c:numRef>
          </c:val>
          <c:extLst>
            <c:ext xmlns:c16="http://schemas.microsoft.com/office/drawing/2014/chart" uri="{C3380CC4-5D6E-409C-BE32-E72D297353CC}">
              <c16:uniqueId val="{00000001-DDDE-4E21-931D-A07487F4582C}"/>
            </c:ext>
          </c:extLst>
        </c:ser>
        <c:ser>
          <c:idx val="2"/>
          <c:order val="2"/>
          <c:tx>
            <c:strRef>
              <c:f>'RQ5'!$J$3</c:f>
              <c:strCache>
                <c:ptCount val="1"/>
                <c:pt idx="0">
                  <c:v>Error</c:v>
                </c:pt>
              </c:strCache>
            </c:strRef>
          </c:tx>
          <c:spPr>
            <a:solidFill>
              <a:schemeClr val="accent4"/>
            </a:solidFill>
            <a:ln>
              <a:noFill/>
            </a:ln>
            <a:effectLst/>
          </c:spPr>
          <c:invertIfNegative val="0"/>
          <c:cat>
            <c:numRef>
              <c:f>'RQ5'!$G$4:$G$9</c:f>
              <c:numCache>
                <c:formatCode>General</c:formatCode>
                <c:ptCount val="6"/>
                <c:pt idx="0">
                  <c:v>2019</c:v>
                </c:pt>
                <c:pt idx="1">
                  <c:v>2020</c:v>
                </c:pt>
                <c:pt idx="2">
                  <c:v>2021</c:v>
                </c:pt>
                <c:pt idx="3">
                  <c:v>2022</c:v>
                </c:pt>
                <c:pt idx="4">
                  <c:v>2023</c:v>
                </c:pt>
                <c:pt idx="5">
                  <c:v>2024</c:v>
                </c:pt>
              </c:numCache>
            </c:numRef>
          </c:cat>
          <c:val>
            <c:numRef>
              <c:f>'RQ5'!$J$4:$J$9</c:f>
              <c:numCache>
                <c:formatCode>General</c:formatCode>
                <c:ptCount val="6"/>
                <c:pt idx="0">
                  <c:v>0</c:v>
                </c:pt>
                <c:pt idx="1">
                  <c:v>1</c:v>
                </c:pt>
                <c:pt idx="2">
                  <c:v>0</c:v>
                </c:pt>
                <c:pt idx="3">
                  <c:v>0</c:v>
                </c:pt>
                <c:pt idx="4">
                  <c:v>4</c:v>
                </c:pt>
                <c:pt idx="5">
                  <c:v>5</c:v>
                </c:pt>
              </c:numCache>
            </c:numRef>
          </c:val>
          <c:extLst>
            <c:ext xmlns:c16="http://schemas.microsoft.com/office/drawing/2014/chart" uri="{C3380CC4-5D6E-409C-BE32-E72D297353CC}">
              <c16:uniqueId val="{00000002-DDDE-4E21-931D-A07487F4582C}"/>
            </c:ext>
          </c:extLst>
        </c:ser>
        <c:ser>
          <c:idx val="3"/>
          <c:order val="3"/>
          <c:tx>
            <c:strRef>
              <c:f>'RQ5'!$K$3</c:f>
              <c:strCache>
                <c:ptCount val="1"/>
                <c:pt idx="0">
                  <c:v>Noise</c:v>
                </c:pt>
              </c:strCache>
            </c:strRef>
          </c:tx>
          <c:spPr>
            <a:solidFill>
              <a:schemeClr val="accent6">
                <a:lumMod val="60000"/>
              </a:schemeClr>
            </a:solidFill>
            <a:ln>
              <a:noFill/>
            </a:ln>
            <a:effectLst/>
          </c:spPr>
          <c:invertIfNegative val="0"/>
          <c:cat>
            <c:numRef>
              <c:f>'RQ5'!$G$4:$G$9</c:f>
              <c:numCache>
                <c:formatCode>General</c:formatCode>
                <c:ptCount val="6"/>
                <c:pt idx="0">
                  <c:v>2019</c:v>
                </c:pt>
                <c:pt idx="1">
                  <c:v>2020</c:v>
                </c:pt>
                <c:pt idx="2">
                  <c:v>2021</c:v>
                </c:pt>
                <c:pt idx="3">
                  <c:v>2022</c:v>
                </c:pt>
                <c:pt idx="4">
                  <c:v>2023</c:v>
                </c:pt>
                <c:pt idx="5">
                  <c:v>2024</c:v>
                </c:pt>
              </c:numCache>
            </c:numRef>
          </c:cat>
          <c:val>
            <c:numRef>
              <c:f>'RQ5'!$K$4:$K$9</c:f>
              <c:numCache>
                <c:formatCode>0</c:formatCode>
                <c:ptCount val="6"/>
                <c:pt idx="0">
                  <c:v>0</c:v>
                </c:pt>
                <c:pt idx="1">
                  <c:v>1</c:v>
                </c:pt>
                <c:pt idx="2">
                  <c:v>2</c:v>
                </c:pt>
                <c:pt idx="3">
                  <c:v>0</c:v>
                </c:pt>
                <c:pt idx="4">
                  <c:v>2</c:v>
                </c:pt>
                <c:pt idx="5">
                  <c:v>5</c:v>
                </c:pt>
              </c:numCache>
            </c:numRef>
          </c:val>
          <c:extLst>
            <c:ext xmlns:c16="http://schemas.microsoft.com/office/drawing/2014/chart" uri="{C3380CC4-5D6E-409C-BE32-E72D297353CC}">
              <c16:uniqueId val="{00000003-DDDE-4E21-931D-A07487F4582C}"/>
            </c:ext>
          </c:extLst>
        </c:ser>
        <c:dLbls>
          <c:showLegendKey val="0"/>
          <c:showVal val="0"/>
          <c:showCatName val="0"/>
          <c:showSerName val="0"/>
          <c:showPercent val="0"/>
          <c:showBubbleSize val="0"/>
        </c:dLbls>
        <c:gapWidth val="219"/>
        <c:axId val="1546589695"/>
        <c:axId val="1546594975"/>
      </c:barChart>
      <c:catAx>
        <c:axId val="1546589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1546594975"/>
        <c:crosses val="autoZero"/>
        <c:auto val="1"/>
        <c:lblAlgn val="ctr"/>
        <c:lblOffset val="100"/>
        <c:noMultiLvlLbl val="0"/>
      </c:catAx>
      <c:valAx>
        <c:axId val="154659497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658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A74-429C-8696-3C8664C26C2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A74-429C-8696-3C8664C26C2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A74-429C-8696-3C8664C26C23}"/>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DA74-429C-8696-3C8664C26C23}"/>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DA74-429C-8696-3C8664C26C23}"/>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DA74-429C-8696-3C8664C26C2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'RQ6'!$J$2:$J$7</c:f>
              <c:strCache>
                <c:ptCount val="6"/>
                <c:pt idx="0">
                  <c:v>Hardware challenges</c:v>
                </c:pt>
                <c:pt idx="1">
                  <c:v>Integration</c:v>
                </c:pt>
                <c:pt idx="2">
                  <c:v>Error correction</c:v>
                </c:pt>
                <c:pt idx="3">
                  <c:v>Problem formulation and representation</c:v>
                </c:pt>
                <c:pt idx="4">
                  <c:v>Scalability</c:v>
                </c:pt>
                <c:pt idx="5">
                  <c:v>Adoption and usage</c:v>
                </c:pt>
              </c:strCache>
            </c:strRef>
          </c:cat>
          <c:val>
            <c:numRef>
              <c:f>'RQ6'!$M$2:$M$7</c:f>
              <c:numCache>
                <c:formatCode>0%</c:formatCode>
                <c:ptCount val="6"/>
                <c:pt idx="0">
                  <c:v>0.22</c:v>
                </c:pt>
                <c:pt idx="1">
                  <c:v>0.22</c:v>
                </c:pt>
                <c:pt idx="2">
                  <c:v>0.19</c:v>
                </c:pt>
                <c:pt idx="3">
                  <c:v>0.17</c:v>
                </c:pt>
                <c:pt idx="4">
                  <c:v>0.11</c:v>
                </c:pt>
                <c:pt idx="5">
                  <c:v>0.08</c:v>
                </c:pt>
              </c:numCache>
            </c:numRef>
          </c:val>
          <c:extLst>
            <c:ext xmlns:c16="http://schemas.microsoft.com/office/drawing/2014/chart" uri="{C3380CC4-5D6E-409C-BE32-E72D297353CC}">
              <c16:uniqueId val="{0000000C-DA74-429C-8696-3C8664C26C2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112554680664914"/>
          <c:y val="0.22980378607408486"/>
          <c:w val="0.32220778652668414"/>
          <c:h val="0.688198432470767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8C5-491E-A450-68EF8B1592B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8C5-491E-A450-68EF8B1592BA}"/>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'[1]Search analysis'!$D$3:$D$4</c:f>
              <c:strCache>
                <c:ptCount val="2"/>
                <c:pt idx="0">
                  <c:v>Conference paper</c:v>
                </c:pt>
                <c:pt idx="1">
                  <c:v>Journal article</c:v>
                </c:pt>
              </c:strCache>
            </c:strRef>
          </c:cat>
          <c:val>
            <c:numRef>
              <c:f>'[1]Search analysis'!$E$3:$E$4</c:f>
              <c:numCache>
                <c:formatCode>General</c:formatCode>
                <c:ptCount val="2"/>
                <c:pt idx="0">
                  <c:v>235</c:v>
                </c:pt>
                <c:pt idx="1">
                  <c:v>88</c:v>
                </c:pt>
              </c:numCache>
            </c:numRef>
          </c:val>
          <c:extLst>
            <c:ext xmlns:c16="http://schemas.microsoft.com/office/drawing/2014/chart" uri="{C3380CC4-5D6E-409C-BE32-E72D297353CC}">
              <c16:uniqueId val="{00000004-68C5-491E-A450-68EF8B1592B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CB1-4836-A615-519F37FD7EB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CB1-4836-A615-519F37FD7EB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CB1-4836-A615-519F37FD7EBC}"/>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CB1-4836-A615-519F37FD7EBC}"/>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4CB1-4836-A615-519F37FD7EBC}"/>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4CB1-4836-A615-519F37FD7EBC}"/>
              </c:ext>
            </c:extLst>
          </c:dPt>
          <c:dLbls>
            <c:dLbl>
              <c:idx val="3"/>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s-ES"/>
                </a:p>
              </c:txPr>
              <c:dLblPos val="inEnd"/>
              <c:showLegendKey val="0"/>
              <c:showVal val="1"/>
              <c:showCatName val="0"/>
              <c:showSerName val="0"/>
              <c:showPercent val="0"/>
              <c:showBubbleSize val="0"/>
              <c:extLst>
                <c:ext xmlns:c16="http://schemas.microsoft.com/office/drawing/2014/chart" uri="{C3380CC4-5D6E-409C-BE32-E72D297353CC}">
                  <c16:uniqueId val="{00000007-4CB1-4836-A615-519F37FD7EBC}"/>
                </c:ext>
              </c:extLst>
            </c:dLbl>
            <c:dLbl>
              <c:idx val="4"/>
              <c:layout>
                <c:manualLayout>
                  <c:x val="7.9546110401121327E-3"/>
                  <c:y val="1.081467089341105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CB1-4836-A615-519F37FD7EB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'Article classification'!$I$59:$I$76</c:f>
              <c:strCache>
                <c:ptCount val="6"/>
                <c:pt idx="0">
                  <c:v>Validation</c:v>
                </c:pt>
                <c:pt idx="1">
                  <c:v>Evaluation</c:v>
                </c:pt>
                <c:pt idx="2">
                  <c:v>Solution</c:v>
                </c:pt>
                <c:pt idx="3">
                  <c:v>Philosophical</c:v>
                </c:pt>
                <c:pt idx="4">
                  <c:v>Opinion</c:v>
                </c:pt>
                <c:pt idx="5">
                  <c:v>Experience</c:v>
                </c:pt>
              </c:strCache>
            </c:strRef>
          </c:cat>
          <c:val>
            <c:numRef>
              <c:f>'Article classification'!$J$59:$J$76</c:f>
              <c:numCache>
                <c:formatCode>General</c:formatCode>
                <c:ptCount val="6"/>
                <c:pt idx="0">
                  <c:v>7</c:v>
                </c:pt>
                <c:pt idx="1">
                  <c:v>12</c:v>
                </c:pt>
                <c:pt idx="2">
                  <c:v>12</c:v>
                </c:pt>
                <c:pt idx="3">
                  <c:v>0</c:v>
                </c:pt>
                <c:pt idx="4">
                  <c:v>0</c:v>
                </c:pt>
                <c:pt idx="5">
                  <c:v>2</c:v>
                </c:pt>
              </c:numCache>
            </c:numRef>
          </c:val>
          <c:extLst>
            <c:ext xmlns:c16="http://schemas.microsoft.com/office/drawing/2014/chart" uri="{C3380CC4-5D6E-409C-BE32-E72D297353CC}">
              <c16:uniqueId val="{0000000C-4CB1-4836-A615-519F37FD7EB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8F3-4275-A962-D08A6EBB360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8F3-4275-A962-D08A6EBB360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8F3-4275-A962-D08A6EBB360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'RQ2'!$P$2:$P$4</c:f>
              <c:strCache>
                <c:ptCount val="3"/>
                <c:pt idx="0">
                  <c:v>Employs quantum</c:v>
                </c:pt>
                <c:pt idx="1">
                  <c:v>Employs classical</c:v>
                </c:pt>
                <c:pt idx="2">
                  <c:v>None</c:v>
                </c:pt>
              </c:strCache>
            </c:strRef>
          </c:cat>
          <c:val>
            <c:numRef>
              <c:f>'RQ2'!$Q$2:$Q$4</c:f>
              <c:numCache>
                <c:formatCode>General</c:formatCode>
                <c:ptCount val="3"/>
                <c:pt idx="0">
                  <c:v>29</c:v>
                </c:pt>
                <c:pt idx="1">
                  <c:v>3</c:v>
                </c:pt>
                <c:pt idx="2">
                  <c:v>2</c:v>
                </c:pt>
              </c:numCache>
            </c:numRef>
          </c:val>
          <c:extLst>
            <c:ext xmlns:c16="http://schemas.microsoft.com/office/drawing/2014/chart" uri="{C3380CC4-5D6E-409C-BE32-E72D297353CC}">
              <c16:uniqueId val="{00000006-D8F3-4275-A962-D08A6EBB360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'RQ2'!$Q$11</c:f>
              <c:strCache>
                <c:ptCount val="1"/>
                <c:pt idx="0">
                  <c:v>IBM Quantum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'RQ2'!$R$11</c:f>
              <c:numCache>
                <c:formatCode>General</c:formatCode>
                <c:ptCount val="1"/>
                <c:pt idx="0">
                  <c:v>8</c:v>
                </c:pt>
              </c:numCache>
            </c:numRef>
          </c:val>
          <c:extLst>
            <c:ext xmlns:c16="http://schemas.microsoft.com/office/drawing/2014/chart" uri="{C3380CC4-5D6E-409C-BE32-E72D297353CC}">
              <c16:uniqueId val="{00000000-3C90-49E0-8AB9-EE7A5D46AC00}"/>
            </c:ext>
          </c:extLst>
        </c:ser>
        <c:ser>
          <c:idx val="1"/>
          <c:order val="1"/>
          <c:tx>
            <c:strRef>
              <c:f>'RQ2'!$Q$12</c:f>
              <c:strCache>
                <c:ptCount val="1"/>
                <c:pt idx="0">
                  <c:v>DWave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'RQ2'!$R$12</c:f>
              <c:numCache>
                <c:formatCode>General</c:formatCode>
                <c:ptCount val="1"/>
                <c:pt idx="0">
                  <c:v>6</c:v>
                </c:pt>
              </c:numCache>
            </c:numRef>
          </c:val>
          <c:extLst>
            <c:ext xmlns:c16="http://schemas.microsoft.com/office/drawing/2014/chart" uri="{C3380CC4-5D6E-409C-BE32-E72D297353CC}">
              <c16:uniqueId val="{00000001-3C90-49E0-8AB9-EE7A5D46AC00}"/>
            </c:ext>
          </c:extLst>
        </c:ser>
        <c:ser>
          <c:idx val="2"/>
          <c:order val="2"/>
          <c:tx>
            <c:strRef>
              <c:f>'RQ2'!$Q$13</c:f>
              <c:strCache>
                <c:ptCount val="1"/>
                <c:pt idx="0">
                  <c:v>Amazon Braket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'RQ2'!$R$13</c:f>
              <c:numCache>
                <c:formatCode>General</c:formatCode>
                <c:ptCount val="1"/>
                <c:pt idx="0">
                  <c:v>1</c:v>
                </c:pt>
              </c:numCache>
            </c:numRef>
          </c:val>
          <c:extLst>
            <c:ext xmlns:c16="http://schemas.microsoft.com/office/drawing/2014/chart" uri="{C3380CC4-5D6E-409C-BE32-E72D297353CC}">
              <c16:uniqueId val="{00000002-3C90-49E0-8AB9-EE7A5D46AC00}"/>
            </c:ext>
          </c:extLst>
        </c:ser>
        <c:ser>
          <c:idx val="3"/>
          <c:order val="3"/>
          <c:tx>
            <c:strRef>
              <c:f>'RQ2'!$Q$14</c:f>
              <c:strCache>
                <c:ptCount val="1"/>
                <c:pt idx="0">
                  <c:v>Xanadu Quantum </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'RQ2'!$R$14</c:f>
              <c:numCache>
                <c:formatCode>General</c:formatCode>
                <c:ptCount val="1"/>
                <c:pt idx="0">
                  <c:v>1</c:v>
                </c:pt>
              </c:numCache>
            </c:numRef>
          </c:val>
          <c:extLst>
            <c:ext xmlns:c16="http://schemas.microsoft.com/office/drawing/2014/chart" uri="{C3380CC4-5D6E-409C-BE32-E72D297353CC}">
              <c16:uniqueId val="{00000003-3C90-49E0-8AB9-EE7A5D46AC00}"/>
            </c:ext>
          </c:extLst>
        </c:ser>
        <c:ser>
          <c:idx val="4"/>
          <c:order val="4"/>
          <c:tx>
            <c:strRef>
              <c:f>'RQ2'!$Q$15</c:f>
              <c:strCache>
                <c:ptCount val="1"/>
                <c:pt idx="0">
                  <c:v>QSCOUT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'RQ2'!$R$15</c:f>
              <c:numCache>
                <c:formatCode>General</c:formatCode>
                <c:ptCount val="1"/>
                <c:pt idx="0">
                  <c:v>1</c:v>
                </c:pt>
              </c:numCache>
            </c:numRef>
          </c:val>
          <c:extLst>
            <c:ext xmlns:c16="http://schemas.microsoft.com/office/drawing/2014/chart" uri="{C3380CC4-5D6E-409C-BE32-E72D297353CC}">
              <c16:uniqueId val="{00000004-3C90-49E0-8AB9-EE7A5D46AC00}"/>
            </c:ext>
          </c:extLst>
        </c:ser>
        <c:dLbls>
          <c:dLblPos val="inEnd"/>
          <c:showLegendKey val="0"/>
          <c:showVal val="1"/>
          <c:showCatName val="0"/>
          <c:showSerName val="0"/>
          <c:showPercent val="0"/>
          <c:showBubbleSize val="0"/>
        </c:dLbls>
        <c:gapWidth val="100"/>
        <c:overlap val="-24"/>
        <c:axId val="1780223856"/>
        <c:axId val="1780223376"/>
        <c:extLst/>
      </c:barChart>
      <c:catAx>
        <c:axId val="1780223856"/>
        <c:scaling>
          <c:orientation val="minMax"/>
        </c:scaling>
        <c:delete val="1"/>
        <c:axPos val="b"/>
        <c:numFmt formatCode="General" sourceLinked="1"/>
        <c:majorTickMark val="none"/>
        <c:minorTickMark val="none"/>
        <c:tickLblPos val="nextTo"/>
        <c:crossAx val="1780223376"/>
        <c:crosses val="autoZero"/>
        <c:auto val="1"/>
        <c:lblAlgn val="ctr"/>
        <c:lblOffset val="100"/>
        <c:noMultiLvlLbl val="0"/>
      </c:catAx>
      <c:valAx>
        <c:axId val="1780223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78022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'RQ2'!$R$18:$R$21</c:f>
              <c:strCache>
                <c:ptCount val="4"/>
                <c:pt idx="0">
                  <c:v>18</c:v>
                </c:pt>
                <c:pt idx="1">
                  <c:v>1</c:v>
                </c:pt>
                <c:pt idx="2">
                  <c:v>1</c:v>
                </c:pt>
                <c:pt idx="3">
                  <c:v>3</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29F-4DB8-8CAE-FF0F123DA97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29F-4DB8-8CAE-FF0F123DA97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29F-4DB8-8CAE-FF0F123DA973}"/>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29F-4DB8-8CAE-FF0F123DA97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'RQ2'!$Q$18:$Q$21</c:f>
              <c:strCache>
                <c:ptCount val="4"/>
                <c:pt idx="0">
                  <c:v>Circuits (Gates)</c:v>
                </c:pt>
                <c:pt idx="1">
                  <c:v>Circuits (Photonic)</c:v>
                </c:pt>
                <c:pt idx="2">
                  <c:v>Circuits (Ion Traps)</c:v>
                </c:pt>
                <c:pt idx="3">
                  <c:v>Annealing</c:v>
                </c:pt>
              </c:strCache>
            </c:strRef>
          </c:cat>
          <c:val>
            <c:numRef>
              <c:f>[1]RQ2!$R$19:$R$22</c:f>
              <c:numCache>
                <c:formatCode>General</c:formatCode>
                <c:ptCount val="4"/>
                <c:pt idx="0">
                  <c:v>18</c:v>
                </c:pt>
                <c:pt idx="1">
                  <c:v>1</c:v>
                </c:pt>
                <c:pt idx="2">
                  <c:v>1</c:v>
                </c:pt>
                <c:pt idx="3">
                  <c:v>3</c:v>
                </c:pt>
              </c:numCache>
            </c:numRef>
          </c:val>
          <c:extLst>
            <c:ext xmlns:c16="http://schemas.microsoft.com/office/drawing/2014/chart" uri="{C3380CC4-5D6E-409C-BE32-E72D297353CC}">
              <c16:uniqueId val="{00000008-C29F-4DB8-8CAE-FF0F123DA97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7698600174978117E-2"/>
          <c:y val="0.86643484593327569"/>
          <c:w val="0.9646027996500437"/>
          <c:h val="0.1058194893268399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E15-4C8D-AAF0-422E59A08B3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E15-4C8D-AAF0-422E59A08B3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E15-4C8D-AAF0-422E59A08B35}"/>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7E15-4C8D-AAF0-422E59A08B3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'RQ2'!$Q$7:$Q$10</c:f>
              <c:strCache>
                <c:ptCount val="4"/>
                <c:pt idx="0">
                  <c:v>Circuits (Gates)</c:v>
                </c:pt>
                <c:pt idx="1">
                  <c:v>Circuits (Photonic)</c:v>
                </c:pt>
                <c:pt idx="2">
                  <c:v>Circuits (Ion Traps)</c:v>
                </c:pt>
                <c:pt idx="3">
                  <c:v>Annealing</c:v>
                </c:pt>
              </c:strCache>
            </c:strRef>
          </c:cat>
          <c:val>
            <c:numRef>
              <c:f>'RQ2'!$R$7:$R$10</c:f>
              <c:numCache>
                <c:formatCode>General</c:formatCode>
                <c:ptCount val="4"/>
                <c:pt idx="0">
                  <c:v>8</c:v>
                </c:pt>
                <c:pt idx="1">
                  <c:v>1</c:v>
                </c:pt>
                <c:pt idx="2">
                  <c:v>1</c:v>
                </c:pt>
                <c:pt idx="3">
                  <c:v>6</c:v>
                </c:pt>
              </c:numCache>
            </c:numRef>
          </c:val>
          <c:extLst>
            <c:ext xmlns:c16="http://schemas.microsoft.com/office/drawing/2014/chart" uri="{C3380CC4-5D6E-409C-BE32-E72D297353CC}">
              <c16:uniqueId val="{00000008-7E15-4C8D-AAF0-422E59A08B3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806483566802793E-2"/>
          <c:y val="4.8849217761587412E-2"/>
          <c:w val="0.92365371137007168"/>
          <c:h val="0.79818342360384142"/>
        </c:manualLayout>
      </c:layout>
      <c:barChart>
        <c:barDir val="col"/>
        <c:grouping val="clustered"/>
        <c:varyColors val="0"/>
        <c:ser>
          <c:idx val="4"/>
          <c:order val="0"/>
          <c:tx>
            <c:strRef>
              <c:f>'RQ2'!$Q$26</c:f>
              <c:strCache>
                <c:ptCount val="1"/>
                <c:pt idx="0">
                  <c:v>PennyLane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
              <c:pt idx="0">
                <c:v>1</c:v>
              </c:pt>
              <c:pt idx="1">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'RQ2'!$R$26</c15:sqref>
                  </c15:fullRef>
                </c:ext>
              </c:extLst>
              <c:f>'RQ2'!$R$26</c:f>
              <c:numCache>
                <c:formatCode>General</c:formatCode>
                <c:ptCount val="1"/>
                <c:pt idx="0">
                  <c:v>4</c:v>
                </c:pt>
              </c:numCache>
            </c:numRef>
          </c:val>
          <c:extLst>
            <c:ext xmlns:c16="http://schemas.microsoft.com/office/drawing/2014/chart" uri="{C3380CC4-5D6E-409C-BE32-E72D297353CC}">
              <c16:uniqueId val="{00000000-FDFF-47CF-95C5-A8DCF9308982}"/>
            </c:ext>
          </c:extLst>
        </c:ser>
        <c:ser>
          <c:idx val="13"/>
          <c:order val="1"/>
          <c:tx>
            <c:strRef>
              <c:f>'RQ2'!$Q$35</c:f>
              <c:strCache>
                <c:ptCount val="1"/>
                <c:pt idx="0">
                  <c:v>DWave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
              <c:pt idx="0">
                <c:v>1</c:v>
              </c:pt>
              <c:pt idx="1">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'RQ2'!$R$35</c15:sqref>
                  </c15:fullRef>
                </c:ext>
              </c:extLst>
              <c:f>'RQ2'!$R$35</c:f>
              <c:numCache>
                <c:formatCode>General</c:formatCode>
                <c:ptCount val="1"/>
                <c:pt idx="0">
                  <c:v>2</c:v>
                </c:pt>
              </c:numCache>
            </c:numRef>
          </c:val>
          <c:extLst>
            <c:ext xmlns:c16="http://schemas.microsoft.com/office/drawing/2014/chart" uri="{C3380CC4-5D6E-409C-BE32-E72D297353CC}">
              <c16:uniqueId val="{00000001-FDFF-47CF-95C5-A8DCF9308982}"/>
            </c:ext>
          </c:extLst>
        </c:ser>
        <c:ser>
          <c:idx val="17"/>
          <c:order val="2"/>
          <c:tx>
            <c:strRef>
              <c:f>'RQ2'!$Q$39</c:f>
              <c:strCache>
                <c:ptCount val="1"/>
                <c:pt idx="0">
                  <c:v>IBM Quantum </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'RQ2'!$R$39:$R$40</c15:sqref>
                  </c15:fullRef>
                </c:ext>
              </c:extLst>
              <c:f>'RQ2'!$R$39</c:f>
              <c:numCache>
                <c:formatCode>General</c:formatCode>
                <c:ptCount val="1"/>
                <c:pt idx="0">
                  <c:v>9</c:v>
                </c:pt>
              </c:numCache>
            </c:numRef>
          </c:val>
          <c:extLst>
            <c:ext xmlns:c16="http://schemas.microsoft.com/office/drawing/2014/chart" uri="{C3380CC4-5D6E-409C-BE32-E72D297353CC}">
              <c16:uniqueId val="{00000002-FDFF-47CF-95C5-A8DCF9308982}"/>
            </c:ext>
          </c:extLst>
        </c:ser>
        <c:dLbls>
          <c:dLblPos val="inEnd"/>
          <c:showLegendKey val="0"/>
          <c:showVal val="1"/>
          <c:showCatName val="0"/>
          <c:showSerName val="0"/>
          <c:showPercent val="0"/>
          <c:showBubbleSize val="0"/>
        </c:dLbls>
        <c:gapWidth val="100"/>
        <c:overlap val="-24"/>
        <c:axId val="1273109056"/>
        <c:axId val="1273099936"/>
        <c:extLst/>
      </c:barChart>
      <c:catAx>
        <c:axId val="1273109056"/>
        <c:scaling>
          <c:orientation val="minMax"/>
        </c:scaling>
        <c:delete val="1"/>
        <c:axPos val="b"/>
        <c:numFmt formatCode="General" sourceLinked="1"/>
        <c:majorTickMark val="none"/>
        <c:minorTickMark val="none"/>
        <c:tickLblPos val="nextTo"/>
        <c:crossAx val="1273099936"/>
        <c:crosses val="autoZero"/>
        <c:auto val="1"/>
        <c:lblAlgn val="ctr"/>
        <c:lblOffset val="100"/>
        <c:noMultiLvlLbl val="0"/>
      </c:catAx>
      <c:valAx>
        <c:axId val="1273099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27310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'RQ2'!$U$2:$U$3</c:f>
              <c:strCache>
                <c:ptCount val="2"/>
                <c:pt idx="0">
                  <c:v>14</c:v>
                </c:pt>
                <c:pt idx="1">
                  <c:v>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21-4D82-8F5E-D88DA4BC07A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521-4D82-8F5E-D88DA4BC07A1}"/>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'RQ2'!$T$2:$T$3</c:f>
              <c:strCache>
                <c:ptCount val="2"/>
                <c:pt idx="0">
                  <c:v>Employs real quantum computers</c:v>
                </c:pt>
                <c:pt idx="1">
                  <c:v>Employs a quantum simulator</c:v>
                </c:pt>
              </c:strCache>
            </c:strRef>
          </c:cat>
          <c:val>
            <c:numRef>
              <c:f>[1]RQ2!$AE$2:$AE$3</c:f>
              <c:numCache>
                <c:formatCode>General</c:formatCode>
                <c:ptCount val="2"/>
                <c:pt idx="0">
                  <c:v>14</c:v>
                </c:pt>
                <c:pt idx="1">
                  <c:v>23</c:v>
                </c:pt>
              </c:numCache>
            </c:numRef>
          </c:val>
          <c:extLst>
            <c:ext xmlns:c16="http://schemas.microsoft.com/office/drawing/2014/chart" uri="{C3380CC4-5D6E-409C-BE32-E72D297353CC}">
              <c16:uniqueId val="{00000004-A521-4D82-8F5E-D88DA4BC07A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14</xdr:col>
      <xdr:colOff>0</xdr:colOff>
      <xdr:row>5</xdr:row>
      <xdr:rowOff>0</xdr:rowOff>
    </xdr:from>
    <xdr:to>
      <xdr:col>19</xdr:col>
      <xdr:colOff>390525</xdr:colOff>
      <xdr:row>20</xdr:row>
      <xdr:rowOff>25400</xdr:rowOff>
    </xdr:to>
    <xdr:graphicFrame macro="">
      <xdr:nvGraphicFramePr>
        <xdr:cNvPr id="2" name="Gráfico 1">
          <a:extLst>
            <a:ext uri="{FF2B5EF4-FFF2-40B4-BE49-F238E27FC236}">
              <a16:creationId xmlns:a16="http://schemas.microsoft.com/office/drawing/2014/main" id="{70D82760-3977-4E42-84C2-94B37D193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473075</xdr:colOff>
      <xdr:row>5</xdr:row>
      <xdr:rowOff>0</xdr:rowOff>
    </xdr:from>
    <xdr:to>
      <xdr:col>25</xdr:col>
      <xdr:colOff>473075</xdr:colOff>
      <xdr:row>20</xdr:row>
      <xdr:rowOff>28575</xdr:rowOff>
    </xdr:to>
    <xdr:graphicFrame macro="">
      <xdr:nvGraphicFramePr>
        <xdr:cNvPr id="3" name="Gráfico 2">
          <a:extLst>
            <a:ext uri="{FF2B5EF4-FFF2-40B4-BE49-F238E27FC236}">
              <a16:creationId xmlns:a16="http://schemas.microsoft.com/office/drawing/2014/main" id="{E818CFF1-CE10-402C-AB99-426E67365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165099</xdr:colOff>
      <xdr:row>0</xdr:row>
      <xdr:rowOff>177800</xdr:rowOff>
    </xdr:from>
    <xdr:to>
      <xdr:col>16</xdr:col>
      <xdr:colOff>438149</xdr:colOff>
      <xdr:row>111</xdr:row>
      <xdr:rowOff>38100</xdr:rowOff>
    </xdr:to>
    <xdr:graphicFrame macro="">
      <xdr:nvGraphicFramePr>
        <xdr:cNvPr id="2" name="Gráfico 1">
          <a:extLst>
            <a:ext uri="{FF2B5EF4-FFF2-40B4-BE49-F238E27FC236}">
              <a16:creationId xmlns:a16="http://schemas.microsoft.com/office/drawing/2014/main" id="{C9814E55-66DE-476D-9021-933DB7DEC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600075</xdr:colOff>
      <xdr:row>0</xdr:row>
      <xdr:rowOff>0</xdr:rowOff>
    </xdr:from>
    <xdr:to>
      <xdr:col>26</xdr:col>
      <xdr:colOff>591464</xdr:colOff>
      <xdr:row>131</xdr:row>
      <xdr:rowOff>103971</xdr:rowOff>
    </xdr:to>
    <xdr:pic>
      <xdr:nvPicPr>
        <xdr:cNvPr id="3" name="Imagen 2">
          <a:extLst>
            <a:ext uri="{FF2B5EF4-FFF2-40B4-BE49-F238E27FC236}">
              <a16:creationId xmlns:a16="http://schemas.microsoft.com/office/drawing/2014/main" id="{6437E944-394F-EBE2-E820-D158D341EA67}"/>
            </a:ext>
          </a:extLst>
        </xdr:cNvPr>
        <xdr:cNvPicPr>
          <a:picLocks noChangeAspect="1"/>
        </xdr:cNvPicPr>
      </xdr:nvPicPr>
      <xdr:blipFill>
        <a:blip xmlns:r="http://schemas.openxmlformats.org/officeDocument/2006/relationships" r:embed="rId2"/>
        <a:stretch>
          <a:fillRect/>
        </a:stretch>
      </xdr:blipFill>
      <xdr:spPr>
        <a:xfrm>
          <a:off x="16087725" y="0"/>
          <a:ext cx="7611389" cy="3913971"/>
        </a:xfrm>
        <a:prstGeom prst="rect">
          <a:avLst/>
        </a:prstGeom>
      </xdr:spPr>
    </xdr:pic>
    <xdr:clientData/>
  </xdr:twoCellAnchor>
  <xdr:twoCellAnchor editAs="oneCell">
    <xdr:from>
      <xdr:col>16</xdr:col>
      <xdr:colOff>600074</xdr:colOff>
      <xdr:row>131</xdr:row>
      <xdr:rowOff>161925</xdr:rowOff>
    </xdr:from>
    <xdr:to>
      <xdr:col>26</xdr:col>
      <xdr:colOff>594074</xdr:colOff>
      <xdr:row>316</xdr:row>
      <xdr:rowOff>139452</xdr:rowOff>
    </xdr:to>
    <xdr:pic>
      <xdr:nvPicPr>
        <xdr:cNvPr id="5" name="Imagen 4">
          <a:extLst>
            <a:ext uri="{FF2B5EF4-FFF2-40B4-BE49-F238E27FC236}">
              <a16:creationId xmlns:a16="http://schemas.microsoft.com/office/drawing/2014/main" id="{23893BA8-7062-F150-FFE9-5F295CDFD281}"/>
            </a:ext>
          </a:extLst>
        </xdr:cNvPr>
        <xdr:cNvPicPr>
          <a:picLocks noChangeAspect="1"/>
        </xdr:cNvPicPr>
      </xdr:nvPicPr>
      <xdr:blipFill>
        <a:blip xmlns:r="http://schemas.openxmlformats.org/officeDocument/2006/relationships" r:embed="rId3"/>
        <a:stretch>
          <a:fillRect/>
        </a:stretch>
      </xdr:blipFill>
      <xdr:spPr>
        <a:xfrm>
          <a:off x="16085003" y="3890282"/>
          <a:ext cx="7614000" cy="3365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758827</xdr:colOff>
      <xdr:row>4</xdr:row>
      <xdr:rowOff>1</xdr:rowOff>
    </xdr:from>
    <xdr:to>
      <xdr:col>23</xdr:col>
      <xdr:colOff>221963</xdr:colOff>
      <xdr:row>19</xdr:row>
      <xdr:rowOff>116673</xdr:rowOff>
    </xdr:to>
    <xdr:graphicFrame macro="">
      <xdr:nvGraphicFramePr>
        <xdr:cNvPr id="2" name="Gráfico 1">
          <a:extLst>
            <a:ext uri="{FF2B5EF4-FFF2-40B4-BE49-F238E27FC236}">
              <a16:creationId xmlns:a16="http://schemas.microsoft.com/office/drawing/2014/main" id="{419920A8-46A9-4A60-B382-32AD4F938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360586</xdr:colOff>
      <xdr:row>20</xdr:row>
      <xdr:rowOff>91889</xdr:rowOff>
    </xdr:from>
    <xdr:to>
      <xdr:col>30</xdr:col>
      <xdr:colOff>379638</xdr:colOff>
      <xdr:row>36</xdr:row>
      <xdr:rowOff>24947</xdr:rowOff>
    </xdr:to>
    <xdr:graphicFrame macro="">
      <xdr:nvGraphicFramePr>
        <xdr:cNvPr id="3" name="Gráfico 2">
          <a:extLst>
            <a:ext uri="{FF2B5EF4-FFF2-40B4-BE49-F238E27FC236}">
              <a16:creationId xmlns:a16="http://schemas.microsoft.com/office/drawing/2014/main" id="{36552F9C-954D-4C78-A96E-4397842A1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753836</xdr:colOff>
      <xdr:row>36</xdr:row>
      <xdr:rowOff>133205</xdr:rowOff>
    </xdr:from>
    <xdr:to>
      <xdr:col>23</xdr:col>
      <xdr:colOff>206375</xdr:colOff>
      <xdr:row>52</xdr:row>
      <xdr:rowOff>64903</xdr:rowOff>
    </xdr:to>
    <xdr:graphicFrame macro="">
      <xdr:nvGraphicFramePr>
        <xdr:cNvPr id="4" name="Gráfico 3">
          <a:extLst>
            <a:ext uri="{FF2B5EF4-FFF2-40B4-BE49-F238E27FC236}">
              <a16:creationId xmlns:a16="http://schemas.microsoft.com/office/drawing/2014/main" id="{929A37D6-5B51-4AF2-B986-F12F1E501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20</xdr:row>
      <xdr:rowOff>75108</xdr:rowOff>
    </xdr:from>
    <xdr:to>
      <xdr:col>23</xdr:col>
      <xdr:colOff>217714</xdr:colOff>
      <xdr:row>36</xdr:row>
      <xdr:rowOff>11341</xdr:rowOff>
    </xdr:to>
    <xdr:graphicFrame macro="">
      <xdr:nvGraphicFramePr>
        <xdr:cNvPr id="5" name="Gráfico 4">
          <a:extLst>
            <a:ext uri="{FF2B5EF4-FFF2-40B4-BE49-F238E27FC236}">
              <a16:creationId xmlns:a16="http://schemas.microsoft.com/office/drawing/2014/main" id="{06E7FD99-EA09-4069-B4E6-92A7A01A8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277379</xdr:colOff>
      <xdr:row>36</xdr:row>
      <xdr:rowOff>139019</xdr:rowOff>
    </xdr:from>
    <xdr:to>
      <xdr:col>30</xdr:col>
      <xdr:colOff>293829</xdr:colOff>
      <xdr:row>52</xdr:row>
      <xdr:rowOff>137392</xdr:rowOff>
    </xdr:to>
    <xdr:graphicFrame macro="">
      <xdr:nvGraphicFramePr>
        <xdr:cNvPr id="6" name="Gráfico 5">
          <a:extLst>
            <a:ext uri="{FF2B5EF4-FFF2-40B4-BE49-F238E27FC236}">
              <a16:creationId xmlns:a16="http://schemas.microsoft.com/office/drawing/2014/main" id="{A4236F08-EDFC-4554-81C7-66E66A0EE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408659</xdr:colOff>
      <xdr:row>1</xdr:row>
      <xdr:rowOff>0</xdr:rowOff>
    </xdr:from>
    <xdr:to>
      <xdr:col>29</xdr:col>
      <xdr:colOff>408659</xdr:colOff>
      <xdr:row>16</xdr:row>
      <xdr:rowOff>116673</xdr:rowOff>
    </xdr:to>
    <xdr:graphicFrame macro="">
      <xdr:nvGraphicFramePr>
        <xdr:cNvPr id="7" name="Gráfico 6">
          <a:extLst>
            <a:ext uri="{FF2B5EF4-FFF2-40B4-BE49-F238E27FC236}">
              <a16:creationId xmlns:a16="http://schemas.microsoft.com/office/drawing/2014/main" id="{ECDA58F3-CDE8-4EC7-9119-9E997ED31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298046</xdr:colOff>
      <xdr:row>57</xdr:row>
      <xdr:rowOff>2543</xdr:rowOff>
    </xdr:from>
    <xdr:to>
      <xdr:col>17</xdr:col>
      <xdr:colOff>1095882</xdr:colOff>
      <xdr:row>72</xdr:row>
      <xdr:rowOff>58786</xdr:rowOff>
    </xdr:to>
    <xdr:graphicFrame macro="">
      <xdr:nvGraphicFramePr>
        <xdr:cNvPr id="8" name="Gráfico 7">
          <a:extLst>
            <a:ext uri="{FF2B5EF4-FFF2-40B4-BE49-F238E27FC236}">
              <a16:creationId xmlns:a16="http://schemas.microsoft.com/office/drawing/2014/main" id="{F0AEB57F-ADA1-4CB0-B6BE-D5B205A78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305</xdr:colOff>
      <xdr:row>57</xdr:row>
      <xdr:rowOff>303</xdr:rowOff>
    </xdr:from>
    <xdr:to>
      <xdr:col>22</xdr:col>
      <xdr:colOff>221502</xdr:colOff>
      <xdr:row>72</xdr:row>
      <xdr:rowOff>54110</xdr:rowOff>
    </xdr:to>
    <xdr:graphicFrame macro="">
      <xdr:nvGraphicFramePr>
        <xdr:cNvPr id="9" name="Gráfico 8">
          <a:extLst>
            <a:ext uri="{FF2B5EF4-FFF2-40B4-BE49-F238E27FC236}">
              <a16:creationId xmlns:a16="http://schemas.microsoft.com/office/drawing/2014/main" id="{73DF7AA9-CED8-4C2C-89B9-2025C4F5D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760320</xdr:colOff>
      <xdr:row>7</xdr:row>
      <xdr:rowOff>220289</xdr:rowOff>
    </xdr:from>
    <xdr:to>
      <xdr:col>19</xdr:col>
      <xdr:colOff>608293</xdr:colOff>
      <xdr:row>20</xdr:row>
      <xdr:rowOff>31096</xdr:rowOff>
    </xdr:to>
    <xdr:graphicFrame macro="">
      <xdr:nvGraphicFramePr>
        <xdr:cNvPr id="2" name="Gráfico 1">
          <a:extLst>
            <a:ext uri="{FF2B5EF4-FFF2-40B4-BE49-F238E27FC236}">
              <a16:creationId xmlns:a16="http://schemas.microsoft.com/office/drawing/2014/main" id="{6D4D78CA-9C47-4A21-925A-623229126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0</xdr:colOff>
      <xdr:row>5</xdr:row>
      <xdr:rowOff>96837</xdr:rowOff>
    </xdr:from>
    <xdr:to>
      <xdr:col>26</xdr:col>
      <xdr:colOff>0</xdr:colOff>
      <xdr:row>18</xdr:row>
      <xdr:rowOff>96837</xdr:rowOff>
    </xdr:to>
    <xdr:graphicFrame macro="">
      <xdr:nvGraphicFramePr>
        <xdr:cNvPr id="2" name="Gráfico 1">
          <a:extLst>
            <a:ext uri="{FF2B5EF4-FFF2-40B4-BE49-F238E27FC236}">
              <a16:creationId xmlns:a16="http://schemas.microsoft.com/office/drawing/2014/main" id="{83ADC7C7-496D-403E-9E2F-2096968A9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1359</xdr:colOff>
      <xdr:row>8</xdr:row>
      <xdr:rowOff>909</xdr:rowOff>
    </xdr:from>
    <xdr:to>
      <xdr:col>22</xdr:col>
      <xdr:colOff>92980</xdr:colOff>
      <xdr:row>20</xdr:row>
      <xdr:rowOff>179616</xdr:rowOff>
    </xdr:to>
    <xdr:graphicFrame macro="">
      <xdr:nvGraphicFramePr>
        <xdr:cNvPr id="2" name="Gráfico 1">
          <a:extLst>
            <a:ext uri="{FF2B5EF4-FFF2-40B4-BE49-F238E27FC236}">
              <a16:creationId xmlns:a16="http://schemas.microsoft.com/office/drawing/2014/main" id="{FA39AFDF-08FD-43BC-B475-CE6790E53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10</xdr:row>
      <xdr:rowOff>217488</xdr:rowOff>
    </xdr:from>
    <xdr:to>
      <xdr:col>11</xdr:col>
      <xdr:colOff>552450</xdr:colOff>
      <xdr:row>25</xdr:row>
      <xdr:rowOff>28576</xdr:rowOff>
    </xdr:to>
    <xdr:graphicFrame macro="">
      <xdr:nvGraphicFramePr>
        <xdr:cNvPr id="3" name="Gráfico 2">
          <a:extLst>
            <a:ext uri="{FF2B5EF4-FFF2-40B4-BE49-F238E27FC236}">
              <a16:creationId xmlns:a16="http://schemas.microsoft.com/office/drawing/2014/main" id="{22D62448-99B5-48B5-AA91-D6E15F722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8</xdr:row>
      <xdr:rowOff>125691</xdr:rowOff>
    </xdr:from>
    <xdr:to>
      <xdr:col>12</xdr:col>
      <xdr:colOff>752475</xdr:colOff>
      <xdr:row>21</xdr:row>
      <xdr:rowOff>114300</xdr:rowOff>
    </xdr:to>
    <xdr:graphicFrame macro="">
      <xdr:nvGraphicFramePr>
        <xdr:cNvPr id="2" name="Gráfico 1">
          <a:extLst>
            <a:ext uri="{FF2B5EF4-FFF2-40B4-BE49-F238E27FC236}">
              <a16:creationId xmlns:a16="http://schemas.microsoft.com/office/drawing/2014/main" id="{373AFBDC-F378-480B-AA17-A7B896496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ARCOS\OneDrive%20-%20Universidad%20de%20Castilla-La%20Mancha\Alarcos\Green%20Team\DOCTORADO\Articulos\SMS%20-%20Soluciones%20software%20cuantico\Entrega%20Computing\Revision%202\Mapeo%20-%20Nueva%20cadena.xlsx" TargetMode="External"/><Relationship Id="rId1" Type="http://schemas.openxmlformats.org/officeDocument/2006/relationships/externalLinkPath" Target="file:///C:\Users\ALARCOS\OneDrive%20-%20Universidad%20de%20Castilla-La%20Mancha\Alarcos\Green%20Team\DOCTORADO\Articulos\SMS%20-%20Soluciones%20software%20cuantico\Entrega%20Computing\Revision%202\Mapeo%20-%20Nueva%20cade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opus search results"/>
      <sheetName val="Search analysis"/>
      <sheetName val="Classification"/>
      <sheetName val="Classification analysis"/>
      <sheetName val="Selection T&amp;A"/>
      <sheetName val="Data extraction"/>
      <sheetName val="RQs"/>
      <sheetName val="RQ1"/>
      <sheetName val="RQ2"/>
      <sheetName val="RQ3"/>
      <sheetName val="RQ4"/>
      <sheetName val="RQ5"/>
      <sheetName val="RQ6"/>
    </sheetNames>
    <sheetDataSet>
      <sheetData sheetId="0"/>
      <sheetData sheetId="1">
        <row r="2">
          <cell r="A2" t="str">
            <v>Year</v>
          </cell>
        </row>
        <row r="3">
          <cell r="A3">
            <v>1990</v>
          </cell>
          <cell r="D3" t="str">
            <v>Conference paper</v>
          </cell>
          <cell r="E3">
            <v>235</v>
          </cell>
        </row>
        <row r="4">
          <cell r="A4">
            <v>1991</v>
          </cell>
          <cell r="D4" t="str">
            <v>Journal article</v>
          </cell>
          <cell r="E4">
            <v>88</v>
          </cell>
        </row>
        <row r="5">
          <cell r="A5">
            <v>1992</v>
          </cell>
        </row>
        <row r="6">
          <cell r="A6">
            <v>1993</v>
          </cell>
        </row>
        <row r="7">
          <cell r="A7">
            <v>1994</v>
          </cell>
        </row>
        <row r="8">
          <cell r="A8">
            <v>1995</v>
          </cell>
        </row>
        <row r="9">
          <cell r="A9">
            <v>1996</v>
          </cell>
        </row>
        <row r="10">
          <cell r="A10">
            <v>1997</v>
          </cell>
        </row>
        <row r="11">
          <cell r="A11">
            <v>1998</v>
          </cell>
        </row>
        <row r="12">
          <cell r="A12">
            <v>1999</v>
          </cell>
        </row>
        <row r="13">
          <cell r="A13">
            <v>2000</v>
          </cell>
        </row>
        <row r="14">
          <cell r="A14">
            <v>2001</v>
          </cell>
        </row>
        <row r="15">
          <cell r="A15">
            <v>2002</v>
          </cell>
        </row>
        <row r="16">
          <cell r="A16">
            <v>2003</v>
          </cell>
        </row>
        <row r="17">
          <cell r="A17">
            <v>2004</v>
          </cell>
        </row>
        <row r="18">
          <cell r="A18">
            <v>2005</v>
          </cell>
        </row>
        <row r="19">
          <cell r="A19">
            <v>2006</v>
          </cell>
        </row>
        <row r="20">
          <cell r="A20">
            <v>2007</v>
          </cell>
        </row>
        <row r="21">
          <cell r="A21">
            <v>2008</v>
          </cell>
        </row>
        <row r="22">
          <cell r="A22">
            <v>2009</v>
          </cell>
        </row>
        <row r="23">
          <cell r="A23">
            <v>2010</v>
          </cell>
        </row>
        <row r="24">
          <cell r="A24">
            <v>2011</v>
          </cell>
        </row>
        <row r="25">
          <cell r="A25">
            <v>2012</v>
          </cell>
        </row>
        <row r="26">
          <cell r="A26">
            <v>2013</v>
          </cell>
        </row>
        <row r="27">
          <cell r="A27">
            <v>2014</v>
          </cell>
        </row>
        <row r="28">
          <cell r="A28">
            <v>2015</v>
          </cell>
        </row>
        <row r="29">
          <cell r="A29">
            <v>2016</v>
          </cell>
        </row>
        <row r="30">
          <cell r="A30">
            <v>2017</v>
          </cell>
        </row>
        <row r="31">
          <cell r="A31">
            <v>2018</v>
          </cell>
        </row>
        <row r="32">
          <cell r="A32">
            <v>2019</v>
          </cell>
        </row>
        <row r="33">
          <cell r="A33">
            <v>2020</v>
          </cell>
        </row>
        <row r="34">
          <cell r="A34">
            <v>2021</v>
          </cell>
        </row>
        <row r="35">
          <cell r="A35">
            <v>2022</v>
          </cell>
        </row>
        <row r="36">
          <cell r="A36">
            <v>2023</v>
          </cell>
        </row>
        <row r="37">
          <cell r="A37">
            <v>2024</v>
          </cell>
        </row>
      </sheetData>
      <sheetData sheetId="2"/>
      <sheetData sheetId="3"/>
      <sheetData sheetId="4"/>
      <sheetData sheetId="5"/>
      <sheetData sheetId="6"/>
      <sheetData sheetId="7"/>
      <sheetData sheetId="8">
        <row r="2">
          <cell r="AE2">
            <v>14</v>
          </cell>
        </row>
        <row r="3">
          <cell r="AE3">
            <v>23</v>
          </cell>
        </row>
        <row r="19">
          <cell r="R19">
            <v>18</v>
          </cell>
        </row>
        <row r="20">
          <cell r="R20">
            <v>1</v>
          </cell>
        </row>
        <row r="21">
          <cell r="R21">
            <v>1</v>
          </cell>
        </row>
        <row r="22">
          <cell r="R22">
            <v>3</v>
          </cell>
        </row>
      </sheetData>
      <sheetData sheetId="9">
        <row r="33">
          <cell r="J33">
            <v>0.3</v>
          </cell>
        </row>
        <row r="34">
          <cell r="J34">
            <v>0.22</v>
          </cell>
        </row>
        <row r="35">
          <cell r="J35">
            <v>0.36</v>
          </cell>
        </row>
        <row r="36">
          <cell r="J36">
            <v>7.0000000000000007E-2</v>
          </cell>
        </row>
        <row r="37">
          <cell r="J37">
            <v>0.05</v>
          </cell>
        </row>
      </sheetData>
      <sheetData sheetId="10">
        <row r="32">
          <cell r="J32">
            <v>0.73</v>
          </cell>
        </row>
        <row r="33">
          <cell r="J33">
            <v>0.27</v>
          </cell>
        </row>
      </sheetData>
      <sheetData sheetId="11">
        <row r="36">
          <cell r="O36">
            <v>0.77</v>
          </cell>
        </row>
        <row r="37">
          <cell r="O37">
            <v>7.0000000000000007E-2</v>
          </cell>
        </row>
        <row r="38">
          <cell r="O38">
            <v>0.13</v>
          </cell>
        </row>
        <row r="39">
          <cell r="O39">
            <v>7.0000000000000007E-2</v>
          </cell>
        </row>
      </sheetData>
      <sheetData sheetId="1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1C7AD4-502C-4F52-BFE7-32E01E7E77D0}" name="Tabla3" displayName="Tabla3" ref="A2:J325" totalsRowShown="0">
  <autoFilter ref="A2:J325" xr:uid="{C91C7AD4-502C-4F52-BFE7-32E01E7E77D0}"/>
  <sortState xmlns:xlrd2="http://schemas.microsoft.com/office/spreadsheetml/2017/richdata2" ref="A3:J314">
    <sortCondition descending="1" ref="D2:D314"/>
  </sortState>
  <tableColumns count="10">
    <tableColumn id="1" xr3:uid="{A92BB335-0B44-4E70-842D-CCBE56B189D7}" name="ID"/>
    <tableColumn id="2" xr3:uid="{52282B22-8D46-4FD0-A57D-1AADF78944EB}" name="Title"/>
    <tableColumn id="3" xr3:uid="{746D1357-EBDD-4C3F-AE99-12C60EE48F5E}" name="Authors"/>
    <tableColumn id="4" xr3:uid="{A4513F2D-EC34-4317-90AA-12666DDBE02E}" name="Year"/>
    <tableColumn id="5" xr3:uid="{7F93ED45-7492-46EC-82D5-1AFA1BFD62EE}" name="Source title"/>
    <tableColumn id="6" xr3:uid="{D5676792-DF93-4391-A927-D8DA532EDD4C}" name="DOI"/>
    <tableColumn id="7" xr3:uid="{DEC6441E-9D01-4319-855A-6F26C61018DD}" name="Link"/>
    <tableColumn id="8" xr3:uid="{EA0E8E18-8A05-4280-81CE-3BB62EC75317}" name="Keywords"/>
    <tableColumn id="9" xr3:uid="{BCCD8063-6729-48FB-8165-17AC40583005}" name="Abstract"/>
    <tableColumn id="10" xr3:uid="{9FC98529-307B-42E3-8B2A-CDA967B1AD50}" name="Document Type"/>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94A45B-3A05-4A13-AF1B-A428C652EE72}" name="Tabla2" displayName="Tabla2" ref="L2:M37" totalsRowShown="0">
  <autoFilter ref="L2:M37" xr:uid="{3494A45B-3A05-4A13-AF1B-A428C652EE72}"/>
  <sortState xmlns:xlrd2="http://schemas.microsoft.com/office/spreadsheetml/2017/richdata2" ref="L3:M37">
    <sortCondition ref="L2:L37"/>
  </sortState>
  <tableColumns count="2">
    <tableColumn id="1" xr3:uid="{4AA029CF-A148-4B3F-B107-151242DB7352}" name="Year"/>
    <tableColumn id="2" xr3:uid="{620C43BD-CD06-470D-ACA2-65E14AF89C7A}" name="# articles"/>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B922C12-3C1F-4CE8-8141-1889E7F8746D}" name="Tabla135" displayName="Tabla135" ref="A2:G325" totalsRowShown="0">
  <autoFilter ref="A2:G325" xr:uid="{7B922C12-3C1F-4CE8-8141-1889E7F8746D}"/>
  <tableColumns count="7">
    <tableColumn id="1" xr3:uid="{ED06A661-C70A-480E-B9A7-E3A516554202}" name="ID"/>
    <tableColumn id="2" xr3:uid="{0471E59D-9798-4E77-BC80-335AED56C72C}" name="Title"/>
    <tableColumn id="7" xr3:uid="{7C17047D-24B7-4503-93F4-47670E334635}" name="Year"/>
    <tableColumn id="3" xr3:uid="{67C1751E-B39F-4A46-9082-0584051C5057}" name="DOI"/>
    <tableColumn id="4" xr3:uid="{FDA75F08-2DA2-417C-A3D3-BD39E813E3E2}" name="Abstract"/>
    <tableColumn id="5" xr3:uid="{9915FADB-1F7D-40B6-B581-3ED7B8F344C4}" name="Included/Excluded" dataDxfId="30"/>
    <tableColumn id="6" xr3:uid="{53738D84-68F8-4946-A1BE-43F0D7580F28}" name="Reason for exclusio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1DC696-FC60-4063-B5B1-F22B2827F34E}" name="Tabla1356" displayName="Tabla1356" ref="A2:G311" totalsRowShown="0">
  <autoFilter ref="A2:G311" xr:uid="{DD1DC696-FC60-4063-B5B1-F22B2827F34E}"/>
  <tableColumns count="7">
    <tableColumn id="1" xr3:uid="{E5090546-BA59-4AC3-A5C1-E7D5EEFECE56}" name="ID"/>
    <tableColumn id="2" xr3:uid="{6B69F0A1-BB46-437F-A242-2159D175BC8E}" name="Title"/>
    <tableColumn id="7" xr3:uid="{9DE78A71-670F-4ABF-885D-A8AEB142F077}" name="Year"/>
    <tableColumn id="3" xr3:uid="{0B19A9E3-6246-4BD8-9504-EF1F2E15B43E}" name="DOI"/>
    <tableColumn id="4" xr3:uid="{C5172841-842F-40B0-B32F-F046492D9829}" name="Abstract"/>
    <tableColumn id="5" xr3:uid="{4107C893-FEBB-461A-B67C-ED436D2ACE85}" name="Included/Excluded" dataDxfId="29"/>
    <tableColumn id="6" xr3:uid="{B697116E-8A11-4BE4-9EFC-3F9C30E58A8B}" name="Classification"/>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F5CCDD-EE5F-48C9-9A1A-38A793AD55B7}" name="Tabla1352" displayName="Tabla1352" ref="A2:F316" totalsRowShown="0">
  <autoFilter ref="A2:F316" xr:uid="{F6F5CCDD-EE5F-48C9-9A1A-38A793AD55B7}"/>
  <tableColumns count="6">
    <tableColumn id="1" xr3:uid="{D130BC7A-8337-4717-B672-40A8062C4CFA}" name="ID"/>
    <tableColumn id="2" xr3:uid="{C5F15897-B591-431E-9A9E-7905DB01F716}" name="Title"/>
    <tableColumn id="7" xr3:uid="{5705BE01-9A89-437D-980F-0E0CB05CCDE3}" name="Year"/>
    <tableColumn id="3" xr3:uid="{0A218DAF-7111-488D-A0EB-0F1DFD9CA44B}" name="DOI"/>
    <tableColumn id="4" xr3:uid="{89F3A1F2-CF86-40A8-B85C-14969DE2BE56}" name="Abstract"/>
    <tableColumn id="5" xr3:uid="{267A43F6-D3D9-4231-82E2-782D8280B14C}" name="I/E" dataDxfId="28"/>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3503D7-BADC-4F7D-BE87-2A17612230F6}" name="Tabla7" displayName="Tabla7" ref="G2:N33" totalsRowShown="0" headerRowDxfId="27" dataDxfId="26">
  <autoFilter ref="G2:N33" xr:uid="{6D3503D7-BADC-4F7D-BE87-2A17612230F6}"/>
  <tableColumns count="8">
    <tableColumn id="1" xr3:uid="{05CBC2C1-8464-465E-8718-ACF77D9D5FC7}" name="Quantum" dataDxfId="25"/>
    <tableColumn id="2" xr3:uid="{20E3F2F1-C258-465B-997F-3A78584857B2}" name="Tipo (Circuitos/Annealing)" dataDxfId="24"/>
    <tableColumn id="3" xr3:uid="{32968DF7-509D-43D6-98F0-B8E948BE2268}" name="Simulador" dataDxfId="23"/>
    <tableColumn id="4" xr3:uid="{16D69157-F4A3-4C08-9B70-68C59120D90C}" name="Plataforma de Simulación" dataDxfId="22"/>
    <tableColumn id="5" xr3:uid="{6AEB5158-C303-4D25-A3A9-56A728B06161}" name="Tipo de Simulación" dataDxfId="21"/>
    <tableColumn id="6" xr3:uid="{4262E53B-1B2D-4786-A0A4-B09396AB2375}" name="Hardware Real" dataDxfId="20"/>
    <tableColumn id="7" xr3:uid="{6F1978F5-EB03-4783-97C6-960386978E0E}" name="Plataforma hw real" dataDxfId="19"/>
    <tableColumn id="8" xr3:uid="{61623018-5D98-46BE-882F-6FFCB5BE344A}" name="Clásica" dataDxfId="18"/>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Papel">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5"/>
  <sheetViews>
    <sheetView tabSelected="1" zoomScaleNormal="100" workbookViewId="0"/>
  </sheetViews>
  <sheetFormatPr baseColWidth="10" defaultRowHeight="14.5" x14ac:dyDescent="0.35"/>
  <cols>
    <col min="1" max="1" width="4.7265625" bestFit="1" customWidth="1"/>
    <col min="2" max="2" width="35" customWidth="1"/>
    <col min="3" max="3" width="11" customWidth="1"/>
    <col min="4" max="4" width="7" bestFit="1" customWidth="1"/>
    <col min="5" max="5" width="11.81640625" customWidth="1"/>
    <col min="10" max="10" width="15.7265625" customWidth="1"/>
    <col min="12" max="12" width="7" bestFit="1" customWidth="1"/>
    <col min="13" max="13" width="11.08984375" customWidth="1"/>
    <col min="15" max="15" width="16.1796875" bestFit="1" customWidth="1"/>
  </cols>
  <sheetData>
    <row r="1" spans="1:16" x14ac:dyDescent="0.35">
      <c r="A1" t="s">
        <v>58</v>
      </c>
    </row>
    <row r="2" spans="1:16" x14ac:dyDescent="0.35">
      <c r="A2" t="s">
        <v>0</v>
      </c>
      <c r="B2" t="s">
        <v>1</v>
      </c>
      <c r="C2" t="s">
        <v>2</v>
      </c>
      <c r="D2" t="s">
        <v>3</v>
      </c>
      <c r="E2" t="s">
        <v>59</v>
      </c>
      <c r="F2" t="s">
        <v>4</v>
      </c>
      <c r="G2" t="s">
        <v>5</v>
      </c>
      <c r="H2" t="s">
        <v>60</v>
      </c>
      <c r="I2" t="s">
        <v>61</v>
      </c>
      <c r="J2" t="s">
        <v>62</v>
      </c>
      <c r="L2" t="s">
        <v>3</v>
      </c>
      <c r="M2" t="s">
        <v>2010</v>
      </c>
      <c r="O2" s="119" t="s">
        <v>62</v>
      </c>
      <c r="P2" s="119"/>
    </row>
    <row r="3" spans="1:16" x14ac:dyDescent="0.35">
      <c r="A3">
        <v>1</v>
      </c>
      <c r="B3" t="s">
        <v>63</v>
      </c>
      <c r="C3" t="s">
        <v>64</v>
      </c>
      <c r="D3">
        <v>2024</v>
      </c>
      <c r="E3" t="s">
        <v>65</v>
      </c>
      <c r="F3" t="s">
        <v>66</v>
      </c>
      <c r="G3" t="s">
        <v>67</v>
      </c>
      <c r="H3" t="s">
        <v>68</v>
      </c>
      <c r="I3" t="s">
        <v>69</v>
      </c>
      <c r="J3" t="s">
        <v>70</v>
      </c>
      <c r="L3">
        <v>1990</v>
      </c>
      <c r="M3">
        <v>1</v>
      </c>
      <c r="O3" s="6" t="s">
        <v>70</v>
      </c>
      <c r="P3" s="6">
        <v>235</v>
      </c>
    </row>
    <row r="4" spans="1:16" x14ac:dyDescent="0.35">
      <c r="A4">
        <v>2</v>
      </c>
      <c r="B4" t="s">
        <v>71</v>
      </c>
      <c r="C4" t="s">
        <v>72</v>
      </c>
      <c r="D4">
        <v>2024</v>
      </c>
      <c r="E4" t="s">
        <v>73</v>
      </c>
      <c r="F4" t="s">
        <v>74</v>
      </c>
      <c r="G4" t="s">
        <v>75</v>
      </c>
      <c r="H4" t="s">
        <v>76</v>
      </c>
      <c r="I4" t="s">
        <v>77</v>
      </c>
      <c r="J4" t="s">
        <v>78</v>
      </c>
      <c r="L4">
        <v>1991</v>
      </c>
      <c r="M4">
        <v>0</v>
      </c>
      <c r="O4" s="7" t="s">
        <v>2011</v>
      </c>
      <c r="P4" s="7">
        <v>88</v>
      </c>
    </row>
    <row r="5" spans="1:16" x14ac:dyDescent="0.35">
      <c r="A5">
        <v>3</v>
      </c>
      <c r="B5" t="s">
        <v>79</v>
      </c>
      <c r="C5" t="s">
        <v>80</v>
      </c>
      <c r="D5">
        <v>2024</v>
      </c>
      <c r="E5" t="s">
        <v>81</v>
      </c>
      <c r="F5" t="s">
        <v>82</v>
      </c>
      <c r="G5" t="s">
        <v>83</v>
      </c>
      <c r="H5" t="s">
        <v>84</v>
      </c>
      <c r="I5" t="s">
        <v>85</v>
      </c>
      <c r="J5" t="s">
        <v>70</v>
      </c>
      <c r="L5">
        <v>1992</v>
      </c>
      <c r="M5">
        <v>0</v>
      </c>
    </row>
    <row r="6" spans="1:16" x14ac:dyDescent="0.35">
      <c r="A6">
        <v>4</v>
      </c>
      <c r="B6" t="s">
        <v>86</v>
      </c>
      <c r="C6" t="s">
        <v>87</v>
      </c>
      <c r="D6">
        <v>2024</v>
      </c>
      <c r="E6" t="s">
        <v>88</v>
      </c>
      <c r="F6" t="s">
        <v>89</v>
      </c>
      <c r="G6" t="s">
        <v>90</v>
      </c>
      <c r="H6" t="s">
        <v>91</v>
      </c>
      <c r="I6" t="s">
        <v>92</v>
      </c>
      <c r="J6" t="s">
        <v>78</v>
      </c>
      <c r="L6">
        <v>1993</v>
      </c>
      <c r="M6">
        <v>0</v>
      </c>
    </row>
    <row r="7" spans="1:16" x14ac:dyDescent="0.35">
      <c r="A7">
        <v>5</v>
      </c>
      <c r="B7" t="s">
        <v>93</v>
      </c>
      <c r="C7" t="s">
        <v>94</v>
      </c>
      <c r="D7">
        <v>2024</v>
      </c>
      <c r="E7" t="s">
        <v>95</v>
      </c>
      <c r="F7" t="s">
        <v>96</v>
      </c>
      <c r="G7" t="s">
        <v>97</v>
      </c>
      <c r="H7" t="s">
        <v>98</v>
      </c>
      <c r="I7" t="s">
        <v>99</v>
      </c>
      <c r="J7" t="s">
        <v>78</v>
      </c>
      <c r="L7">
        <v>1994</v>
      </c>
      <c r="M7">
        <v>0</v>
      </c>
    </row>
    <row r="8" spans="1:16" x14ac:dyDescent="0.35">
      <c r="A8">
        <v>6</v>
      </c>
      <c r="B8" t="s">
        <v>100</v>
      </c>
      <c r="C8" t="s">
        <v>101</v>
      </c>
      <c r="D8">
        <v>2024</v>
      </c>
      <c r="E8" t="s">
        <v>102</v>
      </c>
      <c r="F8" t="s">
        <v>103</v>
      </c>
      <c r="G8" t="s">
        <v>104</v>
      </c>
      <c r="H8" t="s">
        <v>105</v>
      </c>
      <c r="I8" t="s">
        <v>106</v>
      </c>
      <c r="J8" t="s">
        <v>70</v>
      </c>
      <c r="L8">
        <v>1995</v>
      </c>
      <c r="M8">
        <v>0</v>
      </c>
    </row>
    <row r="9" spans="1:16" x14ac:dyDescent="0.35">
      <c r="A9">
        <v>7</v>
      </c>
      <c r="B9" t="s">
        <v>107</v>
      </c>
      <c r="C9" t="s">
        <v>108</v>
      </c>
      <c r="D9">
        <v>2024</v>
      </c>
      <c r="E9" t="s">
        <v>102</v>
      </c>
      <c r="F9" t="s">
        <v>109</v>
      </c>
      <c r="G9" t="s">
        <v>110</v>
      </c>
      <c r="H9" t="s">
        <v>111</v>
      </c>
      <c r="I9" t="s">
        <v>112</v>
      </c>
      <c r="J9" t="s">
        <v>70</v>
      </c>
      <c r="L9">
        <v>1996</v>
      </c>
      <c r="M9">
        <v>0</v>
      </c>
    </row>
    <row r="10" spans="1:16" x14ac:dyDescent="0.35">
      <c r="A10">
        <v>8</v>
      </c>
      <c r="B10" t="s">
        <v>113</v>
      </c>
      <c r="C10" t="s">
        <v>114</v>
      </c>
      <c r="D10">
        <v>2024</v>
      </c>
      <c r="E10" t="s">
        <v>115</v>
      </c>
      <c r="F10" t="s">
        <v>116</v>
      </c>
      <c r="G10" t="s">
        <v>117</v>
      </c>
      <c r="H10" t="s">
        <v>84</v>
      </c>
      <c r="I10" t="s">
        <v>118</v>
      </c>
      <c r="J10" t="s">
        <v>70</v>
      </c>
      <c r="L10">
        <v>1997</v>
      </c>
      <c r="M10">
        <v>0</v>
      </c>
    </row>
    <row r="11" spans="1:16" x14ac:dyDescent="0.35">
      <c r="A11">
        <v>9</v>
      </c>
      <c r="B11" t="s">
        <v>119</v>
      </c>
      <c r="C11" t="s">
        <v>120</v>
      </c>
      <c r="D11">
        <v>2024</v>
      </c>
      <c r="E11" t="s">
        <v>121</v>
      </c>
      <c r="F11" t="s">
        <v>122</v>
      </c>
      <c r="G11" t="s">
        <v>123</v>
      </c>
      <c r="H11" t="s">
        <v>124</v>
      </c>
      <c r="I11" t="s">
        <v>125</v>
      </c>
      <c r="J11" t="s">
        <v>70</v>
      </c>
      <c r="L11">
        <v>1998</v>
      </c>
      <c r="M11">
        <v>0</v>
      </c>
    </row>
    <row r="12" spans="1:16" x14ac:dyDescent="0.35">
      <c r="A12">
        <v>10</v>
      </c>
      <c r="B12" t="s">
        <v>126</v>
      </c>
      <c r="C12" t="s">
        <v>127</v>
      </c>
      <c r="D12">
        <v>2024</v>
      </c>
      <c r="E12" t="s">
        <v>128</v>
      </c>
      <c r="F12" t="s">
        <v>129</v>
      </c>
      <c r="G12" t="s">
        <v>130</v>
      </c>
      <c r="H12" t="s">
        <v>131</v>
      </c>
      <c r="I12" t="s">
        <v>132</v>
      </c>
      <c r="J12" t="s">
        <v>70</v>
      </c>
      <c r="L12">
        <v>1999</v>
      </c>
      <c r="M12">
        <v>0</v>
      </c>
    </row>
    <row r="13" spans="1:16" x14ac:dyDescent="0.35">
      <c r="A13">
        <v>11</v>
      </c>
      <c r="B13" t="s">
        <v>133</v>
      </c>
      <c r="C13" t="s">
        <v>134</v>
      </c>
      <c r="D13">
        <v>2024</v>
      </c>
      <c r="E13" t="s">
        <v>135</v>
      </c>
      <c r="F13" t="s">
        <v>136</v>
      </c>
      <c r="G13" t="s">
        <v>137</v>
      </c>
      <c r="H13" t="s">
        <v>138</v>
      </c>
      <c r="I13" t="s">
        <v>139</v>
      </c>
      <c r="J13" t="s">
        <v>70</v>
      </c>
      <c r="L13">
        <v>2000</v>
      </c>
      <c r="M13">
        <v>0</v>
      </c>
    </row>
    <row r="14" spans="1:16" x14ac:dyDescent="0.35">
      <c r="A14">
        <v>12</v>
      </c>
      <c r="B14" t="s">
        <v>140</v>
      </c>
      <c r="C14" t="s">
        <v>141</v>
      </c>
      <c r="D14">
        <v>2024</v>
      </c>
      <c r="E14" t="s">
        <v>142</v>
      </c>
      <c r="F14" t="s">
        <v>143</v>
      </c>
      <c r="G14" t="s">
        <v>144</v>
      </c>
      <c r="H14" t="s">
        <v>145</v>
      </c>
      <c r="I14" t="s">
        <v>146</v>
      </c>
      <c r="J14" t="s">
        <v>78</v>
      </c>
      <c r="L14">
        <v>2001</v>
      </c>
      <c r="M14">
        <v>0</v>
      </c>
    </row>
    <row r="15" spans="1:16" x14ac:dyDescent="0.35">
      <c r="A15">
        <v>13</v>
      </c>
      <c r="B15" t="s">
        <v>147</v>
      </c>
      <c r="C15" t="s">
        <v>148</v>
      </c>
      <c r="D15">
        <v>2024</v>
      </c>
      <c r="E15" t="s">
        <v>149</v>
      </c>
      <c r="F15" t="s">
        <v>150</v>
      </c>
      <c r="G15" t="s">
        <v>151</v>
      </c>
      <c r="H15" t="s">
        <v>152</v>
      </c>
      <c r="I15" t="s">
        <v>153</v>
      </c>
      <c r="J15" t="s">
        <v>70</v>
      </c>
      <c r="L15">
        <v>2002</v>
      </c>
      <c r="M15">
        <v>0</v>
      </c>
    </row>
    <row r="16" spans="1:16" x14ac:dyDescent="0.35">
      <c r="A16">
        <v>14</v>
      </c>
      <c r="B16" t="s">
        <v>154</v>
      </c>
      <c r="C16" t="s">
        <v>155</v>
      </c>
      <c r="D16">
        <v>2024</v>
      </c>
      <c r="E16" t="s">
        <v>156</v>
      </c>
      <c r="F16" t="s">
        <v>157</v>
      </c>
      <c r="G16" t="s">
        <v>158</v>
      </c>
      <c r="H16" t="s">
        <v>159</v>
      </c>
      <c r="I16" t="s">
        <v>160</v>
      </c>
      <c r="J16" t="s">
        <v>78</v>
      </c>
      <c r="L16">
        <v>2003</v>
      </c>
      <c r="M16">
        <v>1</v>
      </c>
    </row>
    <row r="17" spans="1:13" x14ac:dyDescent="0.35">
      <c r="A17">
        <v>15</v>
      </c>
      <c r="B17" t="s">
        <v>161</v>
      </c>
      <c r="C17" t="s">
        <v>162</v>
      </c>
      <c r="D17">
        <v>2024</v>
      </c>
      <c r="E17" t="s">
        <v>163</v>
      </c>
      <c r="F17" t="s">
        <v>164</v>
      </c>
      <c r="G17" t="s">
        <v>165</v>
      </c>
      <c r="H17" t="s">
        <v>84</v>
      </c>
      <c r="I17" t="s">
        <v>166</v>
      </c>
      <c r="J17" t="s">
        <v>78</v>
      </c>
      <c r="L17">
        <v>2004</v>
      </c>
      <c r="M17">
        <v>0</v>
      </c>
    </row>
    <row r="18" spans="1:13" x14ac:dyDescent="0.35">
      <c r="A18">
        <v>16</v>
      </c>
      <c r="B18" t="s">
        <v>167</v>
      </c>
      <c r="C18" t="s">
        <v>168</v>
      </c>
      <c r="D18">
        <v>2024</v>
      </c>
      <c r="E18" t="s">
        <v>169</v>
      </c>
      <c r="F18" t="s">
        <v>170</v>
      </c>
      <c r="G18" t="s">
        <v>171</v>
      </c>
      <c r="H18" t="s">
        <v>172</v>
      </c>
      <c r="I18" t="s">
        <v>173</v>
      </c>
      <c r="J18" t="s">
        <v>70</v>
      </c>
      <c r="L18">
        <v>2005</v>
      </c>
      <c r="M18">
        <v>1</v>
      </c>
    </row>
    <row r="19" spans="1:13" x14ac:dyDescent="0.35">
      <c r="A19">
        <v>17</v>
      </c>
      <c r="B19" t="s">
        <v>174</v>
      </c>
      <c r="C19" t="s">
        <v>175</v>
      </c>
      <c r="D19">
        <v>2024</v>
      </c>
      <c r="E19" t="s">
        <v>176</v>
      </c>
      <c r="F19" t="s">
        <v>177</v>
      </c>
      <c r="G19" t="s">
        <v>178</v>
      </c>
      <c r="H19" t="s">
        <v>179</v>
      </c>
      <c r="I19" t="s">
        <v>180</v>
      </c>
      <c r="J19" t="s">
        <v>70</v>
      </c>
      <c r="L19">
        <v>2006</v>
      </c>
      <c r="M19">
        <v>1</v>
      </c>
    </row>
    <row r="20" spans="1:13" x14ac:dyDescent="0.35">
      <c r="A20">
        <v>18</v>
      </c>
      <c r="B20" t="s">
        <v>181</v>
      </c>
      <c r="C20" t="s">
        <v>182</v>
      </c>
      <c r="D20">
        <v>2024</v>
      </c>
      <c r="E20" t="s">
        <v>183</v>
      </c>
      <c r="F20" t="s">
        <v>184</v>
      </c>
      <c r="G20" t="s">
        <v>185</v>
      </c>
      <c r="H20" t="s">
        <v>186</v>
      </c>
      <c r="I20" t="s">
        <v>187</v>
      </c>
      <c r="J20" t="s">
        <v>78</v>
      </c>
      <c r="L20">
        <v>2007</v>
      </c>
      <c r="M20">
        <v>0</v>
      </c>
    </row>
    <row r="21" spans="1:13" x14ac:dyDescent="0.35">
      <c r="A21">
        <v>19</v>
      </c>
      <c r="B21" t="s">
        <v>188</v>
      </c>
      <c r="C21" t="s">
        <v>189</v>
      </c>
      <c r="D21">
        <v>2024</v>
      </c>
      <c r="E21" t="s">
        <v>190</v>
      </c>
      <c r="F21" t="s">
        <v>191</v>
      </c>
      <c r="G21" t="s">
        <v>192</v>
      </c>
      <c r="H21" t="s">
        <v>193</v>
      </c>
      <c r="I21" t="s">
        <v>194</v>
      </c>
      <c r="J21" t="s">
        <v>78</v>
      </c>
      <c r="L21">
        <v>2008</v>
      </c>
      <c r="M21">
        <v>0</v>
      </c>
    </row>
    <row r="22" spans="1:13" x14ac:dyDescent="0.35">
      <c r="A22">
        <v>20</v>
      </c>
      <c r="B22" t="s">
        <v>195</v>
      </c>
      <c r="C22" t="s">
        <v>196</v>
      </c>
      <c r="D22">
        <v>2024</v>
      </c>
      <c r="E22" t="s">
        <v>197</v>
      </c>
      <c r="F22" t="s">
        <v>198</v>
      </c>
      <c r="G22" t="s">
        <v>199</v>
      </c>
      <c r="H22" t="s">
        <v>200</v>
      </c>
      <c r="I22" t="s">
        <v>201</v>
      </c>
      <c r="J22" t="s">
        <v>70</v>
      </c>
      <c r="L22">
        <v>2009</v>
      </c>
      <c r="M22">
        <v>1</v>
      </c>
    </row>
    <row r="23" spans="1:13" x14ac:dyDescent="0.35">
      <c r="A23">
        <v>21</v>
      </c>
      <c r="B23" t="s">
        <v>202</v>
      </c>
      <c r="C23" t="s">
        <v>203</v>
      </c>
      <c r="D23">
        <v>2024</v>
      </c>
      <c r="E23" t="s">
        <v>149</v>
      </c>
      <c r="F23" t="s">
        <v>204</v>
      </c>
      <c r="G23" t="s">
        <v>205</v>
      </c>
      <c r="H23" t="s">
        <v>206</v>
      </c>
      <c r="I23" t="s">
        <v>207</v>
      </c>
      <c r="J23" t="s">
        <v>70</v>
      </c>
      <c r="L23">
        <v>2010</v>
      </c>
      <c r="M23">
        <v>2</v>
      </c>
    </row>
    <row r="24" spans="1:13" x14ac:dyDescent="0.35">
      <c r="A24">
        <v>22</v>
      </c>
      <c r="B24" t="s">
        <v>208</v>
      </c>
      <c r="C24" t="s">
        <v>209</v>
      </c>
      <c r="D24">
        <v>2024</v>
      </c>
      <c r="E24" t="s">
        <v>102</v>
      </c>
      <c r="F24" t="s">
        <v>210</v>
      </c>
      <c r="G24" t="s">
        <v>211</v>
      </c>
      <c r="H24" t="s">
        <v>212</v>
      </c>
      <c r="I24" t="s">
        <v>213</v>
      </c>
      <c r="J24" t="s">
        <v>70</v>
      </c>
      <c r="L24">
        <v>2011</v>
      </c>
      <c r="M24">
        <v>0</v>
      </c>
    </row>
    <row r="25" spans="1:13" x14ac:dyDescent="0.35">
      <c r="A25">
        <v>23</v>
      </c>
      <c r="B25" t="s">
        <v>214</v>
      </c>
      <c r="C25" t="s">
        <v>215</v>
      </c>
      <c r="D25">
        <v>2024</v>
      </c>
      <c r="E25" t="s">
        <v>216</v>
      </c>
      <c r="F25" t="s">
        <v>217</v>
      </c>
      <c r="G25" t="s">
        <v>218</v>
      </c>
      <c r="H25" t="s">
        <v>219</v>
      </c>
      <c r="I25" t="s">
        <v>220</v>
      </c>
      <c r="J25" t="s">
        <v>78</v>
      </c>
      <c r="L25">
        <v>2012</v>
      </c>
      <c r="M25">
        <v>0</v>
      </c>
    </row>
    <row r="26" spans="1:13" x14ac:dyDescent="0.35">
      <c r="A26">
        <v>24</v>
      </c>
      <c r="B26" t="s">
        <v>221</v>
      </c>
      <c r="C26" t="s">
        <v>222</v>
      </c>
      <c r="D26">
        <v>2024</v>
      </c>
      <c r="E26" t="s">
        <v>223</v>
      </c>
      <c r="F26" t="s">
        <v>224</v>
      </c>
      <c r="G26" t="s">
        <v>225</v>
      </c>
      <c r="H26" t="s">
        <v>226</v>
      </c>
      <c r="I26" t="s">
        <v>227</v>
      </c>
      <c r="J26" t="s">
        <v>78</v>
      </c>
      <c r="L26">
        <v>2013</v>
      </c>
      <c r="M26">
        <v>1</v>
      </c>
    </row>
    <row r="27" spans="1:13" x14ac:dyDescent="0.35">
      <c r="A27">
        <v>25</v>
      </c>
      <c r="B27" t="s">
        <v>228</v>
      </c>
      <c r="C27" t="s">
        <v>229</v>
      </c>
      <c r="D27">
        <v>2024</v>
      </c>
      <c r="E27" t="s">
        <v>230</v>
      </c>
      <c r="F27" t="s">
        <v>231</v>
      </c>
      <c r="G27" t="s">
        <v>232</v>
      </c>
      <c r="H27" t="s">
        <v>233</v>
      </c>
      <c r="I27" t="s">
        <v>234</v>
      </c>
      <c r="J27" t="s">
        <v>70</v>
      </c>
      <c r="L27">
        <v>2014</v>
      </c>
      <c r="M27">
        <v>0</v>
      </c>
    </row>
    <row r="28" spans="1:13" x14ac:dyDescent="0.35">
      <c r="A28">
        <v>26</v>
      </c>
      <c r="B28" t="s">
        <v>235</v>
      </c>
      <c r="C28" t="s">
        <v>236</v>
      </c>
      <c r="D28">
        <v>2024</v>
      </c>
      <c r="E28" t="s">
        <v>237</v>
      </c>
      <c r="F28" t="s">
        <v>238</v>
      </c>
      <c r="G28" t="s">
        <v>239</v>
      </c>
      <c r="H28" t="s">
        <v>240</v>
      </c>
      <c r="I28" t="s">
        <v>241</v>
      </c>
      <c r="J28" t="s">
        <v>78</v>
      </c>
      <c r="L28">
        <v>2015</v>
      </c>
      <c r="M28">
        <v>0</v>
      </c>
    </row>
    <row r="29" spans="1:13" x14ac:dyDescent="0.35">
      <c r="A29">
        <v>27</v>
      </c>
      <c r="B29" t="s">
        <v>242</v>
      </c>
      <c r="C29" t="s">
        <v>243</v>
      </c>
      <c r="D29">
        <v>2024</v>
      </c>
      <c r="E29" t="s">
        <v>244</v>
      </c>
      <c r="F29" t="s">
        <v>245</v>
      </c>
      <c r="G29" t="s">
        <v>246</v>
      </c>
      <c r="H29" t="s">
        <v>247</v>
      </c>
      <c r="I29" t="s">
        <v>248</v>
      </c>
      <c r="J29" t="s">
        <v>70</v>
      </c>
      <c r="L29">
        <v>2016</v>
      </c>
      <c r="M29">
        <v>0</v>
      </c>
    </row>
    <row r="30" spans="1:13" x14ac:dyDescent="0.35">
      <c r="A30">
        <v>28</v>
      </c>
      <c r="B30" t="s">
        <v>249</v>
      </c>
      <c r="C30" t="s">
        <v>250</v>
      </c>
      <c r="D30">
        <v>2024</v>
      </c>
      <c r="E30" t="s">
        <v>251</v>
      </c>
      <c r="F30" t="s">
        <v>252</v>
      </c>
      <c r="G30" t="s">
        <v>253</v>
      </c>
      <c r="H30" t="s">
        <v>254</v>
      </c>
      <c r="I30" t="s">
        <v>255</v>
      </c>
      <c r="J30" t="s">
        <v>78</v>
      </c>
      <c r="L30">
        <v>2017</v>
      </c>
      <c r="M30">
        <v>0</v>
      </c>
    </row>
    <row r="31" spans="1:13" x14ac:dyDescent="0.35">
      <c r="A31">
        <v>29</v>
      </c>
      <c r="B31" t="s">
        <v>256</v>
      </c>
      <c r="C31" t="s">
        <v>257</v>
      </c>
      <c r="D31">
        <v>2024</v>
      </c>
      <c r="E31" t="s">
        <v>258</v>
      </c>
      <c r="F31" t="s">
        <v>259</v>
      </c>
      <c r="G31" t="s">
        <v>260</v>
      </c>
      <c r="H31" t="s">
        <v>261</v>
      </c>
      <c r="I31" t="s">
        <v>262</v>
      </c>
      <c r="J31" t="s">
        <v>70</v>
      </c>
      <c r="L31">
        <v>2018</v>
      </c>
      <c r="M31">
        <v>3</v>
      </c>
    </row>
    <row r="32" spans="1:13" x14ac:dyDescent="0.35">
      <c r="A32">
        <v>30</v>
      </c>
      <c r="B32" t="s">
        <v>263</v>
      </c>
      <c r="C32" t="s">
        <v>264</v>
      </c>
      <c r="D32">
        <v>2024</v>
      </c>
      <c r="E32" t="s">
        <v>265</v>
      </c>
      <c r="F32" t="s">
        <v>266</v>
      </c>
      <c r="G32" t="s">
        <v>267</v>
      </c>
      <c r="H32" t="s">
        <v>268</v>
      </c>
      <c r="I32" t="s">
        <v>269</v>
      </c>
      <c r="J32" t="s">
        <v>70</v>
      </c>
      <c r="L32">
        <v>2019</v>
      </c>
      <c r="M32">
        <v>8</v>
      </c>
    </row>
    <row r="33" spans="1:13" x14ac:dyDescent="0.35">
      <c r="A33">
        <v>31</v>
      </c>
      <c r="B33" t="s">
        <v>270</v>
      </c>
      <c r="C33" t="s">
        <v>271</v>
      </c>
      <c r="D33">
        <v>2024</v>
      </c>
      <c r="E33" t="s">
        <v>176</v>
      </c>
      <c r="F33" t="s">
        <v>272</v>
      </c>
      <c r="G33" t="s">
        <v>273</v>
      </c>
      <c r="H33" t="s">
        <v>274</v>
      </c>
      <c r="I33" t="s">
        <v>275</v>
      </c>
      <c r="J33" t="s">
        <v>70</v>
      </c>
      <c r="L33">
        <v>2020</v>
      </c>
      <c r="M33">
        <v>29</v>
      </c>
    </row>
    <row r="34" spans="1:13" x14ac:dyDescent="0.35">
      <c r="A34">
        <v>32</v>
      </c>
      <c r="B34" t="s">
        <v>276</v>
      </c>
      <c r="C34" t="s">
        <v>277</v>
      </c>
      <c r="D34">
        <v>2024</v>
      </c>
      <c r="E34" t="s">
        <v>190</v>
      </c>
      <c r="F34" t="s">
        <v>278</v>
      </c>
      <c r="G34" t="s">
        <v>279</v>
      </c>
      <c r="H34" t="s">
        <v>280</v>
      </c>
      <c r="I34" t="s">
        <v>281</v>
      </c>
      <c r="J34" t="s">
        <v>78</v>
      </c>
      <c r="L34">
        <v>2021</v>
      </c>
      <c r="M34">
        <v>49</v>
      </c>
    </row>
    <row r="35" spans="1:13" x14ac:dyDescent="0.35">
      <c r="A35">
        <v>33</v>
      </c>
      <c r="B35" t="s">
        <v>282</v>
      </c>
      <c r="C35" t="s">
        <v>283</v>
      </c>
      <c r="D35">
        <v>2024</v>
      </c>
      <c r="E35" t="s">
        <v>88</v>
      </c>
      <c r="F35" t="s">
        <v>284</v>
      </c>
      <c r="G35" t="s">
        <v>285</v>
      </c>
      <c r="H35" t="s">
        <v>286</v>
      </c>
      <c r="I35" t="s">
        <v>287</v>
      </c>
      <c r="J35" t="s">
        <v>78</v>
      </c>
      <c r="L35">
        <v>2022</v>
      </c>
      <c r="M35">
        <v>50</v>
      </c>
    </row>
    <row r="36" spans="1:13" x14ac:dyDescent="0.35">
      <c r="A36">
        <v>34</v>
      </c>
      <c r="B36" t="s">
        <v>288</v>
      </c>
      <c r="C36" t="s">
        <v>289</v>
      </c>
      <c r="D36">
        <v>2024</v>
      </c>
      <c r="E36" t="s">
        <v>81</v>
      </c>
      <c r="F36" t="s">
        <v>290</v>
      </c>
      <c r="G36" t="s">
        <v>291</v>
      </c>
      <c r="H36" t="s">
        <v>292</v>
      </c>
      <c r="I36" t="s">
        <v>293</v>
      </c>
      <c r="J36" t="s">
        <v>70</v>
      </c>
      <c r="L36">
        <v>2023</v>
      </c>
      <c r="M36">
        <v>80</v>
      </c>
    </row>
    <row r="37" spans="1:13" x14ac:dyDescent="0.35">
      <c r="A37">
        <v>35</v>
      </c>
      <c r="B37" t="s">
        <v>294</v>
      </c>
      <c r="C37" t="s">
        <v>295</v>
      </c>
      <c r="D37">
        <v>2024</v>
      </c>
      <c r="E37" t="s">
        <v>296</v>
      </c>
      <c r="F37" t="s">
        <v>84</v>
      </c>
      <c r="G37" t="s">
        <v>297</v>
      </c>
      <c r="H37" t="s">
        <v>298</v>
      </c>
      <c r="I37" t="s">
        <v>299</v>
      </c>
      <c r="J37" t="s">
        <v>70</v>
      </c>
      <c r="L37">
        <v>2024</v>
      </c>
      <c r="M37">
        <v>96</v>
      </c>
    </row>
    <row r="38" spans="1:13" x14ac:dyDescent="0.35">
      <c r="A38">
        <v>36</v>
      </c>
      <c r="B38" t="s">
        <v>300</v>
      </c>
      <c r="C38" t="s">
        <v>301</v>
      </c>
      <c r="D38">
        <v>2024</v>
      </c>
      <c r="E38" t="s">
        <v>176</v>
      </c>
      <c r="F38" t="s">
        <v>302</v>
      </c>
      <c r="G38" t="s">
        <v>303</v>
      </c>
      <c r="H38" t="s">
        <v>304</v>
      </c>
      <c r="I38" t="s">
        <v>305</v>
      </c>
      <c r="J38" t="s">
        <v>70</v>
      </c>
    </row>
    <row r="39" spans="1:13" x14ac:dyDescent="0.35">
      <c r="A39">
        <v>37</v>
      </c>
      <c r="B39" t="s">
        <v>306</v>
      </c>
      <c r="C39" t="s">
        <v>307</v>
      </c>
      <c r="D39">
        <v>2024</v>
      </c>
      <c r="E39" t="s">
        <v>176</v>
      </c>
      <c r="F39" t="s">
        <v>308</v>
      </c>
      <c r="G39" t="s">
        <v>309</v>
      </c>
      <c r="H39" t="s">
        <v>310</v>
      </c>
      <c r="I39" t="s">
        <v>311</v>
      </c>
      <c r="J39" t="s">
        <v>70</v>
      </c>
    </row>
    <row r="40" spans="1:13" x14ac:dyDescent="0.35">
      <c r="A40">
        <v>38</v>
      </c>
      <c r="B40" t="s">
        <v>312</v>
      </c>
      <c r="C40" t="s">
        <v>313</v>
      </c>
      <c r="D40">
        <v>2024</v>
      </c>
      <c r="E40" t="s">
        <v>265</v>
      </c>
      <c r="F40" t="s">
        <v>314</v>
      </c>
      <c r="G40" t="s">
        <v>315</v>
      </c>
      <c r="H40" t="s">
        <v>316</v>
      </c>
      <c r="I40" t="s">
        <v>317</v>
      </c>
      <c r="J40" t="s">
        <v>70</v>
      </c>
    </row>
    <row r="41" spans="1:13" x14ac:dyDescent="0.35">
      <c r="A41">
        <v>39</v>
      </c>
      <c r="B41" t="s">
        <v>318</v>
      </c>
      <c r="C41" t="s">
        <v>319</v>
      </c>
      <c r="D41">
        <v>2024</v>
      </c>
      <c r="E41" t="s">
        <v>176</v>
      </c>
      <c r="F41" t="s">
        <v>320</v>
      </c>
      <c r="G41" t="s">
        <v>321</v>
      </c>
      <c r="H41" t="s">
        <v>322</v>
      </c>
      <c r="I41" t="s">
        <v>323</v>
      </c>
      <c r="J41" t="s">
        <v>70</v>
      </c>
    </row>
    <row r="42" spans="1:13" x14ac:dyDescent="0.35">
      <c r="A42">
        <v>40</v>
      </c>
      <c r="B42" t="s">
        <v>324</v>
      </c>
      <c r="C42" t="s">
        <v>325</v>
      </c>
      <c r="D42">
        <v>2024</v>
      </c>
      <c r="E42" t="s">
        <v>326</v>
      </c>
      <c r="F42" t="s">
        <v>327</v>
      </c>
      <c r="G42" t="s">
        <v>328</v>
      </c>
      <c r="H42" t="s">
        <v>329</v>
      </c>
      <c r="I42" t="s">
        <v>330</v>
      </c>
      <c r="J42" t="s">
        <v>78</v>
      </c>
    </row>
    <row r="43" spans="1:13" x14ac:dyDescent="0.35">
      <c r="A43">
        <v>41</v>
      </c>
      <c r="B43" t="s">
        <v>331</v>
      </c>
      <c r="C43" t="s">
        <v>332</v>
      </c>
      <c r="D43">
        <v>2024</v>
      </c>
      <c r="E43" t="s">
        <v>333</v>
      </c>
      <c r="F43" t="s">
        <v>334</v>
      </c>
      <c r="G43" t="s">
        <v>335</v>
      </c>
      <c r="H43" t="s">
        <v>336</v>
      </c>
      <c r="I43" t="s">
        <v>337</v>
      </c>
      <c r="J43" t="s">
        <v>78</v>
      </c>
    </row>
    <row r="44" spans="1:13" x14ac:dyDescent="0.35">
      <c r="A44">
        <v>42</v>
      </c>
      <c r="B44" t="s">
        <v>338</v>
      </c>
      <c r="C44" t="s">
        <v>339</v>
      </c>
      <c r="D44">
        <v>2024</v>
      </c>
      <c r="E44" t="s">
        <v>73</v>
      </c>
      <c r="F44" t="s">
        <v>340</v>
      </c>
      <c r="G44" t="s">
        <v>341</v>
      </c>
      <c r="H44" t="s">
        <v>342</v>
      </c>
      <c r="I44" t="s">
        <v>343</v>
      </c>
      <c r="J44" t="s">
        <v>78</v>
      </c>
    </row>
    <row r="45" spans="1:13" x14ac:dyDescent="0.35">
      <c r="A45">
        <v>43</v>
      </c>
      <c r="B45" t="s">
        <v>344</v>
      </c>
      <c r="C45" t="s">
        <v>345</v>
      </c>
      <c r="D45">
        <v>2024</v>
      </c>
      <c r="E45" t="s">
        <v>346</v>
      </c>
      <c r="F45" t="s">
        <v>347</v>
      </c>
      <c r="G45" t="s">
        <v>348</v>
      </c>
      <c r="H45" t="s">
        <v>349</v>
      </c>
      <c r="I45" t="s">
        <v>350</v>
      </c>
      <c r="J45" t="s">
        <v>70</v>
      </c>
    </row>
    <row r="46" spans="1:13" x14ac:dyDescent="0.35">
      <c r="A46">
        <v>44</v>
      </c>
      <c r="B46" t="s">
        <v>351</v>
      </c>
      <c r="C46" t="s">
        <v>352</v>
      </c>
      <c r="D46">
        <v>2024</v>
      </c>
      <c r="E46" t="s">
        <v>353</v>
      </c>
      <c r="F46" t="s">
        <v>354</v>
      </c>
      <c r="G46" t="s">
        <v>355</v>
      </c>
      <c r="H46" t="s">
        <v>356</v>
      </c>
      <c r="I46" t="s">
        <v>357</v>
      </c>
      <c r="J46" t="s">
        <v>78</v>
      </c>
    </row>
    <row r="47" spans="1:13" x14ac:dyDescent="0.35">
      <c r="A47">
        <v>45</v>
      </c>
      <c r="B47" t="s">
        <v>358</v>
      </c>
      <c r="C47" t="s">
        <v>359</v>
      </c>
      <c r="D47">
        <v>2024</v>
      </c>
      <c r="E47" t="s">
        <v>88</v>
      </c>
      <c r="F47" t="s">
        <v>360</v>
      </c>
      <c r="G47" t="s">
        <v>361</v>
      </c>
      <c r="H47" t="s">
        <v>362</v>
      </c>
      <c r="I47" t="s">
        <v>363</v>
      </c>
      <c r="J47" t="s">
        <v>78</v>
      </c>
    </row>
    <row r="48" spans="1:13" x14ac:dyDescent="0.35">
      <c r="A48">
        <v>46</v>
      </c>
      <c r="B48" t="s">
        <v>364</v>
      </c>
      <c r="C48" t="s">
        <v>365</v>
      </c>
      <c r="D48">
        <v>2024</v>
      </c>
      <c r="E48" t="s">
        <v>115</v>
      </c>
      <c r="F48" t="s">
        <v>366</v>
      </c>
      <c r="G48" t="s">
        <v>367</v>
      </c>
      <c r="H48" t="s">
        <v>368</v>
      </c>
      <c r="I48" t="s">
        <v>369</v>
      </c>
      <c r="J48" t="s">
        <v>70</v>
      </c>
    </row>
    <row r="49" spans="1:10" x14ac:dyDescent="0.35">
      <c r="A49">
        <v>47</v>
      </c>
      <c r="B49" t="s">
        <v>370</v>
      </c>
      <c r="C49" t="s">
        <v>371</v>
      </c>
      <c r="D49">
        <v>2024</v>
      </c>
      <c r="E49" t="s">
        <v>176</v>
      </c>
      <c r="F49" t="s">
        <v>372</v>
      </c>
      <c r="G49" t="s">
        <v>373</v>
      </c>
      <c r="H49" t="s">
        <v>374</v>
      </c>
      <c r="I49" t="s">
        <v>375</v>
      </c>
      <c r="J49" t="s">
        <v>70</v>
      </c>
    </row>
    <row r="50" spans="1:10" x14ac:dyDescent="0.35">
      <c r="A50">
        <v>48</v>
      </c>
      <c r="B50" t="s">
        <v>376</v>
      </c>
      <c r="C50" t="s">
        <v>377</v>
      </c>
      <c r="D50">
        <v>2024</v>
      </c>
      <c r="E50" t="s">
        <v>176</v>
      </c>
      <c r="F50" t="s">
        <v>378</v>
      </c>
      <c r="G50" t="s">
        <v>379</v>
      </c>
      <c r="H50" t="s">
        <v>380</v>
      </c>
      <c r="I50" t="s">
        <v>381</v>
      </c>
      <c r="J50" t="s">
        <v>70</v>
      </c>
    </row>
    <row r="51" spans="1:10" x14ac:dyDescent="0.35">
      <c r="A51">
        <v>49</v>
      </c>
      <c r="B51" t="s">
        <v>382</v>
      </c>
      <c r="C51" t="s">
        <v>383</v>
      </c>
      <c r="D51">
        <v>2024</v>
      </c>
      <c r="E51" t="s">
        <v>176</v>
      </c>
      <c r="F51" t="s">
        <v>384</v>
      </c>
      <c r="G51" t="s">
        <v>385</v>
      </c>
      <c r="H51" t="s">
        <v>386</v>
      </c>
      <c r="I51" t="s">
        <v>387</v>
      </c>
      <c r="J51" t="s">
        <v>70</v>
      </c>
    </row>
    <row r="52" spans="1:10" x14ac:dyDescent="0.35">
      <c r="A52">
        <v>50</v>
      </c>
      <c r="B52" t="s">
        <v>388</v>
      </c>
      <c r="C52" t="s">
        <v>389</v>
      </c>
      <c r="D52">
        <v>2024</v>
      </c>
      <c r="E52" t="s">
        <v>176</v>
      </c>
      <c r="F52" t="s">
        <v>390</v>
      </c>
      <c r="G52" t="s">
        <v>391</v>
      </c>
      <c r="H52" t="s">
        <v>392</v>
      </c>
      <c r="I52" t="s">
        <v>393</v>
      </c>
      <c r="J52" t="s">
        <v>70</v>
      </c>
    </row>
    <row r="53" spans="1:10" x14ac:dyDescent="0.35">
      <c r="A53">
        <v>51</v>
      </c>
      <c r="B53" t="s">
        <v>394</v>
      </c>
      <c r="C53" t="s">
        <v>395</v>
      </c>
      <c r="D53">
        <v>2024</v>
      </c>
      <c r="E53" t="s">
        <v>396</v>
      </c>
      <c r="F53" t="s">
        <v>397</v>
      </c>
      <c r="G53" t="s">
        <v>398</v>
      </c>
      <c r="H53" t="s">
        <v>399</v>
      </c>
      <c r="I53" t="s">
        <v>400</v>
      </c>
      <c r="J53" t="s">
        <v>70</v>
      </c>
    </row>
    <row r="54" spans="1:10" x14ac:dyDescent="0.35">
      <c r="A54">
        <v>52</v>
      </c>
      <c r="B54" t="s">
        <v>401</v>
      </c>
      <c r="C54" t="s">
        <v>402</v>
      </c>
      <c r="D54">
        <v>2024</v>
      </c>
      <c r="E54" t="s">
        <v>403</v>
      </c>
      <c r="F54" t="s">
        <v>404</v>
      </c>
      <c r="G54" t="s">
        <v>405</v>
      </c>
      <c r="H54" t="s">
        <v>406</v>
      </c>
      <c r="I54" t="s">
        <v>407</v>
      </c>
      <c r="J54" t="s">
        <v>78</v>
      </c>
    </row>
    <row r="55" spans="1:10" x14ac:dyDescent="0.35">
      <c r="A55">
        <v>53</v>
      </c>
      <c r="B55" t="s">
        <v>408</v>
      </c>
      <c r="C55" t="s">
        <v>409</v>
      </c>
      <c r="D55">
        <v>2024</v>
      </c>
      <c r="E55" t="s">
        <v>265</v>
      </c>
      <c r="F55" t="s">
        <v>410</v>
      </c>
      <c r="G55" t="s">
        <v>411</v>
      </c>
      <c r="H55" t="s">
        <v>412</v>
      </c>
      <c r="I55" t="s">
        <v>413</v>
      </c>
      <c r="J55" t="s">
        <v>70</v>
      </c>
    </row>
    <row r="56" spans="1:10" x14ac:dyDescent="0.35">
      <c r="A56">
        <v>54</v>
      </c>
      <c r="B56" t="s">
        <v>414</v>
      </c>
      <c r="C56" t="s">
        <v>415</v>
      </c>
      <c r="D56">
        <v>2024</v>
      </c>
      <c r="E56" t="s">
        <v>73</v>
      </c>
      <c r="F56" t="s">
        <v>416</v>
      </c>
      <c r="G56" t="s">
        <v>417</v>
      </c>
      <c r="H56" t="s">
        <v>418</v>
      </c>
      <c r="I56" t="s">
        <v>419</v>
      </c>
      <c r="J56" t="s">
        <v>78</v>
      </c>
    </row>
    <row r="57" spans="1:10" x14ac:dyDescent="0.35">
      <c r="A57">
        <v>55</v>
      </c>
      <c r="B57" t="s">
        <v>420</v>
      </c>
      <c r="C57" t="s">
        <v>148</v>
      </c>
      <c r="D57">
        <v>2024</v>
      </c>
      <c r="E57" t="s">
        <v>176</v>
      </c>
      <c r="F57" t="s">
        <v>421</v>
      </c>
      <c r="G57" t="s">
        <v>422</v>
      </c>
      <c r="H57" t="s">
        <v>423</v>
      </c>
      <c r="I57" t="s">
        <v>424</v>
      </c>
      <c r="J57" t="s">
        <v>70</v>
      </c>
    </row>
    <row r="58" spans="1:10" x14ac:dyDescent="0.35">
      <c r="A58">
        <v>56</v>
      </c>
      <c r="B58" t="s">
        <v>425</v>
      </c>
      <c r="C58" t="s">
        <v>426</v>
      </c>
      <c r="D58">
        <v>2024</v>
      </c>
      <c r="E58" t="s">
        <v>176</v>
      </c>
      <c r="F58" t="s">
        <v>427</v>
      </c>
      <c r="G58" t="s">
        <v>428</v>
      </c>
      <c r="H58" t="s">
        <v>429</v>
      </c>
      <c r="I58" t="s">
        <v>430</v>
      </c>
      <c r="J58" t="s">
        <v>70</v>
      </c>
    </row>
    <row r="59" spans="1:10" x14ac:dyDescent="0.35">
      <c r="A59">
        <v>57</v>
      </c>
      <c r="B59" t="s">
        <v>431</v>
      </c>
      <c r="C59" t="s">
        <v>432</v>
      </c>
      <c r="D59">
        <v>2024</v>
      </c>
      <c r="E59" t="s">
        <v>433</v>
      </c>
      <c r="F59" t="s">
        <v>434</v>
      </c>
      <c r="G59" t="s">
        <v>435</v>
      </c>
      <c r="H59" t="s">
        <v>436</v>
      </c>
      <c r="I59" t="s">
        <v>437</v>
      </c>
      <c r="J59" t="s">
        <v>78</v>
      </c>
    </row>
    <row r="60" spans="1:10" x14ac:dyDescent="0.35">
      <c r="A60">
        <v>58</v>
      </c>
      <c r="B60" t="s">
        <v>438</v>
      </c>
      <c r="C60" t="s">
        <v>439</v>
      </c>
      <c r="D60">
        <v>2024</v>
      </c>
      <c r="E60" t="s">
        <v>440</v>
      </c>
      <c r="F60" t="s">
        <v>441</v>
      </c>
      <c r="G60" t="s">
        <v>442</v>
      </c>
      <c r="H60" t="s">
        <v>443</v>
      </c>
      <c r="I60" t="s">
        <v>444</v>
      </c>
      <c r="J60" t="s">
        <v>78</v>
      </c>
    </row>
    <row r="61" spans="1:10" x14ac:dyDescent="0.35">
      <c r="A61">
        <v>59</v>
      </c>
      <c r="B61" t="s">
        <v>63</v>
      </c>
      <c r="C61" t="s">
        <v>445</v>
      </c>
      <c r="D61">
        <v>2024</v>
      </c>
      <c r="E61" t="s">
        <v>149</v>
      </c>
      <c r="F61" t="s">
        <v>66</v>
      </c>
      <c r="G61" t="s">
        <v>446</v>
      </c>
      <c r="H61" t="s">
        <v>447</v>
      </c>
      <c r="I61" t="s">
        <v>69</v>
      </c>
      <c r="J61" t="s">
        <v>70</v>
      </c>
    </row>
    <row r="62" spans="1:10" x14ac:dyDescent="0.35">
      <c r="A62">
        <v>60</v>
      </c>
      <c r="B62" t="s">
        <v>448</v>
      </c>
      <c r="C62" t="s">
        <v>449</v>
      </c>
      <c r="D62">
        <v>2024</v>
      </c>
      <c r="E62" t="s">
        <v>265</v>
      </c>
      <c r="F62" t="s">
        <v>450</v>
      </c>
      <c r="G62" t="s">
        <v>451</v>
      </c>
      <c r="H62" t="s">
        <v>452</v>
      </c>
      <c r="I62" t="s">
        <v>453</v>
      </c>
      <c r="J62" t="s">
        <v>70</v>
      </c>
    </row>
    <row r="63" spans="1:10" x14ac:dyDescent="0.35">
      <c r="A63">
        <v>61</v>
      </c>
      <c r="B63" t="s">
        <v>454</v>
      </c>
      <c r="C63" t="s">
        <v>455</v>
      </c>
      <c r="D63">
        <v>2024</v>
      </c>
      <c r="E63" t="s">
        <v>81</v>
      </c>
      <c r="F63" t="s">
        <v>456</v>
      </c>
      <c r="G63" t="s">
        <v>457</v>
      </c>
      <c r="H63" t="s">
        <v>458</v>
      </c>
      <c r="I63" t="s">
        <v>459</v>
      </c>
      <c r="J63" t="s">
        <v>70</v>
      </c>
    </row>
    <row r="64" spans="1:10" x14ac:dyDescent="0.35">
      <c r="A64">
        <v>62</v>
      </c>
      <c r="B64" t="s">
        <v>460</v>
      </c>
      <c r="C64" t="s">
        <v>461</v>
      </c>
      <c r="D64">
        <v>2024</v>
      </c>
      <c r="E64" t="s">
        <v>462</v>
      </c>
      <c r="F64" t="s">
        <v>463</v>
      </c>
      <c r="G64" t="s">
        <v>464</v>
      </c>
      <c r="H64" t="s">
        <v>84</v>
      </c>
      <c r="I64" t="s">
        <v>465</v>
      </c>
      <c r="J64" t="s">
        <v>70</v>
      </c>
    </row>
    <row r="65" spans="1:10" x14ac:dyDescent="0.35">
      <c r="A65">
        <v>63</v>
      </c>
      <c r="B65" t="s">
        <v>466</v>
      </c>
      <c r="C65" t="s">
        <v>467</v>
      </c>
      <c r="D65">
        <v>2024</v>
      </c>
      <c r="E65" t="s">
        <v>468</v>
      </c>
      <c r="F65" t="s">
        <v>469</v>
      </c>
      <c r="G65" t="s">
        <v>470</v>
      </c>
      <c r="H65" t="s">
        <v>471</v>
      </c>
      <c r="I65" t="s">
        <v>472</v>
      </c>
      <c r="J65" t="s">
        <v>78</v>
      </c>
    </row>
    <row r="66" spans="1:10" x14ac:dyDescent="0.35">
      <c r="A66">
        <v>64</v>
      </c>
      <c r="B66" t="s">
        <v>473</v>
      </c>
      <c r="C66" t="s">
        <v>474</v>
      </c>
      <c r="D66">
        <v>2024</v>
      </c>
      <c r="E66" t="s">
        <v>115</v>
      </c>
      <c r="F66" t="s">
        <v>475</v>
      </c>
      <c r="G66" t="s">
        <v>476</v>
      </c>
      <c r="H66" t="s">
        <v>477</v>
      </c>
      <c r="I66" t="s">
        <v>478</v>
      </c>
      <c r="J66" t="s">
        <v>70</v>
      </c>
    </row>
    <row r="67" spans="1:10" x14ac:dyDescent="0.35">
      <c r="A67">
        <v>65</v>
      </c>
      <c r="B67" t="s">
        <v>479</v>
      </c>
      <c r="C67" t="s">
        <v>480</v>
      </c>
      <c r="D67">
        <v>2024</v>
      </c>
      <c r="E67" t="s">
        <v>102</v>
      </c>
      <c r="F67" t="s">
        <v>481</v>
      </c>
      <c r="G67" t="s">
        <v>482</v>
      </c>
      <c r="H67" t="s">
        <v>483</v>
      </c>
      <c r="I67" t="s">
        <v>484</v>
      </c>
      <c r="J67" t="s">
        <v>70</v>
      </c>
    </row>
    <row r="68" spans="1:10" x14ac:dyDescent="0.35">
      <c r="A68">
        <v>66</v>
      </c>
      <c r="B68" t="s">
        <v>485</v>
      </c>
      <c r="C68" t="s">
        <v>486</v>
      </c>
      <c r="D68">
        <v>2024</v>
      </c>
      <c r="E68" t="s">
        <v>487</v>
      </c>
      <c r="F68" t="s">
        <v>488</v>
      </c>
      <c r="G68" t="s">
        <v>489</v>
      </c>
      <c r="H68" t="s">
        <v>490</v>
      </c>
      <c r="I68" t="s">
        <v>491</v>
      </c>
      <c r="J68" t="s">
        <v>70</v>
      </c>
    </row>
    <row r="69" spans="1:10" x14ac:dyDescent="0.35">
      <c r="A69">
        <v>67</v>
      </c>
      <c r="B69" t="s">
        <v>492</v>
      </c>
      <c r="C69" t="s">
        <v>493</v>
      </c>
      <c r="D69">
        <v>2024</v>
      </c>
      <c r="E69" t="s">
        <v>115</v>
      </c>
      <c r="F69" t="s">
        <v>494</v>
      </c>
      <c r="G69" t="s">
        <v>495</v>
      </c>
      <c r="H69" t="s">
        <v>496</v>
      </c>
      <c r="I69" t="s">
        <v>497</v>
      </c>
      <c r="J69" t="s">
        <v>70</v>
      </c>
    </row>
    <row r="70" spans="1:10" x14ac:dyDescent="0.35">
      <c r="A70">
        <v>68</v>
      </c>
      <c r="B70" t="s">
        <v>498</v>
      </c>
      <c r="C70" t="s">
        <v>499</v>
      </c>
      <c r="D70">
        <v>2024</v>
      </c>
      <c r="E70" t="s">
        <v>176</v>
      </c>
      <c r="F70" t="s">
        <v>500</v>
      </c>
      <c r="G70" t="s">
        <v>501</v>
      </c>
      <c r="H70" t="s">
        <v>502</v>
      </c>
      <c r="I70" t="s">
        <v>503</v>
      </c>
      <c r="J70" t="s">
        <v>70</v>
      </c>
    </row>
    <row r="71" spans="1:10" x14ac:dyDescent="0.35">
      <c r="A71">
        <v>69</v>
      </c>
      <c r="B71" t="s">
        <v>504</v>
      </c>
      <c r="C71" t="s">
        <v>505</v>
      </c>
      <c r="D71">
        <v>2024</v>
      </c>
      <c r="E71" t="s">
        <v>81</v>
      </c>
      <c r="F71" t="s">
        <v>506</v>
      </c>
      <c r="G71" t="s">
        <v>507</v>
      </c>
      <c r="H71" t="s">
        <v>508</v>
      </c>
      <c r="I71" t="s">
        <v>509</v>
      </c>
      <c r="J71" t="s">
        <v>70</v>
      </c>
    </row>
    <row r="72" spans="1:10" x14ac:dyDescent="0.35">
      <c r="A72">
        <v>70</v>
      </c>
      <c r="B72" t="s">
        <v>510</v>
      </c>
      <c r="C72" t="s">
        <v>511</v>
      </c>
      <c r="D72">
        <v>2024</v>
      </c>
      <c r="E72" t="s">
        <v>176</v>
      </c>
      <c r="F72" t="s">
        <v>512</v>
      </c>
      <c r="G72" t="s">
        <v>513</v>
      </c>
      <c r="H72" t="s">
        <v>514</v>
      </c>
      <c r="I72" t="s">
        <v>515</v>
      </c>
      <c r="J72" t="s">
        <v>70</v>
      </c>
    </row>
    <row r="73" spans="1:10" x14ac:dyDescent="0.35">
      <c r="A73">
        <v>71</v>
      </c>
      <c r="B73" t="s">
        <v>516</v>
      </c>
      <c r="C73" t="s">
        <v>517</v>
      </c>
      <c r="D73">
        <v>2024</v>
      </c>
      <c r="E73" t="s">
        <v>326</v>
      </c>
      <c r="F73" t="s">
        <v>518</v>
      </c>
      <c r="G73" t="s">
        <v>519</v>
      </c>
      <c r="H73" t="s">
        <v>520</v>
      </c>
      <c r="I73" t="s">
        <v>521</v>
      </c>
      <c r="J73" t="s">
        <v>78</v>
      </c>
    </row>
    <row r="74" spans="1:10" x14ac:dyDescent="0.35">
      <c r="A74">
        <v>72</v>
      </c>
      <c r="B74" t="s">
        <v>522</v>
      </c>
      <c r="C74" t="s">
        <v>523</v>
      </c>
      <c r="D74">
        <v>2024</v>
      </c>
      <c r="E74" t="s">
        <v>524</v>
      </c>
      <c r="F74" t="s">
        <v>525</v>
      </c>
      <c r="G74" t="s">
        <v>526</v>
      </c>
      <c r="H74" t="s">
        <v>527</v>
      </c>
      <c r="I74" t="s">
        <v>528</v>
      </c>
      <c r="J74" t="s">
        <v>70</v>
      </c>
    </row>
    <row r="75" spans="1:10" x14ac:dyDescent="0.35">
      <c r="A75">
        <v>73</v>
      </c>
      <c r="B75" t="s">
        <v>529</v>
      </c>
      <c r="C75" t="s">
        <v>517</v>
      </c>
      <c r="D75">
        <v>2024</v>
      </c>
      <c r="E75" t="s">
        <v>530</v>
      </c>
      <c r="F75" t="s">
        <v>531</v>
      </c>
      <c r="G75" t="s">
        <v>532</v>
      </c>
      <c r="H75" t="s">
        <v>533</v>
      </c>
      <c r="I75" t="s">
        <v>534</v>
      </c>
      <c r="J75" t="s">
        <v>78</v>
      </c>
    </row>
    <row r="76" spans="1:10" x14ac:dyDescent="0.35">
      <c r="A76">
        <v>74</v>
      </c>
      <c r="B76" t="s">
        <v>535</v>
      </c>
      <c r="C76" t="s">
        <v>536</v>
      </c>
      <c r="D76">
        <v>2024</v>
      </c>
      <c r="E76" t="s">
        <v>265</v>
      </c>
      <c r="F76" t="s">
        <v>537</v>
      </c>
      <c r="G76" t="s">
        <v>538</v>
      </c>
      <c r="H76" t="s">
        <v>316</v>
      </c>
      <c r="I76" t="s">
        <v>539</v>
      </c>
      <c r="J76" t="s">
        <v>70</v>
      </c>
    </row>
    <row r="77" spans="1:10" x14ac:dyDescent="0.35">
      <c r="A77">
        <v>75</v>
      </c>
      <c r="B77" t="s">
        <v>540</v>
      </c>
      <c r="C77" t="s">
        <v>541</v>
      </c>
      <c r="D77">
        <v>2024</v>
      </c>
      <c r="E77" t="s">
        <v>81</v>
      </c>
      <c r="F77" t="s">
        <v>542</v>
      </c>
      <c r="G77" t="s">
        <v>543</v>
      </c>
      <c r="H77" t="s">
        <v>544</v>
      </c>
      <c r="I77" t="s">
        <v>545</v>
      </c>
      <c r="J77" t="s">
        <v>70</v>
      </c>
    </row>
    <row r="78" spans="1:10" x14ac:dyDescent="0.35">
      <c r="A78">
        <v>76</v>
      </c>
      <c r="B78" t="s">
        <v>546</v>
      </c>
      <c r="C78" t="s">
        <v>547</v>
      </c>
      <c r="D78">
        <v>2024</v>
      </c>
      <c r="E78" t="s">
        <v>433</v>
      </c>
      <c r="F78" t="s">
        <v>548</v>
      </c>
      <c r="G78" t="s">
        <v>549</v>
      </c>
      <c r="H78" t="s">
        <v>550</v>
      </c>
      <c r="I78" t="s">
        <v>551</v>
      </c>
      <c r="J78" t="s">
        <v>78</v>
      </c>
    </row>
    <row r="79" spans="1:10" x14ac:dyDescent="0.35">
      <c r="A79">
        <v>77</v>
      </c>
      <c r="B79" t="s">
        <v>552</v>
      </c>
      <c r="C79" t="s">
        <v>553</v>
      </c>
      <c r="D79">
        <v>2024</v>
      </c>
      <c r="E79" t="s">
        <v>554</v>
      </c>
      <c r="F79" t="s">
        <v>555</v>
      </c>
      <c r="G79" t="s">
        <v>556</v>
      </c>
      <c r="H79" t="s">
        <v>557</v>
      </c>
      <c r="I79" t="s">
        <v>558</v>
      </c>
      <c r="J79" t="s">
        <v>70</v>
      </c>
    </row>
    <row r="80" spans="1:10" x14ac:dyDescent="0.35">
      <c r="A80">
        <v>78</v>
      </c>
      <c r="B80" t="s">
        <v>559</v>
      </c>
      <c r="C80" t="s">
        <v>560</v>
      </c>
      <c r="D80">
        <v>2024</v>
      </c>
      <c r="E80" t="s">
        <v>561</v>
      </c>
      <c r="F80" t="s">
        <v>562</v>
      </c>
      <c r="G80" t="s">
        <v>563</v>
      </c>
      <c r="H80" t="s">
        <v>564</v>
      </c>
      <c r="I80" t="s">
        <v>565</v>
      </c>
      <c r="J80" t="s">
        <v>78</v>
      </c>
    </row>
    <row r="81" spans="1:10" x14ac:dyDescent="0.35">
      <c r="A81">
        <v>79</v>
      </c>
      <c r="B81" t="s">
        <v>566</v>
      </c>
      <c r="C81" t="s">
        <v>567</v>
      </c>
      <c r="D81">
        <v>2024</v>
      </c>
      <c r="E81" t="s">
        <v>265</v>
      </c>
      <c r="F81" t="s">
        <v>568</v>
      </c>
      <c r="G81" t="s">
        <v>569</v>
      </c>
      <c r="H81" t="s">
        <v>570</v>
      </c>
      <c r="I81" t="s">
        <v>571</v>
      </c>
      <c r="J81" t="s">
        <v>70</v>
      </c>
    </row>
    <row r="82" spans="1:10" x14ac:dyDescent="0.35">
      <c r="A82">
        <v>80</v>
      </c>
      <c r="B82" t="s">
        <v>572</v>
      </c>
      <c r="C82" t="s">
        <v>573</v>
      </c>
      <c r="D82">
        <v>2024</v>
      </c>
      <c r="E82" t="s">
        <v>574</v>
      </c>
      <c r="F82" t="s">
        <v>575</v>
      </c>
      <c r="G82" t="s">
        <v>576</v>
      </c>
      <c r="H82" t="s">
        <v>577</v>
      </c>
      <c r="I82" t="s">
        <v>578</v>
      </c>
      <c r="J82" t="s">
        <v>70</v>
      </c>
    </row>
    <row r="83" spans="1:10" x14ac:dyDescent="0.35">
      <c r="A83">
        <v>81</v>
      </c>
      <c r="B83" t="s">
        <v>579</v>
      </c>
      <c r="C83" t="s">
        <v>580</v>
      </c>
      <c r="D83">
        <v>2024</v>
      </c>
      <c r="E83" t="s">
        <v>581</v>
      </c>
      <c r="F83" t="s">
        <v>582</v>
      </c>
      <c r="G83" t="s">
        <v>583</v>
      </c>
      <c r="H83" t="s">
        <v>584</v>
      </c>
      <c r="I83" t="s">
        <v>585</v>
      </c>
      <c r="J83" t="s">
        <v>78</v>
      </c>
    </row>
    <row r="84" spans="1:10" x14ac:dyDescent="0.35">
      <c r="A84">
        <v>82</v>
      </c>
      <c r="B84" t="s">
        <v>586</v>
      </c>
      <c r="C84" t="s">
        <v>587</v>
      </c>
      <c r="D84">
        <v>2024</v>
      </c>
      <c r="E84" t="s">
        <v>216</v>
      </c>
      <c r="F84" t="s">
        <v>588</v>
      </c>
      <c r="G84" t="s">
        <v>589</v>
      </c>
      <c r="H84" t="s">
        <v>590</v>
      </c>
      <c r="I84" t="s">
        <v>591</v>
      </c>
      <c r="J84" t="s">
        <v>78</v>
      </c>
    </row>
    <row r="85" spans="1:10" x14ac:dyDescent="0.35">
      <c r="A85">
        <v>83</v>
      </c>
      <c r="B85" t="s">
        <v>592</v>
      </c>
      <c r="C85" t="s">
        <v>593</v>
      </c>
      <c r="D85">
        <v>2024</v>
      </c>
      <c r="E85" t="s">
        <v>594</v>
      </c>
      <c r="F85" t="s">
        <v>595</v>
      </c>
      <c r="G85" t="s">
        <v>596</v>
      </c>
      <c r="H85" t="s">
        <v>597</v>
      </c>
      <c r="I85" t="s">
        <v>598</v>
      </c>
      <c r="J85" t="s">
        <v>78</v>
      </c>
    </row>
    <row r="86" spans="1:10" x14ac:dyDescent="0.35">
      <c r="A86">
        <v>84</v>
      </c>
      <c r="B86" t="s">
        <v>599</v>
      </c>
      <c r="C86" t="s">
        <v>600</v>
      </c>
      <c r="D86">
        <v>2024</v>
      </c>
      <c r="E86" t="s">
        <v>601</v>
      </c>
      <c r="F86" t="s">
        <v>84</v>
      </c>
      <c r="G86" t="s">
        <v>602</v>
      </c>
      <c r="H86" t="s">
        <v>603</v>
      </c>
      <c r="I86" t="s">
        <v>604</v>
      </c>
      <c r="J86" t="s">
        <v>70</v>
      </c>
    </row>
    <row r="87" spans="1:10" x14ac:dyDescent="0.35">
      <c r="A87">
        <v>85</v>
      </c>
      <c r="B87" t="s">
        <v>605</v>
      </c>
      <c r="C87" t="s">
        <v>606</v>
      </c>
      <c r="D87">
        <v>2024</v>
      </c>
      <c r="E87" t="s">
        <v>607</v>
      </c>
      <c r="F87" t="s">
        <v>608</v>
      </c>
      <c r="G87" t="s">
        <v>609</v>
      </c>
      <c r="H87" t="s">
        <v>610</v>
      </c>
      <c r="I87" t="s">
        <v>611</v>
      </c>
      <c r="J87" t="s">
        <v>70</v>
      </c>
    </row>
    <row r="88" spans="1:10" x14ac:dyDescent="0.35">
      <c r="A88">
        <v>86</v>
      </c>
      <c r="B88" t="s">
        <v>612</v>
      </c>
      <c r="C88" t="s">
        <v>613</v>
      </c>
      <c r="D88">
        <v>2024</v>
      </c>
      <c r="E88" t="s">
        <v>176</v>
      </c>
      <c r="F88" t="s">
        <v>614</v>
      </c>
      <c r="G88" t="s">
        <v>615</v>
      </c>
      <c r="H88" t="s">
        <v>616</v>
      </c>
      <c r="I88" t="s">
        <v>617</v>
      </c>
      <c r="J88" t="s">
        <v>70</v>
      </c>
    </row>
    <row r="89" spans="1:10" x14ac:dyDescent="0.35">
      <c r="A89">
        <v>87</v>
      </c>
      <c r="B89" t="s">
        <v>618</v>
      </c>
      <c r="C89" t="s">
        <v>619</v>
      </c>
      <c r="D89">
        <v>2024</v>
      </c>
      <c r="E89" t="s">
        <v>601</v>
      </c>
      <c r="F89" t="s">
        <v>84</v>
      </c>
      <c r="G89" t="s">
        <v>620</v>
      </c>
      <c r="H89" t="s">
        <v>621</v>
      </c>
      <c r="I89" t="s">
        <v>622</v>
      </c>
      <c r="J89" t="s">
        <v>70</v>
      </c>
    </row>
    <row r="90" spans="1:10" x14ac:dyDescent="0.35">
      <c r="A90">
        <v>88</v>
      </c>
      <c r="B90" t="s">
        <v>623</v>
      </c>
      <c r="C90" t="s">
        <v>624</v>
      </c>
      <c r="D90">
        <v>2024</v>
      </c>
      <c r="E90" t="s">
        <v>216</v>
      </c>
      <c r="F90" t="s">
        <v>625</v>
      </c>
      <c r="G90" t="s">
        <v>626</v>
      </c>
      <c r="H90" t="s">
        <v>627</v>
      </c>
      <c r="I90" t="s">
        <v>628</v>
      </c>
      <c r="J90" t="s">
        <v>78</v>
      </c>
    </row>
    <row r="91" spans="1:10" x14ac:dyDescent="0.35">
      <c r="A91">
        <v>89</v>
      </c>
      <c r="B91" t="s">
        <v>629</v>
      </c>
      <c r="C91" t="s">
        <v>630</v>
      </c>
      <c r="D91">
        <v>2024</v>
      </c>
      <c r="E91" t="s">
        <v>594</v>
      </c>
      <c r="F91" t="s">
        <v>631</v>
      </c>
      <c r="G91" t="s">
        <v>632</v>
      </c>
      <c r="H91" t="s">
        <v>633</v>
      </c>
      <c r="I91" t="s">
        <v>634</v>
      </c>
      <c r="J91" t="s">
        <v>78</v>
      </c>
    </row>
    <row r="92" spans="1:10" x14ac:dyDescent="0.35">
      <c r="A92">
        <v>90</v>
      </c>
      <c r="B92" t="s">
        <v>635</v>
      </c>
      <c r="C92" t="s">
        <v>636</v>
      </c>
      <c r="D92">
        <v>2024</v>
      </c>
      <c r="E92" t="s">
        <v>88</v>
      </c>
      <c r="F92" t="s">
        <v>637</v>
      </c>
      <c r="G92" t="s">
        <v>638</v>
      </c>
      <c r="H92" t="s">
        <v>639</v>
      </c>
      <c r="I92" t="s">
        <v>640</v>
      </c>
      <c r="J92" t="s">
        <v>78</v>
      </c>
    </row>
    <row r="93" spans="1:10" x14ac:dyDescent="0.35">
      <c r="A93">
        <v>91</v>
      </c>
      <c r="B93" t="s">
        <v>641</v>
      </c>
      <c r="C93" t="s">
        <v>642</v>
      </c>
      <c r="D93">
        <v>2024</v>
      </c>
      <c r="E93" t="s">
        <v>176</v>
      </c>
      <c r="F93" t="s">
        <v>643</v>
      </c>
      <c r="G93" t="s">
        <v>644</v>
      </c>
      <c r="H93" t="s">
        <v>645</v>
      </c>
      <c r="I93" t="s">
        <v>646</v>
      </c>
      <c r="J93" t="s">
        <v>70</v>
      </c>
    </row>
    <row r="94" spans="1:10" x14ac:dyDescent="0.35">
      <c r="A94">
        <v>92</v>
      </c>
      <c r="B94" t="s">
        <v>647</v>
      </c>
      <c r="C94" t="s">
        <v>648</v>
      </c>
      <c r="D94">
        <v>2024</v>
      </c>
      <c r="E94" t="s">
        <v>561</v>
      </c>
      <c r="F94" t="s">
        <v>649</v>
      </c>
      <c r="G94" t="s">
        <v>650</v>
      </c>
      <c r="H94" t="s">
        <v>651</v>
      </c>
      <c r="I94" t="s">
        <v>652</v>
      </c>
      <c r="J94" t="s">
        <v>78</v>
      </c>
    </row>
    <row r="95" spans="1:10" x14ac:dyDescent="0.35">
      <c r="A95">
        <v>93</v>
      </c>
      <c r="B95" t="s">
        <v>653</v>
      </c>
      <c r="C95" t="s">
        <v>654</v>
      </c>
      <c r="D95">
        <v>2024</v>
      </c>
      <c r="E95" t="s">
        <v>176</v>
      </c>
      <c r="F95" t="s">
        <v>655</v>
      </c>
      <c r="G95" t="s">
        <v>656</v>
      </c>
      <c r="H95" t="s">
        <v>657</v>
      </c>
      <c r="I95" t="s">
        <v>658</v>
      </c>
      <c r="J95" t="s">
        <v>70</v>
      </c>
    </row>
    <row r="96" spans="1:10" x14ac:dyDescent="0.35">
      <c r="A96">
        <v>94</v>
      </c>
      <c r="B96" t="s">
        <v>659</v>
      </c>
      <c r="C96" t="s">
        <v>660</v>
      </c>
      <c r="D96">
        <v>2024</v>
      </c>
      <c r="E96" t="s">
        <v>661</v>
      </c>
      <c r="F96" t="s">
        <v>662</v>
      </c>
      <c r="G96" t="s">
        <v>663</v>
      </c>
      <c r="H96" t="s">
        <v>664</v>
      </c>
      <c r="I96" t="s">
        <v>665</v>
      </c>
      <c r="J96" t="s">
        <v>78</v>
      </c>
    </row>
    <row r="97" spans="1:10" x14ac:dyDescent="0.35">
      <c r="A97">
        <v>95</v>
      </c>
      <c r="B97" t="s">
        <v>666</v>
      </c>
      <c r="C97" t="s">
        <v>667</v>
      </c>
      <c r="D97">
        <v>2024</v>
      </c>
      <c r="E97" t="s">
        <v>668</v>
      </c>
      <c r="F97" t="s">
        <v>669</v>
      </c>
      <c r="G97" t="s">
        <v>670</v>
      </c>
      <c r="H97" t="s">
        <v>671</v>
      </c>
      <c r="I97" t="s">
        <v>672</v>
      </c>
      <c r="J97" t="s">
        <v>70</v>
      </c>
    </row>
    <row r="98" spans="1:10" x14ac:dyDescent="0.35">
      <c r="A98">
        <v>96</v>
      </c>
      <c r="B98" t="s">
        <v>673</v>
      </c>
      <c r="C98" t="s">
        <v>674</v>
      </c>
      <c r="D98">
        <v>2024</v>
      </c>
      <c r="E98" t="s">
        <v>675</v>
      </c>
      <c r="F98" t="s">
        <v>676</v>
      </c>
      <c r="G98" t="s">
        <v>677</v>
      </c>
      <c r="H98" t="s">
        <v>678</v>
      </c>
      <c r="I98" t="s">
        <v>679</v>
      </c>
      <c r="J98" t="s">
        <v>70</v>
      </c>
    </row>
    <row r="99" spans="1:10" x14ac:dyDescent="0.35">
      <c r="A99">
        <v>97</v>
      </c>
      <c r="B99" t="s">
        <v>680</v>
      </c>
      <c r="C99" t="s">
        <v>681</v>
      </c>
      <c r="D99">
        <v>2023</v>
      </c>
      <c r="E99" t="s">
        <v>682</v>
      </c>
      <c r="F99" t="s">
        <v>683</v>
      </c>
      <c r="G99" t="s">
        <v>684</v>
      </c>
      <c r="H99" t="s">
        <v>84</v>
      </c>
      <c r="I99" t="s">
        <v>685</v>
      </c>
      <c r="J99" t="s">
        <v>78</v>
      </c>
    </row>
    <row r="100" spans="1:10" x14ac:dyDescent="0.35">
      <c r="A100">
        <v>98</v>
      </c>
      <c r="B100" t="s">
        <v>6</v>
      </c>
      <c r="C100" t="s">
        <v>686</v>
      </c>
      <c r="D100">
        <v>2023</v>
      </c>
      <c r="E100" t="s">
        <v>687</v>
      </c>
      <c r="F100" t="s">
        <v>7</v>
      </c>
      <c r="G100" t="s">
        <v>8</v>
      </c>
      <c r="H100" t="s">
        <v>84</v>
      </c>
      <c r="I100" t="s">
        <v>688</v>
      </c>
      <c r="J100" t="s">
        <v>78</v>
      </c>
    </row>
    <row r="101" spans="1:10" x14ac:dyDescent="0.35">
      <c r="A101">
        <v>99</v>
      </c>
      <c r="B101" t="s">
        <v>689</v>
      </c>
      <c r="C101" t="s">
        <v>690</v>
      </c>
      <c r="D101">
        <v>2023</v>
      </c>
      <c r="E101" t="s">
        <v>691</v>
      </c>
      <c r="F101" t="s">
        <v>692</v>
      </c>
      <c r="G101" t="s">
        <v>693</v>
      </c>
      <c r="H101" t="s">
        <v>84</v>
      </c>
      <c r="I101" t="s">
        <v>694</v>
      </c>
      <c r="J101" t="s">
        <v>78</v>
      </c>
    </row>
    <row r="102" spans="1:10" x14ac:dyDescent="0.35">
      <c r="A102">
        <v>100</v>
      </c>
      <c r="B102" t="s">
        <v>695</v>
      </c>
      <c r="C102" t="s">
        <v>696</v>
      </c>
      <c r="D102">
        <v>2023</v>
      </c>
      <c r="E102" t="s">
        <v>697</v>
      </c>
      <c r="F102" t="s">
        <v>698</v>
      </c>
      <c r="G102" t="s">
        <v>699</v>
      </c>
      <c r="H102" t="s">
        <v>700</v>
      </c>
      <c r="I102" t="s">
        <v>701</v>
      </c>
      <c r="J102" t="s">
        <v>70</v>
      </c>
    </row>
    <row r="103" spans="1:10" x14ac:dyDescent="0.35">
      <c r="A103">
        <v>101</v>
      </c>
      <c r="B103" t="s">
        <v>702</v>
      </c>
      <c r="C103" t="s">
        <v>703</v>
      </c>
      <c r="D103">
        <v>2023</v>
      </c>
      <c r="E103" t="s">
        <v>704</v>
      </c>
      <c r="F103" t="s">
        <v>705</v>
      </c>
      <c r="G103" t="s">
        <v>706</v>
      </c>
      <c r="H103" t="s">
        <v>707</v>
      </c>
      <c r="I103" t="s">
        <v>708</v>
      </c>
      <c r="J103" t="s">
        <v>70</v>
      </c>
    </row>
    <row r="104" spans="1:10" x14ac:dyDescent="0.35">
      <c r="A104">
        <v>102</v>
      </c>
      <c r="B104" t="s">
        <v>709</v>
      </c>
      <c r="C104" t="s">
        <v>710</v>
      </c>
      <c r="D104">
        <v>2023</v>
      </c>
      <c r="E104" t="s">
        <v>711</v>
      </c>
      <c r="F104" t="s">
        <v>712</v>
      </c>
      <c r="G104" t="s">
        <v>713</v>
      </c>
      <c r="H104" t="s">
        <v>714</v>
      </c>
      <c r="I104" t="s">
        <v>715</v>
      </c>
      <c r="J104" t="s">
        <v>70</v>
      </c>
    </row>
    <row r="105" spans="1:10" x14ac:dyDescent="0.35">
      <c r="A105">
        <v>103</v>
      </c>
      <c r="B105" t="s">
        <v>716</v>
      </c>
      <c r="C105" t="s">
        <v>717</v>
      </c>
      <c r="D105">
        <v>2023</v>
      </c>
      <c r="E105" t="s">
        <v>711</v>
      </c>
      <c r="F105" t="s">
        <v>718</v>
      </c>
      <c r="G105" t="s">
        <v>719</v>
      </c>
      <c r="H105" t="s">
        <v>720</v>
      </c>
      <c r="I105" t="s">
        <v>721</v>
      </c>
      <c r="J105" t="s">
        <v>70</v>
      </c>
    </row>
    <row r="106" spans="1:10" x14ac:dyDescent="0.35">
      <c r="A106">
        <v>104</v>
      </c>
      <c r="B106" t="s">
        <v>722</v>
      </c>
      <c r="C106" t="s">
        <v>723</v>
      </c>
      <c r="D106">
        <v>2023</v>
      </c>
      <c r="E106" t="s">
        <v>265</v>
      </c>
      <c r="F106" t="s">
        <v>724</v>
      </c>
      <c r="G106" t="s">
        <v>725</v>
      </c>
      <c r="H106" t="s">
        <v>726</v>
      </c>
      <c r="I106" t="s">
        <v>727</v>
      </c>
      <c r="J106" t="s">
        <v>70</v>
      </c>
    </row>
    <row r="107" spans="1:10" x14ac:dyDescent="0.35">
      <c r="A107">
        <v>105</v>
      </c>
      <c r="B107" t="s">
        <v>728</v>
      </c>
      <c r="C107" t="s">
        <v>567</v>
      </c>
      <c r="D107">
        <v>2023</v>
      </c>
      <c r="E107" t="s">
        <v>729</v>
      </c>
      <c r="F107" t="s">
        <v>730</v>
      </c>
      <c r="G107" t="s">
        <v>731</v>
      </c>
      <c r="H107" t="s">
        <v>732</v>
      </c>
      <c r="I107" t="s">
        <v>733</v>
      </c>
      <c r="J107" t="s">
        <v>70</v>
      </c>
    </row>
    <row r="108" spans="1:10" x14ac:dyDescent="0.35">
      <c r="A108">
        <v>106</v>
      </c>
      <c r="B108" t="s">
        <v>734</v>
      </c>
      <c r="C108" t="s">
        <v>735</v>
      </c>
      <c r="D108">
        <v>2023</v>
      </c>
      <c r="E108" t="s">
        <v>711</v>
      </c>
      <c r="F108" t="s">
        <v>736</v>
      </c>
      <c r="G108" t="s">
        <v>737</v>
      </c>
      <c r="H108" t="s">
        <v>738</v>
      </c>
      <c r="I108" t="s">
        <v>739</v>
      </c>
      <c r="J108" t="s">
        <v>70</v>
      </c>
    </row>
    <row r="109" spans="1:10" x14ac:dyDescent="0.35">
      <c r="A109">
        <v>107</v>
      </c>
      <c r="B109" t="s">
        <v>740</v>
      </c>
      <c r="C109" t="s">
        <v>741</v>
      </c>
      <c r="D109">
        <v>2023</v>
      </c>
      <c r="E109" t="s">
        <v>742</v>
      </c>
      <c r="F109" t="s">
        <v>743</v>
      </c>
      <c r="G109" t="s">
        <v>744</v>
      </c>
      <c r="H109" t="s">
        <v>745</v>
      </c>
      <c r="I109" t="s">
        <v>746</v>
      </c>
      <c r="J109" t="s">
        <v>78</v>
      </c>
    </row>
    <row r="110" spans="1:10" x14ac:dyDescent="0.35">
      <c r="A110">
        <v>108</v>
      </c>
      <c r="B110" t="s">
        <v>747</v>
      </c>
      <c r="C110" t="s">
        <v>748</v>
      </c>
      <c r="D110">
        <v>2023</v>
      </c>
      <c r="E110" t="s">
        <v>265</v>
      </c>
      <c r="F110" t="s">
        <v>749</v>
      </c>
      <c r="G110" t="s">
        <v>750</v>
      </c>
      <c r="H110" t="s">
        <v>751</v>
      </c>
      <c r="I110" t="s">
        <v>752</v>
      </c>
      <c r="J110" t="s">
        <v>70</v>
      </c>
    </row>
    <row r="111" spans="1:10" x14ac:dyDescent="0.35">
      <c r="A111">
        <v>109</v>
      </c>
      <c r="B111" t="s">
        <v>753</v>
      </c>
      <c r="C111" t="s">
        <v>754</v>
      </c>
      <c r="D111">
        <v>2023</v>
      </c>
      <c r="E111" t="s">
        <v>711</v>
      </c>
      <c r="F111" t="s">
        <v>755</v>
      </c>
      <c r="G111" t="s">
        <v>756</v>
      </c>
      <c r="H111" t="s">
        <v>757</v>
      </c>
      <c r="I111" t="s">
        <v>758</v>
      </c>
      <c r="J111" t="s">
        <v>70</v>
      </c>
    </row>
    <row r="112" spans="1:10" x14ac:dyDescent="0.35">
      <c r="A112">
        <v>110</v>
      </c>
      <c r="B112" t="s">
        <v>759</v>
      </c>
      <c r="C112" t="s">
        <v>760</v>
      </c>
      <c r="D112">
        <v>2023</v>
      </c>
      <c r="E112" t="s">
        <v>761</v>
      </c>
      <c r="F112" t="s">
        <v>762</v>
      </c>
      <c r="G112" t="s">
        <v>763</v>
      </c>
      <c r="H112" t="s">
        <v>764</v>
      </c>
      <c r="I112" t="s">
        <v>765</v>
      </c>
      <c r="J112" t="s">
        <v>78</v>
      </c>
    </row>
    <row r="113" spans="1:10" x14ac:dyDescent="0.35">
      <c r="A113">
        <v>111</v>
      </c>
      <c r="B113" t="s">
        <v>766</v>
      </c>
      <c r="C113" t="s">
        <v>767</v>
      </c>
      <c r="D113">
        <v>2023</v>
      </c>
      <c r="E113" t="s">
        <v>768</v>
      </c>
      <c r="F113" t="s">
        <v>769</v>
      </c>
      <c r="G113" t="s">
        <v>770</v>
      </c>
      <c r="H113" t="s">
        <v>771</v>
      </c>
      <c r="I113" t="s">
        <v>772</v>
      </c>
      <c r="J113" t="s">
        <v>70</v>
      </c>
    </row>
    <row r="114" spans="1:10" x14ac:dyDescent="0.35">
      <c r="A114">
        <v>112</v>
      </c>
      <c r="B114" t="s">
        <v>773</v>
      </c>
      <c r="C114" t="s">
        <v>774</v>
      </c>
      <c r="D114">
        <v>2023</v>
      </c>
      <c r="E114" t="s">
        <v>197</v>
      </c>
      <c r="F114" t="s">
        <v>775</v>
      </c>
      <c r="G114" t="s">
        <v>776</v>
      </c>
      <c r="H114" t="s">
        <v>777</v>
      </c>
      <c r="I114" t="s">
        <v>778</v>
      </c>
      <c r="J114" t="s">
        <v>70</v>
      </c>
    </row>
    <row r="115" spans="1:10" x14ac:dyDescent="0.35">
      <c r="A115">
        <v>113</v>
      </c>
      <c r="B115" t="s">
        <v>779</v>
      </c>
      <c r="C115" t="s">
        <v>780</v>
      </c>
      <c r="D115">
        <v>2023</v>
      </c>
      <c r="E115" t="s">
        <v>781</v>
      </c>
      <c r="F115" t="s">
        <v>782</v>
      </c>
      <c r="G115" t="s">
        <v>783</v>
      </c>
      <c r="H115" t="s">
        <v>784</v>
      </c>
      <c r="I115" t="s">
        <v>785</v>
      </c>
      <c r="J115" t="s">
        <v>70</v>
      </c>
    </row>
    <row r="116" spans="1:10" x14ac:dyDescent="0.35">
      <c r="A116">
        <v>114</v>
      </c>
      <c r="B116" t="s">
        <v>786</v>
      </c>
      <c r="C116" t="s">
        <v>593</v>
      </c>
      <c r="D116">
        <v>2023</v>
      </c>
      <c r="E116" t="s">
        <v>781</v>
      </c>
      <c r="F116" t="s">
        <v>787</v>
      </c>
      <c r="G116" t="s">
        <v>788</v>
      </c>
      <c r="H116" t="s">
        <v>789</v>
      </c>
      <c r="I116" t="s">
        <v>790</v>
      </c>
      <c r="J116" t="s">
        <v>70</v>
      </c>
    </row>
    <row r="117" spans="1:10" x14ac:dyDescent="0.35">
      <c r="A117">
        <v>115</v>
      </c>
      <c r="B117" t="s">
        <v>791</v>
      </c>
      <c r="C117" t="s">
        <v>792</v>
      </c>
      <c r="D117">
        <v>2023</v>
      </c>
      <c r="E117" t="s">
        <v>793</v>
      </c>
      <c r="F117" t="s">
        <v>794</v>
      </c>
      <c r="G117" t="s">
        <v>795</v>
      </c>
      <c r="H117" t="s">
        <v>796</v>
      </c>
      <c r="I117" t="s">
        <v>797</v>
      </c>
      <c r="J117" t="s">
        <v>70</v>
      </c>
    </row>
    <row r="118" spans="1:10" x14ac:dyDescent="0.35">
      <c r="A118">
        <v>116</v>
      </c>
      <c r="B118" t="s">
        <v>798</v>
      </c>
      <c r="C118" t="s">
        <v>799</v>
      </c>
      <c r="D118">
        <v>2023</v>
      </c>
      <c r="E118" t="s">
        <v>711</v>
      </c>
      <c r="F118" t="s">
        <v>800</v>
      </c>
      <c r="G118" t="s">
        <v>801</v>
      </c>
      <c r="H118" t="s">
        <v>802</v>
      </c>
      <c r="I118" t="s">
        <v>803</v>
      </c>
      <c r="J118" t="s">
        <v>70</v>
      </c>
    </row>
    <row r="119" spans="1:10" x14ac:dyDescent="0.35">
      <c r="A119">
        <v>117</v>
      </c>
      <c r="B119" t="s">
        <v>804</v>
      </c>
      <c r="C119" t="s">
        <v>805</v>
      </c>
      <c r="D119">
        <v>2023</v>
      </c>
      <c r="E119" t="s">
        <v>806</v>
      </c>
      <c r="F119" t="s">
        <v>807</v>
      </c>
      <c r="G119" t="s">
        <v>808</v>
      </c>
      <c r="H119" t="s">
        <v>809</v>
      </c>
      <c r="I119" t="s">
        <v>810</v>
      </c>
      <c r="J119" t="s">
        <v>70</v>
      </c>
    </row>
    <row r="120" spans="1:10" x14ac:dyDescent="0.35">
      <c r="A120">
        <v>118</v>
      </c>
      <c r="B120" t="s">
        <v>811</v>
      </c>
      <c r="C120" t="s">
        <v>812</v>
      </c>
      <c r="D120">
        <v>2023</v>
      </c>
      <c r="E120" t="s">
        <v>813</v>
      </c>
      <c r="F120" t="s">
        <v>814</v>
      </c>
      <c r="G120" t="s">
        <v>815</v>
      </c>
      <c r="H120" t="s">
        <v>84</v>
      </c>
      <c r="I120" t="s">
        <v>816</v>
      </c>
      <c r="J120" t="s">
        <v>70</v>
      </c>
    </row>
    <row r="121" spans="1:10" x14ac:dyDescent="0.35">
      <c r="A121">
        <v>119</v>
      </c>
      <c r="B121" t="s">
        <v>817</v>
      </c>
      <c r="C121" t="s">
        <v>818</v>
      </c>
      <c r="D121">
        <v>2023</v>
      </c>
      <c r="E121" t="s">
        <v>819</v>
      </c>
      <c r="F121" t="s">
        <v>820</v>
      </c>
      <c r="G121" t="s">
        <v>821</v>
      </c>
      <c r="H121" t="s">
        <v>822</v>
      </c>
      <c r="I121" t="s">
        <v>823</v>
      </c>
      <c r="J121" t="s">
        <v>70</v>
      </c>
    </row>
    <row r="122" spans="1:10" x14ac:dyDescent="0.35">
      <c r="A122">
        <v>120</v>
      </c>
      <c r="B122" t="s">
        <v>824</v>
      </c>
      <c r="C122" t="s">
        <v>825</v>
      </c>
      <c r="D122">
        <v>2023</v>
      </c>
      <c r="E122" t="s">
        <v>781</v>
      </c>
      <c r="F122" t="s">
        <v>826</v>
      </c>
      <c r="G122" t="s">
        <v>827</v>
      </c>
      <c r="H122" t="s">
        <v>828</v>
      </c>
      <c r="I122" t="s">
        <v>829</v>
      </c>
      <c r="J122" t="s">
        <v>70</v>
      </c>
    </row>
    <row r="123" spans="1:10" x14ac:dyDescent="0.35">
      <c r="A123">
        <v>121</v>
      </c>
      <c r="B123" t="s">
        <v>830</v>
      </c>
      <c r="C123" t="s">
        <v>831</v>
      </c>
      <c r="D123">
        <v>2023</v>
      </c>
      <c r="E123" t="s">
        <v>711</v>
      </c>
      <c r="F123" t="s">
        <v>832</v>
      </c>
      <c r="G123" t="s">
        <v>833</v>
      </c>
      <c r="H123" t="s">
        <v>834</v>
      </c>
      <c r="I123" t="s">
        <v>835</v>
      </c>
      <c r="J123" t="s">
        <v>70</v>
      </c>
    </row>
    <row r="124" spans="1:10" x14ac:dyDescent="0.35">
      <c r="A124">
        <v>122</v>
      </c>
      <c r="B124" t="s">
        <v>836</v>
      </c>
      <c r="C124" t="s">
        <v>837</v>
      </c>
      <c r="D124">
        <v>2023</v>
      </c>
      <c r="E124" t="s">
        <v>711</v>
      </c>
      <c r="F124" t="s">
        <v>838</v>
      </c>
      <c r="G124" t="s">
        <v>839</v>
      </c>
      <c r="H124" t="s">
        <v>840</v>
      </c>
      <c r="I124" t="s">
        <v>841</v>
      </c>
      <c r="J124" t="s">
        <v>70</v>
      </c>
    </row>
    <row r="125" spans="1:10" x14ac:dyDescent="0.35">
      <c r="A125">
        <v>123</v>
      </c>
      <c r="B125" t="s">
        <v>842</v>
      </c>
      <c r="C125" t="s">
        <v>843</v>
      </c>
      <c r="D125">
        <v>2023</v>
      </c>
      <c r="E125" t="s">
        <v>729</v>
      </c>
      <c r="F125" t="s">
        <v>844</v>
      </c>
      <c r="G125" t="s">
        <v>845</v>
      </c>
      <c r="H125" t="s">
        <v>846</v>
      </c>
      <c r="I125" t="s">
        <v>847</v>
      </c>
      <c r="J125" t="s">
        <v>70</v>
      </c>
    </row>
    <row r="126" spans="1:10" x14ac:dyDescent="0.35">
      <c r="A126">
        <v>124</v>
      </c>
      <c r="B126" t="s">
        <v>848</v>
      </c>
      <c r="C126" t="s">
        <v>849</v>
      </c>
      <c r="D126">
        <v>2023</v>
      </c>
      <c r="E126" t="s">
        <v>729</v>
      </c>
      <c r="F126" t="s">
        <v>850</v>
      </c>
      <c r="G126" t="s">
        <v>851</v>
      </c>
      <c r="H126" t="s">
        <v>852</v>
      </c>
      <c r="I126" t="s">
        <v>853</v>
      </c>
      <c r="J126" t="s">
        <v>70</v>
      </c>
    </row>
    <row r="127" spans="1:10" x14ac:dyDescent="0.35">
      <c r="A127">
        <v>125</v>
      </c>
      <c r="B127" t="s">
        <v>854</v>
      </c>
      <c r="C127" t="s">
        <v>855</v>
      </c>
      <c r="D127">
        <v>2023</v>
      </c>
      <c r="E127" t="s">
        <v>675</v>
      </c>
      <c r="F127" t="s">
        <v>84</v>
      </c>
      <c r="G127" t="s">
        <v>856</v>
      </c>
      <c r="H127" t="s">
        <v>857</v>
      </c>
      <c r="I127" t="s">
        <v>858</v>
      </c>
      <c r="J127" t="s">
        <v>70</v>
      </c>
    </row>
    <row r="128" spans="1:10" x14ac:dyDescent="0.35">
      <c r="A128">
        <v>126</v>
      </c>
      <c r="B128" t="s">
        <v>859</v>
      </c>
      <c r="C128" t="s">
        <v>860</v>
      </c>
      <c r="D128">
        <v>2023</v>
      </c>
      <c r="E128" t="s">
        <v>861</v>
      </c>
      <c r="F128" t="s">
        <v>862</v>
      </c>
      <c r="G128" t="s">
        <v>863</v>
      </c>
      <c r="H128" t="s">
        <v>864</v>
      </c>
      <c r="I128" t="s">
        <v>865</v>
      </c>
      <c r="J128" t="s">
        <v>70</v>
      </c>
    </row>
    <row r="129" spans="1:10" x14ac:dyDescent="0.35">
      <c r="A129">
        <v>127</v>
      </c>
      <c r="B129" t="s">
        <v>866</v>
      </c>
      <c r="C129" t="s">
        <v>867</v>
      </c>
      <c r="D129">
        <v>2023</v>
      </c>
      <c r="E129" t="s">
        <v>868</v>
      </c>
      <c r="F129" t="s">
        <v>869</v>
      </c>
      <c r="G129" t="s">
        <v>870</v>
      </c>
      <c r="H129" t="s">
        <v>871</v>
      </c>
      <c r="I129" t="s">
        <v>872</v>
      </c>
      <c r="J129" t="s">
        <v>70</v>
      </c>
    </row>
    <row r="130" spans="1:10" x14ac:dyDescent="0.35">
      <c r="A130">
        <v>128</v>
      </c>
      <c r="B130" t="s">
        <v>9</v>
      </c>
      <c r="C130" t="s">
        <v>873</v>
      </c>
      <c r="D130">
        <v>2023</v>
      </c>
      <c r="E130" t="s">
        <v>874</v>
      </c>
      <c r="F130" t="s">
        <v>10</v>
      </c>
      <c r="G130" t="s">
        <v>11</v>
      </c>
      <c r="H130" t="s">
        <v>875</v>
      </c>
      <c r="I130" t="s">
        <v>876</v>
      </c>
      <c r="J130" t="s">
        <v>70</v>
      </c>
    </row>
    <row r="131" spans="1:10" x14ac:dyDescent="0.35">
      <c r="A131">
        <v>129</v>
      </c>
      <c r="B131" t="s">
        <v>877</v>
      </c>
      <c r="C131" t="s">
        <v>878</v>
      </c>
      <c r="D131">
        <v>2023</v>
      </c>
      <c r="E131" t="s">
        <v>197</v>
      </c>
      <c r="F131" t="s">
        <v>879</v>
      </c>
      <c r="G131" t="s">
        <v>880</v>
      </c>
      <c r="H131" t="s">
        <v>881</v>
      </c>
      <c r="I131" t="s">
        <v>882</v>
      </c>
      <c r="J131" t="s">
        <v>70</v>
      </c>
    </row>
    <row r="132" spans="1:10" x14ac:dyDescent="0.35">
      <c r="A132">
        <v>130</v>
      </c>
      <c r="B132" t="s">
        <v>883</v>
      </c>
      <c r="C132" t="s">
        <v>884</v>
      </c>
      <c r="D132">
        <v>2023</v>
      </c>
      <c r="E132" t="s">
        <v>711</v>
      </c>
      <c r="F132" t="s">
        <v>885</v>
      </c>
      <c r="G132" t="s">
        <v>886</v>
      </c>
      <c r="H132" t="s">
        <v>887</v>
      </c>
      <c r="I132" t="s">
        <v>888</v>
      </c>
      <c r="J132" t="s">
        <v>70</v>
      </c>
    </row>
    <row r="133" spans="1:10" x14ac:dyDescent="0.35">
      <c r="A133">
        <v>131</v>
      </c>
      <c r="B133" t="s">
        <v>889</v>
      </c>
      <c r="C133" t="s">
        <v>890</v>
      </c>
      <c r="D133">
        <v>2023</v>
      </c>
      <c r="E133" t="s">
        <v>711</v>
      </c>
      <c r="F133" t="s">
        <v>891</v>
      </c>
      <c r="G133" t="s">
        <v>892</v>
      </c>
      <c r="H133" t="s">
        <v>893</v>
      </c>
      <c r="I133" t="s">
        <v>894</v>
      </c>
      <c r="J133" t="s">
        <v>70</v>
      </c>
    </row>
    <row r="134" spans="1:10" x14ac:dyDescent="0.35">
      <c r="A134">
        <v>132</v>
      </c>
      <c r="B134" t="s">
        <v>895</v>
      </c>
      <c r="C134" t="s">
        <v>896</v>
      </c>
      <c r="D134">
        <v>2023</v>
      </c>
      <c r="E134" t="s">
        <v>819</v>
      </c>
      <c r="F134" t="s">
        <v>897</v>
      </c>
      <c r="G134" t="s">
        <v>898</v>
      </c>
      <c r="H134" t="s">
        <v>84</v>
      </c>
      <c r="I134" t="s">
        <v>899</v>
      </c>
      <c r="J134" t="s">
        <v>70</v>
      </c>
    </row>
    <row r="135" spans="1:10" x14ac:dyDescent="0.35">
      <c r="A135">
        <v>133</v>
      </c>
      <c r="B135" t="s">
        <v>900</v>
      </c>
      <c r="C135" t="s">
        <v>901</v>
      </c>
      <c r="D135">
        <v>2023</v>
      </c>
      <c r="E135" t="s">
        <v>265</v>
      </c>
      <c r="F135" t="s">
        <v>902</v>
      </c>
      <c r="G135" t="s">
        <v>903</v>
      </c>
      <c r="H135" t="s">
        <v>904</v>
      </c>
      <c r="I135" t="s">
        <v>905</v>
      </c>
      <c r="J135" t="s">
        <v>70</v>
      </c>
    </row>
    <row r="136" spans="1:10" x14ac:dyDescent="0.35">
      <c r="A136">
        <v>134</v>
      </c>
      <c r="B136" t="s">
        <v>906</v>
      </c>
      <c r="C136" t="s">
        <v>907</v>
      </c>
      <c r="D136">
        <v>2023</v>
      </c>
      <c r="E136" t="s">
        <v>440</v>
      </c>
      <c r="F136" t="s">
        <v>908</v>
      </c>
      <c r="G136" t="s">
        <v>909</v>
      </c>
      <c r="H136" t="s">
        <v>910</v>
      </c>
      <c r="I136" t="s">
        <v>911</v>
      </c>
      <c r="J136" t="s">
        <v>78</v>
      </c>
    </row>
    <row r="137" spans="1:10" x14ac:dyDescent="0.35">
      <c r="A137">
        <v>135</v>
      </c>
      <c r="B137" t="s">
        <v>912</v>
      </c>
      <c r="C137" t="s">
        <v>913</v>
      </c>
      <c r="D137">
        <v>2023</v>
      </c>
      <c r="E137" t="s">
        <v>781</v>
      </c>
      <c r="F137" t="s">
        <v>914</v>
      </c>
      <c r="G137" t="s">
        <v>915</v>
      </c>
      <c r="H137" t="s">
        <v>916</v>
      </c>
      <c r="I137" t="s">
        <v>917</v>
      </c>
      <c r="J137" t="s">
        <v>70</v>
      </c>
    </row>
    <row r="138" spans="1:10" x14ac:dyDescent="0.35">
      <c r="A138">
        <v>136</v>
      </c>
      <c r="B138" t="s">
        <v>918</v>
      </c>
      <c r="C138" t="s">
        <v>474</v>
      </c>
      <c r="D138">
        <v>2023</v>
      </c>
      <c r="E138" t="s">
        <v>265</v>
      </c>
      <c r="F138" t="s">
        <v>919</v>
      </c>
      <c r="G138" t="s">
        <v>920</v>
      </c>
      <c r="H138" t="s">
        <v>921</v>
      </c>
      <c r="I138" t="s">
        <v>922</v>
      </c>
      <c r="J138" t="s">
        <v>70</v>
      </c>
    </row>
    <row r="139" spans="1:10" x14ac:dyDescent="0.35">
      <c r="A139">
        <v>137</v>
      </c>
      <c r="B139" t="s">
        <v>923</v>
      </c>
      <c r="C139" t="s">
        <v>924</v>
      </c>
      <c r="D139">
        <v>2023</v>
      </c>
      <c r="E139" t="s">
        <v>925</v>
      </c>
      <c r="F139" t="s">
        <v>926</v>
      </c>
      <c r="G139" t="s">
        <v>927</v>
      </c>
      <c r="H139" t="s">
        <v>928</v>
      </c>
      <c r="I139" t="s">
        <v>929</v>
      </c>
      <c r="J139" t="s">
        <v>70</v>
      </c>
    </row>
    <row r="140" spans="1:10" x14ac:dyDescent="0.35">
      <c r="A140">
        <v>138</v>
      </c>
      <c r="B140" t="s">
        <v>930</v>
      </c>
      <c r="C140" t="s">
        <v>931</v>
      </c>
      <c r="D140">
        <v>2023</v>
      </c>
      <c r="E140" t="s">
        <v>932</v>
      </c>
      <c r="F140" t="s">
        <v>933</v>
      </c>
      <c r="G140" t="s">
        <v>934</v>
      </c>
      <c r="H140" t="s">
        <v>935</v>
      </c>
      <c r="I140" t="s">
        <v>936</v>
      </c>
      <c r="J140" t="s">
        <v>70</v>
      </c>
    </row>
    <row r="141" spans="1:10" x14ac:dyDescent="0.35">
      <c r="A141">
        <v>139</v>
      </c>
      <c r="B141" t="s">
        <v>937</v>
      </c>
      <c r="C141" t="s">
        <v>938</v>
      </c>
      <c r="D141">
        <v>2023</v>
      </c>
      <c r="E141" t="s">
        <v>711</v>
      </c>
      <c r="F141" t="s">
        <v>939</v>
      </c>
      <c r="G141" t="s">
        <v>940</v>
      </c>
      <c r="H141" t="s">
        <v>941</v>
      </c>
      <c r="I141" t="s">
        <v>942</v>
      </c>
      <c r="J141" t="s">
        <v>70</v>
      </c>
    </row>
    <row r="142" spans="1:10" x14ac:dyDescent="0.35">
      <c r="A142">
        <v>140</v>
      </c>
      <c r="B142" t="s">
        <v>943</v>
      </c>
      <c r="C142" t="s">
        <v>944</v>
      </c>
      <c r="D142">
        <v>2023</v>
      </c>
      <c r="E142" t="s">
        <v>149</v>
      </c>
      <c r="F142" t="s">
        <v>945</v>
      </c>
      <c r="G142" t="s">
        <v>946</v>
      </c>
      <c r="H142" t="s">
        <v>947</v>
      </c>
      <c r="I142" t="s">
        <v>948</v>
      </c>
      <c r="J142" t="s">
        <v>70</v>
      </c>
    </row>
    <row r="143" spans="1:10" x14ac:dyDescent="0.35">
      <c r="A143">
        <v>141</v>
      </c>
      <c r="B143" t="s">
        <v>949</v>
      </c>
      <c r="C143" t="s">
        <v>950</v>
      </c>
      <c r="D143">
        <v>2023</v>
      </c>
      <c r="E143" t="s">
        <v>951</v>
      </c>
      <c r="F143" t="s">
        <v>952</v>
      </c>
      <c r="G143" t="s">
        <v>953</v>
      </c>
      <c r="H143" t="s">
        <v>954</v>
      </c>
      <c r="I143" t="s">
        <v>955</v>
      </c>
      <c r="J143" t="s">
        <v>78</v>
      </c>
    </row>
    <row r="144" spans="1:10" x14ac:dyDescent="0.35">
      <c r="A144">
        <v>142</v>
      </c>
      <c r="B144" t="s">
        <v>956</v>
      </c>
      <c r="C144" t="s">
        <v>957</v>
      </c>
      <c r="D144">
        <v>2023</v>
      </c>
      <c r="E144" t="s">
        <v>781</v>
      </c>
      <c r="F144" t="s">
        <v>958</v>
      </c>
      <c r="G144" t="s">
        <v>959</v>
      </c>
      <c r="H144" t="s">
        <v>960</v>
      </c>
      <c r="I144" t="s">
        <v>961</v>
      </c>
      <c r="J144" t="s">
        <v>70</v>
      </c>
    </row>
    <row r="145" spans="1:10" x14ac:dyDescent="0.35">
      <c r="A145">
        <v>143</v>
      </c>
      <c r="B145" t="s">
        <v>962</v>
      </c>
      <c r="C145" t="s">
        <v>963</v>
      </c>
      <c r="D145">
        <v>2023</v>
      </c>
      <c r="E145" t="s">
        <v>781</v>
      </c>
      <c r="F145" t="s">
        <v>964</v>
      </c>
      <c r="G145" t="s">
        <v>965</v>
      </c>
      <c r="H145" t="s">
        <v>966</v>
      </c>
      <c r="I145" t="s">
        <v>967</v>
      </c>
      <c r="J145" t="s">
        <v>70</v>
      </c>
    </row>
    <row r="146" spans="1:10" x14ac:dyDescent="0.35">
      <c r="A146">
        <v>144</v>
      </c>
      <c r="B146" t="s">
        <v>968</v>
      </c>
      <c r="C146" t="s">
        <v>969</v>
      </c>
      <c r="D146">
        <v>2023</v>
      </c>
      <c r="E146" t="s">
        <v>970</v>
      </c>
      <c r="F146" t="s">
        <v>971</v>
      </c>
      <c r="G146" t="s">
        <v>972</v>
      </c>
      <c r="H146" t="s">
        <v>973</v>
      </c>
      <c r="I146" t="s">
        <v>974</v>
      </c>
      <c r="J146" t="s">
        <v>70</v>
      </c>
    </row>
    <row r="147" spans="1:10" x14ac:dyDescent="0.35">
      <c r="A147">
        <v>145</v>
      </c>
      <c r="B147" t="s">
        <v>975</v>
      </c>
      <c r="C147" t="s">
        <v>703</v>
      </c>
      <c r="D147">
        <v>2023</v>
      </c>
      <c r="E147" t="s">
        <v>976</v>
      </c>
      <c r="F147" t="s">
        <v>705</v>
      </c>
      <c r="G147" t="s">
        <v>977</v>
      </c>
      <c r="H147" t="s">
        <v>978</v>
      </c>
      <c r="I147" t="s">
        <v>979</v>
      </c>
      <c r="J147" t="s">
        <v>70</v>
      </c>
    </row>
    <row r="148" spans="1:10" x14ac:dyDescent="0.35">
      <c r="A148">
        <v>146</v>
      </c>
      <c r="B148" t="s">
        <v>980</v>
      </c>
      <c r="C148" t="s">
        <v>981</v>
      </c>
      <c r="D148">
        <v>2023</v>
      </c>
      <c r="E148" t="s">
        <v>982</v>
      </c>
      <c r="F148" t="s">
        <v>983</v>
      </c>
      <c r="G148" t="s">
        <v>984</v>
      </c>
      <c r="H148" t="s">
        <v>985</v>
      </c>
      <c r="I148" t="s">
        <v>986</v>
      </c>
      <c r="J148" t="s">
        <v>70</v>
      </c>
    </row>
    <row r="149" spans="1:10" x14ac:dyDescent="0.35">
      <c r="A149">
        <v>147</v>
      </c>
      <c r="B149" t="s">
        <v>987</v>
      </c>
      <c r="C149" t="s">
        <v>988</v>
      </c>
      <c r="D149">
        <v>2023</v>
      </c>
      <c r="E149" t="s">
        <v>711</v>
      </c>
      <c r="F149" t="s">
        <v>989</v>
      </c>
      <c r="G149" t="s">
        <v>990</v>
      </c>
      <c r="H149" t="s">
        <v>991</v>
      </c>
      <c r="I149" t="s">
        <v>992</v>
      </c>
      <c r="J149" t="s">
        <v>70</v>
      </c>
    </row>
    <row r="150" spans="1:10" x14ac:dyDescent="0.35">
      <c r="A150">
        <v>148</v>
      </c>
      <c r="B150" t="s">
        <v>993</v>
      </c>
      <c r="C150" t="s">
        <v>994</v>
      </c>
      <c r="D150">
        <v>2023</v>
      </c>
      <c r="E150" t="s">
        <v>561</v>
      </c>
      <c r="F150" t="s">
        <v>995</v>
      </c>
      <c r="G150" t="s">
        <v>996</v>
      </c>
      <c r="H150" t="s">
        <v>997</v>
      </c>
      <c r="I150" t="s">
        <v>998</v>
      </c>
      <c r="J150" t="s">
        <v>78</v>
      </c>
    </row>
    <row r="151" spans="1:10" x14ac:dyDescent="0.35">
      <c r="A151">
        <v>149</v>
      </c>
      <c r="B151" t="s">
        <v>999</v>
      </c>
      <c r="C151" t="s">
        <v>1000</v>
      </c>
      <c r="D151">
        <v>2023</v>
      </c>
      <c r="E151" t="s">
        <v>1001</v>
      </c>
      <c r="F151" t="s">
        <v>1002</v>
      </c>
      <c r="G151" t="s">
        <v>1003</v>
      </c>
      <c r="H151" t="s">
        <v>1004</v>
      </c>
      <c r="I151" t="s">
        <v>1005</v>
      </c>
      <c r="J151" t="s">
        <v>70</v>
      </c>
    </row>
    <row r="152" spans="1:10" x14ac:dyDescent="0.35">
      <c r="A152">
        <v>150</v>
      </c>
      <c r="B152" t="s">
        <v>1006</v>
      </c>
      <c r="C152" t="s">
        <v>1007</v>
      </c>
      <c r="D152">
        <v>2023</v>
      </c>
      <c r="E152" t="s">
        <v>711</v>
      </c>
      <c r="F152" t="s">
        <v>1008</v>
      </c>
      <c r="G152" t="s">
        <v>1009</v>
      </c>
      <c r="H152" t="s">
        <v>1010</v>
      </c>
      <c r="I152" t="s">
        <v>1011</v>
      </c>
      <c r="J152" t="s">
        <v>70</v>
      </c>
    </row>
    <row r="153" spans="1:10" x14ac:dyDescent="0.35">
      <c r="A153">
        <v>151</v>
      </c>
      <c r="B153" t="s">
        <v>1012</v>
      </c>
      <c r="C153" t="s">
        <v>1013</v>
      </c>
      <c r="D153">
        <v>2023</v>
      </c>
      <c r="E153" t="s">
        <v>1014</v>
      </c>
      <c r="F153" t="s">
        <v>1015</v>
      </c>
      <c r="G153" t="s">
        <v>1016</v>
      </c>
      <c r="H153" t="s">
        <v>1017</v>
      </c>
      <c r="I153" t="s">
        <v>1018</v>
      </c>
      <c r="J153" t="s">
        <v>70</v>
      </c>
    </row>
    <row r="154" spans="1:10" x14ac:dyDescent="0.35">
      <c r="A154">
        <v>152</v>
      </c>
      <c r="B154" t="s">
        <v>1019</v>
      </c>
      <c r="C154" t="s">
        <v>1020</v>
      </c>
      <c r="D154">
        <v>2023</v>
      </c>
      <c r="E154" t="s">
        <v>711</v>
      </c>
      <c r="F154" t="s">
        <v>1021</v>
      </c>
      <c r="G154" t="s">
        <v>1022</v>
      </c>
      <c r="H154" t="s">
        <v>1023</v>
      </c>
      <c r="I154" t="s">
        <v>1024</v>
      </c>
      <c r="J154" t="s">
        <v>70</v>
      </c>
    </row>
    <row r="155" spans="1:10" x14ac:dyDescent="0.35">
      <c r="A155">
        <v>153</v>
      </c>
      <c r="B155" t="s">
        <v>1025</v>
      </c>
      <c r="C155" t="s">
        <v>1026</v>
      </c>
      <c r="D155">
        <v>2023</v>
      </c>
      <c r="E155" t="s">
        <v>183</v>
      </c>
      <c r="F155" t="s">
        <v>1027</v>
      </c>
      <c r="G155" t="s">
        <v>1028</v>
      </c>
      <c r="H155" t="s">
        <v>1029</v>
      </c>
      <c r="I155" t="s">
        <v>1030</v>
      </c>
      <c r="J155" t="s">
        <v>78</v>
      </c>
    </row>
    <row r="156" spans="1:10" x14ac:dyDescent="0.35">
      <c r="A156">
        <v>154</v>
      </c>
      <c r="B156" t="s">
        <v>1031</v>
      </c>
      <c r="C156" t="s">
        <v>1032</v>
      </c>
      <c r="D156">
        <v>2023</v>
      </c>
      <c r="E156" t="s">
        <v>223</v>
      </c>
      <c r="F156" t="s">
        <v>1033</v>
      </c>
      <c r="G156" t="s">
        <v>1034</v>
      </c>
      <c r="H156" t="s">
        <v>1035</v>
      </c>
      <c r="I156" t="s">
        <v>1036</v>
      </c>
      <c r="J156" t="s">
        <v>78</v>
      </c>
    </row>
    <row r="157" spans="1:10" x14ac:dyDescent="0.35">
      <c r="A157">
        <v>155</v>
      </c>
      <c r="B157" t="s">
        <v>1037</v>
      </c>
      <c r="C157" t="s">
        <v>606</v>
      </c>
      <c r="D157">
        <v>2023</v>
      </c>
      <c r="E157" t="s">
        <v>711</v>
      </c>
      <c r="F157" t="s">
        <v>1038</v>
      </c>
      <c r="G157" t="s">
        <v>1039</v>
      </c>
      <c r="H157" t="s">
        <v>1040</v>
      </c>
      <c r="I157" t="s">
        <v>1041</v>
      </c>
      <c r="J157" t="s">
        <v>70</v>
      </c>
    </row>
    <row r="158" spans="1:10" x14ac:dyDescent="0.35">
      <c r="A158">
        <v>156</v>
      </c>
      <c r="B158" t="s">
        <v>1042</v>
      </c>
      <c r="C158" t="s">
        <v>1043</v>
      </c>
      <c r="D158">
        <v>2023</v>
      </c>
      <c r="E158" t="s">
        <v>1044</v>
      </c>
      <c r="F158" t="s">
        <v>1045</v>
      </c>
      <c r="G158" t="s">
        <v>1046</v>
      </c>
      <c r="H158" t="s">
        <v>1047</v>
      </c>
      <c r="I158" t="s">
        <v>1048</v>
      </c>
      <c r="J158" t="s">
        <v>70</v>
      </c>
    </row>
    <row r="159" spans="1:10" x14ac:dyDescent="0.35">
      <c r="A159">
        <v>157</v>
      </c>
      <c r="B159" t="s">
        <v>1049</v>
      </c>
      <c r="C159" t="s">
        <v>1050</v>
      </c>
      <c r="D159">
        <v>2023</v>
      </c>
      <c r="E159" t="s">
        <v>711</v>
      </c>
      <c r="F159" t="s">
        <v>1051</v>
      </c>
      <c r="G159" t="s">
        <v>1052</v>
      </c>
      <c r="H159" t="s">
        <v>1053</v>
      </c>
      <c r="I159" t="s">
        <v>1054</v>
      </c>
      <c r="J159" t="s">
        <v>70</v>
      </c>
    </row>
    <row r="160" spans="1:10" x14ac:dyDescent="0.35">
      <c r="A160">
        <v>158</v>
      </c>
      <c r="B160" t="s">
        <v>1055</v>
      </c>
      <c r="C160" t="s">
        <v>1056</v>
      </c>
      <c r="D160">
        <v>2023</v>
      </c>
      <c r="E160" t="s">
        <v>1057</v>
      </c>
      <c r="F160" t="s">
        <v>1058</v>
      </c>
      <c r="G160" t="s">
        <v>1059</v>
      </c>
      <c r="H160" t="s">
        <v>1060</v>
      </c>
      <c r="I160" t="s">
        <v>1061</v>
      </c>
      <c r="J160" t="s">
        <v>78</v>
      </c>
    </row>
    <row r="161" spans="1:10" x14ac:dyDescent="0.35">
      <c r="A161">
        <v>159</v>
      </c>
      <c r="B161" t="s">
        <v>1062</v>
      </c>
      <c r="C161" t="s">
        <v>1063</v>
      </c>
      <c r="D161">
        <v>2023</v>
      </c>
      <c r="E161" t="s">
        <v>711</v>
      </c>
      <c r="F161" t="s">
        <v>1064</v>
      </c>
      <c r="G161" t="s">
        <v>1065</v>
      </c>
      <c r="H161" t="s">
        <v>1066</v>
      </c>
      <c r="I161" t="s">
        <v>1067</v>
      </c>
      <c r="J161" t="s">
        <v>70</v>
      </c>
    </row>
    <row r="162" spans="1:10" x14ac:dyDescent="0.35">
      <c r="A162">
        <v>160</v>
      </c>
      <c r="B162" t="s">
        <v>1068</v>
      </c>
      <c r="C162" t="s">
        <v>1069</v>
      </c>
      <c r="D162">
        <v>2023</v>
      </c>
      <c r="E162" t="s">
        <v>781</v>
      </c>
      <c r="F162" t="s">
        <v>1070</v>
      </c>
      <c r="G162" t="s">
        <v>1071</v>
      </c>
      <c r="H162" t="s">
        <v>1072</v>
      </c>
      <c r="I162" t="s">
        <v>1073</v>
      </c>
      <c r="J162" t="s">
        <v>70</v>
      </c>
    </row>
    <row r="163" spans="1:10" x14ac:dyDescent="0.35">
      <c r="A163">
        <v>161</v>
      </c>
      <c r="B163" t="s">
        <v>1074</v>
      </c>
      <c r="C163" t="s">
        <v>1075</v>
      </c>
      <c r="D163">
        <v>2023</v>
      </c>
      <c r="E163" t="s">
        <v>433</v>
      </c>
      <c r="F163" t="s">
        <v>1076</v>
      </c>
      <c r="G163" t="s">
        <v>1077</v>
      </c>
      <c r="H163" t="s">
        <v>1078</v>
      </c>
      <c r="I163" t="s">
        <v>1079</v>
      </c>
      <c r="J163" t="s">
        <v>78</v>
      </c>
    </row>
    <row r="164" spans="1:10" x14ac:dyDescent="0.35">
      <c r="A164">
        <v>162</v>
      </c>
      <c r="B164" t="s">
        <v>1080</v>
      </c>
      <c r="C164" t="s">
        <v>1081</v>
      </c>
      <c r="D164">
        <v>2023</v>
      </c>
      <c r="E164" t="s">
        <v>561</v>
      </c>
      <c r="F164" t="s">
        <v>1082</v>
      </c>
      <c r="G164" t="s">
        <v>1083</v>
      </c>
      <c r="H164" t="s">
        <v>1084</v>
      </c>
      <c r="I164" t="s">
        <v>1085</v>
      </c>
      <c r="J164" t="s">
        <v>78</v>
      </c>
    </row>
    <row r="165" spans="1:10" x14ac:dyDescent="0.35">
      <c r="A165">
        <v>163</v>
      </c>
      <c r="B165" t="s">
        <v>1086</v>
      </c>
      <c r="C165" t="s">
        <v>1087</v>
      </c>
      <c r="D165">
        <v>2023</v>
      </c>
      <c r="E165" t="s">
        <v>1088</v>
      </c>
      <c r="F165" t="s">
        <v>1089</v>
      </c>
      <c r="G165" t="s">
        <v>1090</v>
      </c>
      <c r="H165" t="s">
        <v>1091</v>
      </c>
      <c r="I165" t="s">
        <v>1092</v>
      </c>
      <c r="J165" t="s">
        <v>70</v>
      </c>
    </row>
    <row r="166" spans="1:10" x14ac:dyDescent="0.35">
      <c r="A166">
        <v>164</v>
      </c>
      <c r="B166" t="s">
        <v>1093</v>
      </c>
      <c r="C166" t="s">
        <v>395</v>
      </c>
      <c r="D166">
        <v>2023</v>
      </c>
      <c r="E166" t="s">
        <v>396</v>
      </c>
      <c r="F166" t="s">
        <v>1094</v>
      </c>
      <c r="G166" t="s">
        <v>1095</v>
      </c>
      <c r="H166" t="s">
        <v>1096</v>
      </c>
      <c r="I166" t="s">
        <v>1097</v>
      </c>
      <c r="J166" t="s">
        <v>70</v>
      </c>
    </row>
    <row r="167" spans="1:10" x14ac:dyDescent="0.35">
      <c r="A167">
        <v>165</v>
      </c>
      <c r="B167" t="s">
        <v>1098</v>
      </c>
      <c r="C167" t="s">
        <v>1099</v>
      </c>
      <c r="D167">
        <v>2023</v>
      </c>
      <c r="E167" t="s">
        <v>1100</v>
      </c>
      <c r="F167" t="s">
        <v>1101</v>
      </c>
      <c r="G167" t="s">
        <v>1102</v>
      </c>
      <c r="H167" t="s">
        <v>1103</v>
      </c>
      <c r="I167" t="s">
        <v>1104</v>
      </c>
      <c r="J167" t="s">
        <v>70</v>
      </c>
    </row>
    <row r="168" spans="1:10" x14ac:dyDescent="0.35">
      <c r="A168">
        <v>166</v>
      </c>
      <c r="B168" t="s">
        <v>1105</v>
      </c>
      <c r="C168" t="s">
        <v>1106</v>
      </c>
      <c r="D168">
        <v>2023</v>
      </c>
      <c r="E168" t="s">
        <v>561</v>
      </c>
      <c r="F168" t="s">
        <v>1107</v>
      </c>
      <c r="G168" t="s">
        <v>1108</v>
      </c>
      <c r="H168" t="s">
        <v>1109</v>
      </c>
      <c r="I168" t="s">
        <v>1110</v>
      </c>
      <c r="J168" t="s">
        <v>78</v>
      </c>
    </row>
    <row r="169" spans="1:10" x14ac:dyDescent="0.35">
      <c r="A169">
        <v>167</v>
      </c>
      <c r="B169" t="s">
        <v>1111</v>
      </c>
      <c r="C169" t="s">
        <v>696</v>
      </c>
      <c r="D169">
        <v>2023</v>
      </c>
      <c r="E169" t="s">
        <v>197</v>
      </c>
      <c r="F169" t="s">
        <v>1112</v>
      </c>
      <c r="G169" t="s">
        <v>1113</v>
      </c>
      <c r="H169" t="s">
        <v>1114</v>
      </c>
      <c r="I169" t="s">
        <v>1115</v>
      </c>
      <c r="J169" t="s">
        <v>70</v>
      </c>
    </row>
    <row r="170" spans="1:10" x14ac:dyDescent="0.35">
      <c r="A170">
        <v>168</v>
      </c>
      <c r="B170" t="s">
        <v>1116</v>
      </c>
      <c r="C170" t="s">
        <v>1117</v>
      </c>
      <c r="D170">
        <v>2023</v>
      </c>
      <c r="E170" t="s">
        <v>1118</v>
      </c>
      <c r="F170" t="s">
        <v>1119</v>
      </c>
      <c r="G170" t="s">
        <v>1120</v>
      </c>
      <c r="H170" t="s">
        <v>1121</v>
      </c>
      <c r="I170" t="s">
        <v>1122</v>
      </c>
      <c r="J170" t="s">
        <v>78</v>
      </c>
    </row>
    <row r="171" spans="1:10" x14ac:dyDescent="0.35">
      <c r="A171">
        <v>169</v>
      </c>
      <c r="B171" t="s">
        <v>1123</v>
      </c>
      <c r="C171" t="s">
        <v>1124</v>
      </c>
      <c r="D171">
        <v>2023</v>
      </c>
      <c r="E171" t="s">
        <v>711</v>
      </c>
      <c r="F171" t="s">
        <v>1125</v>
      </c>
      <c r="G171" t="s">
        <v>1126</v>
      </c>
      <c r="H171" t="s">
        <v>1127</v>
      </c>
      <c r="I171" t="s">
        <v>1128</v>
      </c>
      <c r="J171" t="s">
        <v>70</v>
      </c>
    </row>
    <row r="172" spans="1:10" x14ac:dyDescent="0.35">
      <c r="A172">
        <v>170</v>
      </c>
      <c r="B172" t="s">
        <v>1129</v>
      </c>
      <c r="C172" t="s">
        <v>1130</v>
      </c>
      <c r="D172">
        <v>2023</v>
      </c>
      <c r="E172" t="s">
        <v>1131</v>
      </c>
      <c r="F172" t="s">
        <v>1132</v>
      </c>
      <c r="G172" t="s">
        <v>1133</v>
      </c>
      <c r="H172" t="s">
        <v>1134</v>
      </c>
      <c r="I172" t="s">
        <v>1135</v>
      </c>
      <c r="J172" t="s">
        <v>70</v>
      </c>
    </row>
    <row r="173" spans="1:10" x14ac:dyDescent="0.35">
      <c r="A173">
        <v>171</v>
      </c>
      <c r="B173" t="s">
        <v>1136</v>
      </c>
      <c r="C173" t="s">
        <v>1137</v>
      </c>
      <c r="D173">
        <v>2023</v>
      </c>
      <c r="E173" t="s">
        <v>711</v>
      </c>
      <c r="F173" t="s">
        <v>1138</v>
      </c>
      <c r="G173" t="s">
        <v>1139</v>
      </c>
      <c r="H173" t="s">
        <v>1140</v>
      </c>
      <c r="I173" t="s">
        <v>1141</v>
      </c>
      <c r="J173" t="s">
        <v>70</v>
      </c>
    </row>
    <row r="174" spans="1:10" x14ac:dyDescent="0.35">
      <c r="A174">
        <v>172</v>
      </c>
      <c r="B174" t="s">
        <v>1142</v>
      </c>
      <c r="C174" t="s">
        <v>1143</v>
      </c>
      <c r="D174">
        <v>2023</v>
      </c>
      <c r="E174" t="s">
        <v>711</v>
      </c>
      <c r="F174" t="s">
        <v>1144</v>
      </c>
      <c r="G174" t="s">
        <v>1145</v>
      </c>
      <c r="H174" t="s">
        <v>1146</v>
      </c>
      <c r="I174" t="s">
        <v>1147</v>
      </c>
      <c r="J174" t="s">
        <v>70</v>
      </c>
    </row>
    <row r="175" spans="1:10" x14ac:dyDescent="0.35">
      <c r="A175">
        <v>173</v>
      </c>
      <c r="B175" t="s">
        <v>1148</v>
      </c>
      <c r="C175" t="s">
        <v>1149</v>
      </c>
      <c r="D175">
        <v>2023</v>
      </c>
      <c r="E175" t="s">
        <v>1150</v>
      </c>
      <c r="F175" t="s">
        <v>1151</v>
      </c>
      <c r="G175" t="s">
        <v>1152</v>
      </c>
      <c r="H175" t="s">
        <v>1153</v>
      </c>
      <c r="I175" t="s">
        <v>1154</v>
      </c>
      <c r="J175" t="s">
        <v>78</v>
      </c>
    </row>
    <row r="176" spans="1:10" x14ac:dyDescent="0.35">
      <c r="A176">
        <v>174</v>
      </c>
      <c r="B176" t="s">
        <v>1155</v>
      </c>
      <c r="C176" t="s">
        <v>1156</v>
      </c>
      <c r="D176">
        <v>2023</v>
      </c>
      <c r="E176" t="s">
        <v>1157</v>
      </c>
      <c r="F176" t="s">
        <v>1158</v>
      </c>
      <c r="G176" t="s">
        <v>1159</v>
      </c>
      <c r="H176" t="s">
        <v>1160</v>
      </c>
      <c r="I176" t="s">
        <v>1161</v>
      </c>
      <c r="J176" t="s">
        <v>70</v>
      </c>
    </row>
    <row r="177" spans="1:10" x14ac:dyDescent="0.35">
      <c r="A177">
        <v>175</v>
      </c>
      <c r="B177" t="s">
        <v>1162</v>
      </c>
      <c r="C177" t="s">
        <v>1163</v>
      </c>
      <c r="D177">
        <v>2023</v>
      </c>
      <c r="E177" t="s">
        <v>1164</v>
      </c>
      <c r="F177" t="s">
        <v>1165</v>
      </c>
      <c r="G177" t="s">
        <v>1166</v>
      </c>
      <c r="H177" t="s">
        <v>1167</v>
      </c>
      <c r="I177" t="s">
        <v>1168</v>
      </c>
      <c r="J177" t="s">
        <v>70</v>
      </c>
    </row>
    <row r="178" spans="1:10" x14ac:dyDescent="0.35">
      <c r="A178">
        <v>176</v>
      </c>
      <c r="B178" t="s">
        <v>1169</v>
      </c>
      <c r="C178" t="s">
        <v>1170</v>
      </c>
      <c r="D178">
        <v>2023</v>
      </c>
      <c r="E178" t="s">
        <v>1171</v>
      </c>
      <c r="F178" t="s">
        <v>1172</v>
      </c>
      <c r="G178" t="s">
        <v>1173</v>
      </c>
      <c r="H178" t="s">
        <v>1174</v>
      </c>
      <c r="I178" t="s">
        <v>1175</v>
      </c>
      <c r="J178" t="s">
        <v>70</v>
      </c>
    </row>
    <row r="179" spans="1:10" x14ac:dyDescent="0.35">
      <c r="A179">
        <v>177</v>
      </c>
      <c r="B179" t="s">
        <v>1176</v>
      </c>
      <c r="C179" t="s">
        <v>1177</v>
      </c>
      <c r="D179">
        <v>2022</v>
      </c>
      <c r="E179" t="s">
        <v>1178</v>
      </c>
      <c r="F179" t="s">
        <v>1179</v>
      </c>
      <c r="G179" t="s">
        <v>1180</v>
      </c>
      <c r="H179" t="s">
        <v>1181</v>
      </c>
      <c r="I179" t="s">
        <v>1182</v>
      </c>
      <c r="J179" t="s">
        <v>70</v>
      </c>
    </row>
    <row r="180" spans="1:10" x14ac:dyDescent="0.35">
      <c r="A180">
        <v>178</v>
      </c>
      <c r="B180" t="s">
        <v>1183</v>
      </c>
      <c r="C180" t="s">
        <v>236</v>
      </c>
      <c r="D180">
        <v>2022</v>
      </c>
      <c r="E180" t="s">
        <v>237</v>
      </c>
      <c r="F180" t="s">
        <v>1184</v>
      </c>
      <c r="G180" t="s">
        <v>1185</v>
      </c>
      <c r="H180" t="s">
        <v>1186</v>
      </c>
      <c r="I180" t="s">
        <v>1187</v>
      </c>
      <c r="J180" t="s">
        <v>78</v>
      </c>
    </row>
    <row r="181" spans="1:10" x14ac:dyDescent="0.35">
      <c r="A181">
        <v>179</v>
      </c>
      <c r="B181" t="s">
        <v>1188</v>
      </c>
      <c r="C181" t="s">
        <v>480</v>
      </c>
      <c r="D181">
        <v>2022</v>
      </c>
      <c r="E181" t="s">
        <v>1189</v>
      </c>
      <c r="F181" t="s">
        <v>1190</v>
      </c>
      <c r="G181" t="s">
        <v>1191</v>
      </c>
      <c r="H181" t="s">
        <v>1192</v>
      </c>
      <c r="I181" t="s">
        <v>1193</v>
      </c>
      <c r="J181" t="s">
        <v>70</v>
      </c>
    </row>
    <row r="182" spans="1:10" x14ac:dyDescent="0.35">
      <c r="A182">
        <v>180</v>
      </c>
      <c r="B182" t="s">
        <v>1194</v>
      </c>
      <c r="C182" t="s">
        <v>1195</v>
      </c>
      <c r="D182">
        <v>2022</v>
      </c>
      <c r="E182" t="s">
        <v>561</v>
      </c>
      <c r="F182" t="s">
        <v>1196</v>
      </c>
      <c r="G182" t="s">
        <v>1197</v>
      </c>
      <c r="H182" t="s">
        <v>1198</v>
      </c>
      <c r="I182" t="s">
        <v>1199</v>
      </c>
      <c r="J182" t="s">
        <v>78</v>
      </c>
    </row>
    <row r="183" spans="1:10" x14ac:dyDescent="0.35">
      <c r="A183">
        <v>181</v>
      </c>
      <c r="B183" t="s">
        <v>1200</v>
      </c>
      <c r="C183" t="s">
        <v>1201</v>
      </c>
      <c r="D183">
        <v>2022</v>
      </c>
      <c r="E183" t="s">
        <v>1202</v>
      </c>
      <c r="F183" t="s">
        <v>1203</v>
      </c>
      <c r="G183" t="s">
        <v>1204</v>
      </c>
      <c r="H183" t="s">
        <v>1205</v>
      </c>
      <c r="I183" t="s">
        <v>1206</v>
      </c>
      <c r="J183" t="s">
        <v>70</v>
      </c>
    </row>
    <row r="184" spans="1:10" x14ac:dyDescent="0.35">
      <c r="A184">
        <v>182</v>
      </c>
      <c r="B184" t="s">
        <v>1207</v>
      </c>
      <c r="C184" t="s">
        <v>1208</v>
      </c>
      <c r="D184">
        <v>2022</v>
      </c>
      <c r="E184" t="s">
        <v>561</v>
      </c>
      <c r="F184" t="s">
        <v>1209</v>
      </c>
      <c r="G184" t="s">
        <v>1210</v>
      </c>
      <c r="H184" t="s">
        <v>1211</v>
      </c>
      <c r="I184" t="s">
        <v>1212</v>
      </c>
      <c r="J184" t="s">
        <v>78</v>
      </c>
    </row>
    <row r="185" spans="1:10" x14ac:dyDescent="0.35">
      <c r="A185">
        <v>183</v>
      </c>
      <c r="B185" t="s">
        <v>1213</v>
      </c>
      <c r="C185" t="s">
        <v>1214</v>
      </c>
      <c r="D185">
        <v>2022</v>
      </c>
      <c r="E185" t="s">
        <v>530</v>
      </c>
      <c r="F185" t="s">
        <v>1215</v>
      </c>
      <c r="G185" t="s">
        <v>1216</v>
      </c>
      <c r="H185" t="s">
        <v>1217</v>
      </c>
      <c r="I185" t="s">
        <v>1218</v>
      </c>
      <c r="J185" t="s">
        <v>78</v>
      </c>
    </row>
    <row r="186" spans="1:10" x14ac:dyDescent="0.35">
      <c r="A186">
        <v>184</v>
      </c>
      <c r="B186" t="s">
        <v>1219</v>
      </c>
      <c r="C186" t="s">
        <v>72</v>
      </c>
      <c r="D186">
        <v>2022</v>
      </c>
      <c r="E186" t="s">
        <v>468</v>
      </c>
      <c r="F186" t="s">
        <v>1220</v>
      </c>
      <c r="G186" t="s">
        <v>1221</v>
      </c>
      <c r="H186" t="s">
        <v>1222</v>
      </c>
      <c r="I186" t="s">
        <v>1223</v>
      </c>
      <c r="J186" t="s">
        <v>78</v>
      </c>
    </row>
    <row r="187" spans="1:10" x14ac:dyDescent="0.35">
      <c r="A187">
        <v>185</v>
      </c>
      <c r="B187" t="s">
        <v>1224</v>
      </c>
      <c r="C187" t="s">
        <v>1225</v>
      </c>
      <c r="D187">
        <v>2022</v>
      </c>
      <c r="E187" t="s">
        <v>1226</v>
      </c>
      <c r="F187" t="s">
        <v>1227</v>
      </c>
      <c r="G187" t="s">
        <v>1228</v>
      </c>
      <c r="H187" t="s">
        <v>84</v>
      </c>
      <c r="I187" t="s">
        <v>1229</v>
      </c>
      <c r="J187" t="s">
        <v>70</v>
      </c>
    </row>
    <row r="188" spans="1:10" x14ac:dyDescent="0.35">
      <c r="A188">
        <v>186</v>
      </c>
      <c r="B188" t="s">
        <v>1230</v>
      </c>
      <c r="C188" t="s">
        <v>1231</v>
      </c>
      <c r="D188">
        <v>2022</v>
      </c>
      <c r="E188" t="s">
        <v>1232</v>
      </c>
      <c r="F188" t="s">
        <v>1233</v>
      </c>
      <c r="G188" t="s">
        <v>1234</v>
      </c>
      <c r="H188" t="s">
        <v>84</v>
      </c>
      <c r="I188" t="s">
        <v>1235</v>
      </c>
      <c r="J188" t="s">
        <v>78</v>
      </c>
    </row>
    <row r="189" spans="1:10" x14ac:dyDescent="0.35">
      <c r="A189">
        <v>187</v>
      </c>
      <c r="B189" t="s">
        <v>1236</v>
      </c>
      <c r="C189" t="s">
        <v>1237</v>
      </c>
      <c r="D189">
        <v>2022</v>
      </c>
      <c r="E189" t="s">
        <v>1238</v>
      </c>
      <c r="F189" t="s">
        <v>1239</v>
      </c>
      <c r="G189" t="s">
        <v>1240</v>
      </c>
      <c r="H189" t="s">
        <v>1241</v>
      </c>
      <c r="I189" t="s">
        <v>1242</v>
      </c>
      <c r="J189" t="s">
        <v>70</v>
      </c>
    </row>
    <row r="190" spans="1:10" x14ac:dyDescent="0.35">
      <c r="A190">
        <v>188</v>
      </c>
      <c r="B190" t="s">
        <v>12</v>
      </c>
      <c r="C190" t="s">
        <v>1243</v>
      </c>
      <c r="D190">
        <v>2022</v>
      </c>
      <c r="E190" t="s">
        <v>1202</v>
      </c>
      <c r="F190" t="s">
        <v>13</v>
      </c>
      <c r="G190" t="s">
        <v>14</v>
      </c>
      <c r="H190" t="s">
        <v>1244</v>
      </c>
      <c r="I190" t="s">
        <v>1245</v>
      </c>
      <c r="J190" t="s">
        <v>70</v>
      </c>
    </row>
    <row r="191" spans="1:10" x14ac:dyDescent="0.35">
      <c r="A191">
        <v>189</v>
      </c>
      <c r="B191" t="s">
        <v>1246</v>
      </c>
      <c r="C191" t="s">
        <v>703</v>
      </c>
      <c r="D191">
        <v>2022</v>
      </c>
      <c r="E191" t="s">
        <v>1247</v>
      </c>
      <c r="F191" t="s">
        <v>1248</v>
      </c>
      <c r="G191" t="s">
        <v>1249</v>
      </c>
      <c r="H191" t="s">
        <v>978</v>
      </c>
      <c r="I191" t="s">
        <v>1250</v>
      </c>
      <c r="J191" t="s">
        <v>70</v>
      </c>
    </row>
    <row r="192" spans="1:10" x14ac:dyDescent="0.35">
      <c r="A192">
        <v>190</v>
      </c>
      <c r="B192" t="s">
        <v>1251</v>
      </c>
      <c r="C192" t="s">
        <v>1252</v>
      </c>
      <c r="D192">
        <v>2022</v>
      </c>
      <c r="E192" t="s">
        <v>440</v>
      </c>
      <c r="F192" t="s">
        <v>1253</v>
      </c>
      <c r="G192" t="s">
        <v>1254</v>
      </c>
      <c r="H192" t="s">
        <v>84</v>
      </c>
      <c r="I192" t="s">
        <v>1255</v>
      </c>
      <c r="J192" t="s">
        <v>78</v>
      </c>
    </row>
    <row r="193" spans="1:10" x14ac:dyDescent="0.35">
      <c r="A193">
        <v>191</v>
      </c>
      <c r="B193" t="s">
        <v>1256</v>
      </c>
      <c r="C193" t="s">
        <v>1257</v>
      </c>
      <c r="D193">
        <v>2022</v>
      </c>
      <c r="E193" t="s">
        <v>440</v>
      </c>
      <c r="F193" t="s">
        <v>1258</v>
      </c>
      <c r="G193" t="s">
        <v>1259</v>
      </c>
      <c r="H193" t="s">
        <v>1260</v>
      </c>
      <c r="I193" t="s">
        <v>1261</v>
      </c>
      <c r="J193" t="s">
        <v>78</v>
      </c>
    </row>
    <row r="194" spans="1:10" x14ac:dyDescent="0.35">
      <c r="A194">
        <v>192</v>
      </c>
      <c r="B194" t="s">
        <v>1262</v>
      </c>
      <c r="C194" t="s">
        <v>1263</v>
      </c>
      <c r="D194">
        <v>2022</v>
      </c>
      <c r="E194" t="s">
        <v>73</v>
      </c>
      <c r="F194" t="s">
        <v>1264</v>
      </c>
      <c r="G194" t="s">
        <v>1265</v>
      </c>
      <c r="H194" t="s">
        <v>1266</v>
      </c>
      <c r="I194" t="s">
        <v>1267</v>
      </c>
      <c r="J194" t="s">
        <v>78</v>
      </c>
    </row>
    <row r="195" spans="1:10" x14ac:dyDescent="0.35">
      <c r="A195">
        <v>193</v>
      </c>
      <c r="B195" t="s">
        <v>18</v>
      </c>
      <c r="C195" t="s">
        <v>1268</v>
      </c>
      <c r="D195">
        <v>2022</v>
      </c>
      <c r="E195" t="s">
        <v>149</v>
      </c>
      <c r="F195" t="s">
        <v>19</v>
      </c>
      <c r="G195" t="s">
        <v>20</v>
      </c>
      <c r="H195" t="s">
        <v>1269</v>
      </c>
      <c r="I195" t="s">
        <v>1270</v>
      </c>
      <c r="J195" t="s">
        <v>70</v>
      </c>
    </row>
    <row r="196" spans="1:10" x14ac:dyDescent="0.35">
      <c r="A196">
        <v>194</v>
      </c>
      <c r="B196" t="s">
        <v>1271</v>
      </c>
      <c r="C196" t="s">
        <v>994</v>
      </c>
      <c r="D196">
        <v>2022</v>
      </c>
      <c r="E196" t="s">
        <v>530</v>
      </c>
      <c r="F196" t="s">
        <v>1272</v>
      </c>
      <c r="G196" t="s">
        <v>1273</v>
      </c>
      <c r="H196" t="s">
        <v>1274</v>
      </c>
      <c r="I196" t="s">
        <v>1275</v>
      </c>
      <c r="J196" t="s">
        <v>78</v>
      </c>
    </row>
    <row r="197" spans="1:10" x14ac:dyDescent="0.35">
      <c r="A197">
        <v>195</v>
      </c>
      <c r="B197" t="s">
        <v>1276</v>
      </c>
      <c r="C197" t="s">
        <v>1277</v>
      </c>
      <c r="D197">
        <v>2022</v>
      </c>
      <c r="E197" t="s">
        <v>1202</v>
      </c>
      <c r="F197" t="s">
        <v>1278</v>
      </c>
      <c r="G197" t="s">
        <v>1279</v>
      </c>
      <c r="H197" t="s">
        <v>1280</v>
      </c>
      <c r="I197" t="s">
        <v>1281</v>
      </c>
      <c r="J197" t="s">
        <v>70</v>
      </c>
    </row>
    <row r="198" spans="1:10" x14ac:dyDescent="0.35">
      <c r="A198">
        <v>196</v>
      </c>
      <c r="B198" t="s">
        <v>1282</v>
      </c>
      <c r="C198" t="s">
        <v>1283</v>
      </c>
      <c r="D198">
        <v>2022</v>
      </c>
      <c r="E198" t="s">
        <v>1284</v>
      </c>
      <c r="F198" t="s">
        <v>1285</v>
      </c>
      <c r="G198" t="s">
        <v>1286</v>
      </c>
      <c r="H198" t="s">
        <v>1287</v>
      </c>
      <c r="I198" t="s">
        <v>1288</v>
      </c>
      <c r="J198" t="s">
        <v>70</v>
      </c>
    </row>
    <row r="199" spans="1:10" x14ac:dyDescent="0.35">
      <c r="A199">
        <v>197</v>
      </c>
      <c r="B199" t="s">
        <v>1289</v>
      </c>
      <c r="C199" t="s">
        <v>1290</v>
      </c>
      <c r="D199">
        <v>2022</v>
      </c>
      <c r="E199" t="s">
        <v>1291</v>
      </c>
      <c r="F199" t="s">
        <v>1292</v>
      </c>
      <c r="G199" t="s">
        <v>1293</v>
      </c>
      <c r="H199" t="s">
        <v>1294</v>
      </c>
      <c r="I199" t="s">
        <v>1295</v>
      </c>
      <c r="J199" t="s">
        <v>78</v>
      </c>
    </row>
    <row r="200" spans="1:10" x14ac:dyDescent="0.35">
      <c r="A200">
        <v>198</v>
      </c>
      <c r="B200" t="s">
        <v>15</v>
      </c>
      <c r="C200" t="s">
        <v>1296</v>
      </c>
      <c r="D200">
        <v>2022</v>
      </c>
      <c r="E200" t="s">
        <v>216</v>
      </c>
      <c r="F200" t="s">
        <v>16</v>
      </c>
      <c r="G200" t="s">
        <v>17</v>
      </c>
      <c r="H200" t="s">
        <v>1297</v>
      </c>
      <c r="I200" t="s">
        <v>1298</v>
      </c>
      <c r="J200" t="s">
        <v>78</v>
      </c>
    </row>
    <row r="201" spans="1:10" x14ac:dyDescent="0.35">
      <c r="A201">
        <v>199</v>
      </c>
      <c r="B201" t="s">
        <v>1299</v>
      </c>
      <c r="C201" t="s">
        <v>1300</v>
      </c>
      <c r="D201">
        <v>2022</v>
      </c>
      <c r="E201" t="s">
        <v>73</v>
      </c>
      <c r="F201" t="s">
        <v>1301</v>
      </c>
      <c r="G201" t="s">
        <v>1302</v>
      </c>
      <c r="H201" t="s">
        <v>1303</v>
      </c>
      <c r="I201" t="s">
        <v>1304</v>
      </c>
      <c r="J201" t="s">
        <v>78</v>
      </c>
    </row>
    <row r="202" spans="1:10" x14ac:dyDescent="0.35">
      <c r="A202">
        <v>200</v>
      </c>
      <c r="B202" t="s">
        <v>1305</v>
      </c>
      <c r="C202" t="s">
        <v>1306</v>
      </c>
      <c r="D202">
        <v>2022</v>
      </c>
      <c r="E202" t="s">
        <v>1307</v>
      </c>
      <c r="F202" t="s">
        <v>1308</v>
      </c>
      <c r="G202" t="s">
        <v>1309</v>
      </c>
      <c r="H202" t="s">
        <v>1310</v>
      </c>
      <c r="I202" t="s">
        <v>1311</v>
      </c>
      <c r="J202" t="s">
        <v>78</v>
      </c>
    </row>
    <row r="203" spans="1:10" x14ac:dyDescent="0.35">
      <c r="A203">
        <v>201</v>
      </c>
      <c r="B203" t="s">
        <v>1312</v>
      </c>
      <c r="C203" t="s">
        <v>1313</v>
      </c>
      <c r="D203">
        <v>2022</v>
      </c>
      <c r="E203" t="s">
        <v>1226</v>
      </c>
      <c r="F203" t="s">
        <v>1314</v>
      </c>
      <c r="G203" t="s">
        <v>1315</v>
      </c>
      <c r="H203" t="s">
        <v>1316</v>
      </c>
      <c r="I203" t="s">
        <v>1317</v>
      </c>
      <c r="J203" t="s">
        <v>70</v>
      </c>
    </row>
    <row r="204" spans="1:10" x14ac:dyDescent="0.35">
      <c r="A204">
        <v>202</v>
      </c>
      <c r="B204" t="s">
        <v>1318</v>
      </c>
      <c r="C204" t="s">
        <v>1319</v>
      </c>
      <c r="D204">
        <v>2022</v>
      </c>
      <c r="E204" t="s">
        <v>1320</v>
      </c>
      <c r="F204" t="s">
        <v>1321</v>
      </c>
      <c r="G204" t="s">
        <v>1322</v>
      </c>
      <c r="H204" t="s">
        <v>1323</v>
      </c>
      <c r="I204" t="s">
        <v>1324</v>
      </c>
      <c r="J204" t="s">
        <v>70</v>
      </c>
    </row>
    <row r="205" spans="1:10" x14ac:dyDescent="0.35">
      <c r="A205">
        <v>203</v>
      </c>
      <c r="B205" t="s">
        <v>1325</v>
      </c>
      <c r="C205" t="s">
        <v>1326</v>
      </c>
      <c r="D205">
        <v>2022</v>
      </c>
      <c r="E205" t="s">
        <v>468</v>
      </c>
      <c r="F205" t="s">
        <v>1327</v>
      </c>
      <c r="G205" t="s">
        <v>1328</v>
      </c>
      <c r="H205" t="s">
        <v>1329</v>
      </c>
      <c r="I205" t="s">
        <v>1330</v>
      </c>
      <c r="J205" t="s">
        <v>78</v>
      </c>
    </row>
    <row r="206" spans="1:10" x14ac:dyDescent="0.35">
      <c r="A206">
        <v>204</v>
      </c>
      <c r="B206" t="s">
        <v>1331</v>
      </c>
      <c r="C206" t="s">
        <v>1332</v>
      </c>
      <c r="D206">
        <v>2022</v>
      </c>
      <c r="E206" t="s">
        <v>1320</v>
      </c>
      <c r="F206" t="s">
        <v>1333</v>
      </c>
      <c r="G206" t="s">
        <v>1334</v>
      </c>
      <c r="H206" t="s">
        <v>1335</v>
      </c>
      <c r="I206" t="s">
        <v>1336</v>
      </c>
      <c r="J206" t="s">
        <v>70</v>
      </c>
    </row>
    <row r="207" spans="1:10" x14ac:dyDescent="0.35">
      <c r="A207">
        <v>205</v>
      </c>
      <c r="B207" t="s">
        <v>1337</v>
      </c>
      <c r="C207" t="s">
        <v>1338</v>
      </c>
      <c r="D207">
        <v>2022</v>
      </c>
      <c r="E207" t="s">
        <v>197</v>
      </c>
      <c r="F207" t="s">
        <v>1339</v>
      </c>
      <c r="G207" t="s">
        <v>1340</v>
      </c>
      <c r="H207" t="s">
        <v>84</v>
      </c>
      <c r="I207" t="s">
        <v>1341</v>
      </c>
      <c r="J207" t="s">
        <v>70</v>
      </c>
    </row>
    <row r="208" spans="1:10" x14ac:dyDescent="0.35">
      <c r="A208">
        <v>206</v>
      </c>
      <c r="B208" t="s">
        <v>1342</v>
      </c>
      <c r="C208" t="s">
        <v>1343</v>
      </c>
      <c r="D208">
        <v>2022</v>
      </c>
      <c r="E208" t="s">
        <v>1344</v>
      </c>
      <c r="F208" t="s">
        <v>84</v>
      </c>
      <c r="G208" t="s">
        <v>1345</v>
      </c>
      <c r="H208" t="s">
        <v>84</v>
      </c>
      <c r="I208" t="s">
        <v>1346</v>
      </c>
      <c r="J208" t="s">
        <v>70</v>
      </c>
    </row>
    <row r="209" spans="1:10" x14ac:dyDescent="0.35">
      <c r="A209">
        <v>207</v>
      </c>
      <c r="B209" t="s">
        <v>1347</v>
      </c>
      <c r="C209" t="s">
        <v>1348</v>
      </c>
      <c r="D209">
        <v>2022</v>
      </c>
      <c r="E209" t="s">
        <v>1349</v>
      </c>
      <c r="F209" t="s">
        <v>1350</v>
      </c>
      <c r="G209" t="s">
        <v>1351</v>
      </c>
      <c r="H209" t="s">
        <v>84</v>
      </c>
      <c r="I209" t="s">
        <v>1352</v>
      </c>
      <c r="J209" t="s">
        <v>70</v>
      </c>
    </row>
    <row r="210" spans="1:10" x14ac:dyDescent="0.35">
      <c r="A210">
        <v>208</v>
      </c>
      <c r="B210" t="s">
        <v>1353</v>
      </c>
      <c r="C210" t="s">
        <v>1354</v>
      </c>
      <c r="D210">
        <v>2022</v>
      </c>
      <c r="E210" t="s">
        <v>1349</v>
      </c>
      <c r="F210" t="s">
        <v>1355</v>
      </c>
      <c r="G210" t="s">
        <v>1356</v>
      </c>
      <c r="H210" t="s">
        <v>84</v>
      </c>
      <c r="I210" t="s">
        <v>1357</v>
      </c>
      <c r="J210" t="s">
        <v>70</v>
      </c>
    </row>
    <row r="211" spans="1:10" x14ac:dyDescent="0.35">
      <c r="A211">
        <v>209</v>
      </c>
      <c r="B211" t="s">
        <v>1358</v>
      </c>
      <c r="C211" t="s">
        <v>480</v>
      </c>
      <c r="D211">
        <v>2022</v>
      </c>
      <c r="E211" t="s">
        <v>353</v>
      </c>
      <c r="F211" t="s">
        <v>1359</v>
      </c>
      <c r="G211" t="s">
        <v>1360</v>
      </c>
      <c r="H211" t="s">
        <v>1361</v>
      </c>
      <c r="I211" t="s">
        <v>1362</v>
      </c>
      <c r="J211" t="s">
        <v>78</v>
      </c>
    </row>
    <row r="212" spans="1:10" x14ac:dyDescent="0.35">
      <c r="A212">
        <v>210</v>
      </c>
      <c r="B212" t="s">
        <v>1363</v>
      </c>
      <c r="C212" t="s">
        <v>1364</v>
      </c>
      <c r="D212">
        <v>2022</v>
      </c>
      <c r="E212" t="s">
        <v>1365</v>
      </c>
      <c r="F212" t="s">
        <v>1366</v>
      </c>
      <c r="G212" t="s">
        <v>1367</v>
      </c>
      <c r="H212" t="s">
        <v>84</v>
      </c>
      <c r="I212" t="s">
        <v>1368</v>
      </c>
      <c r="J212" t="s">
        <v>78</v>
      </c>
    </row>
    <row r="213" spans="1:10" x14ac:dyDescent="0.35">
      <c r="A213">
        <v>211</v>
      </c>
      <c r="B213" t="s">
        <v>1369</v>
      </c>
      <c r="C213" t="s">
        <v>1370</v>
      </c>
      <c r="D213">
        <v>2022</v>
      </c>
      <c r="E213" t="s">
        <v>1371</v>
      </c>
      <c r="F213" t="s">
        <v>1372</v>
      </c>
      <c r="G213" t="s">
        <v>1373</v>
      </c>
      <c r="H213" t="s">
        <v>1374</v>
      </c>
      <c r="I213" t="s">
        <v>1375</v>
      </c>
      <c r="J213" t="s">
        <v>70</v>
      </c>
    </row>
    <row r="214" spans="1:10" x14ac:dyDescent="0.35">
      <c r="A214">
        <v>212</v>
      </c>
      <c r="B214" t="s">
        <v>1376</v>
      </c>
      <c r="C214" t="s">
        <v>1377</v>
      </c>
      <c r="D214">
        <v>2022</v>
      </c>
      <c r="E214" t="s">
        <v>353</v>
      </c>
      <c r="F214" t="s">
        <v>1378</v>
      </c>
      <c r="G214" t="s">
        <v>1379</v>
      </c>
      <c r="H214" t="s">
        <v>1380</v>
      </c>
      <c r="I214" t="s">
        <v>1381</v>
      </c>
      <c r="J214" t="s">
        <v>78</v>
      </c>
    </row>
    <row r="215" spans="1:10" x14ac:dyDescent="0.35">
      <c r="A215">
        <v>213</v>
      </c>
      <c r="B215" t="s">
        <v>1382</v>
      </c>
      <c r="C215" t="s">
        <v>1383</v>
      </c>
      <c r="D215">
        <v>2022</v>
      </c>
      <c r="E215" t="s">
        <v>1384</v>
      </c>
      <c r="F215" t="s">
        <v>1385</v>
      </c>
      <c r="G215" t="s">
        <v>1386</v>
      </c>
      <c r="H215" t="s">
        <v>1387</v>
      </c>
      <c r="I215" t="s">
        <v>1388</v>
      </c>
      <c r="J215" t="s">
        <v>70</v>
      </c>
    </row>
    <row r="216" spans="1:10" x14ac:dyDescent="0.35">
      <c r="A216">
        <v>214</v>
      </c>
      <c r="B216" t="s">
        <v>1389</v>
      </c>
      <c r="C216" t="s">
        <v>352</v>
      </c>
      <c r="D216">
        <v>2022</v>
      </c>
      <c r="E216" t="s">
        <v>1371</v>
      </c>
      <c r="F216" t="s">
        <v>1390</v>
      </c>
      <c r="G216" t="s">
        <v>1391</v>
      </c>
      <c r="H216" t="s">
        <v>1392</v>
      </c>
      <c r="I216" t="s">
        <v>1393</v>
      </c>
      <c r="J216" t="s">
        <v>70</v>
      </c>
    </row>
    <row r="217" spans="1:10" x14ac:dyDescent="0.35">
      <c r="A217">
        <v>215</v>
      </c>
      <c r="B217" t="s">
        <v>1394</v>
      </c>
      <c r="C217" t="s">
        <v>1395</v>
      </c>
      <c r="D217">
        <v>2022</v>
      </c>
      <c r="E217" t="s">
        <v>819</v>
      </c>
      <c r="F217" t="s">
        <v>1396</v>
      </c>
      <c r="G217" t="s">
        <v>1397</v>
      </c>
      <c r="H217" t="s">
        <v>1398</v>
      </c>
      <c r="I217" t="s">
        <v>1399</v>
      </c>
      <c r="J217" t="s">
        <v>70</v>
      </c>
    </row>
    <row r="218" spans="1:10" x14ac:dyDescent="0.35">
      <c r="A218">
        <v>216</v>
      </c>
      <c r="B218" t="s">
        <v>1400</v>
      </c>
      <c r="C218" t="s">
        <v>480</v>
      </c>
      <c r="D218">
        <v>2022</v>
      </c>
      <c r="E218" t="s">
        <v>197</v>
      </c>
      <c r="F218" t="s">
        <v>1401</v>
      </c>
      <c r="G218" t="s">
        <v>1402</v>
      </c>
      <c r="H218" t="s">
        <v>1192</v>
      </c>
      <c r="I218" t="s">
        <v>1403</v>
      </c>
      <c r="J218" t="s">
        <v>70</v>
      </c>
    </row>
    <row r="219" spans="1:10" x14ac:dyDescent="0.35">
      <c r="A219">
        <v>217</v>
      </c>
      <c r="B219" t="s">
        <v>1404</v>
      </c>
      <c r="C219" t="s">
        <v>1405</v>
      </c>
      <c r="D219">
        <v>2022</v>
      </c>
      <c r="E219" t="s">
        <v>1406</v>
      </c>
      <c r="F219" t="s">
        <v>1407</v>
      </c>
      <c r="G219" t="s">
        <v>1408</v>
      </c>
      <c r="H219" t="s">
        <v>1409</v>
      </c>
      <c r="I219" t="s">
        <v>1410</v>
      </c>
      <c r="J219" t="s">
        <v>78</v>
      </c>
    </row>
    <row r="220" spans="1:10" x14ac:dyDescent="0.35">
      <c r="A220">
        <v>218</v>
      </c>
      <c r="B220" t="s">
        <v>1411</v>
      </c>
      <c r="C220" t="s">
        <v>1412</v>
      </c>
      <c r="D220">
        <v>2022</v>
      </c>
      <c r="E220" t="s">
        <v>265</v>
      </c>
      <c r="F220" t="s">
        <v>1413</v>
      </c>
      <c r="G220" t="s">
        <v>1414</v>
      </c>
      <c r="H220" t="s">
        <v>1415</v>
      </c>
      <c r="I220" t="s">
        <v>1416</v>
      </c>
      <c r="J220" t="s">
        <v>70</v>
      </c>
    </row>
    <row r="221" spans="1:10" x14ac:dyDescent="0.35">
      <c r="A221">
        <v>219</v>
      </c>
      <c r="B221" t="s">
        <v>1417</v>
      </c>
      <c r="C221" t="s">
        <v>1418</v>
      </c>
      <c r="D221">
        <v>2022</v>
      </c>
      <c r="E221" t="s">
        <v>265</v>
      </c>
      <c r="F221" t="s">
        <v>1419</v>
      </c>
      <c r="G221" t="s">
        <v>1420</v>
      </c>
      <c r="H221" t="s">
        <v>1421</v>
      </c>
      <c r="I221" t="s">
        <v>1422</v>
      </c>
      <c r="J221" t="s">
        <v>70</v>
      </c>
    </row>
    <row r="222" spans="1:10" x14ac:dyDescent="0.35">
      <c r="A222">
        <v>220</v>
      </c>
      <c r="B222" t="s">
        <v>1423</v>
      </c>
      <c r="C222" t="s">
        <v>1424</v>
      </c>
      <c r="D222">
        <v>2022</v>
      </c>
      <c r="E222" t="s">
        <v>1320</v>
      </c>
      <c r="F222" t="s">
        <v>1425</v>
      </c>
      <c r="G222" t="s">
        <v>1426</v>
      </c>
      <c r="H222" t="s">
        <v>1427</v>
      </c>
      <c r="I222" t="s">
        <v>1428</v>
      </c>
      <c r="J222" t="s">
        <v>70</v>
      </c>
    </row>
    <row r="223" spans="1:10" x14ac:dyDescent="0.35">
      <c r="A223">
        <v>221</v>
      </c>
      <c r="B223" t="s">
        <v>1429</v>
      </c>
      <c r="C223" t="s">
        <v>1430</v>
      </c>
      <c r="D223">
        <v>2022</v>
      </c>
      <c r="E223" t="s">
        <v>1431</v>
      </c>
      <c r="F223" t="s">
        <v>1432</v>
      </c>
      <c r="G223" t="s">
        <v>1433</v>
      </c>
      <c r="H223" t="s">
        <v>1434</v>
      </c>
      <c r="I223" t="s">
        <v>1435</v>
      </c>
      <c r="J223" t="s">
        <v>70</v>
      </c>
    </row>
    <row r="224" spans="1:10" x14ac:dyDescent="0.35">
      <c r="A224">
        <v>222</v>
      </c>
      <c r="B224" t="s">
        <v>1436</v>
      </c>
      <c r="C224" t="s">
        <v>1437</v>
      </c>
      <c r="D224">
        <v>2022</v>
      </c>
      <c r="E224" t="s">
        <v>1438</v>
      </c>
      <c r="F224" t="s">
        <v>1439</v>
      </c>
      <c r="G224" t="s">
        <v>1440</v>
      </c>
      <c r="H224" t="s">
        <v>1441</v>
      </c>
      <c r="I224" t="s">
        <v>1442</v>
      </c>
      <c r="J224" t="s">
        <v>70</v>
      </c>
    </row>
    <row r="225" spans="1:10" x14ac:dyDescent="0.35">
      <c r="A225">
        <v>223</v>
      </c>
      <c r="B225" t="s">
        <v>1443</v>
      </c>
      <c r="C225" t="s">
        <v>1444</v>
      </c>
      <c r="D225">
        <v>2022</v>
      </c>
      <c r="E225" t="s">
        <v>1431</v>
      </c>
      <c r="F225" t="s">
        <v>1445</v>
      </c>
      <c r="G225" t="s">
        <v>1446</v>
      </c>
      <c r="H225" t="s">
        <v>1447</v>
      </c>
      <c r="I225" t="s">
        <v>1448</v>
      </c>
      <c r="J225" t="s">
        <v>70</v>
      </c>
    </row>
    <row r="226" spans="1:10" x14ac:dyDescent="0.35">
      <c r="A226">
        <v>224</v>
      </c>
      <c r="B226" t="s">
        <v>1449</v>
      </c>
      <c r="C226" t="s">
        <v>1450</v>
      </c>
      <c r="D226">
        <v>2022</v>
      </c>
      <c r="E226" t="s">
        <v>1451</v>
      </c>
      <c r="F226" t="s">
        <v>1452</v>
      </c>
      <c r="G226" t="s">
        <v>1453</v>
      </c>
      <c r="H226" t="s">
        <v>1454</v>
      </c>
      <c r="I226" t="s">
        <v>1455</v>
      </c>
      <c r="J226" t="s">
        <v>70</v>
      </c>
    </row>
    <row r="227" spans="1:10" x14ac:dyDescent="0.35">
      <c r="A227">
        <v>225</v>
      </c>
      <c r="B227" t="s">
        <v>21</v>
      </c>
      <c r="C227" t="s">
        <v>1456</v>
      </c>
      <c r="D227">
        <v>2022</v>
      </c>
      <c r="E227" t="s">
        <v>1457</v>
      </c>
      <c r="F227" t="s">
        <v>22</v>
      </c>
      <c r="G227" t="s">
        <v>23</v>
      </c>
      <c r="H227" t="s">
        <v>1458</v>
      </c>
      <c r="I227" t="s">
        <v>1459</v>
      </c>
      <c r="J227" t="s">
        <v>70</v>
      </c>
    </row>
    <row r="228" spans="1:10" x14ac:dyDescent="0.35">
      <c r="A228">
        <v>226</v>
      </c>
      <c r="B228" t="s">
        <v>1460</v>
      </c>
      <c r="C228" t="s">
        <v>1461</v>
      </c>
      <c r="D228">
        <v>2022</v>
      </c>
      <c r="E228" t="s">
        <v>1457</v>
      </c>
      <c r="F228" t="s">
        <v>1462</v>
      </c>
      <c r="G228" t="s">
        <v>1463</v>
      </c>
      <c r="H228" t="s">
        <v>1464</v>
      </c>
      <c r="I228" t="s">
        <v>1465</v>
      </c>
      <c r="J228" t="s">
        <v>70</v>
      </c>
    </row>
    <row r="229" spans="1:10" x14ac:dyDescent="0.35">
      <c r="A229">
        <v>227</v>
      </c>
      <c r="B229" t="s">
        <v>1466</v>
      </c>
      <c r="C229" t="s">
        <v>1467</v>
      </c>
      <c r="D229">
        <v>2021</v>
      </c>
      <c r="E229" t="s">
        <v>1468</v>
      </c>
      <c r="F229" t="s">
        <v>1469</v>
      </c>
      <c r="G229" t="s">
        <v>1470</v>
      </c>
      <c r="H229" t="s">
        <v>84</v>
      </c>
      <c r="I229" t="s">
        <v>1471</v>
      </c>
      <c r="J229" t="s">
        <v>70</v>
      </c>
    </row>
    <row r="230" spans="1:10" x14ac:dyDescent="0.35">
      <c r="A230">
        <v>228</v>
      </c>
      <c r="B230" t="s">
        <v>1472</v>
      </c>
      <c r="C230" t="s">
        <v>1473</v>
      </c>
      <c r="D230">
        <v>2021</v>
      </c>
      <c r="E230" t="s">
        <v>1474</v>
      </c>
      <c r="F230" t="s">
        <v>1475</v>
      </c>
      <c r="G230" t="s">
        <v>1476</v>
      </c>
      <c r="H230" t="s">
        <v>84</v>
      </c>
      <c r="I230" t="s">
        <v>1477</v>
      </c>
      <c r="J230" t="s">
        <v>70</v>
      </c>
    </row>
    <row r="231" spans="1:10" x14ac:dyDescent="0.35">
      <c r="A231">
        <v>229</v>
      </c>
      <c r="B231" t="s">
        <v>1478</v>
      </c>
      <c r="C231" t="s">
        <v>1479</v>
      </c>
      <c r="D231">
        <v>2021</v>
      </c>
      <c r="E231" t="s">
        <v>1480</v>
      </c>
      <c r="F231" t="s">
        <v>1481</v>
      </c>
      <c r="G231" t="s">
        <v>1482</v>
      </c>
      <c r="H231" t="s">
        <v>84</v>
      </c>
      <c r="I231" t="s">
        <v>1483</v>
      </c>
      <c r="J231" t="s">
        <v>78</v>
      </c>
    </row>
    <row r="232" spans="1:10" x14ac:dyDescent="0.35">
      <c r="A232">
        <v>230</v>
      </c>
      <c r="B232" t="s">
        <v>1484</v>
      </c>
      <c r="C232" t="s">
        <v>1485</v>
      </c>
      <c r="D232">
        <v>2021</v>
      </c>
      <c r="E232" t="s">
        <v>265</v>
      </c>
      <c r="F232" t="s">
        <v>1486</v>
      </c>
      <c r="G232" t="s">
        <v>1487</v>
      </c>
      <c r="H232" t="s">
        <v>84</v>
      </c>
      <c r="I232" t="s">
        <v>1488</v>
      </c>
      <c r="J232" t="s">
        <v>70</v>
      </c>
    </row>
    <row r="233" spans="1:10" x14ac:dyDescent="0.35">
      <c r="A233">
        <v>231</v>
      </c>
      <c r="B233" t="s">
        <v>1489</v>
      </c>
      <c r="C233" t="s">
        <v>1490</v>
      </c>
      <c r="D233">
        <v>2021</v>
      </c>
      <c r="E233" t="s">
        <v>729</v>
      </c>
      <c r="F233" t="s">
        <v>1491</v>
      </c>
      <c r="G233" t="s">
        <v>1492</v>
      </c>
      <c r="H233" t="s">
        <v>1493</v>
      </c>
      <c r="I233" t="s">
        <v>1494</v>
      </c>
      <c r="J233" t="s">
        <v>70</v>
      </c>
    </row>
    <row r="234" spans="1:10" x14ac:dyDescent="0.35">
      <c r="A234">
        <v>232</v>
      </c>
      <c r="B234" t="s">
        <v>1495</v>
      </c>
      <c r="C234" t="s">
        <v>1496</v>
      </c>
      <c r="D234">
        <v>2021</v>
      </c>
      <c r="E234" t="s">
        <v>1497</v>
      </c>
      <c r="F234" t="s">
        <v>1498</v>
      </c>
      <c r="G234" t="s">
        <v>1499</v>
      </c>
      <c r="H234" t="s">
        <v>1500</v>
      </c>
      <c r="I234" t="s">
        <v>1501</v>
      </c>
      <c r="J234" t="s">
        <v>70</v>
      </c>
    </row>
    <row r="235" spans="1:10" x14ac:dyDescent="0.35">
      <c r="A235">
        <v>233</v>
      </c>
      <c r="B235" t="s">
        <v>1502</v>
      </c>
      <c r="C235" t="s">
        <v>395</v>
      </c>
      <c r="D235">
        <v>2021</v>
      </c>
      <c r="E235" t="s">
        <v>729</v>
      </c>
      <c r="F235" t="s">
        <v>1503</v>
      </c>
      <c r="G235" t="s">
        <v>1504</v>
      </c>
      <c r="H235" t="s">
        <v>1505</v>
      </c>
      <c r="I235" t="s">
        <v>1506</v>
      </c>
      <c r="J235" t="s">
        <v>70</v>
      </c>
    </row>
    <row r="236" spans="1:10" x14ac:dyDescent="0.35">
      <c r="A236">
        <v>234</v>
      </c>
      <c r="B236" t="s">
        <v>1507</v>
      </c>
      <c r="C236" t="s">
        <v>1508</v>
      </c>
      <c r="D236">
        <v>2021</v>
      </c>
      <c r="E236" t="s">
        <v>601</v>
      </c>
      <c r="F236" t="s">
        <v>84</v>
      </c>
      <c r="G236" t="s">
        <v>1509</v>
      </c>
      <c r="H236" t="s">
        <v>1510</v>
      </c>
      <c r="I236" t="s">
        <v>1511</v>
      </c>
      <c r="J236" t="s">
        <v>70</v>
      </c>
    </row>
    <row r="237" spans="1:10" x14ac:dyDescent="0.35">
      <c r="A237">
        <v>235</v>
      </c>
      <c r="B237" t="s">
        <v>30</v>
      </c>
      <c r="C237" t="s">
        <v>1512</v>
      </c>
      <c r="D237">
        <v>2021</v>
      </c>
      <c r="E237" t="s">
        <v>1513</v>
      </c>
      <c r="F237" t="s">
        <v>31</v>
      </c>
      <c r="G237" t="s">
        <v>32</v>
      </c>
      <c r="H237" t="s">
        <v>1514</v>
      </c>
      <c r="I237" t="s">
        <v>1515</v>
      </c>
      <c r="J237" t="s">
        <v>70</v>
      </c>
    </row>
    <row r="238" spans="1:10" x14ac:dyDescent="0.35">
      <c r="A238">
        <v>236</v>
      </c>
      <c r="B238" t="s">
        <v>1516</v>
      </c>
      <c r="C238" t="s">
        <v>1517</v>
      </c>
      <c r="D238">
        <v>2021</v>
      </c>
      <c r="E238" t="s">
        <v>601</v>
      </c>
      <c r="F238" t="s">
        <v>84</v>
      </c>
      <c r="G238" t="s">
        <v>1518</v>
      </c>
      <c r="H238" t="s">
        <v>1519</v>
      </c>
      <c r="I238" t="s">
        <v>1520</v>
      </c>
      <c r="J238" t="s">
        <v>70</v>
      </c>
    </row>
    <row r="239" spans="1:10" x14ac:dyDescent="0.35">
      <c r="A239">
        <v>237</v>
      </c>
      <c r="B239" t="s">
        <v>1521</v>
      </c>
      <c r="C239" t="s">
        <v>1522</v>
      </c>
      <c r="D239">
        <v>2021</v>
      </c>
      <c r="E239" t="s">
        <v>1523</v>
      </c>
      <c r="F239" t="s">
        <v>1524</v>
      </c>
      <c r="G239" t="s">
        <v>1525</v>
      </c>
      <c r="H239" t="s">
        <v>1526</v>
      </c>
      <c r="I239" t="s">
        <v>1527</v>
      </c>
      <c r="J239" t="s">
        <v>70</v>
      </c>
    </row>
    <row r="240" spans="1:10" x14ac:dyDescent="0.35">
      <c r="A240">
        <v>238</v>
      </c>
      <c r="B240" t="s">
        <v>24</v>
      </c>
      <c r="C240" t="s">
        <v>1528</v>
      </c>
      <c r="D240">
        <v>2021</v>
      </c>
      <c r="E240" t="s">
        <v>1118</v>
      </c>
      <c r="F240" t="s">
        <v>25</v>
      </c>
      <c r="G240" t="s">
        <v>26</v>
      </c>
      <c r="H240" t="s">
        <v>1529</v>
      </c>
      <c r="I240" t="s">
        <v>1530</v>
      </c>
      <c r="J240" t="s">
        <v>78</v>
      </c>
    </row>
    <row r="241" spans="1:10" x14ac:dyDescent="0.35">
      <c r="A241">
        <v>239</v>
      </c>
      <c r="B241" t="s">
        <v>1531</v>
      </c>
      <c r="C241" t="s">
        <v>1532</v>
      </c>
      <c r="D241">
        <v>2021</v>
      </c>
      <c r="E241" t="s">
        <v>1533</v>
      </c>
      <c r="F241" t="s">
        <v>1534</v>
      </c>
      <c r="G241" t="s">
        <v>1535</v>
      </c>
      <c r="H241" t="s">
        <v>1536</v>
      </c>
      <c r="I241" t="s">
        <v>1537</v>
      </c>
      <c r="J241" t="s">
        <v>78</v>
      </c>
    </row>
    <row r="242" spans="1:10" x14ac:dyDescent="0.35">
      <c r="A242">
        <v>240</v>
      </c>
      <c r="B242" t="s">
        <v>1538</v>
      </c>
      <c r="C242" t="s">
        <v>994</v>
      </c>
      <c r="D242">
        <v>2021</v>
      </c>
      <c r="E242" t="s">
        <v>1513</v>
      </c>
      <c r="F242" t="s">
        <v>1539</v>
      </c>
      <c r="G242" t="s">
        <v>1540</v>
      </c>
      <c r="H242" t="s">
        <v>1541</v>
      </c>
      <c r="I242" t="s">
        <v>1542</v>
      </c>
      <c r="J242" t="s">
        <v>70</v>
      </c>
    </row>
    <row r="243" spans="1:10" x14ac:dyDescent="0.35">
      <c r="A243">
        <v>241</v>
      </c>
      <c r="B243" t="s">
        <v>1543</v>
      </c>
      <c r="C243" t="s">
        <v>1544</v>
      </c>
      <c r="D243">
        <v>2021</v>
      </c>
      <c r="E243" t="s">
        <v>1545</v>
      </c>
      <c r="F243" t="s">
        <v>1546</v>
      </c>
      <c r="G243" t="s">
        <v>1547</v>
      </c>
      <c r="H243" t="s">
        <v>1548</v>
      </c>
      <c r="I243" t="s">
        <v>1549</v>
      </c>
      <c r="J243" t="s">
        <v>70</v>
      </c>
    </row>
    <row r="244" spans="1:10" x14ac:dyDescent="0.35">
      <c r="A244">
        <v>242</v>
      </c>
      <c r="B244" t="s">
        <v>1550</v>
      </c>
      <c r="C244" t="s">
        <v>1551</v>
      </c>
      <c r="D244">
        <v>2021</v>
      </c>
      <c r="E244" t="s">
        <v>1552</v>
      </c>
      <c r="F244" t="s">
        <v>1553</v>
      </c>
      <c r="G244" t="s">
        <v>1554</v>
      </c>
      <c r="H244" t="s">
        <v>84</v>
      </c>
      <c r="I244" t="s">
        <v>1555</v>
      </c>
      <c r="J244" t="s">
        <v>70</v>
      </c>
    </row>
    <row r="245" spans="1:10" x14ac:dyDescent="0.35">
      <c r="A245">
        <v>243</v>
      </c>
      <c r="B245" t="s">
        <v>36</v>
      </c>
      <c r="C245" t="s">
        <v>1556</v>
      </c>
      <c r="D245">
        <v>2021</v>
      </c>
      <c r="E245" t="s">
        <v>1557</v>
      </c>
      <c r="F245" t="s">
        <v>37</v>
      </c>
      <c r="G245" t="s">
        <v>38</v>
      </c>
      <c r="H245" t="s">
        <v>1558</v>
      </c>
      <c r="I245" t="s">
        <v>1559</v>
      </c>
      <c r="J245" t="s">
        <v>70</v>
      </c>
    </row>
    <row r="246" spans="1:10" x14ac:dyDescent="0.35">
      <c r="A246">
        <v>244</v>
      </c>
      <c r="B246" t="s">
        <v>1560</v>
      </c>
      <c r="C246" t="s">
        <v>1561</v>
      </c>
      <c r="D246">
        <v>2021</v>
      </c>
      <c r="E246" t="s">
        <v>1562</v>
      </c>
      <c r="F246" t="s">
        <v>1563</v>
      </c>
      <c r="G246" t="s">
        <v>1564</v>
      </c>
      <c r="H246" t="s">
        <v>1565</v>
      </c>
      <c r="I246" t="s">
        <v>1566</v>
      </c>
      <c r="J246" t="s">
        <v>70</v>
      </c>
    </row>
    <row r="247" spans="1:10" x14ac:dyDescent="0.35">
      <c r="A247">
        <v>245</v>
      </c>
      <c r="B247" t="s">
        <v>1567</v>
      </c>
      <c r="C247" t="s">
        <v>1000</v>
      </c>
      <c r="D247">
        <v>2021</v>
      </c>
      <c r="E247" t="s">
        <v>1568</v>
      </c>
      <c r="F247" t="s">
        <v>1569</v>
      </c>
      <c r="G247" t="s">
        <v>1570</v>
      </c>
      <c r="H247" t="s">
        <v>1571</v>
      </c>
      <c r="I247" t="s">
        <v>1572</v>
      </c>
      <c r="J247" t="s">
        <v>70</v>
      </c>
    </row>
    <row r="248" spans="1:10" x14ac:dyDescent="0.35">
      <c r="A248">
        <v>246</v>
      </c>
      <c r="B248" t="s">
        <v>1573</v>
      </c>
      <c r="C248" t="s">
        <v>1424</v>
      </c>
      <c r="D248">
        <v>2021</v>
      </c>
      <c r="E248" t="s">
        <v>601</v>
      </c>
      <c r="F248" t="s">
        <v>84</v>
      </c>
      <c r="G248" t="s">
        <v>1574</v>
      </c>
      <c r="H248" t="s">
        <v>1575</v>
      </c>
      <c r="I248" t="s">
        <v>1576</v>
      </c>
      <c r="J248" t="s">
        <v>70</v>
      </c>
    </row>
    <row r="249" spans="1:10" x14ac:dyDescent="0.35">
      <c r="A249">
        <v>247</v>
      </c>
      <c r="B249" t="s">
        <v>1577</v>
      </c>
      <c r="C249" t="s">
        <v>1578</v>
      </c>
      <c r="D249">
        <v>2021</v>
      </c>
      <c r="E249" t="s">
        <v>265</v>
      </c>
      <c r="F249" t="s">
        <v>1579</v>
      </c>
      <c r="G249" t="s">
        <v>1580</v>
      </c>
      <c r="H249" t="s">
        <v>1581</v>
      </c>
      <c r="I249" t="s">
        <v>1582</v>
      </c>
      <c r="J249" t="s">
        <v>70</v>
      </c>
    </row>
    <row r="250" spans="1:10" x14ac:dyDescent="0.35">
      <c r="A250">
        <v>248</v>
      </c>
      <c r="B250" t="s">
        <v>1583</v>
      </c>
      <c r="C250" t="s">
        <v>1584</v>
      </c>
      <c r="D250">
        <v>2021</v>
      </c>
      <c r="E250" t="s">
        <v>1468</v>
      </c>
      <c r="F250" t="s">
        <v>1585</v>
      </c>
      <c r="G250" t="s">
        <v>1586</v>
      </c>
      <c r="H250" t="s">
        <v>1587</v>
      </c>
      <c r="I250" t="s">
        <v>1588</v>
      </c>
      <c r="J250" t="s">
        <v>70</v>
      </c>
    </row>
    <row r="251" spans="1:10" x14ac:dyDescent="0.35">
      <c r="A251">
        <v>249</v>
      </c>
      <c r="B251" t="s">
        <v>1589</v>
      </c>
      <c r="C251" t="s">
        <v>1590</v>
      </c>
      <c r="D251">
        <v>2021</v>
      </c>
      <c r="E251" t="s">
        <v>149</v>
      </c>
      <c r="F251" t="s">
        <v>1591</v>
      </c>
      <c r="G251" t="s">
        <v>1592</v>
      </c>
      <c r="H251" t="s">
        <v>84</v>
      </c>
      <c r="I251" t="s">
        <v>1593</v>
      </c>
      <c r="J251" t="s">
        <v>70</v>
      </c>
    </row>
    <row r="252" spans="1:10" x14ac:dyDescent="0.35">
      <c r="A252">
        <v>250</v>
      </c>
      <c r="B252" t="s">
        <v>1594</v>
      </c>
      <c r="C252" t="s">
        <v>1595</v>
      </c>
      <c r="D252">
        <v>2021</v>
      </c>
      <c r="E252" t="s">
        <v>1468</v>
      </c>
      <c r="F252" t="s">
        <v>1596</v>
      </c>
      <c r="G252" t="s">
        <v>1597</v>
      </c>
      <c r="H252" t="s">
        <v>1598</v>
      </c>
      <c r="I252" t="s">
        <v>1599</v>
      </c>
      <c r="J252" t="s">
        <v>70</v>
      </c>
    </row>
    <row r="253" spans="1:10" x14ac:dyDescent="0.35">
      <c r="A253">
        <v>251</v>
      </c>
      <c r="B253" t="s">
        <v>27</v>
      </c>
      <c r="C253" t="s">
        <v>1600</v>
      </c>
      <c r="D253">
        <v>2021</v>
      </c>
      <c r="E253" t="s">
        <v>1513</v>
      </c>
      <c r="F253" t="s">
        <v>28</v>
      </c>
      <c r="G253" t="s">
        <v>29</v>
      </c>
      <c r="H253" t="s">
        <v>1601</v>
      </c>
      <c r="I253" t="s">
        <v>1602</v>
      </c>
      <c r="J253" t="s">
        <v>70</v>
      </c>
    </row>
    <row r="254" spans="1:10" x14ac:dyDescent="0.35">
      <c r="A254">
        <v>252</v>
      </c>
      <c r="B254" t="s">
        <v>1603</v>
      </c>
      <c r="C254" t="s">
        <v>1604</v>
      </c>
      <c r="D254">
        <v>2021</v>
      </c>
      <c r="E254" t="s">
        <v>1605</v>
      </c>
      <c r="F254" t="s">
        <v>1606</v>
      </c>
      <c r="G254" t="s">
        <v>1607</v>
      </c>
      <c r="H254" t="s">
        <v>1608</v>
      </c>
      <c r="I254" t="s">
        <v>1609</v>
      </c>
      <c r="J254" t="s">
        <v>70</v>
      </c>
    </row>
    <row r="255" spans="1:10" x14ac:dyDescent="0.35">
      <c r="A255">
        <v>253</v>
      </c>
      <c r="B255" t="s">
        <v>1610</v>
      </c>
      <c r="C255" t="s">
        <v>1611</v>
      </c>
      <c r="D255">
        <v>2021</v>
      </c>
      <c r="E255" t="s">
        <v>353</v>
      </c>
      <c r="F255" t="s">
        <v>1612</v>
      </c>
      <c r="G255" t="s">
        <v>1613</v>
      </c>
      <c r="H255" t="s">
        <v>1614</v>
      </c>
      <c r="I255" t="s">
        <v>1615</v>
      </c>
      <c r="J255" t="s">
        <v>78</v>
      </c>
    </row>
    <row r="256" spans="1:10" x14ac:dyDescent="0.35">
      <c r="A256">
        <v>254</v>
      </c>
      <c r="B256" t="s">
        <v>1616</v>
      </c>
      <c r="C256" t="s">
        <v>1000</v>
      </c>
      <c r="D256">
        <v>2021</v>
      </c>
      <c r="E256" t="s">
        <v>1468</v>
      </c>
      <c r="F256" t="s">
        <v>1617</v>
      </c>
      <c r="G256" t="s">
        <v>1618</v>
      </c>
      <c r="H256" t="s">
        <v>1619</v>
      </c>
      <c r="I256" t="s">
        <v>1620</v>
      </c>
      <c r="J256" t="s">
        <v>70</v>
      </c>
    </row>
    <row r="257" spans="1:10" x14ac:dyDescent="0.35">
      <c r="A257">
        <v>255</v>
      </c>
      <c r="B257" t="s">
        <v>1621</v>
      </c>
      <c r="C257" t="s">
        <v>1622</v>
      </c>
      <c r="D257">
        <v>2021</v>
      </c>
      <c r="E257" t="s">
        <v>1623</v>
      </c>
      <c r="F257" t="s">
        <v>1624</v>
      </c>
      <c r="G257" t="s">
        <v>1625</v>
      </c>
      <c r="H257" t="s">
        <v>1626</v>
      </c>
      <c r="I257" t="s">
        <v>1627</v>
      </c>
      <c r="J257" t="s">
        <v>70</v>
      </c>
    </row>
    <row r="258" spans="1:10" x14ac:dyDescent="0.35">
      <c r="A258">
        <v>256</v>
      </c>
      <c r="B258" t="s">
        <v>1628</v>
      </c>
      <c r="C258" t="s">
        <v>1629</v>
      </c>
      <c r="D258">
        <v>2021</v>
      </c>
      <c r="E258" t="s">
        <v>1630</v>
      </c>
      <c r="F258" t="s">
        <v>1631</v>
      </c>
      <c r="G258" t="s">
        <v>1632</v>
      </c>
      <c r="H258" t="s">
        <v>1633</v>
      </c>
      <c r="I258" t="s">
        <v>1634</v>
      </c>
      <c r="J258" t="s">
        <v>70</v>
      </c>
    </row>
    <row r="259" spans="1:10" x14ac:dyDescent="0.35">
      <c r="A259">
        <v>257</v>
      </c>
      <c r="B259" t="s">
        <v>1635</v>
      </c>
      <c r="C259" t="s">
        <v>1636</v>
      </c>
      <c r="D259">
        <v>2021</v>
      </c>
      <c r="E259" t="s">
        <v>1637</v>
      </c>
      <c r="F259" t="s">
        <v>1638</v>
      </c>
      <c r="G259" t="s">
        <v>1639</v>
      </c>
      <c r="H259" t="s">
        <v>1640</v>
      </c>
      <c r="I259" t="s">
        <v>1641</v>
      </c>
      <c r="J259" t="s">
        <v>78</v>
      </c>
    </row>
    <row r="260" spans="1:10" x14ac:dyDescent="0.35">
      <c r="A260">
        <v>258</v>
      </c>
      <c r="B260" t="s">
        <v>1642</v>
      </c>
      <c r="C260" t="s">
        <v>1643</v>
      </c>
      <c r="D260">
        <v>2021</v>
      </c>
      <c r="E260" t="s">
        <v>601</v>
      </c>
      <c r="F260" t="s">
        <v>84</v>
      </c>
      <c r="G260" t="s">
        <v>1644</v>
      </c>
      <c r="H260" t="s">
        <v>1645</v>
      </c>
      <c r="I260" t="s">
        <v>1646</v>
      </c>
      <c r="J260" t="s">
        <v>70</v>
      </c>
    </row>
    <row r="261" spans="1:10" x14ac:dyDescent="0.35">
      <c r="A261">
        <v>259</v>
      </c>
      <c r="B261" t="s">
        <v>39</v>
      </c>
      <c r="C261" t="s">
        <v>1647</v>
      </c>
      <c r="D261">
        <v>2021</v>
      </c>
      <c r="E261" t="s">
        <v>601</v>
      </c>
      <c r="F261" t="s">
        <v>84</v>
      </c>
      <c r="G261" t="s">
        <v>40</v>
      </c>
      <c r="H261" t="s">
        <v>1648</v>
      </c>
      <c r="I261" t="s">
        <v>1649</v>
      </c>
      <c r="J261" t="s">
        <v>70</v>
      </c>
    </row>
    <row r="262" spans="1:10" x14ac:dyDescent="0.35">
      <c r="A262">
        <v>260</v>
      </c>
      <c r="B262" t="s">
        <v>1650</v>
      </c>
      <c r="C262" t="s">
        <v>1651</v>
      </c>
      <c r="D262">
        <v>2021</v>
      </c>
      <c r="E262" t="s">
        <v>601</v>
      </c>
      <c r="F262" t="s">
        <v>84</v>
      </c>
      <c r="G262" t="s">
        <v>1652</v>
      </c>
      <c r="H262" t="s">
        <v>84</v>
      </c>
      <c r="I262" t="s">
        <v>1653</v>
      </c>
      <c r="J262" t="s">
        <v>70</v>
      </c>
    </row>
    <row r="263" spans="1:10" x14ac:dyDescent="0.35">
      <c r="A263">
        <v>261</v>
      </c>
      <c r="B263" t="s">
        <v>1654</v>
      </c>
      <c r="C263" t="s">
        <v>1655</v>
      </c>
      <c r="D263">
        <v>2021</v>
      </c>
      <c r="E263" t="s">
        <v>265</v>
      </c>
      <c r="F263" t="s">
        <v>1656</v>
      </c>
      <c r="G263" t="s">
        <v>1657</v>
      </c>
      <c r="H263" t="s">
        <v>1658</v>
      </c>
      <c r="I263" t="s">
        <v>1659</v>
      </c>
      <c r="J263" t="s">
        <v>70</v>
      </c>
    </row>
    <row r="264" spans="1:10" x14ac:dyDescent="0.35">
      <c r="A264">
        <v>262</v>
      </c>
      <c r="B264" t="s">
        <v>1660</v>
      </c>
      <c r="C264" t="s">
        <v>1661</v>
      </c>
      <c r="D264">
        <v>2021</v>
      </c>
      <c r="E264" t="s">
        <v>729</v>
      </c>
      <c r="F264" t="s">
        <v>1662</v>
      </c>
      <c r="G264" t="s">
        <v>1663</v>
      </c>
      <c r="H264" t="s">
        <v>1664</v>
      </c>
      <c r="I264" t="s">
        <v>1665</v>
      </c>
      <c r="J264" t="s">
        <v>70</v>
      </c>
    </row>
    <row r="265" spans="1:10" x14ac:dyDescent="0.35">
      <c r="A265">
        <v>263</v>
      </c>
      <c r="B265" t="s">
        <v>33</v>
      </c>
      <c r="C265" t="s">
        <v>1666</v>
      </c>
      <c r="D265">
        <v>2021</v>
      </c>
      <c r="E265" t="s">
        <v>1513</v>
      </c>
      <c r="F265" t="s">
        <v>34</v>
      </c>
      <c r="G265" t="s">
        <v>35</v>
      </c>
      <c r="H265" t="s">
        <v>1667</v>
      </c>
      <c r="I265" t="s">
        <v>1668</v>
      </c>
      <c r="J265" t="s">
        <v>70</v>
      </c>
    </row>
    <row r="266" spans="1:10" x14ac:dyDescent="0.35">
      <c r="A266">
        <v>264</v>
      </c>
      <c r="B266" t="s">
        <v>1669</v>
      </c>
      <c r="C266" t="s">
        <v>1670</v>
      </c>
      <c r="D266">
        <v>2021</v>
      </c>
      <c r="E266" t="s">
        <v>601</v>
      </c>
      <c r="F266" t="s">
        <v>84</v>
      </c>
      <c r="G266" t="s">
        <v>1671</v>
      </c>
      <c r="H266" t="s">
        <v>1672</v>
      </c>
      <c r="I266" t="s">
        <v>1673</v>
      </c>
      <c r="J266" t="s">
        <v>70</v>
      </c>
    </row>
    <row r="267" spans="1:10" x14ac:dyDescent="0.35">
      <c r="A267">
        <v>265</v>
      </c>
      <c r="B267" t="s">
        <v>1674</v>
      </c>
      <c r="C267" t="s">
        <v>1675</v>
      </c>
      <c r="D267">
        <v>2021</v>
      </c>
      <c r="E267" t="s">
        <v>1676</v>
      </c>
      <c r="F267" t="s">
        <v>1677</v>
      </c>
      <c r="G267" t="s">
        <v>1678</v>
      </c>
      <c r="H267" t="s">
        <v>1679</v>
      </c>
      <c r="I267" t="s">
        <v>1680</v>
      </c>
      <c r="J267" t="s">
        <v>78</v>
      </c>
    </row>
    <row r="268" spans="1:10" x14ac:dyDescent="0.35">
      <c r="A268">
        <v>266</v>
      </c>
      <c r="B268" t="s">
        <v>1681</v>
      </c>
      <c r="C268" t="s">
        <v>1682</v>
      </c>
      <c r="D268">
        <v>2021</v>
      </c>
      <c r="E268" t="s">
        <v>1513</v>
      </c>
      <c r="F268" t="s">
        <v>1683</v>
      </c>
      <c r="G268" t="s">
        <v>1684</v>
      </c>
      <c r="H268" t="s">
        <v>1685</v>
      </c>
      <c r="I268" t="s">
        <v>1686</v>
      </c>
      <c r="J268" t="s">
        <v>70</v>
      </c>
    </row>
    <row r="269" spans="1:10" x14ac:dyDescent="0.35">
      <c r="A269">
        <v>267</v>
      </c>
      <c r="B269" t="s">
        <v>1687</v>
      </c>
      <c r="C269" t="s">
        <v>1688</v>
      </c>
      <c r="D269">
        <v>2021</v>
      </c>
      <c r="E269" t="s">
        <v>1513</v>
      </c>
      <c r="F269" t="s">
        <v>1689</v>
      </c>
      <c r="G269" t="s">
        <v>1690</v>
      </c>
      <c r="H269" t="s">
        <v>1691</v>
      </c>
      <c r="I269" t="s">
        <v>1692</v>
      </c>
      <c r="J269" t="s">
        <v>70</v>
      </c>
    </row>
    <row r="270" spans="1:10" x14ac:dyDescent="0.35">
      <c r="A270">
        <v>268</v>
      </c>
      <c r="B270" t="s">
        <v>1693</v>
      </c>
      <c r="C270" t="s">
        <v>1694</v>
      </c>
      <c r="D270">
        <v>2021</v>
      </c>
      <c r="E270" t="s">
        <v>601</v>
      </c>
      <c r="F270" t="s">
        <v>84</v>
      </c>
      <c r="G270" t="s">
        <v>1695</v>
      </c>
      <c r="H270" t="s">
        <v>1696</v>
      </c>
      <c r="I270" t="s">
        <v>1697</v>
      </c>
      <c r="J270" t="s">
        <v>70</v>
      </c>
    </row>
    <row r="271" spans="1:10" x14ac:dyDescent="0.35">
      <c r="A271">
        <v>269</v>
      </c>
      <c r="B271" t="s">
        <v>1698</v>
      </c>
      <c r="C271" t="s">
        <v>1699</v>
      </c>
      <c r="D271">
        <v>2021</v>
      </c>
      <c r="E271" t="s">
        <v>1700</v>
      </c>
      <c r="F271" t="s">
        <v>1701</v>
      </c>
      <c r="G271" t="s">
        <v>1702</v>
      </c>
      <c r="H271" t="s">
        <v>84</v>
      </c>
      <c r="I271" t="s">
        <v>1703</v>
      </c>
      <c r="J271" t="s">
        <v>78</v>
      </c>
    </row>
    <row r="272" spans="1:10" x14ac:dyDescent="0.35">
      <c r="A272">
        <v>270</v>
      </c>
      <c r="B272" t="s">
        <v>1704</v>
      </c>
      <c r="C272" t="s">
        <v>1705</v>
      </c>
      <c r="D272">
        <v>2021</v>
      </c>
      <c r="E272" t="s">
        <v>1497</v>
      </c>
      <c r="F272" t="s">
        <v>1706</v>
      </c>
      <c r="G272" t="s">
        <v>1707</v>
      </c>
      <c r="H272" t="s">
        <v>1708</v>
      </c>
      <c r="I272" t="s">
        <v>1709</v>
      </c>
      <c r="J272" t="s">
        <v>70</v>
      </c>
    </row>
    <row r="273" spans="1:10" x14ac:dyDescent="0.35">
      <c r="A273">
        <v>271</v>
      </c>
      <c r="B273" t="s">
        <v>1710</v>
      </c>
      <c r="C273" t="s">
        <v>1711</v>
      </c>
      <c r="D273">
        <v>2021</v>
      </c>
      <c r="E273" t="s">
        <v>142</v>
      </c>
      <c r="F273" t="s">
        <v>1712</v>
      </c>
      <c r="G273" t="s">
        <v>1713</v>
      </c>
      <c r="H273" t="s">
        <v>1714</v>
      </c>
      <c r="I273" t="s">
        <v>1715</v>
      </c>
      <c r="J273" t="s">
        <v>78</v>
      </c>
    </row>
    <row r="274" spans="1:10" x14ac:dyDescent="0.35">
      <c r="A274">
        <v>272</v>
      </c>
      <c r="B274" t="s">
        <v>1716</v>
      </c>
      <c r="C274" t="s">
        <v>1717</v>
      </c>
      <c r="D274">
        <v>2021</v>
      </c>
      <c r="E274" t="s">
        <v>1718</v>
      </c>
      <c r="F274" t="s">
        <v>1719</v>
      </c>
      <c r="G274" t="s">
        <v>1720</v>
      </c>
      <c r="H274" t="s">
        <v>1721</v>
      </c>
      <c r="I274" t="s">
        <v>1722</v>
      </c>
      <c r="J274" t="s">
        <v>78</v>
      </c>
    </row>
    <row r="275" spans="1:10" x14ac:dyDescent="0.35">
      <c r="A275">
        <v>273</v>
      </c>
      <c r="B275" t="s">
        <v>1723</v>
      </c>
      <c r="C275" t="s">
        <v>1724</v>
      </c>
      <c r="D275">
        <v>2021</v>
      </c>
      <c r="E275" t="s">
        <v>729</v>
      </c>
      <c r="F275" t="s">
        <v>1725</v>
      </c>
      <c r="G275" t="s">
        <v>1726</v>
      </c>
      <c r="H275" t="s">
        <v>1727</v>
      </c>
      <c r="I275" t="s">
        <v>1728</v>
      </c>
      <c r="J275" t="s">
        <v>70</v>
      </c>
    </row>
    <row r="276" spans="1:10" x14ac:dyDescent="0.35">
      <c r="A276">
        <v>274</v>
      </c>
      <c r="B276" t="s">
        <v>1729</v>
      </c>
      <c r="C276" t="s">
        <v>1730</v>
      </c>
      <c r="D276">
        <v>2021</v>
      </c>
      <c r="E276" t="s">
        <v>1731</v>
      </c>
      <c r="F276" t="s">
        <v>1732</v>
      </c>
      <c r="G276" t="s">
        <v>1733</v>
      </c>
      <c r="H276" t="s">
        <v>1734</v>
      </c>
      <c r="I276" t="s">
        <v>1735</v>
      </c>
      <c r="J276" t="s">
        <v>70</v>
      </c>
    </row>
    <row r="277" spans="1:10" x14ac:dyDescent="0.35">
      <c r="A277">
        <v>275</v>
      </c>
      <c r="B277" t="s">
        <v>1736</v>
      </c>
      <c r="C277" t="s">
        <v>1737</v>
      </c>
      <c r="D277">
        <v>2021</v>
      </c>
      <c r="E277" t="s">
        <v>265</v>
      </c>
      <c r="F277" t="s">
        <v>1738</v>
      </c>
      <c r="G277" t="s">
        <v>1739</v>
      </c>
      <c r="H277" t="s">
        <v>84</v>
      </c>
      <c r="I277" t="s">
        <v>1740</v>
      </c>
      <c r="J277" t="s">
        <v>70</v>
      </c>
    </row>
    <row r="278" spans="1:10" x14ac:dyDescent="0.35">
      <c r="A278">
        <v>276</v>
      </c>
      <c r="B278" t="s">
        <v>1741</v>
      </c>
      <c r="C278" t="s">
        <v>1742</v>
      </c>
      <c r="D278">
        <v>2020</v>
      </c>
      <c r="E278" t="s">
        <v>1178</v>
      </c>
      <c r="F278" t="s">
        <v>1743</v>
      </c>
      <c r="G278" t="s">
        <v>1744</v>
      </c>
      <c r="H278" t="s">
        <v>84</v>
      </c>
      <c r="I278" t="s">
        <v>1745</v>
      </c>
      <c r="J278" t="s">
        <v>70</v>
      </c>
    </row>
    <row r="279" spans="1:10" x14ac:dyDescent="0.35">
      <c r="A279">
        <v>277</v>
      </c>
      <c r="B279" t="s">
        <v>1746</v>
      </c>
      <c r="C279" t="s">
        <v>1747</v>
      </c>
      <c r="D279">
        <v>2020</v>
      </c>
      <c r="E279" t="s">
        <v>729</v>
      </c>
      <c r="F279" t="s">
        <v>1748</v>
      </c>
      <c r="G279" t="s">
        <v>1749</v>
      </c>
      <c r="H279" t="s">
        <v>1750</v>
      </c>
      <c r="I279" t="s">
        <v>1751</v>
      </c>
      <c r="J279" t="s">
        <v>70</v>
      </c>
    </row>
    <row r="280" spans="1:10" x14ac:dyDescent="0.35">
      <c r="A280">
        <v>278</v>
      </c>
      <c r="B280" t="s">
        <v>1752</v>
      </c>
      <c r="C280" t="s">
        <v>395</v>
      </c>
      <c r="D280">
        <v>2020</v>
      </c>
      <c r="E280" t="s">
        <v>729</v>
      </c>
      <c r="F280" t="s">
        <v>1753</v>
      </c>
      <c r="G280" t="s">
        <v>1754</v>
      </c>
      <c r="H280" t="s">
        <v>1755</v>
      </c>
      <c r="I280" t="s">
        <v>1756</v>
      </c>
      <c r="J280" t="s">
        <v>70</v>
      </c>
    </row>
    <row r="281" spans="1:10" x14ac:dyDescent="0.35">
      <c r="A281">
        <v>279</v>
      </c>
      <c r="B281" t="s">
        <v>1757</v>
      </c>
      <c r="C281" t="s">
        <v>1758</v>
      </c>
      <c r="D281">
        <v>2020</v>
      </c>
      <c r="E281" t="s">
        <v>729</v>
      </c>
      <c r="F281" t="s">
        <v>1759</v>
      </c>
      <c r="G281" t="s">
        <v>1760</v>
      </c>
      <c r="H281" t="s">
        <v>1761</v>
      </c>
      <c r="I281" t="s">
        <v>1762</v>
      </c>
      <c r="J281" t="s">
        <v>70</v>
      </c>
    </row>
    <row r="282" spans="1:10" x14ac:dyDescent="0.35">
      <c r="A282">
        <v>280</v>
      </c>
      <c r="B282" t="s">
        <v>50</v>
      </c>
      <c r="C282" t="s">
        <v>1763</v>
      </c>
      <c r="D282">
        <v>2020</v>
      </c>
      <c r="E282" t="s">
        <v>601</v>
      </c>
      <c r="F282" t="s">
        <v>84</v>
      </c>
      <c r="G282" t="s">
        <v>51</v>
      </c>
      <c r="H282" t="s">
        <v>1764</v>
      </c>
      <c r="I282" t="s">
        <v>1765</v>
      </c>
      <c r="J282" t="s">
        <v>70</v>
      </c>
    </row>
    <row r="283" spans="1:10" x14ac:dyDescent="0.35">
      <c r="A283">
        <v>281</v>
      </c>
      <c r="B283" t="s">
        <v>1766</v>
      </c>
      <c r="C283" t="s">
        <v>1767</v>
      </c>
      <c r="D283">
        <v>2020</v>
      </c>
      <c r="E283" t="s">
        <v>1768</v>
      </c>
      <c r="F283" t="s">
        <v>1769</v>
      </c>
      <c r="G283" t="s">
        <v>1770</v>
      </c>
      <c r="H283" t="s">
        <v>1771</v>
      </c>
      <c r="I283" t="s">
        <v>1772</v>
      </c>
      <c r="J283" t="s">
        <v>70</v>
      </c>
    </row>
    <row r="284" spans="1:10" x14ac:dyDescent="0.35">
      <c r="A284">
        <v>282</v>
      </c>
      <c r="B284" t="s">
        <v>1773</v>
      </c>
      <c r="C284" t="s">
        <v>1774</v>
      </c>
      <c r="D284">
        <v>2020</v>
      </c>
      <c r="E284" t="s">
        <v>1226</v>
      </c>
      <c r="F284" t="s">
        <v>1775</v>
      </c>
      <c r="G284" t="s">
        <v>1776</v>
      </c>
      <c r="H284" t="s">
        <v>1777</v>
      </c>
      <c r="I284" t="s">
        <v>1778</v>
      </c>
      <c r="J284" t="s">
        <v>70</v>
      </c>
    </row>
    <row r="285" spans="1:10" x14ac:dyDescent="0.35">
      <c r="A285">
        <v>283</v>
      </c>
      <c r="B285" t="s">
        <v>47</v>
      </c>
      <c r="C285" t="s">
        <v>1779</v>
      </c>
      <c r="D285">
        <v>2020</v>
      </c>
      <c r="E285" t="s">
        <v>1780</v>
      </c>
      <c r="F285" t="s">
        <v>48</v>
      </c>
      <c r="G285" t="s">
        <v>49</v>
      </c>
      <c r="H285" t="s">
        <v>1781</v>
      </c>
      <c r="I285" t="s">
        <v>1782</v>
      </c>
      <c r="J285" t="s">
        <v>70</v>
      </c>
    </row>
    <row r="286" spans="1:10" x14ac:dyDescent="0.35">
      <c r="A286">
        <v>284</v>
      </c>
      <c r="B286" t="s">
        <v>1783</v>
      </c>
      <c r="C286" t="s">
        <v>1784</v>
      </c>
      <c r="D286">
        <v>2020</v>
      </c>
      <c r="E286" t="s">
        <v>601</v>
      </c>
      <c r="F286" t="s">
        <v>84</v>
      </c>
      <c r="G286" t="s">
        <v>1785</v>
      </c>
      <c r="H286" t="s">
        <v>1786</v>
      </c>
      <c r="I286" t="s">
        <v>1787</v>
      </c>
      <c r="J286" t="s">
        <v>70</v>
      </c>
    </row>
    <row r="287" spans="1:10" x14ac:dyDescent="0.35">
      <c r="A287">
        <v>285</v>
      </c>
      <c r="B287" t="s">
        <v>1788</v>
      </c>
      <c r="C287" t="s">
        <v>1789</v>
      </c>
      <c r="D287">
        <v>2020</v>
      </c>
      <c r="E287" t="s">
        <v>1790</v>
      </c>
      <c r="F287" t="s">
        <v>1791</v>
      </c>
      <c r="G287" t="s">
        <v>1792</v>
      </c>
      <c r="H287" t="s">
        <v>84</v>
      </c>
      <c r="I287" t="s">
        <v>1793</v>
      </c>
      <c r="J287" t="s">
        <v>70</v>
      </c>
    </row>
    <row r="288" spans="1:10" x14ac:dyDescent="0.35">
      <c r="A288">
        <v>286</v>
      </c>
      <c r="B288" t="s">
        <v>1794</v>
      </c>
      <c r="C288" t="s">
        <v>1795</v>
      </c>
      <c r="D288">
        <v>2020</v>
      </c>
      <c r="E288" t="s">
        <v>1796</v>
      </c>
      <c r="F288" t="s">
        <v>1797</v>
      </c>
      <c r="G288" t="s">
        <v>1798</v>
      </c>
      <c r="H288" t="s">
        <v>1799</v>
      </c>
      <c r="I288" t="s">
        <v>1800</v>
      </c>
      <c r="J288" t="s">
        <v>70</v>
      </c>
    </row>
    <row r="289" spans="1:10" x14ac:dyDescent="0.35">
      <c r="A289">
        <v>287</v>
      </c>
      <c r="B289" t="s">
        <v>41</v>
      </c>
      <c r="C289" t="s">
        <v>1801</v>
      </c>
      <c r="D289">
        <v>2020</v>
      </c>
      <c r="E289" t="s">
        <v>1802</v>
      </c>
      <c r="F289" t="s">
        <v>42</v>
      </c>
      <c r="G289" t="s">
        <v>43</v>
      </c>
      <c r="H289" t="s">
        <v>1803</v>
      </c>
      <c r="I289" t="s">
        <v>1804</v>
      </c>
      <c r="J289" t="s">
        <v>70</v>
      </c>
    </row>
    <row r="290" spans="1:10" x14ac:dyDescent="0.35">
      <c r="A290">
        <v>288</v>
      </c>
      <c r="B290" t="s">
        <v>1805</v>
      </c>
      <c r="C290" t="s">
        <v>1806</v>
      </c>
      <c r="D290">
        <v>2020</v>
      </c>
      <c r="E290" t="s">
        <v>1780</v>
      </c>
      <c r="F290" t="s">
        <v>1807</v>
      </c>
      <c r="G290" t="s">
        <v>1808</v>
      </c>
      <c r="H290" t="s">
        <v>1809</v>
      </c>
      <c r="I290" t="s">
        <v>1810</v>
      </c>
      <c r="J290" t="s">
        <v>70</v>
      </c>
    </row>
    <row r="291" spans="1:10" x14ac:dyDescent="0.35">
      <c r="A291">
        <v>289</v>
      </c>
      <c r="B291" t="s">
        <v>1811</v>
      </c>
      <c r="C291" t="s">
        <v>1812</v>
      </c>
      <c r="D291">
        <v>2020</v>
      </c>
      <c r="E291" t="s">
        <v>149</v>
      </c>
      <c r="F291" t="s">
        <v>1813</v>
      </c>
      <c r="G291" t="s">
        <v>1814</v>
      </c>
      <c r="H291" t="s">
        <v>1815</v>
      </c>
      <c r="I291" t="s">
        <v>1816</v>
      </c>
      <c r="J291" t="s">
        <v>70</v>
      </c>
    </row>
    <row r="292" spans="1:10" x14ac:dyDescent="0.35">
      <c r="A292">
        <v>290</v>
      </c>
      <c r="B292" t="s">
        <v>1817</v>
      </c>
      <c r="C292" t="s">
        <v>1818</v>
      </c>
      <c r="D292">
        <v>2020</v>
      </c>
      <c r="E292" t="s">
        <v>729</v>
      </c>
      <c r="F292" t="s">
        <v>1819</v>
      </c>
      <c r="G292" t="s">
        <v>1820</v>
      </c>
      <c r="H292" t="s">
        <v>1821</v>
      </c>
      <c r="I292" t="s">
        <v>1822</v>
      </c>
      <c r="J292" t="s">
        <v>70</v>
      </c>
    </row>
    <row r="293" spans="1:10" x14ac:dyDescent="0.35">
      <c r="A293">
        <v>291</v>
      </c>
      <c r="B293" t="s">
        <v>52</v>
      </c>
      <c r="C293" t="s">
        <v>1823</v>
      </c>
      <c r="D293">
        <v>2020</v>
      </c>
      <c r="E293" t="s">
        <v>601</v>
      </c>
      <c r="F293" t="s">
        <v>84</v>
      </c>
      <c r="G293" t="s">
        <v>53</v>
      </c>
      <c r="H293" t="s">
        <v>1755</v>
      </c>
      <c r="I293" t="s">
        <v>1824</v>
      </c>
      <c r="J293" t="s">
        <v>70</v>
      </c>
    </row>
    <row r="294" spans="1:10" x14ac:dyDescent="0.35">
      <c r="A294">
        <v>292</v>
      </c>
      <c r="B294" t="s">
        <v>1825</v>
      </c>
      <c r="C294" t="s">
        <v>1826</v>
      </c>
      <c r="D294">
        <v>2020</v>
      </c>
      <c r="E294" t="s">
        <v>601</v>
      </c>
      <c r="F294" t="s">
        <v>84</v>
      </c>
      <c r="G294" t="s">
        <v>1827</v>
      </c>
      <c r="H294" t="s">
        <v>1828</v>
      </c>
      <c r="I294" t="s">
        <v>1829</v>
      </c>
      <c r="J294" t="s">
        <v>70</v>
      </c>
    </row>
    <row r="295" spans="1:10" x14ac:dyDescent="0.35">
      <c r="A295">
        <v>293</v>
      </c>
      <c r="B295" t="s">
        <v>1830</v>
      </c>
      <c r="C295" t="s">
        <v>1831</v>
      </c>
      <c r="D295">
        <v>2020</v>
      </c>
      <c r="E295" t="s">
        <v>1832</v>
      </c>
      <c r="F295" t="s">
        <v>1833</v>
      </c>
      <c r="G295" t="s">
        <v>1834</v>
      </c>
      <c r="H295" t="s">
        <v>1835</v>
      </c>
      <c r="I295" t="s">
        <v>1836</v>
      </c>
      <c r="J295" t="s">
        <v>70</v>
      </c>
    </row>
    <row r="296" spans="1:10" x14ac:dyDescent="0.35">
      <c r="A296">
        <v>294</v>
      </c>
      <c r="B296" t="s">
        <v>1837</v>
      </c>
      <c r="C296" t="s">
        <v>1838</v>
      </c>
      <c r="D296">
        <v>2020</v>
      </c>
      <c r="E296" t="s">
        <v>1839</v>
      </c>
      <c r="F296" t="s">
        <v>1840</v>
      </c>
      <c r="G296" t="s">
        <v>1841</v>
      </c>
      <c r="H296" t="s">
        <v>1842</v>
      </c>
      <c r="I296" t="s">
        <v>1843</v>
      </c>
      <c r="J296" t="s">
        <v>70</v>
      </c>
    </row>
    <row r="297" spans="1:10" x14ac:dyDescent="0.35">
      <c r="A297">
        <v>295</v>
      </c>
      <c r="B297" t="s">
        <v>54</v>
      </c>
      <c r="C297" t="s">
        <v>1844</v>
      </c>
      <c r="D297">
        <v>2020</v>
      </c>
      <c r="E297" t="s">
        <v>601</v>
      </c>
      <c r="F297" t="s">
        <v>84</v>
      </c>
      <c r="G297" t="s">
        <v>55</v>
      </c>
      <c r="H297" t="s">
        <v>1845</v>
      </c>
      <c r="I297" t="s">
        <v>1846</v>
      </c>
      <c r="J297" t="s">
        <v>70</v>
      </c>
    </row>
    <row r="298" spans="1:10" x14ac:dyDescent="0.35">
      <c r="A298">
        <v>296</v>
      </c>
      <c r="B298" t="s">
        <v>1847</v>
      </c>
      <c r="C298" t="s">
        <v>696</v>
      </c>
      <c r="D298">
        <v>2020</v>
      </c>
      <c r="E298" t="s">
        <v>1802</v>
      </c>
      <c r="F298" t="s">
        <v>1848</v>
      </c>
      <c r="G298" t="s">
        <v>1849</v>
      </c>
      <c r="H298" t="s">
        <v>1850</v>
      </c>
      <c r="I298" t="s">
        <v>1851</v>
      </c>
      <c r="J298" t="s">
        <v>70</v>
      </c>
    </row>
    <row r="299" spans="1:10" x14ac:dyDescent="0.35">
      <c r="A299">
        <v>297</v>
      </c>
      <c r="B299" t="s">
        <v>44</v>
      </c>
      <c r="C299" t="s">
        <v>1852</v>
      </c>
      <c r="D299">
        <v>2020</v>
      </c>
      <c r="E299" t="s">
        <v>1853</v>
      </c>
      <c r="F299" t="s">
        <v>45</v>
      </c>
      <c r="G299" t="s">
        <v>46</v>
      </c>
      <c r="H299" t="s">
        <v>1854</v>
      </c>
      <c r="I299" t="s">
        <v>1855</v>
      </c>
      <c r="J299" t="s">
        <v>70</v>
      </c>
    </row>
    <row r="300" spans="1:10" x14ac:dyDescent="0.35">
      <c r="A300">
        <v>298</v>
      </c>
      <c r="B300" t="s">
        <v>1856</v>
      </c>
      <c r="C300" t="s">
        <v>1857</v>
      </c>
      <c r="D300">
        <v>2020</v>
      </c>
      <c r="E300" t="s">
        <v>601</v>
      </c>
      <c r="G300" t="s">
        <v>1858</v>
      </c>
      <c r="H300" t="s">
        <v>1859</v>
      </c>
      <c r="I300" t="s">
        <v>1860</v>
      </c>
      <c r="J300" t="s">
        <v>70</v>
      </c>
    </row>
    <row r="301" spans="1:10" x14ac:dyDescent="0.35">
      <c r="A301">
        <v>299</v>
      </c>
      <c r="B301" t="s">
        <v>1861</v>
      </c>
      <c r="C301" t="s">
        <v>1862</v>
      </c>
      <c r="D301">
        <v>2020</v>
      </c>
      <c r="E301" t="s">
        <v>1863</v>
      </c>
      <c r="F301" t="s">
        <v>1864</v>
      </c>
      <c r="G301" t="s">
        <v>1865</v>
      </c>
      <c r="H301" t="s">
        <v>1866</v>
      </c>
      <c r="I301" t="s">
        <v>1867</v>
      </c>
      <c r="J301" t="s">
        <v>78</v>
      </c>
    </row>
    <row r="302" spans="1:10" x14ac:dyDescent="0.35">
      <c r="A302">
        <v>300</v>
      </c>
      <c r="B302" t="s">
        <v>1868</v>
      </c>
      <c r="C302" t="s">
        <v>1869</v>
      </c>
      <c r="D302">
        <v>2020</v>
      </c>
      <c r="E302" t="s">
        <v>1863</v>
      </c>
      <c r="F302" t="s">
        <v>1870</v>
      </c>
      <c r="G302" t="s">
        <v>1871</v>
      </c>
      <c r="H302" t="s">
        <v>1872</v>
      </c>
      <c r="I302" t="s">
        <v>1873</v>
      </c>
      <c r="J302" t="s">
        <v>78</v>
      </c>
    </row>
    <row r="303" spans="1:10" x14ac:dyDescent="0.35">
      <c r="A303">
        <v>301</v>
      </c>
      <c r="B303" t="s">
        <v>1874</v>
      </c>
      <c r="C303" t="s">
        <v>1875</v>
      </c>
      <c r="D303">
        <v>2020</v>
      </c>
      <c r="E303" t="s">
        <v>729</v>
      </c>
      <c r="F303" t="s">
        <v>1876</v>
      </c>
      <c r="G303" t="s">
        <v>1877</v>
      </c>
      <c r="H303" t="s">
        <v>1878</v>
      </c>
      <c r="I303" t="s">
        <v>1879</v>
      </c>
      <c r="J303" t="s">
        <v>70</v>
      </c>
    </row>
    <row r="304" spans="1:10" x14ac:dyDescent="0.35">
      <c r="A304">
        <v>302</v>
      </c>
      <c r="B304" t="s">
        <v>56</v>
      </c>
      <c r="C304" t="s">
        <v>1880</v>
      </c>
      <c r="D304">
        <v>2020</v>
      </c>
      <c r="E304" t="s">
        <v>601</v>
      </c>
      <c r="F304" t="s">
        <v>84</v>
      </c>
      <c r="G304" t="s">
        <v>57</v>
      </c>
      <c r="H304" t="s">
        <v>1881</v>
      </c>
      <c r="I304" t="s">
        <v>1882</v>
      </c>
      <c r="J304" t="s">
        <v>70</v>
      </c>
    </row>
    <row r="305" spans="1:10" x14ac:dyDescent="0.35">
      <c r="A305">
        <v>303</v>
      </c>
      <c r="B305" t="s">
        <v>1883</v>
      </c>
      <c r="C305" t="s">
        <v>1884</v>
      </c>
      <c r="D305">
        <v>2020</v>
      </c>
      <c r="E305" t="s">
        <v>601</v>
      </c>
      <c r="F305" t="s">
        <v>84</v>
      </c>
      <c r="G305" t="s">
        <v>1885</v>
      </c>
      <c r="H305" t="s">
        <v>1886</v>
      </c>
      <c r="I305" t="s">
        <v>1887</v>
      </c>
      <c r="J305" t="s">
        <v>70</v>
      </c>
    </row>
    <row r="306" spans="1:10" x14ac:dyDescent="0.35">
      <c r="A306">
        <v>304</v>
      </c>
      <c r="B306" t="s">
        <v>1888</v>
      </c>
      <c r="C306" t="s">
        <v>1889</v>
      </c>
      <c r="D306">
        <v>2020</v>
      </c>
      <c r="E306" t="s">
        <v>601</v>
      </c>
      <c r="F306" t="s">
        <v>84</v>
      </c>
      <c r="G306" t="s">
        <v>1890</v>
      </c>
      <c r="H306" t="s">
        <v>1891</v>
      </c>
      <c r="I306" t="s">
        <v>1892</v>
      </c>
      <c r="J306" t="s">
        <v>70</v>
      </c>
    </row>
    <row r="307" spans="1:10" x14ac:dyDescent="0.35">
      <c r="A307">
        <v>305</v>
      </c>
      <c r="B307" t="s">
        <v>1893</v>
      </c>
      <c r="C307" t="s">
        <v>1894</v>
      </c>
      <c r="D307">
        <v>2019</v>
      </c>
      <c r="E307" t="s">
        <v>675</v>
      </c>
      <c r="F307" t="s">
        <v>1895</v>
      </c>
      <c r="G307" t="s">
        <v>1896</v>
      </c>
      <c r="H307" t="s">
        <v>1897</v>
      </c>
      <c r="I307" t="s">
        <v>1898</v>
      </c>
      <c r="J307" t="s">
        <v>70</v>
      </c>
    </row>
    <row r="308" spans="1:10" x14ac:dyDescent="0.35">
      <c r="A308">
        <v>306</v>
      </c>
      <c r="B308" t="s">
        <v>1899</v>
      </c>
      <c r="C308" t="s">
        <v>1900</v>
      </c>
      <c r="D308">
        <v>2019</v>
      </c>
      <c r="E308" t="s">
        <v>1901</v>
      </c>
      <c r="F308" t="s">
        <v>1902</v>
      </c>
      <c r="G308" t="s">
        <v>1903</v>
      </c>
      <c r="H308" t="s">
        <v>1904</v>
      </c>
      <c r="I308" t="s">
        <v>1905</v>
      </c>
      <c r="J308" t="s">
        <v>70</v>
      </c>
    </row>
    <row r="309" spans="1:10" x14ac:dyDescent="0.35">
      <c r="A309">
        <v>307</v>
      </c>
      <c r="B309" t="s">
        <v>1906</v>
      </c>
      <c r="C309" t="s">
        <v>1907</v>
      </c>
      <c r="D309">
        <v>2019</v>
      </c>
      <c r="E309" t="s">
        <v>1908</v>
      </c>
      <c r="F309" t="s">
        <v>1909</v>
      </c>
      <c r="G309" t="s">
        <v>1910</v>
      </c>
      <c r="H309" t="s">
        <v>1911</v>
      </c>
      <c r="I309" t="s">
        <v>1912</v>
      </c>
      <c r="J309" t="s">
        <v>70</v>
      </c>
    </row>
    <row r="310" spans="1:10" x14ac:dyDescent="0.35">
      <c r="A310">
        <v>308</v>
      </c>
      <c r="B310" t="s">
        <v>1913</v>
      </c>
      <c r="C310" t="s">
        <v>1914</v>
      </c>
      <c r="D310">
        <v>2019</v>
      </c>
      <c r="E310" t="s">
        <v>1915</v>
      </c>
      <c r="F310" t="s">
        <v>1916</v>
      </c>
      <c r="G310" t="s">
        <v>1917</v>
      </c>
      <c r="H310" t="s">
        <v>84</v>
      </c>
      <c r="I310" t="s">
        <v>1918</v>
      </c>
      <c r="J310" t="s">
        <v>70</v>
      </c>
    </row>
    <row r="311" spans="1:10" x14ac:dyDescent="0.35">
      <c r="A311">
        <v>309</v>
      </c>
      <c r="B311" t="s">
        <v>1919</v>
      </c>
      <c r="C311" t="s">
        <v>1920</v>
      </c>
      <c r="D311">
        <v>2019</v>
      </c>
      <c r="E311" t="s">
        <v>1921</v>
      </c>
      <c r="F311" t="s">
        <v>1922</v>
      </c>
      <c r="G311" t="s">
        <v>1923</v>
      </c>
      <c r="H311" t="s">
        <v>1924</v>
      </c>
      <c r="I311" t="s">
        <v>1925</v>
      </c>
      <c r="J311" t="s">
        <v>70</v>
      </c>
    </row>
    <row r="312" spans="1:10" x14ac:dyDescent="0.35">
      <c r="A312">
        <v>310</v>
      </c>
      <c r="B312" t="s">
        <v>1926</v>
      </c>
      <c r="C312" t="s">
        <v>1927</v>
      </c>
      <c r="D312">
        <v>2019</v>
      </c>
      <c r="E312" t="s">
        <v>1928</v>
      </c>
      <c r="F312" t="s">
        <v>1929</v>
      </c>
      <c r="G312" t="s">
        <v>1930</v>
      </c>
      <c r="H312" t="s">
        <v>84</v>
      </c>
      <c r="I312" t="s">
        <v>1931</v>
      </c>
      <c r="J312" t="s">
        <v>78</v>
      </c>
    </row>
    <row r="313" spans="1:10" x14ac:dyDescent="0.35">
      <c r="A313">
        <v>311</v>
      </c>
      <c r="B313" t="s">
        <v>1932</v>
      </c>
      <c r="C313" t="s">
        <v>1933</v>
      </c>
      <c r="D313">
        <v>2019</v>
      </c>
      <c r="E313" t="s">
        <v>1934</v>
      </c>
      <c r="F313" t="s">
        <v>1935</v>
      </c>
      <c r="G313" t="s">
        <v>1936</v>
      </c>
      <c r="H313" t="s">
        <v>1937</v>
      </c>
      <c r="I313" t="s">
        <v>1938</v>
      </c>
      <c r="J313" t="s">
        <v>70</v>
      </c>
    </row>
    <row r="314" spans="1:10" x14ac:dyDescent="0.35">
      <c r="A314">
        <v>312</v>
      </c>
      <c r="B314" t="s">
        <v>1939</v>
      </c>
      <c r="C314" t="s">
        <v>1940</v>
      </c>
      <c r="D314">
        <v>2019</v>
      </c>
      <c r="E314" t="s">
        <v>1941</v>
      </c>
      <c r="F314" t="s">
        <v>1942</v>
      </c>
      <c r="G314" t="s">
        <v>1943</v>
      </c>
      <c r="H314" t="s">
        <v>1944</v>
      </c>
      <c r="I314" t="s">
        <v>1945</v>
      </c>
      <c r="J314" t="s">
        <v>70</v>
      </c>
    </row>
    <row r="315" spans="1:10" x14ac:dyDescent="0.35">
      <c r="A315">
        <v>313</v>
      </c>
      <c r="B315" t="s">
        <v>1946</v>
      </c>
      <c r="C315" t="s">
        <v>1947</v>
      </c>
      <c r="D315">
        <v>2018</v>
      </c>
      <c r="E315" t="s">
        <v>265</v>
      </c>
      <c r="F315" t="s">
        <v>1948</v>
      </c>
      <c r="G315" t="s">
        <v>1949</v>
      </c>
      <c r="H315" t="s">
        <v>1950</v>
      </c>
      <c r="I315" t="s">
        <v>1951</v>
      </c>
      <c r="J315" t="s">
        <v>70</v>
      </c>
    </row>
    <row r="316" spans="1:10" x14ac:dyDescent="0.35">
      <c r="A316">
        <v>314</v>
      </c>
      <c r="B316" t="s">
        <v>1952</v>
      </c>
      <c r="C316" t="s">
        <v>1953</v>
      </c>
      <c r="D316">
        <v>2018</v>
      </c>
      <c r="E316" t="s">
        <v>1954</v>
      </c>
      <c r="F316" t="s">
        <v>1955</v>
      </c>
      <c r="G316" t="s">
        <v>1956</v>
      </c>
      <c r="H316" t="s">
        <v>1957</v>
      </c>
      <c r="I316" t="s">
        <v>1958</v>
      </c>
      <c r="J316" t="s">
        <v>78</v>
      </c>
    </row>
    <row r="317" spans="1:10" x14ac:dyDescent="0.35">
      <c r="A317">
        <v>315</v>
      </c>
      <c r="B317" t="s">
        <v>1893</v>
      </c>
      <c r="C317" t="s">
        <v>1959</v>
      </c>
      <c r="D317">
        <v>2018</v>
      </c>
      <c r="E317" t="s">
        <v>675</v>
      </c>
      <c r="F317" t="s">
        <v>1960</v>
      </c>
      <c r="G317" t="s">
        <v>1961</v>
      </c>
      <c r="H317" t="s">
        <v>84</v>
      </c>
      <c r="I317" t="s">
        <v>84</v>
      </c>
      <c r="J317" t="s">
        <v>70</v>
      </c>
    </row>
    <row r="318" spans="1:10" x14ac:dyDescent="0.35">
      <c r="A318">
        <v>316</v>
      </c>
      <c r="B318" t="s">
        <v>1962</v>
      </c>
      <c r="C318" t="s">
        <v>1963</v>
      </c>
      <c r="D318">
        <v>2013</v>
      </c>
      <c r="E318" t="s">
        <v>1964</v>
      </c>
      <c r="F318" t="s">
        <v>1965</v>
      </c>
      <c r="G318" t="s">
        <v>1966</v>
      </c>
      <c r="H318" t="s">
        <v>1967</v>
      </c>
      <c r="I318" t="s">
        <v>1968</v>
      </c>
      <c r="J318" t="s">
        <v>78</v>
      </c>
    </row>
    <row r="319" spans="1:10" x14ac:dyDescent="0.35">
      <c r="A319">
        <v>317</v>
      </c>
      <c r="B319" t="s">
        <v>1969</v>
      </c>
      <c r="C319" t="s">
        <v>1970</v>
      </c>
      <c r="D319">
        <v>2010</v>
      </c>
      <c r="E319" t="s">
        <v>265</v>
      </c>
      <c r="F319" t="s">
        <v>1971</v>
      </c>
      <c r="G319" t="s">
        <v>1972</v>
      </c>
      <c r="H319" t="s">
        <v>1973</v>
      </c>
      <c r="I319" t="s">
        <v>1974</v>
      </c>
      <c r="J319" t="s">
        <v>70</v>
      </c>
    </row>
    <row r="320" spans="1:10" x14ac:dyDescent="0.35">
      <c r="A320">
        <v>318</v>
      </c>
      <c r="B320" t="s">
        <v>1975</v>
      </c>
      <c r="C320" t="s">
        <v>1976</v>
      </c>
      <c r="D320">
        <v>2010</v>
      </c>
      <c r="E320" t="s">
        <v>1384</v>
      </c>
      <c r="F320" t="s">
        <v>1977</v>
      </c>
      <c r="G320" t="s">
        <v>1978</v>
      </c>
      <c r="H320" t="s">
        <v>1979</v>
      </c>
      <c r="I320" t="s">
        <v>1980</v>
      </c>
      <c r="J320" t="s">
        <v>70</v>
      </c>
    </row>
    <row r="321" spans="1:10" x14ac:dyDescent="0.35">
      <c r="A321">
        <v>319</v>
      </c>
      <c r="B321" t="s">
        <v>1981</v>
      </c>
      <c r="C321" t="s">
        <v>1982</v>
      </c>
      <c r="D321">
        <v>2009</v>
      </c>
      <c r="E321" t="s">
        <v>1983</v>
      </c>
      <c r="F321" t="s">
        <v>84</v>
      </c>
      <c r="G321" t="s">
        <v>1984</v>
      </c>
      <c r="H321" t="s">
        <v>1985</v>
      </c>
      <c r="I321" t="s">
        <v>1986</v>
      </c>
      <c r="J321" t="s">
        <v>78</v>
      </c>
    </row>
    <row r="322" spans="1:10" x14ac:dyDescent="0.35">
      <c r="A322">
        <v>320</v>
      </c>
      <c r="B322" t="s">
        <v>1987</v>
      </c>
      <c r="C322" t="s">
        <v>1988</v>
      </c>
      <c r="D322">
        <v>2006</v>
      </c>
      <c r="E322" t="s">
        <v>265</v>
      </c>
      <c r="F322" t="s">
        <v>1989</v>
      </c>
      <c r="G322" t="s">
        <v>1990</v>
      </c>
      <c r="H322" t="s">
        <v>84</v>
      </c>
      <c r="I322" t="s">
        <v>1991</v>
      </c>
      <c r="J322" t="s">
        <v>70</v>
      </c>
    </row>
    <row r="323" spans="1:10" x14ac:dyDescent="0.35">
      <c r="A323">
        <v>321</v>
      </c>
      <c r="B323" t="s">
        <v>1992</v>
      </c>
      <c r="C323" t="s">
        <v>1993</v>
      </c>
      <c r="D323">
        <v>2005</v>
      </c>
      <c r="E323" t="s">
        <v>1384</v>
      </c>
      <c r="F323" t="s">
        <v>1994</v>
      </c>
      <c r="G323" t="s">
        <v>1995</v>
      </c>
      <c r="H323" t="s">
        <v>1996</v>
      </c>
      <c r="I323" t="s">
        <v>1997</v>
      </c>
      <c r="J323" t="s">
        <v>70</v>
      </c>
    </row>
    <row r="324" spans="1:10" x14ac:dyDescent="0.35">
      <c r="A324">
        <v>322</v>
      </c>
      <c r="B324" t="s">
        <v>1998</v>
      </c>
      <c r="C324" t="s">
        <v>1999</v>
      </c>
      <c r="D324">
        <v>2003</v>
      </c>
      <c r="E324" t="s">
        <v>2000</v>
      </c>
      <c r="F324" t="s">
        <v>2001</v>
      </c>
      <c r="G324" t="s">
        <v>2002</v>
      </c>
      <c r="H324" t="s">
        <v>2003</v>
      </c>
      <c r="I324" t="s">
        <v>2004</v>
      </c>
      <c r="J324" t="s">
        <v>78</v>
      </c>
    </row>
    <row r="325" spans="1:10" x14ac:dyDescent="0.35">
      <c r="A325">
        <v>323</v>
      </c>
      <c r="B325" t="s">
        <v>2005</v>
      </c>
      <c r="C325" t="s">
        <v>2006</v>
      </c>
      <c r="D325">
        <v>1990</v>
      </c>
      <c r="E325" t="s">
        <v>2007</v>
      </c>
      <c r="F325" t="s">
        <v>84</v>
      </c>
      <c r="G325" t="s">
        <v>2008</v>
      </c>
      <c r="H325" t="s">
        <v>84</v>
      </c>
      <c r="I325" t="s">
        <v>2009</v>
      </c>
      <c r="J325" t="s">
        <v>78</v>
      </c>
    </row>
  </sheetData>
  <mergeCells count="1">
    <mergeCell ref="O2:P2"/>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7CD4-9276-4FED-B30C-AFB4BA7ABF27}">
  <dimension ref="A1:P49"/>
  <sheetViews>
    <sheetView workbookViewId="0"/>
  </sheetViews>
  <sheetFormatPr baseColWidth="10" defaultRowHeight="14.5" x14ac:dyDescent="0.35"/>
  <cols>
    <col min="1" max="1" width="3.81640625" bestFit="1" customWidth="1"/>
    <col min="2" max="2" width="9.08984375" customWidth="1"/>
    <col min="3" max="3" width="4.81640625" bestFit="1" customWidth="1"/>
    <col min="4" max="4" width="3.26953125" customWidth="1"/>
    <col min="5" max="5" width="35.54296875" customWidth="1"/>
    <col min="10" max="10" width="36" bestFit="1" customWidth="1"/>
  </cols>
  <sheetData>
    <row r="1" spans="1:16" ht="15" thickBot="1" x14ac:dyDescent="0.4">
      <c r="J1" s="10"/>
      <c r="K1" s="87" t="s">
        <v>2644</v>
      </c>
      <c r="L1" s="87" t="s">
        <v>2645</v>
      </c>
      <c r="M1" s="87"/>
    </row>
    <row r="2" spans="1:16" ht="15" thickBot="1" x14ac:dyDescent="0.4">
      <c r="A2" s="2" t="s">
        <v>0</v>
      </c>
      <c r="B2" s="2" t="s">
        <v>1</v>
      </c>
      <c r="C2" s="2" t="s">
        <v>3</v>
      </c>
      <c r="E2" s="25" t="s">
        <v>2304</v>
      </c>
      <c r="G2" s="124" t="s">
        <v>2726</v>
      </c>
      <c r="H2" s="125"/>
      <c r="J2" s="73" t="s">
        <v>2726</v>
      </c>
      <c r="K2" s="80">
        <v>8</v>
      </c>
      <c r="L2" s="99">
        <f t="shared" ref="L2:L7" si="0">(K2*100)/K$8</f>
        <v>22.222222222222221</v>
      </c>
      <c r="M2" s="101">
        <v>0.22</v>
      </c>
      <c r="O2" s="10"/>
      <c r="P2" s="109"/>
    </row>
    <row r="3" spans="1:16" ht="17" customHeight="1" x14ac:dyDescent="0.35">
      <c r="A3" s="57">
        <v>10</v>
      </c>
      <c r="B3" s="57" t="s">
        <v>126</v>
      </c>
      <c r="C3" s="57">
        <v>2024</v>
      </c>
      <c r="E3" s="59" t="s">
        <v>2311</v>
      </c>
      <c r="F3" t="s">
        <v>2016</v>
      </c>
      <c r="G3" s="63" t="s">
        <v>2727</v>
      </c>
      <c r="H3" s="105"/>
      <c r="I3" t="s">
        <v>2016</v>
      </c>
      <c r="J3" s="73" t="s">
        <v>2728</v>
      </c>
      <c r="K3" s="98">
        <v>8</v>
      </c>
      <c r="L3" s="100">
        <f t="shared" si="0"/>
        <v>22.222222222222221</v>
      </c>
      <c r="M3" s="102">
        <v>0.22</v>
      </c>
      <c r="O3" s="10"/>
      <c r="P3" s="109"/>
    </row>
    <row r="4" spans="1:16" ht="17" customHeight="1" x14ac:dyDescent="0.35">
      <c r="A4" s="58">
        <v>12</v>
      </c>
      <c r="B4" s="58" t="s">
        <v>140</v>
      </c>
      <c r="C4" s="58">
        <v>2024</v>
      </c>
      <c r="E4" s="40" t="s">
        <v>2316</v>
      </c>
      <c r="F4" t="s">
        <v>2016</v>
      </c>
      <c r="G4" s="64" t="s">
        <v>2729</v>
      </c>
      <c r="H4" s="106"/>
      <c r="I4" t="s">
        <v>2016</v>
      </c>
      <c r="J4" s="73" t="s">
        <v>2730</v>
      </c>
      <c r="K4" s="80">
        <v>7</v>
      </c>
      <c r="L4" s="99">
        <f t="shared" si="0"/>
        <v>19.444444444444443</v>
      </c>
      <c r="M4" s="101">
        <v>0.19</v>
      </c>
      <c r="O4" s="10"/>
      <c r="P4" s="109"/>
    </row>
    <row r="5" spans="1:16" ht="17" customHeight="1" x14ac:dyDescent="0.35">
      <c r="A5" s="57">
        <v>16</v>
      </c>
      <c r="B5" s="57" t="s">
        <v>167</v>
      </c>
      <c r="C5" s="57">
        <v>2024</v>
      </c>
      <c r="E5" s="38" t="s">
        <v>2322</v>
      </c>
      <c r="F5" t="s">
        <v>2016</v>
      </c>
      <c r="G5" s="63" t="s">
        <v>2731</v>
      </c>
      <c r="H5" s="105"/>
      <c r="I5" t="s">
        <v>2016</v>
      </c>
      <c r="J5" s="73" t="s">
        <v>2732</v>
      </c>
      <c r="K5" s="98">
        <v>6</v>
      </c>
      <c r="L5" s="100">
        <f t="shared" si="0"/>
        <v>16.666666666666668</v>
      </c>
      <c r="M5" s="102">
        <v>0.17</v>
      </c>
      <c r="O5" s="10"/>
      <c r="P5" s="109"/>
    </row>
    <row r="6" spans="1:16" ht="17" customHeight="1" x14ac:dyDescent="0.35">
      <c r="A6" s="58">
        <v>41</v>
      </c>
      <c r="B6" s="58" t="s">
        <v>331</v>
      </c>
      <c r="C6" s="58">
        <v>2024</v>
      </c>
      <c r="E6" s="40" t="s">
        <v>2337</v>
      </c>
      <c r="F6" t="s">
        <v>2016</v>
      </c>
      <c r="G6" s="64" t="s">
        <v>2734</v>
      </c>
      <c r="H6" s="106"/>
      <c r="I6" t="s">
        <v>2016</v>
      </c>
      <c r="J6" s="73" t="s">
        <v>2614</v>
      </c>
      <c r="K6" s="80">
        <v>4</v>
      </c>
      <c r="L6" s="99">
        <f t="shared" si="0"/>
        <v>11.111111111111111</v>
      </c>
      <c r="M6" s="101">
        <v>0.11</v>
      </c>
      <c r="O6" s="10"/>
      <c r="P6" s="109"/>
    </row>
    <row r="7" spans="1:16" ht="17" customHeight="1" thickBot="1" x14ac:dyDescent="0.4">
      <c r="A7" s="57">
        <v>61</v>
      </c>
      <c r="B7" s="57" t="s">
        <v>454</v>
      </c>
      <c r="C7" s="57">
        <v>2024</v>
      </c>
      <c r="E7" s="38" t="s">
        <v>2346</v>
      </c>
      <c r="F7" t="s">
        <v>2016</v>
      </c>
      <c r="G7" s="63" t="s">
        <v>2736</v>
      </c>
      <c r="H7" s="105"/>
      <c r="I7" t="s">
        <v>2016</v>
      </c>
      <c r="J7" s="73" t="s">
        <v>2737</v>
      </c>
      <c r="K7" s="98">
        <v>3</v>
      </c>
      <c r="L7" s="100">
        <f t="shared" si="0"/>
        <v>8.3333333333333339</v>
      </c>
      <c r="M7" s="102">
        <v>0.08</v>
      </c>
      <c r="O7" s="10"/>
      <c r="P7" s="109"/>
    </row>
    <row r="8" spans="1:16" ht="17" customHeight="1" thickBot="1" x14ac:dyDescent="0.4">
      <c r="A8" s="58">
        <v>66</v>
      </c>
      <c r="B8" s="58" t="s">
        <v>485</v>
      </c>
      <c r="C8" s="58">
        <v>2024</v>
      </c>
      <c r="E8" s="40" t="s">
        <v>2352</v>
      </c>
      <c r="F8" t="s">
        <v>2016</v>
      </c>
      <c r="G8" s="64" t="s">
        <v>2739</v>
      </c>
      <c r="H8" s="106"/>
      <c r="I8" t="s">
        <v>2016</v>
      </c>
      <c r="K8" s="103">
        <f>SUM(K2:K7)</f>
        <v>36</v>
      </c>
    </row>
    <row r="9" spans="1:16" ht="17" customHeight="1" x14ac:dyDescent="0.35">
      <c r="A9" s="57">
        <v>69</v>
      </c>
      <c r="B9" s="57" t="s">
        <v>504</v>
      </c>
      <c r="C9" s="57">
        <v>2024</v>
      </c>
      <c r="E9" s="38" t="s">
        <v>2358</v>
      </c>
      <c r="F9" t="s">
        <v>2016</v>
      </c>
      <c r="G9" s="63" t="s">
        <v>2741</v>
      </c>
      <c r="H9" s="105"/>
      <c r="I9" t="s">
        <v>2016</v>
      </c>
    </row>
    <row r="10" spans="1:16" ht="17" customHeight="1" thickBot="1" x14ac:dyDescent="0.4">
      <c r="A10" s="58">
        <v>72</v>
      </c>
      <c r="B10" s="58" t="s">
        <v>522</v>
      </c>
      <c r="C10" s="58">
        <v>2024</v>
      </c>
      <c r="E10" s="40" t="s">
        <v>2364</v>
      </c>
      <c r="F10" t="s">
        <v>2016</v>
      </c>
      <c r="G10" s="64" t="s">
        <v>2471</v>
      </c>
      <c r="H10" s="107"/>
      <c r="I10" t="s">
        <v>2016</v>
      </c>
    </row>
    <row r="11" spans="1:16" ht="17" customHeight="1" thickBot="1" x14ac:dyDescent="0.4">
      <c r="A11" s="57">
        <v>77</v>
      </c>
      <c r="B11" s="57" t="s">
        <v>552</v>
      </c>
      <c r="C11" s="57">
        <v>2024</v>
      </c>
      <c r="E11" s="38" t="s">
        <v>2368</v>
      </c>
      <c r="F11" t="s">
        <v>2016</v>
      </c>
      <c r="H11" s="104">
        <f>COUNTIF(G3:G10,"*")</f>
        <v>8</v>
      </c>
      <c r="I11" t="s">
        <v>2016</v>
      </c>
    </row>
    <row r="12" spans="1:16" ht="17" customHeight="1" thickBot="1" x14ac:dyDescent="0.4">
      <c r="A12" s="58">
        <v>78</v>
      </c>
      <c r="B12" s="58" t="s">
        <v>559</v>
      </c>
      <c r="C12" s="58">
        <v>2024</v>
      </c>
      <c r="E12" s="40" t="s">
        <v>2374</v>
      </c>
      <c r="F12" t="s">
        <v>2016</v>
      </c>
      <c r="G12" s="124" t="s">
        <v>2730</v>
      </c>
      <c r="H12" s="127"/>
      <c r="I12" t="s">
        <v>2016</v>
      </c>
    </row>
    <row r="13" spans="1:16" ht="17" customHeight="1" x14ac:dyDescent="0.35">
      <c r="A13" s="57">
        <v>108</v>
      </c>
      <c r="B13" s="57" t="s">
        <v>747</v>
      </c>
      <c r="C13" s="57">
        <v>2023</v>
      </c>
      <c r="E13" s="38" t="s">
        <v>2389</v>
      </c>
      <c r="F13" t="s">
        <v>2016</v>
      </c>
      <c r="G13" s="63" t="s">
        <v>2733</v>
      </c>
      <c r="H13" s="105"/>
      <c r="I13" t="s">
        <v>2016</v>
      </c>
    </row>
    <row r="14" spans="1:16" ht="17" customHeight="1" x14ac:dyDescent="0.35">
      <c r="A14" s="58">
        <v>122</v>
      </c>
      <c r="B14" s="58" t="s">
        <v>836</v>
      </c>
      <c r="C14" s="58">
        <v>2023</v>
      </c>
      <c r="E14" s="40" t="s">
        <v>2403</v>
      </c>
      <c r="F14" t="s">
        <v>2016</v>
      </c>
      <c r="G14" s="64" t="s">
        <v>2735</v>
      </c>
      <c r="H14" s="106"/>
      <c r="I14" t="s">
        <v>2016</v>
      </c>
    </row>
    <row r="15" spans="1:16" ht="17" customHeight="1" x14ac:dyDescent="0.35">
      <c r="A15" s="57">
        <v>295</v>
      </c>
      <c r="B15" s="57" t="s">
        <v>54</v>
      </c>
      <c r="C15" s="57">
        <v>2020</v>
      </c>
      <c r="E15" s="38" t="s">
        <v>2471</v>
      </c>
      <c r="F15" t="s">
        <v>2016</v>
      </c>
      <c r="G15" s="63" t="s">
        <v>2738</v>
      </c>
      <c r="H15" s="105"/>
      <c r="I15" t="s">
        <v>2016</v>
      </c>
    </row>
    <row r="16" spans="1:16" ht="17" customHeight="1" x14ac:dyDescent="0.35">
      <c r="A16" s="58">
        <v>311</v>
      </c>
      <c r="B16" s="58" t="s">
        <v>1932</v>
      </c>
      <c r="C16" s="58">
        <v>2019</v>
      </c>
      <c r="E16" s="40" t="s">
        <v>2480</v>
      </c>
      <c r="F16" t="s">
        <v>2016</v>
      </c>
      <c r="G16" s="64" t="s">
        <v>2740</v>
      </c>
      <c r="H16" s="106"/>
      <c r="I16" t="s">
        <v>2016</v>
      </c>
    </row>
    <row r="17" spans="7:9" x14ac:dyDescent="0.35">
      <c r="G17" s="63" t="s">
        <v>2742</v>
      </c>
      <c r="H17" s="105"/>
      <c r="I17" t="s">
        <v>2016</v>
      </c>
    </row>
    <row r="18" spans="7:9" x14ac:dyDescent="0.35">
      <c r="G18" s="64" t="s">
        <v>2749</v>
      </c>
      <c r="H18" s="106"/>
      <c r="I18" t="s">
        <v>2016</v>
      </c>
    </row>
    <row r="19" spans="7:9" ht="15" thickBot="1" x14ac:dyDescent="0.4">
      <c r="G19" s="63" t="s">
        <v>2751</v>
      </c>
      <c r="H19" s="117"/>
      <c r="I19" t="s">
        <v>2016</v>
      </c>
    </row>
    <row r="20" spans="7:9" ht="15" thickBot="1" x14ac:dyDescent="0.4">
      <c r="H20" s="118">
        <f>COUNTIF(G13:G19,"*")</f>
        <v>7</v>
      </c>
      <c r="I20" t="s">
        <v>2016</v>
      </c>
    </row>
    <row r="21" spans="7:9" ht="15" thickBot="1" x14ac:dyDescent="0.4">
      <c r="G21" s="124" t="s">
        <v>2728</v>
      </c>
      <c r="H21" s="127"/>
      <c r="I21" t="s">
        <v>2016</v>
      </c>
    </row>
    <row r="22" spans="7:9" x14ac:dyDescent="0.35">
      <c r="G22" s="63" t="s">
        <v>2745</v>
      </c>
      <c r="H22" s="105"/>
      <c r="I22" t="s">
        <v>2016</v>
      </c>
    </row>
    <row r="23" spans="7:9" x14ac:dyDescent="0.35">
      <c r="G23" s="64" t="s">
        <v>2756</v>
      </c>
      <c r="H23" s="106"/>
      <c r="I23" t="s">
        <v>2016</v>
      </c>
    </row>
    <row r="24" spans="7:9" x14ac:dyDescent="0.35">
      <c r="G24" s="63" t="s">
        <v>2757</v>
      </c>
      <c r="H24" s="105"/>
      <c r="I24" t="s">
        <v>2016</v>
      </c>
    </row>
    <row r="25" spans="7:9" x14ac:dyDescent="0.35">
      <c r="G25" s="64" t="s">
        <v>2758</v>
      </c>
      <c r="H25" s="106"/>
      <c r="I25" t="s">
        <v>2016</v>
      </c>
    </row>
    <row r="26" spans="7:9" x14ac:dyDescent="0.35">
      <c r="G26" s="63" t="s">
        <v>2760</v>
      </c>
      <c r="H26" s="105"/>
      <c r="I26" t="s">
        <v>2016</v>
      </c>
    </row>
    <row r="27" spans="7:9" x14ac:dyDescent="0.35">
      <c r="G27" s="64" t="s">
        <v>2762</v>
      </c>
      <c r="H27" s="106"/>
      <c r="I27" t="s">
        <v>2016</v>
      </c>
    </row>
    <row r="28" spans="7:9" x14ac:dyDescent="0.35">
      <c r="G28" s="63" t="s">
        <v>2753</v>
      </c>
      <c r="H28" s="117"/>
      <c r="I28" t="s">
        <v>2016</v>
      </c>
    </row>
    <row r="29" spans="7:9" ht="15" thickBot="1" x14ac:dyDescent="0.4">
      <c r="G29" s="64" t="s">
        <v>2761</v>
      </c>
      <c r="H29" s="106"/>
      <c r="I29" t="s">
        <v>2016</v>
      </c>
    </row>
    <row r="30" spans="7:9" ht="15" thickBot="1" x14ac:dyDescent="0.4">
      <c r="H30" s="118">
        <f>COUNTIF(G22:G29,"*")</f>
        <v>8</v>
      </c>
      <c r="I30" t="s">
        <v>2016</v>
      </c>
    </row>
    <row r="31" spans="7:9" ht="15" thickBot="1" x14ac:dyDescent="0.4">
      <c r="G31" s="124" t="s">
        <v>2732</v>
      </c>
      <c r="H31" s="127"/>
      <c r="I31" t="s">
        <v>2016</v>
      </c>
    </row>
    <row r="32" spans="7:9" x14ac:dyDescent="0.35">
      <c r="G32" s="63" t="s">
        <v>2743</v>
      </c>
      <c r="H32" s="105"/>
      <c r="I32" t="s">
        <v>2016</v>
      </c>
    </row>
    <row r="33" spans="7:9" x14ac:dyDescent="0.35">
      <c r="G33" s="64" t="s">
        <v>2748</v>
      </c>
      <c r="H33" s="106"/>
      <c r="I33" t="s">
        <v>2016</v>
      </c>
    </row>
    <row r="34" spans="7:9" x14ac:dyDescent="0.35">
      <c r="G34" s="63" t="s">
        <v>2750</v>
      </c>
      <c r="H34" s="105"/>
      <c r="I34" t="s">
        <v>2016</v>
      </c>
    </row>
    <row r="35" spans="7:9" x14ac:dyDescent="0.35">
      <c r="G35" s="64" t="s">
        <v>2752</v>
      </c>
      <c r="H35" s="106"/>
      <c r="I35" t="s">
        <v>2016</v>
      </c>
    </row>
    <row r="36" spans="7:9" x14ac:dyDescent="0.35">
      <c r="G36" s="63" t="s">
        <v>2765</v>
      </c>
      <c r="H36" s="105"/>
      <c r="I36" t="s">
        <v>2016</v>
      </c>
    </row>
    <row r="37" spans="7:9" ht="15" thickBot="1" x14ac:dyDescent="0.4">
      <c r="G37" s="64" t="s">
        <v>2763</v>
      </c>
      <c r="H37" s="106"/>
      <c r="I37" t="s">
        <v>2016</v>
      </c>
    </row>
    <row r="38" spans="7:9" ht="15" thickBot="1" x14ac:dyDescent="0.4">
      <c r="H38" s="118">
        <f>COUNTIF(G32:G37,"*")</f>
        <v>6</v>
      </c>
      <c r="I38" t="s">
        <v>2016</v>
      </c>
    </row>
    <row r="39" spans="7:9" ht="15" thickBot="1" x14ac:dyDescent="0.4">
      <c r="G39" s="124" t="s">
        <v>2614</v>
      </c>
      <c r="H39" s="127"/>
      <c r="I39" t="s">
        <v>2016</v>
      </c>
    </row>
    <row r="40" spans="7:9" x14ac:dyDescent="0.35">
      <c r="G40" s="63" t="s">
        <v>2759</v>
      </c>
      <c r="H40" s="105"/>
      <c r="I40" t="s">
        <v>2016</v>
      </c>
    </row>
    <row r="41" spans="7:9" x14ac:dyDescent="0.35">
      <c r="G41" s="64" t="s">
        <v>2754</v>
      </c>
      <c r="H41" s="106"/>
      <c r="I41" t="s">
        <v>2016</v>
      </c>
    </row>
    <row r="42" spans="7:9" x14ac:dyDescent="0.35">
      <c r="G42" s="63" t="s">
        <v>2755</v>
      </c>
      <c r="H42" s="105"/>
      <c r="I42" t="s">
        <v>2016</v>
      </c>
    </row>
    <row r="43" spans="7:9" ht="15" thickBot="1" x14ac:dyDescent="0.4">
      <c r="G43" s="64" t="s">
        <v>2764</v>
      </c>
      <c r="H43" s="106"/>
      <c r="I43" t="s">
        <v>2016</v>
      </c>
    </row>
    <row r="44" spans="7:9" ht="15" thickBot="1" x14ac:dyDescent="0.4">
      <c r="H44" s="118">
        <f>COUNTIF(G40:G43,"*")</f>
        <v>4</v>
      </c>
      <c r="I44" t="s">
        <v>2016</v>
      </c>
    </row>
    <row r="45" spans="7:9" ht="15" thickBot="1" x14ac:dyDescent="0.4">
      <c r="G45" s="124" t="s">
        <v>2737</v>
      </c>
      <c r="H45" s="127"/>
      <c r="I45" t="s">
        <v>2016</v>
      </c>
    </row>
    <row r="46" spans="7:9" x14ac:dyDescent="0.35">
      <c r="G46" s="63" t="s">
        <v>2744</v>
      </c>
      <c r="H46" s="105"/>
      <c r="I46" t="s">
        <v>2016</v>
      </c>
    </row>
    <row r="47" spans="7:9" x14ac:dyDescent="0.35">
      <c r="G47" s="64" t="s">
        <v>2746</v>
      </c>
      <c r="H47" s="106"/>
      <c r="I47" t="s">
        <v>2016</v>
      </c>
    </row>
    <row r="48" spans="7:9" ht="15" thickBot="1" x14ac:dyDescent="0.4">
      <c r="G48" s="63" t="s">
        <v>2747</v>
      </c>
      <c r="H48" s="105"/>
      <c r="I48" t="s">
        <v>2016</v>
      </c>
    </row>
    <row r="49" spans="8:8" ht="15" thickBot="1" x14ac:dyDescent="0.4">
      <c r="H49" s="118">
        <f>COUNTIF(G46:G51,"*")</f>
        <v>3</v>
      </c>
    </row>
  </sheetData>
  <mergeCells count="6">
    <mergeCell ref="G45:H45"/>
    <mergeCell ref="G2:H2"/>
    <mergeCell ref="G12:H12"/>
    <mergeCell ref="G21:H21"/>
    <mergeCell ref="G31:H31"/>
    <mergeCell ref="G39:H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25C4-36C4-41D5-9606-8ED4EBF94200}">
  <dimension ref="A2:I325"/>
  <sheetViews>
    <sheetView workbookViewId="0"/>
  </sheetViews>
  <sheetFormatPr baseColWidth="10" defaultRowHeight="14.5" x14ac:dyDescent="0.35"/>
  <cols>
    <col min="1" max="1" width="4.54296875" customWidth="1"/>
    <col min="2" max="2" width="34.54296875" customWidth="1"/>
    <col min="3" max="3" width="6.81640625" bestFit="1" customWidth="1"/>
    <col min="4" max="4" width="5.81640625" customWidth="1"/>
    <col min="5" max="5" width="27.1796875" customWidth="1"/>
    <col min="6" max="6" width="20.26953125" style="8" bestFit="1" customWidth="1"/>
    <col min="7" max="7" width="31.1796875" customWidth="1"/>
    <col min="8" max="8" width="10.90625" customWidth="1"/>
  </cols>
  <sheetData>
    <row r="2" spans="1:9" x14ac:dyDescent="0.35">
      <c r="A2" t="s">
        <v>0</v>
      </c>
      <c r="B2" t="s">
        <v>1</v>
      </c>
      <c r="C2" t="s">
        <v>3</v>
      </c>
      <c r="D2" t="s">
        <v>4</v>
      </c>
      <c r="E2" t="s">
        <v>61</v>
      </c>
      <c r="F2" t="s">
        <v>2012</v>
      </c>
      <c r="G2" t="s">
        <v>2013</v>
      </c>
    </row>
    <row r="3" spans="1:9" x14ac:dyDescent="0.35">
      <c r="A3">
        <v>1</v>
      </c>
      <c r="B3" t="s">
        <v>63</v>
      </c>
      <c r="C3">
        <v>2024</v>
      </c>
      <c r="D3" t="s">
        <v>66</v>
      </c>
      <c r="E3" t="s">
        <v>69</v>
      </c>
      <c r="F3" s="8" t="s">
        <v>2014</v>
      </c>
      <c r="G3" t="s">
        <v>2015</v>
      </c>
      <c r="H3" t="s">
        <v>2016</v>
      </c>
    </row>
    <row r="4" spans="1:9" x14ac:dyDescent="0.35">
      <c r="A4">
        <v>2</v>
      </c>
      <c r="B4" t="s">
        <v>71</v>
      </c>
      <c r="C4">
        <v>2024</v>
      </c>
      <c r="D4" t="s">
        <v>74</v>
      </c>
      <c r="E4" t="s">
        <v>77</v>
      </c>
      <c r="F4" s="8" t="s">
        <v>2014</v>
      </c>
      <c r="G4" t="s">
        <v>2017</v>
      </c>
      <c r="H4" t="s">
        <v>2016</v>
      </c>
      <c r="I4" s="11" t="s">
        <v>2018</v>
      </c>
    </row>
    <row r="5" spans="1:9" x14ac:dyDescent="0.35">
      <c r="A5">
        <v>3</v>
      </c>
      <c r="B5" t="s">
        <v>79</v>
      </c>
      <c r="C5">
        <v>2024</v>
      </c>
      <c r="D5" t="s">
        <v>82</v>
      </c>
      <c r="E5" t="s">
        <v>85</v>
      </c>
      <c r="F5" s="8" t="s">
        <v>2014</v>
      </c>
      <c r="G5" t="s">
        <v>2019</v>
      </c>
      <c r="H5" t="s">
        <v>2016</v>
      </c>
      <c r="I5" s="11">
        <f>COUNTIF(Tabla135[Included/Excluded],"Included")</f>
        <v>47</v>
      </c>
    </row>
    <row r="6" spans="1:9" x14ac:dyDescent="0.35">
      <c r="A6">
        <v>4</v>
      </c>
      <c r="B6" t="s">
        <v>86</v>
      </c>
      <c r="C6">
        <v>2024</v>
      </c>
      <c r="D6" t="s">
        <v>89</v>
      </c>
      <c r="E6" t="s">
        <v>92</v>
      </c>
      <c r="F6" s="8" t="s">
        <v>2014</v>
      </c>
      <c r="G6" t="s">
        <v>2020</v>
      </c>
      <c r="H6" t="s">
        <v>2016</v>
      </c>
    </row>
    <row r="7" spans="1:9" x14ac:dyDescent="0.35">
      <c r="A7">
        <v>5</v>
      </c>
      <c r="B7" t="s">
        <v>93</v>
      </c>
      <c r="C7">
        <v>2024</v>
      </c>
      <c r="D7" t="s">
        <v>96</v>
      </c>
      <c r="E7" t="s">
        <v>99</v>
      </c>
      <c r="F7" s="8" t="s">
        <v>2014</v>
      </c>
      <c r="G7" t="s">
        <v>2021</v>
      </c>
      <c r="H7" t="s">
        <v>2016</v>
      </c>
      <c r="I7" s="12" t="s">
        <v>2014</v>
      </c>
    </row>
    <row r="8" spans="1:9" x14ac:dyDescent="0.35">
      <c r="A8">
        <v>6</v>
      </c>
      <c r="B8" t="s">
        <v>100</v>
      </c>
      <c r="C8">
        <v>2024</v>
      </c>
      <c r="D8" t="s">
        <v>103</v>
      </c>
      <c r="E8" t="s">
        <v>106</v>
      </c>
      <c r="F8" s="8" t="s">
        <v>2014</v>
      </c>
      <c r="G8" t="s">
        <v>2022</v>
      </c>
      <c r="H8" t="s">
        <v>2016</v>
      </c>
      <c r="I8" s="11">
        <f>COUNTIF(Tabla135[Included/Excluded],"Excluded")</f>
        <v>276</v>
      </c>
    </row>
    <row r="9" spans="1:9" x14ac:dyDescent="0.35">
      <c r="A9">
        <v>7</v>
      </c>
      <c r="B9" t="s">
        <v>107</v>
      </c>
      <c r="C9">
        <v>2024</v>
      </c>
      <c r="D9" t="s">
        <v>109</v>
      </c>
      <c r="E9" t="s">
        <v>112</v>
      </c>
      <c r="F9" s="8" t="s">
        <v>2014</v>
      </c>
      <c r="G9" t="s">
        <v>2023</v>
      </c>
      <c r="H9" t="s">
        <v>2016</v>
      </c>
      <c r="I9" t="s">
        <v>2016</v>
      </c>
    </row>
    <row r="10" spans="1:9" x14ac:dyDescent="0.35">
      <c r="A10">
        <v>8</v>
      </c>
      <c r="B10" t="s">
        <v>113</v>
      </c>
      <c r="C10">
        <v>2024</v>
      </c>
      <c r="D10" t="s">
        <v>116</v>
      </c>
      <c r="E10" t="s">
        <v>118</v>
      </c>
      <c r="F10" s="8" t="s">
        <v>2014</v>
      </c>
      <c r="G10" t="s">
        <v>2024</v>
      </c>
      <c r="H10" t="s">
        <v>2016</v>
      </c>
      <c r="I10" t="s">
        <v>2016</v>
      </c>
    </row>
    <row r="11" spans="1:9" x14ac:dyDescent="0.35">
      <c r="A11">
        <v>9</v>
      </c>
      <c r="B11" t="s">
        <v>119</v>
      </c>
      <c r="C11">
        <v>2024</v>
      </c>
      <c r="D11" t="s">
        <v>122</v>
      </c>
      <c r="E11" t="s">
        <v>125</v>
      </c>
      <c r="F11" s="8" t="s">
        <v>2018</v>
      </c>
      <c r="H11" t="s">
        <v>2016</v>
      </c>
      <c r="I11" t="s">
        <v>2016</v>
      </c>
    </row>
    <row r="12" spans="1:9" x14ac:dyDescent="0.35">
      <c r="A12">
        <v>10</v>
      </c>
      <c r="B12" t="s">
        <v>126</v>
      </c>
      <c r="C12">
        <v>2024</v>
      </c>
      <c r="D12" t="s">
        <v>129</v>
      </c>
      <c r="E12" t="s">
        <v>132</v>
      </c>
      <c r="F12" s="8" t="s">
        <v>2018</v>
      </c>
      <c r="H12" t="s">
        <v>2016</v>
      </c>
      <c r="I12" t="s">
        <v>2016</v>
      </c>
    </row>
    <row r="13" spans="1:9" x14ac:dyDescent="0.35">
      <c r="A13">
        <v>11</v>
      </c>
      <c r="B13" t="s">
        <v>133</v>
      </c>
      <c r="C13">
        <v>2024</v>
      </c>
      <c r="D13" t="s">
        <v>136</v>
      </c>
      <c r="E13" t="s">
        <v>139</v>
      </c>
      <c r="F13" s="8" t="s">
        <v>2014</v>
      </c>
      <c r="G13" t="s">
        <v>2025</v>
      </c>
      <c r="H13" t="s">
        <v>2016</v>
      </c>
      <c r="I13" t="s">
        <v>2016</v>
      </c>
    </row>
    <row r="14" spans="1:9" x14ac:dyDescent="0.35">
      <c r="A14">
        <v>12</v>
      </c>
      <c r="B14" t="s">
        <v>140</v>
      </c>
      <c r="C14">
        <v>2024</v>
      </c>
      <c r="D14" t="s">
        <v>143</v>
      </c>
      <c r="E14" t="s">
        <v>146</v>
      </c>
      <c r="F14" s="8" t="s">
        <v>2018</v>
      </c>
      <c r="H14" t="s">
        <v>2016</v>
      </c>
      <c r="I14" t="s">
        <v>2016</v>
      </c>
    </row>
    <row r="15" spans="1:9" x14ac:dyDescent="0.35">
      <c r="A15">
        <v>13</v>
      </c>
      <c r="B15" t="s">
        <v>147</v>
      </c>
      <c r="C15">
        <v>2024</v>
      </c>
      <c r="D15" t="s">
        <v>150</v>
      </c>
      <c r="E15" t="s">
        <v>153</v>
      </c>
      <c r="F15" s="8" t="s">
        <v>2014</v>
      </c>
      <c r="G15" t="s">
        <v>2026</v>
      </c>
      <c r="H15" t="s">
        <v>2016</v>
      </c>
      <c r="I15" t="s">
        <v>2016</v>
      </c>
    </row>
    <row r="16" spans="1:9" x14ac:dyDescent="0.35">
      <c r="A16">
        <v>14</v>
      </c>
      <c r="B16" t="s">
        <v>154</v>
      </c>
      <c r="C16">
        <v>2024</v>
      </c>
      <c r="D16" t="s">
        <v>157</v>
      </c>
      <c r="E16" t="s">
        <v>160</v>
      </c>
      <c r="F16" s="8" t="s">
        <v>2014</v>
      </c>
      <c r="G16" t="s">
        <v>2027</v>
      </c>
      <c r="H16" t="s">
        <v>2016</v>
      </c>
      <c r="I16" t="s">
        <v>2016</v>
      </c>
    </row>
    <row r="17" spans="1:9" x14ac:dyDescent="0.35">
      <c r="A17">
        <v>15</v>
      </c>
      <c r="B17" t="s">
        <v>161</v>
      </c>
      <c r="C17">
        <v>2024</v>
      </c>
      <c r="D17" t="s">
        <v>164</v>
      </c>
      <c r="E17" t="s">
        <v>166</v>
      </c>
      <c r="F17" s="8" t="s">
        <v>2014</v>
      </c>
      <c r="G17" t="s">
        <v>2028</v>
      </c>
      <c r="H17" t="s">
        <v>2016</v>
      </c>
      <c r="I17" t="s">
        <v>2016</v>
      </c>
    </row>
    <row r="18" spans="1:9" x14ac:dyDescent="0.35">
      <c r="A18">
        <v>16</v>
      </c>
      <c r="B18" t="s">
        <v>167</v>
      </c>
      <c r="C18">
        <v>2024</v>
      </c>
      <c r="D18" t="s">
        <v>170</v>
      </c>
      <c r="E18" t="s">
        <v>173</v>
      </c>
      <c r="F18" s="8" t="s">
        <v>2018</v>
      </c>
      <c r="H18" t="s">
        <v>2016</v>
      </c>
      <c r="I18" t="s">
        <v>2016</v>
      </c>
    </row>
    <row r="19" spans="1:9" x14ac:dyDescent="0.35">
      <c r="A19">
        <v>17</v>
      </c>
      <c r="B19" t="s">
        <v>174</v>
      </c>
      <c r="C19">
        <v>2024</v>
      </c>
      <c r="D19" t="s">
        <v>177</v>
      </c>
      <c r="E19" t="s">
        <v>180</v>
      </c>
      <c r="F19" s="8" t="s">
        <v>2018</v>
      </c>
      <c r="H19" t="s">
        <v>2016</v>
      </c>
      <c r="I19" t="s">
        <v>2016</v>
      </c>
    </row>
    <row r="20" spans="1:9" x14ac:dyDescent="0.35">
      <c r="A20">
        <v>18</v>
      </c>
      <c r="B20" t="s">
        <v>181</v>
      </c>
      <c r="C20">
        <v>2024</v>
      </c>
      <c r="D20" t="s">
        <v>184</v>
      </c>
      <c r="E20" t="s">
        <v>187</v>
      </c>
      <c r="F20" s="8" t="s">
        <v>2014</v>
      </c>
      <c r="G20" t="s">
        <v>2029</v>
      </c>
      <c r="H20" t="s">
        <v>2016</v>
      </c>
      <c r="I20" t="s">
        <v>2016</v>
      </c>
    </row>
    <row r="21" spans="1:9" x14ac:dyDescent="0.35">
      <c r="A21">
        <v>19</v>
      </c>
      <c r="B21" t="s">
        <v>188</v>
      </c>
      <c r="C21">
        <v>2024</v>
      </c>
      <c r="D21" t="s">
        <v>191</v>
      </c>
      <c r="E21" t="s">
        <v>194</v>
      </c>
      <c r="F21" s="8" t="s">
        <v>2018</v>
      </c>
      <c r="H21" t="s">
        <v>2016</v>
      </c>
      <c r="I21" t="s">
        <v>2016</v>
      </c>
    </row>
    <row r="22" spans="1:9" x14ac:dyDescent="0.35">
      <c r="A22">
        <v>20</v>
      </c>
      <c r="B22" t="s">
        <v>195</v>
      </c>
      <c r="C22">
        <v>2024</v>
      </c>
      <c r="D22" t="s">
        <v>198</v>
      </c>
      <c r="E22" t="s">
        <v>201</v>
      </c>
      <c r="F22" s="8" t="s">
        <v>2014</v>
      </c>
      <c r="G22" t="s">
        <v>2030</v>
      </c>
      <c r="H22" t="s">
        <v>2016</v>
      </c>
      <c r="I22" t="s">
        <v>2016</v>
      </c>
    </row>
    <row r="23" spans="1:9" x14ac:dyDescent="0.35">
      <c r="A23">
        <v>21</v>
      </c>
      <c r="B23" t="s">
        <v>202</v>
      </c>
      <c r="C23">
        <v>2024</v>
      </c>
      <c r="D23" t="s">
        <v>204</v>
      </c>
      <c r="E23" t="s">
        <v>207</v>
      </c>
      <c r="F23" s="8" t="s">
        <v>2014</v>
      </c>
      <c r="G23" t="s">
        <v>2031</v>
      </c>
      <c r="H23" t="s">
        <v>2016</v>
      </c>
      <c r="I23" t="s">
        <v>2016</v>
      </c>
    </row>
    <row r="24" spans="1:9" x14ac:dyDescent="0.35">
      <c r="A24">
        <v>22</v>
      </c>
      <c r="B24" t="s">
        <v>208</v>
      </c>
      <c r="C24">
        <v>2024</v>
      </c>
      <c r="D24" t="s">
        <v>210</v>
      </c>
      <c r="E24" t="s">
        <v>213</v>
      </c>
      <c r="F24" s="8" t="s">
        <v>2014</v>
      </c>
      <c r="G24" t="s">
        <v>2032</v>
      </c>
      <c r="H24" t="s">
        <v>2016</v>
      </c>
      <c r="I24" t="s">
        <v>2016</v>
      </c>
    </row>
    <row r="25" spans="1:9" x14ac:dyDescent="0.35">
      <c r="A25">
        <v>23</v>
      </c>
      <c r="B25" t="s">
        <v>214</v>
      </c>
      <c r="C25">
        <v>2024</v>
      </c>
      <c r="D25" t="s">
        <v>217</v>
      </c>
      <c r="E25" t="s">
        <v>220</v>
      </c>
      <c r="F25" s="8" t="s">
        <v>2014</v>
      </c>
      <c r="G25" t="s">
        <v>2033</v>
      </c>
      <c r="H25" t="s">
        <v>2016</v>
      </c>
      <c r="I25" t="s">
        <v>2016</v>
      </c>
    </row>
    <row r="26" spans="1:9" x14ac:dyDescent="0.35">
      <c r="A26">
        <v>24</v>
      </c>
      <c r="B26" t="s">
        <v>221</v>
      </c>
      <c r="C26">
        <v>2024</v>
      </c>
      <c r="D26" t="s">
        <v>224</v>
      </c>
      <c r="E26" t="s">
        <v>227</v>
      </c>
      <c r="F26" s="8" t="s">
        <v>2014</v>
      </c>
      <c r="G26" t="s">
        <v>2034</v>
      </c>
      <c r="H26" t="s">
        <v>2016</v>
      </c>
      <c r="I26" t="s">
        <v>2016</v>
      </c>
    </row>
    <row r="27" spans="1:9" x14ac:dyDescent="0.35">
      <c r="A27">
        <v>25</v>
      </c>
      <c r="B27" t="s">
        <v>228</v>
      </c>
      <c r="C27">
        <v>2024</v>
      </c>
      <c r="D27" t="s">
        <v>231</v>
      </c>
      <c r="E27" t="s">
        <v>234</v>
      </c>
      <c r="F27" s="8" t="s">
        <v>2014</v>
      </c>
      <c r="G27" t="s">
        <v>2035</v>
      </c>
      <c r="H27" t="s">
        <v>2016</v>
      </c>
      <c r="I27" t="s">
        <v>2016</v>
      </c>
    </row>
    <row r="28" spans="1:9" x14ac:dyDescent="0.35">
      <c r="A28">
        <v>26</v>
      </c>
      <c r="B28" t="s">
        <v>235</v>
      </c>
      <c r="C28">
        <v>2024</v>
      </c>
      <c r="D28" t="s">
        <v>238</v>
      </c>
      <c r="E28" t="s">
        <v>241</v>
      </c>
      <c r="F28" s="8" t="s">
        <v>2014</v>
      </c>
      <c r="G28" t="s">
        <v>2036</v>
      </c>
      <c r="H28" t="s">
        <v>2016</v>
      </c>
      <c r="I28" t="s">
        <v>2016</v>
      </c>
    </row>
    <row r="29" spans="1:9" x14ac:dyDescent="0.35">
      <c r="A29">
        <v>27</v>
      </c>
      <c r="B29" t="s">
        <v>242</v>
      </c>
      <c r="C29">
        <v>2024</v>
      </c>
      <c r="D29" t="s">
        <v>245</v>
      </c>
      <c r="E29" t="s">
        <v>248</v>
      </c>
      <c r="F29" s="8" t="s">
        <v>2014</v>
      </c>
      <c r="G29" t="s">
        <v>2037</v>
      </c>
      <c r="H29" t="s">
        <v>2016</v>
      </c>
      <c r="I29" t="s">
        <v>2016</v>
      </c>
    </row>
    <row r="30" spans="1:9" x14ac:dyDescent="0.35">
      <c r="A30">
        <v>28</v>
      </c>
      <c r="B30" t="s">
        <v>249</v>
      </c>
      <c r="C30">
        <v>2024</v>
      </c>
      <c r="D30" t="s">
        <v>252</v>
      </c>
      <c r="E30" t="s">
        <v>255</v>
      </c>
      <c r="F30" s="8" t="s">
        <v>2014</v>
      </c>
      <c r="G30" t="s">
        <v>2038</v>
      </c>
      <c r="H30" t="s">
        <v>2016</v>
      </c>
      <c r="I30" t="s">
        <v>2016</v>
      </c>
    </row>
    <row r="31" spans="1:9" x14ac:dyDescent="0.35">
      <c r="A31">
        <v>29</v>
      </c>
      <c r="B31" t="s">
        <v>256</v>
      </c>
      <c r="C31">
        <v>2024</v>
      </c>
      <c r="D31" t="s">
        <v>259</v>
      </c>
      <c r="E31" t="s">
        <v>262</v>
      </c>
      <c r="F31" s="8" t="s">
        <v>2014</v>
      </c>
      <c r="G31" t="s">
        <v>2039</v>
      </c>
      <c r="H31" t="s">
        <v>2016</v>
      </c>
      <c r="I31" t="s">
        <v>2016</v>
      </c>
    </row>
    <row r="32" spans="1:9" x14ac:dyDescent="0.35">
      <c r="A32">
        <v>30</v>
      </c>
      <c r="B32" t="s">
        <v>263</v>
      </c>
      <c r="C32">
        <v>2024</v>
      </c>
      <c r="D32" t="s">
        <v>266</v>
      </c>
      <c r="E32" t="s">
        <v>269</v>
      </c>
      <c r="F32" s="8" t="s">
        <v>2014</v>
      </c>
      <c r="G32" t="s">
        <v>2040</v>
      </c>
      <c r="H32" t="s">
        <v>2016</v>
      </c>
      <c r="I32" t="s">
        <v>2016</v>
      </c>
    </row>
    <row r="33" spans="1:9" x14ac:dyDescent="0.35">
      <c r="A33">
        <v>31</v>
      </c>
      <c r="B33" t="s">
        <v>270</v>
      </c>
      <c r="C33">
        <v>2024</v>
      </c>
      <c r="D33" t="s">
        <v>272</v>
      </c>
      <c r="E33" t="s">
        <v>275</v>
      </c>
      <c r="F33" s="8" t="s">
        <v>2018</v>
      </c>
      <c r="H33" t="s">
        <v>2016</v>
      </c>
      <c r="I33" t="s">
        <v>2016</v>
      </c>
    </row>
    <row r="34" spans="1:9" x14ac:dyDescent="0.35">
      <c r="A34">
        <v>32</v>
      </c>
      <c r="B34" t="s">
        <v>276</v>
      </c>
      <c r="C34">
        <v>2024</v>
      </c>
      <c r="D34" t="s">
        <v>278</v>
      </c>
      <c r="E34" t="s">
        <v>281</v>
      </c>
      <c r="F34" s="8" t="s">
        <v>2014</v>
      </c>
      <c r="G34" t="s">
        <v>2041</v>
      </c>
      <c r="H34" t="s">
        <v>2016</v>
      </c>
      <c r="I34" t="s">
        <v>2016</v>
      </c>
    </row>
    <row r="35" spans="1:9" x14ac:dyDescent="0.35">
      <c r="A35">
        <v>33</v>
      </c>
      <c r="B35" t="s">
        <v>282</v>
      </c>
      <c r="C35">
        <v>2024</v>
      </c>
      <c r="D35" t="s">
        <v>284</v>
      </c>
      <c r="E35" t="s">
        <v>287</v>
      </c>
      <c r="F35" s="8" t="s">
        <v>2014</v>
      </c>
      <c r="G35" t="s">
        <v>2042</v>
      </c>
      <c r="H35" t="s">
        <v>2016</v>
      </c>
      <c r="I35" t="s">
        <v>2016</v>
      </c>
    </row>
    <row r="36" spans="1:9" x14ac:dyDescent="0.35">
      <c r="A36">
        <v>34</v>
      </c>
      <c r="B36" t="s">
        <v>288</v>
      </c>
      <c r="C36">
        <v>2024</v>
      </c>
      <c r="D36" t="s">
        <v>290</v>
      </c>
      <c r="E36" t="s">
        <v>293</v>
      </c>
      <c r="F36" s="8" t="s">
        <v>2014</v>
      </c>
      <c r="G36" t="s">
        <v>2043</v>
      </c>
      <c r="H36" t="s">
        <v>2016</v>
      </c>
      <c r="I36" t="s">
        <v>2016</v>
      </c>
    </row>
    <row r="37" spans="1:9" x14ac:dyDescent="0.35">
      <c r="A37">
        <v>35</v>
      </c>
      <c r="B37" t="s">
        <v>294</v>
      </c>
      <c r="C37">
        <v>2024</v>
      </c>
      <c r="D37" t="s">
        <v>84</v>
      </c>
      <c r="E37" t="s">
        <v>299</v>
      </c>
      <c r="F37" s="8" t="s">
        <v>2014</v>
      </c>
      <c r="G37" t="s">
        <v>2044</v>
      </c>
      <c r="H37" t="s">
        <v>2016</v>
      </c>
      <c r="I37" t="s">
        <v>2016</v>
      </c>
    </row>
    <row r="38" spans="1:9" x14ac:dyDescent="0.35">
      <c r="A38">
        <v>36</v>
      </c>
      <c r="B38" t="s">
        <v>300</v>
      </c>
      <c r="C38">
        <v>2024</v>
      </c>
      <c r="D38" t="s">
        <v>302</v>
      </c>
      <c r="E38" t="s">
        <v>305</v>
      </c>
      <c r="F38" s="8" t="s">
        <v>2014</v>
      </c>
      <c r="G38" t="s">
        <v>2045</v>
      </c>
      <c r="H38" t="s">
        <v>2016</v>
      </c>
      <c r="I38" t="s">
        <v>2016</v>
      </c>
    </row>
    <row r="39" spans="1:9" x14ac:dyDescent="0.35">
      <c r="A39">
        <v>37</v>
      </c>
      <c r="B39" t="s">
        <v>306</v>
      </c>
      <c r="C39">
        <v>2024</v>
      </c>
      <c r="D39" t="s">
        <v>308</v>
      </c>
      <c r="E39" t="s">
        <v>311</v>
      </c>
      <c r="F39" s="8" t="s">
        <v>2014</v>
      </c>
      <c r="G39" t="s">
        <v>2046</v>
      </c>
      <c r="H39" t="s">
        <v>2016</v>
      </c>
      <c r="I39" t="s">
        <v>2016</v>
      </c>
    </row>
    <row r="40" spans="1:9" x14ac:dyDescent="0.35">
      <c r="A40">
        <v>38</v>
      </c>
      <c r="B40" t="s">
        <v>312</v>
      </c>
      <c r="C40">
        <v>2024</v>
      </c>
      <c r="D40" t="s">
        <v>314</v>
      </c>
      <c r="E40" t="s">
        <v>317</v>
      </c>
      <c r="F40" s="8" t="s">
        <v>2014</v>
      </c>
      <c r="G40" t="s">
        <v>2047</v>
      </c>
      <c r="H40" t="s">
        <v>2016</v>
      </c>
      <c r="I40" t="s">
        <v>2016</v>
      </c>
    </row>
    <row r="41" spans="1:9" x14ac:dyDescent="0.35">
      <c r="A41">
        <v>39</v>
      </c>
      <c r="B41" t="s">
        <v>318</v>
      </c>
      <c r="C41">
        <v>2024</v>
      </c>
      <c r="D41" t="s">
        <v>320</v>
      </c>
      <c r="E41" t="s">
        <v>323</v>
      </c>
      <c r="F41" s="8" t="s">
        <v>2018</v>
      </c>
      <c r="H41" t="s">
        <v>2016</v>
      </c>
      <c r="I41" t="s">
        <v>2016</v>
      </c>
    </row>
    <row r="42" spans="1:9" x14ac:dyDescent="0.35">
      <c r="A42">
        <v>40</v>
      </c>
      <c r="B42" t="s">
        <v>324</v>
      </c>
      <c r="C42">
        <v>2024</v>
      </c>
      <c r="D42" t="s">
        <v>327</v>
      </c>
      <c r="E42" t="s">
        <v>330</v>
      </c>
      <c r="F42" s="8" t="s">
        <v>2014</v>
      </c>
      <c r="G42" t="s">
        <v>2048</v>
      </c>
      <c r="H42" t="s">
        <v>2016</v>
      </c>
      <c r="I42" t="s">
        <v>2016</v>
      </c>
    </row>
    <row r="43" spans="1:9" x14ac:dyDescent="0.35">
      <c r="A43">
        <v>41</v>
      </c>
      <c r="B43" t="s">
        <v>331</v>
      </c>
      <c r="C43">
        <v>2024</v>
      </c>
      <c r="D43" t="s">
        <v>334</v>
      </c>
      <c r="E43" t="s">
        <v>337</v>
      </c>
      <c r="F43" s="8" t="s">
        <v>2018</v>
      </c>
      <c r="H43" t="s">
        <v>2016</v>
      </c>
      <c r="I43" t="s">
        <v>2016</v>
      </c>
    </row>
    <row r="44" spans="1:9" x14ac:dyDescent="0.35">
      <c r="A44">
        <v>42</v>
      </c>
      <c r="B44" t="s">
        <v>338</v>
      </c>
      <c r="C44">
        <v>2024</v>
      </c>
      <c r="D44" t="s">
        <v>340</v>
      </c>
      <c r="E44" t="s">
        <v>343</v>
      </c>
      <c r="F44" s="8" t="s">
        <v>2014</v>
      </c>
      <c r="G44" t="s">
        <v>2049</v>
      </c>
      <c r="H44" t="s">
        <v>2016</v>
      </c>
      <c r="I44" t="s">
        <v>2016</v>
      </c>
    </row>
    <row r="45" spans="1:9" x14ac:dyDescent="0.35">
      <c r="A45">
        <v>43</v>
      </c>
      <c r="B45" t="s">
        <v>344</v>
      </c>
      <c r="C45">
        <v>2024</v>
      </c>
      <c r="D45" t="s">
        <v>347</v>
      </c>
      <c r="E45" t="s">
        <v>350</v>
      </c>
      <c r="F45" s="8" t="s">
        <v>2014</v>
      </c>
      <c r="G45" t="s">
        <v>2050</v>
      </c>
      <c r="H45" t="s">
        <v>2016</v>
      </c>
      <c r="I45" t="s">
        <v>2016</v>
      </c>
    </row>
    <row r="46" spans="1:9" x14ac:dyDescent="0.35">
      <c r="A46">
        <v>44</v>
      </c>
      <c r="B46" t="s">
        <v>351</v>
      </c>
      <c r="C46">
        <v>2024</v>
      </c>
      <c r="D46" t="s">
        <v>354</v>
      </c>
      <c r="E46" t="s">
        <v>357</v>
      </c>
      <c r="F46" s="8" t="s">
        <v>2014</v>
      </c>
      <c r="G46" t="s">
        <v>2051</v>
      </c>
      <c r="H46" t="s">
        <v>2016</v>
      </c>
      <c r="I46" t="s">
        <v>2016</v>
      </c>
    </row>
    <row r="47" spans="1:9" x14ac:dyDescent="0.35">
      <c r="A47">
        <v>45</v>
      </c>
      <c r="B47" t="s">
        <v>358</v>
      </c>
      <c r="C47">
        <v>2024</v>
      </c>
      <c r="D47" t="s">
        <v>360</v>
      </c>
      <c r="E47" t="s">
        <v>363</v>
      </c>
      <c r="F47" s="8" t="s">
        <v>2014</v>
      </c>
      <c r="G47" t="s">
        <v>2052</v>
      </c>
      <c r="H47" t="s">
        <v>2016</v>
      </c>
      <c r="I47" t="s">
        <v>2016</v>
      </c>
    </row>
    <row r="48" spans="1:9" x14ac:dyDescent="0.35">
      <c r="A48">
        <v>46</v>
      </c>
      <c r="B48" t="s">
        <v>364</v>
      </c>
      <c r="C48">
        <v>2024</v>
      </c>
      <c r="D48" t="s">
        <v>366</v>
      </c>
      <c r="E48" t="s">
        <v>369</v>
      </c>
      <c r="F48" s="8" t="s">
        <v>2014</v>
      </c>
      <c r="G48" t="s">
        <v>2053</v>
      </c>
      <c r="H48" t="s">
        <v>2016</v>
      </c>
      <c r="I48" t="s">
        <v>2016</v>
      </c>
    </row>
    <row r="49" spans="1:9" x14ac:dyDescent="0.35">
      <c r="A49">
        <v>47</v>
      </c>
      <c r="B49" t="s">
        <v>370</v>
      </c>
      <c r="C49">
        <v>2024</v>
      </c>
      <c r="D49" t="s">
        <v>372</v>
      </c>
      <c r="E49" t="s">
        <v>375</v>
      </c>
      <c r="F49" s="8" t="s">
        <v>2014</v>
      </c>
      <c r="G49" t="s">
        <v>2054</v>
      </c>
      <c r="H49" t="s">
        <v>2016</v>
      </c>
      <c r="I49" t="s">
        <v>2016</v>
      </c>
    </row>
    <row r="50" spans="1:9" x14ac:dyDescent="0.35">
      <c r="A50">
        <v>48</v>
      </c>
      <c r="B50" t="s">
        <v>376</v>
      </c>
      <c r="C50">
        <v>2024</v>
      </c>
      <c r="D50" t="s">
        <v>378</v>
      </c>
      <c r="E50" t="s">
        <v>381</v>
      </c>
      <c r="F50" s="8" t="s">
        <v>2014</v>
      </c>
      <c r="G50" t="s">
        <v>2055</v>
      </c>
      <c r="H50" t="s">
        <v>2016</v>
      </c>
      <c r="I50" t="s">
        <v>2016</v>
      </c>
    </row>
    <row r="51" spans="1:9" x14ac:dyDescent="0.35">
      <c r="A51">
        <v>49</v>
      </c>
      <c r="B51" t="s">
        <v>382</v>
      </c>
      <c r="C51">
        <v>2024</v>
      </c>
      <c r="D51" t="s">
        <v>384</v>
      </c>
      <c r="E51" t="s">
        <v>387</v>
      </c>
      <c r="F51" s="8" t="s">
        <v>2014</v>
      </c>
      <c r="G51" t="s">
        <v>2056</v>
      </c>
      <c r="H51" t="s">
        <v>2016</v>
      </c>
      <c r="I51" t="s">
        <v>2016</v>
      </c>
    </row>
    <row r="52" spans="1:9" x14ac:dyDescent="0.35">
      <c r="A52">
        <v>50</v>
      </c>
      <c r="B52" t="s">
        <v>388</v>
      </c>
      <c r="C52">
        <v>2024</v>
      </c>
      <c r="D52" t="s">
        <v>390</v>
      </c>
      <c r="E52" t="s">
        <v>393</v>
      </c>
      <c r="F52" s="8" t="s">
        <v>2018</v>
      </c>
      <c r="H52" t="s">
        <v>2016</v>
      </c>
      <c r="I52" t="s">
        <v>2016</v>
      </c>
    </row>
    <row r="53" spans="1:9" x14ac:dyDescent="0.35">
      <c r="A53">
        <v>51</v>
      </c>
      <c r="B53" t="s">
        <v>394</v>
      </c>
      <c r="C53">
        <v>2024</v>
      </c>
      <c r="D53" t="s">
        <v>397</v>
      </c>
      <c r="E53" t="s">
        <v>400</v>
      </c>
      <c r="F53" s="8" t="s">
        <v>2014</v>
      </c>
      <c r="G53" t="s">
        <v>2057</v>
      </c>
      <c r="H53" t="s">
        <v>2016</v>
      </c>
      <c r="I53" t="s">
        <v>2016</v>
      </c>
    </row>
    <row r="54" spans="1:9" x14ac:dyDescent="0.35">
      <c r="A54">
        <v>52</v>
      </c>
      <c r="B54" t="s">
        <v>401</v>
      </c>
      <c r="C54">
        <v>2024</v>
      </c>
      <c r="D54" t="s">
        <v>404</v>
      </c>
      <c r="E54" t="s">
        <v>407</v>
      </c>
      <c r="F54" s="8" t="s">
        <v>2014</v>
      </c>
      <c r="G54" t="s">
        <v>2058</v>
      </c>
      <c r="H54" t="s">
        <v>2016</v>
      </c>
      <c r="I54" t="s">
        <v>2016</v>
      </c>
    </row>
    <row r="55" spans="1:9" x14ac:dyDescent="0.35">
      <c r="A55">
        <v>53</v>
      </c>
      <c r="B55" t="s">
        <v>408</v>
      </c>
      <c r="C55">
        <v>2024</v>
      </c>
      <c r="D55" t="s">
        <v>410</v>
      </c>
      <c r="E55" t="s">
        <v>413</v>
      </c>
      <c r="F55" s="8" t="s">
        <v>2014</v>
      </c>
      <c r="G55" t="s">
        <v>2059</v>
      </c>
      <c r="H55" t="s">
        <v>2016</v>
      </c>
      <c r="I55" t="s">
        <v>2016</v>
      </c>
    </row>
    <row r="56" spans="1:9" x14ac:dyDescent="0.35">
      <c r="A56">
        <v>54</v>
      </c>
      <c r="B56" t="s">
        <v>414</v>
      </c>
      <c r="C56">
        <v>2024</v>
      </c>
      <c r="D56" t="s">
        <v>416</v>
      </c>
      <c r="E56" t="s">
        <v>419</v>
      </c>
      <c r="F56" s="8" t="s">
        <v>2014</v>
      </c>
      <c r="G56" t="s">
        <v>2060</v>
      </c>
      <c r="H56" t="s">
        <v>2016</v>
      </c>
      <c r="I56" t="s">
        <v>2016</v>
      </c>
    </row>
    <row r="57" spans="1:9" x14ac:dyDescent="0.35">
      <c r="A57">
        <v>55</v>
      </c>
      <c r="B57" t="s">
        <v>420</v>
      </c>
      <c r="C57">
        <v>2024</v>
      </c>
      <c r="D57" t="s">
        <v>421</v>
      </c>
      <c r="E57" t="s">
        <v>424</v>
      </c>
      <c r="F57" s="8" t="s">
        <v>2014</v>
      </c>
      <c r="G57" t="s">
        <v>2061</v>
      </c>
      <c r="H57" t="s">
        <v>2016</v>
      </c>
      <c r="I57" t="s">
        <v>2016</v>
      </c>
    </row>
    <row r="58" spans="1:9" x14ac:dyDescent="0.35">
      <c r="A58">
        <v>56</v>
      </c>
      <c r="B58" t="s">
        <v>425</v>
      </c>
      <c r="C58">
        <v>2024</v>
      </c>
      <c r="D58" t="s">
        <v>427</v>
      </c>
      <c r="E58" t="s">
        <v>430</v>
      </c>
      <c r="F58" s="8" t="s">
        <v>2014</v>
      </c>
      <c r="G58" t="s">
        <v>2062</v>
      </c>
      <c r="H58" t="s">
        <v>2016</v>
      </c>
      <c r="I58" t="s">
        <v>2016</v>
      </c>
    </row>
    <row r="59" spans="1:9" x14ac:dyDescent="0.35">
      <c r="A59">
        <v>57</v>
      </c>
      <c r="B59" t="s">
        <v>431</v>
      </c>
      <c r="C59">
        <v>2024</v>
      </c>
      <c r="D59" t="s">
        <v>434</v>
      </c>
      <c r="E59" t="s">
        <v>437</v>
      </c>
      <c r="F59" s="8" t="s">
        <v>2014</v>
      </c>
      <c r="G59" t="s">
        <v>2063</v>
      </c>
      <c r="H59" t="s">
        <v>2016</v>
      </c>
      <c r="I59" t="s">
        <v>2016</v>
      </c>
    </row>
    <row r="60" spans="1:9" x14ac:dyDescent="0.35">
      <c r="A60">
        <v>58</v>
      </c>
      <c r="B60" t="s">
        <v>438</v>
      </c>
      <c r="C60">
        <v>2024</v>
      </c>
      <c r="D60" t="s">
        <v>441</v>
      </c>
      <c r="E60" t="s">
        <v>444</v>
      </c>
      <c r="F60" s="8" t="s">
        <v>2014</v>
      </c>
      <c r="G60" t="s">
        <v>2064</v>
      </c>
      <c r="H60" t="s">
        <v>2016</v>
      </c>
      <c r="I60" t="s">
        <v>2016</v>
      </c>
    </row>
    <row r="61" spans="1:9" x14ac:dyDescent="0.35">
      <c r="A61">
        <v>59</v>
      </c>
      <c r="B61" t="s">
        <v>63</v>
      </c>
      <c r="C61">
        <v>2024</v>
      </c>
      <c r="D61" t="s">
        <v>66</v>
      </c>
      <c r="E61" t="s">
        <v>69</v>
      </c>
      <c r="F61" s="8" t="s">
        <v>2014</v>
      </c>
      <c r="G61" t="s">
        <v>2065</v>
      </c>
      <c r="H61" t="s">
        <v>2016</v>
      </c>
      <c r="I61" t="s">
        <v>2016</v>
      </c>
    </row>
    <row r="62" spans="1:9" x14ac:dyDescent="0.35">
      <c r="A62">
        <v>60</v>
      </c>
      <c r="B62" t="s">
        <v>448</v>
      </c>
      <c r="C62">
        <v>2024</v>
      </c>
      <c r="D62" t="s">
        <v>450</v>
      </c>
      <c r="E62" t="s">
        <v>453</v>
      </c>
      <c r="F62" s="8" t="s">
        <v>2014</v>
      </c>
      <c r="G62" t="s">
        <v>2066</v>
      </c>
      <c r="H62" t="s">
        <v>2016</v>
      </c>
      <c r="I62" t="s">
        <v>2016</v>
      </c>
    </row>
    <row r="63" spans="1:9" x14ac:dyDescent="0.35">
      <c r="A63">
        <v>61</v>
      </c>
      <c r="B63" t="s">
        <v>454</v>
      </c>
      <c r="C63">
        <v>2024</v>
      </c>
      <c r="D63" t="s">
        <v>456</v>
      </c>
      <c r="E63" t="s">
        <v>459</v>
      </c>
      <c r="F63" s="8" t="s">
        <v>2018</v>
      </c>
      <c r="H63" t="s">
        <v>2016</v>
      </c>
      <c r="I63" t="s">
        <v>2016</v>
      </c>
    </row>
    <row r="64" spans="1:9" x14ac:dyDescent="0.35">
      <c r="A64">
        <v>62</v>
      </c>
      <c r="B64" t="s">
        <v>460</v>
      </c>
      <c r="C64">
        <v>2024</v>
      </c>
      <c r="D64" t="s">
        <v>463</v>
      </c>
      <c r="E64" t="s">
        <v>465</v>
      </c>
      <c r="F64" s="8" t="s">
        <v>2014</v>
      </c>
      <c r="G64" t="s">
        <v>2067</v>
      </c>
      <c r="H64" t="s">
        <v>2016</v>
      </c>
      <c r="I64" t="s">
        <v>2016</v>
      </c>
    </row>
    <row r="65" spans="1:9" x14ac:dyDescent="0.35">
      <c r="A65">
        <v>63</v>
      </c>
      <c r="B65" t="s">
        <v>466</v>
      </c>
      <c r="C65">
        <v>2024</v>
      </c>
      <c r="D65" t="s">
        <v>469</v>
      </c>
      <c r="E65" t="s">
        <v>472</v>
      </c>
      <c r="F65" s="8" t="s">
        <v>2014</v>
      </c>
      <c r="G65" t="s">
        <v>2068</v>
      </c>
      <c r="H65" t="s">
        <v>2016</v>
      </c>
      <c r="I65" t="s">
        <v>2016</v>
      </c>
    </row>
    <row r="66" spans="1:9" x14ac:dyDescent="0.35">
      <c r="A66">
        <v>64</v>
      </c>
      <c r="B66" t="s">
        <v>473</v>
      </c>
      <c r="C66">
        <v>2024</v>
      </c>
      <c r="D66" t="s">
        <v>475</v>
      </c>
      <c r="E66" t="s">
        <v>478</v>
      </c>
      <c r="F66" s="8" t="s">
        <v>2014</v>
      </c>
      <c r="G66" t="s">
        <v>2069</v>
      </c>
      <c r="H66" t="s">
        <v>2016</v>
      </c>
      <c r="I66" t="s">
        <v>2016</v>
      </c>
    </row>
    <row r="67" spans="1:9" x14ac:dyDescent="0.35">
      <c r="A67">
        <v>65</v>
      </c>
      <c r="B67" t="s">
        <v>479</v>
      </c>
      <c r="C67">
        <v>2024</v>
      </c>
      <c r="D67" t="s">
        <v>481</v>
      </c>
      <c r="E67" t="s">
        <v>484</v>
      </c>
      <c r="F67" s="8" t="s">
        <v>2014</v>
      </c>
      <c r="G67" t="s">
        <v>2070</v>
      </c>
      <c r="H67" t="s">
        <v>2016</v>
      </c>
      <c r="I67" t="s">
        <v>2016</v>
      </c>
    </row>
    <row r="68" spans="1:9" x14ac:dyDescent="0.35">
      <c r="A68">
        <v>66</v>
      </c>
      <c r="B68" t="s">
        <v>485</v>
      </c>
      <c r="C68">
        <v>2024</v>
      </c>
      <c r="D68" t="s">
        <v>488</v>
      </c>
      <c r="E68" t="s">
        <v>491</v>
      </c>
      <c r="F68" s="8" t="s">
        <v>2018</v>
      </c>
      <c r="H68" t="s">
        <v>2016</v>
      </c>
      <c r="I68" t="s">
        <v>2016</v>
      </c>
    </row>
    <row r="69" spans="1:9" x14ac:dyDescent="0.35">
      <c r="A69">
        <v>67</v>
      </c>
      <c r="B69" t="s">
        <v>492</v>
      </c>
      <c r="C69">
        <v>2024</v>
      </c>
      <c r="D69" t="s">
        <v>494</v>
      </c>
      <c r="E69" t="s">
        <v>497</v>
      </c>
      <c r="F69" s="8" t="s">
        <v>2014</v>
      </c>
      <c r="G69" t="s">
        <v>2071</v>
      </c>
      <c r="H69" t="s">
        <v>2016</v>
      </c>
      <c r="I69" t="s">
        <v>2016</v>
      </c>
    </row>
    <row r="70" spans="1:9" x14ac:dyDescent="0.35">
      <c r="A70">
        <v>68</v>
      </c>
      <c r="B70" t="s">
        <v>498</v>
      </c>
      <c r="C70">
        <v>2024</v>
      </c>
      <c r="D70" t="s">
        <v>500</v>
      </c>
      <c r="E70" t="s">
        <v>503</v>
      </c>
      <c r="F70" s="8" t="s">
        <v>2014</v>
      </c>
      <c r="G70" t="s">
        <v>2072</v>
      </c>
      <c r="H70" t="s">
        <v>2016</v>
      </c>
      <c r="I70" t="s">
        <v>2016</v>
      </c>
    </row>
    <row r="71" spans="1:9" x14ac:dyDescent="0.35">
      <c r="A71">
        <v>69</v>
      </c>
      <c r="B71" t="s">
        <v>504</v>
      </c>
      <c r="C71">
        <v>2024</v>
      </c>
      <c r="D71" t="s">
        <v>506</v>
      </c>
      <c r="E71" t="s">
        <v>509</v>
      </c>
      <c r="F71" s="8" t="s">
        <v>2018</v>
      </c>
      <c r="H71" t="s">
        <v>2016</v>
      </c>
      <c r="I71" t="s">
        <v>2016</v>
      </c>
    </row>
    <row r="72" spans="1:9" x14ac:dyDescent="0.35">
      <c r="A72">
        <v>70</v>
      </c>
      <c r="B72" t="s">
        <v>510</v>
      </c>
      <c r="C72">
        <v>2024</v>
      </c>
      <c r="D72" t="s">
        <v>512</v>
      </c>
      <c r="E72" t="s">
        <v>515</v>
      </c>
      <c r="F72" s="8" t="s">
        <v>2014</v>
      </c>
      <c r="G72" t="s">
        <v>2073</v>
      </c>
      <c r="H72" t="s">
        <v>2016</v>
      </c>
      <c r="I72" t="s">
        <v>2016</v>
      </c>
    </row>
    <row r="73" spans="1:9" x14ac:dyDescent="0.35">
      <c r="A73">
        <v>71</v>
      </c>
      <c r="B73" t="s">
        <v>516</v>
      </c>
      <c r="C73">
        <v>2024</v>
      </c>
      <c r="D73" t="s">
        <v>518</v>
      </c>
      <c r="E73" t="s">
        <v>521</v>
      </c>
      <c r="F73" s="8" t="s">
        <v>2014</v>
      </c>
      <c r="G73" t="s">
        <v>2074</v>
      </c>
      <c r="H73" t="s">
        <v>2016</v>
      </c>
      <c r="I73" t="s">
        <v>2016</v>
      </c>
    </row>
    <row r="74" spans="1:9" x14ac:dyDescent="0.35">
      <c r="A74">
        <v>72</v>
      </c>
      <c r="B74" t="s">
        <v>522</v>
      </c>
      <c r="C74">
        <v>2024</v>
      </c>
      <c r="D74" t="s">
        <v>525</v>
      </c>
      <c r="E74" t="s">
        <v>528</v>
      </c>
      <c r="F74" s="8" t="s">
        <v>2018</v>
      </c>
      <c r="H74" t="s">
        <v>2016</v>
      </c>
      <c r="I74" t="s">
        <v>2016</v>
      </c>
    </row>
    <row r="75" spans="1:9" x14ac:dyDescent="0.35">
      <c r="A75">
        <v>73</v>
      </c>
      <c r="B75" t="s">
        <v>529</v>
      </c>
      <c r="C75">
        <v>2024</v>
      </c>
      <c r="D75" t="s">
        <v>531</v>
      </c>
      <c r="E75" t="s">
        <v>534</v>
      </c>
      <c r="F75" s="8" t="s">
        <v>2014</v>
      </c>
      <c r="G75" t="s">
        <v>2075</v>
      </c>
      <c r="H75" t="s">
        <v>2016</v>
      </c>
      <c r="I75" t="s">
        <v>2016</v>
      </c>
    </row>
    <row r="76" spans="1:9" x14ac:dyDescent="0.35">
      <c r="A76">
        <v>74</v>
      </c>
      <c r="B76" t="s">
        <v>535</v>
      </c>
      <c r="C76">
        <v>2024</v>
      </c>
      <c r="D76" t="s">
        <v>537</v>
      </c>
      <c r="E76" t="s">
        <v>539</v>
      </c>
      <c r="F76" s="8" t="s">
        <v>2014</v>
      </c>
      <c r="G76" t="s">
        <v>2076</v>
      </c>
      <c r="H76" t="s">
        <v>2016</v>
      </c>
      <c r="I76" t="s">
        <v>2016</v>
      </c>
    </row>
    <row r="77" spans="1:9" x14ac:dyDescent="0.35">
      <c r="A77">
        <v>75</v>
      </c>
      <c r="B77" t="s">
        <v>540</v>
      </c>
      <c r="C77">
        <v>2024</v>
      </c>
      <c r="D77" t="s">
        <v>542</v>
      </c>
      <c r="E77" t="s">
        <v>545</v>
      </c>
      <c r="F77" s="8" t="s">
        <v>2014</v>
      </c>
      <c r="G77" t="s">
        <v>2077</v>
      </c>
      <c r="H77" t="s">
        <v>2016</v>
      </c>
      <c r="I77" t="s">
        <v>2016</v>
      </c>
    </row>
    <row r="78" spans="1:9" x14ac:dyDescent="0.35">
      <c r="A78">
        <v>76</v>
      </c>
      <c r="B78" t="s">
        <v>546</v>
      </c>
      <c r="C78">
        <v>2024</v>
      </c>
      <c r="D78" t="s">
        <v>548</v>
      </c>
      <c r="E78" t="s">
        <v>551</v>
      </c>
      <c r="F78" s="8" t="s">
        <v>2014</v>
      </c>
      <c r="G78" t="s">
        <v>2078</v>
      </c>
      <c r="H78" t="s">
        <v>2016</v>
      </c>
      <c r="I78" t="s">
        <v>2016</v>
      </c>
    </row>
    <row r="79" spans="1:9" x14ac:dyDescent="0.35">
      <c r="A79">
        <v>77</v>
      </c>
      <c r="B79" t="s">
        <v>552</v>
      </c>
      <c r="C79">
        <v>2024</v>
      </c>
      <c r="D79" t="s">
        <v>555</v>
      </c>
      <c r="E79" t="s">
        <v>558</v>
      </c>
      <c r="F79" s="8" t="s">
        <v>2018</v>
      </c>
      <c r="H79" t="s">
        <v>2016</v>
      </c>
      <c r="I79" t="s">
        <v>2016</v>
      </c>
    </row>
    <row r="80" spans="1:9" x14ac:dyDescent="0.35">
      <c r="A80">
        <v>78</v>
      </c>
      <c r="B80" t="s">
        <v>559</v>
      </c>
      <c r="C80">
        <v>2024</v>
      </c>
      <c r="D80" t="s">
        <v>562</v>
      </c>
      <c r="E80" t="s">
        <v>565</v>
      </c>
      <c r="F80" s="8" t="s">
        <v>2018</v>
      </c>
      <c r="H80" t="s">
        <v>2016</v>
      </c>
      <c r="I80" t="s">
        <v>2016</v>
      </c>
    </row>
    <row r="81" spans="1:9" x14ac:dyDescent="0.35">
      <c r="A81">
        <v>79</v>
      </c>
      <c r="B81" t="s">
        <v>566</v>
      </c>
      <c r="C81">
        <v>2024</v>
      </c>
      <c r="D81" t="s">
        <v>568</v>
      </c>
      <c r="E81" t="s">
        <v>571</v>
      </c>
      <c r="F81" s="8" t="s">
        <v>2014</v>
      </c>
      <c r="G81" t="s">
        <v>2079</v>
      </c>
      <c r="H81" t="s">
        <v>2016</v>
      </c>
      <c r="I81" t="s">
        <v>2016</v>
      </c>
    </row>
    <row r="82" spans="1:9" x14ac:dyDescent="0.35">
      <c r="A82">
        <v>80</v>
      </c>
      <c r="B82" t="s">
        <v>572</v>
      </c>
      <c r="C82">
        <v>2024</v>
      </c>
      <c r="D82" t="s">
        <v>575</v>
      </c>
      <c r="E82" t="s">
        <v>578</v>
      </c>
      <c r="F82" s="8" t="s">
        <v>2014</v>
      </c>
      <c r="G82" t="s">
        <v>2080</v>
      </c>
      <c r="H82" t="s">
        <v>2016</v>
      </c>
      <c r="I82" t="s">
        <v>2016</v>
      </c>
    </row>
    <row r="83" spans="1:9" x14ac:dyDescent="0.35">
      <c r="A83">
        <v>81</v>
      </c>
      <c r="B83" t="s">
        <v>579</v>
      </c>
      <c r="C83">
        <v>2024</v>
      </c>
      <c r="D83" t="s">
        <v>582</v>
      </c>
      <c r="E83" t="s">
        <v>585</v>
      </c>
      <c r="F83" s="8" t="s">
        <v>2014</v>
      </c>
      <c r="G83" t="s">
        <v>2081</v>
      </c>
      <c r="H83" t="s">
        <v>2016</v>
      </c>
      <c r="I83" t="s">
        <v>2016</v>
      </c>
    </row>
    <row r="84" spans="1:9" x14ac:dyDescent="0.35">
      <c r="A84">
        <v>82</v>
      </c>
      <c r="B84" t="s">
        <v>586</v>
      </c>
      <c r="C84">
        <v>2024</v>
      </c>
      <c r="D84" t="s">
        <v>588</v>
      </c>
      <c r="E84" t="s">
        <v>591</v>
      </c>
      <c r="F84" s="8" t="s">
        <v>2014</v>
      </c>
      <c r="G84" t="s">
        <v>2082</v>
      </c>
      <c r="H84" t="s">
        <v>2016</v>
      </c>
      <c r="I84" t="s">
        <v>2016</v>
      </c>
    </row>
    <row r="85" spans="1:9" x14ac:dyDescent="0.35">
      <c r="A85">
        <v>83</v>
      </c>
      <c r="B85" t="s">
        <v>592</v>
      </c>
      <c r="C85">
        <v>2024</v>
      </c>
      <c r="D85" t="s">
        <v>595</v>
      </c>
      <c r="E85" t="s">
        <v>598</v>
      </c>
      <c r="F85" s="8" t="s">
        <v>2014</v>
      </c>
      <c r="G85" t="s">
        <v>2083</v>
      </c>
      <c r="H85" t="s">
        <v>2016</v>
      </c>
      <c r="I85" t="s">
        <v>2016</v>
      </c>
    </row>
    <row r="86" spans="1:9" x14ac:dyDescent="0.35">
      <c r="A86">
        <v>84</v>
      </c>
      <c r="B86" t="s">
        <v>599</v>
      </c>
      <c r="C86">
        <v>2024</v>
      </c>
      <c r="D86" t="s">
        <v>84</v>
      </c>
      <c r="E86" t="s">
        <v>604</v>
      </c>
      <c r="F86" s="8" t="s">
        <v>2014</v>
      </c>
      <c r="G86" t="s">
        <v>2084</v>
      </c>
      <c r="H86" t="s">
        <v>2016</v>
      </c>
      <c r="I86" t="s">
        <v>2016</v>
      </c>
    </row>
    <row r="87" spans="1:9" x14ac:dyDescent="0.35">
      <c r="A87">
        <v>85</v>
      </c>
      <c r="B87" t="s">
        <v>605</v>
      </c>
      <c r="C87">
        <v>2024</v>
      </c>
      <c r="D87" t="s">
        <v>608</v>
      </c>
      <c r="E87" t="s">
        <v>611</v>
      </c>
      <c r="F87" s="8" t="s">
        <v>2014</v>
      </c>
      <c r="G87" t="s">
        <v>2085</v>
      </c>
      <c r="H87" t="s">
        <v>2016</v>
      </c>
      <c r="I87" t="s">
        <v>2016</v>
      </c>
    </row>
    <row r="88" spans="1:9" x14ac:dyDescent="0.35">
      <c r="A88">
        <v>86</v>
      </c>
      <c r="B88" t="s">
        <v>612</v>
      </c>
      <c r="C88">
        <v>2024</v>
      </c>
      <c r="D88" t="s">
        <v>614</v>
      </c>
      <c r="E88" t="s">
        <v>617</v>
      </c>
      <c r="F88" s="8" t="s">
        <v>2014</v>
      </c>
      <c r="G88" t="s">
        <v>2086</v>
      </c>
      <c r="H88" t="s">
        <v>2016</v>
      </c>
      <c r="I88" t="s">
        <v>2016</v>
      </c>
    </row>
    <row r="89" spans="1:9" x14ac:dyDescent="0.35">
      <c r="A89">
        <v>87</v>
      </c>
      <c r="B89" t="s">
        <v>618</v>
      </c>
      <c r="C89">
        <v>2024</v>
      </c>
      <c r="D89" t="s">
        <v>84</v>
      </c>
      <c r="E89" t="s">
        <v>622</v>
      </c>
      <c r="F89" s="8" t="s">
        <v>2014</v>
      </c>
      <c r="G89" t="s">
        <v>2087</v>
      </c>
      <c r="H89" t="s">
        <v>2016</v>
      </c>
      <c r="I89" t="s">
        <v>2016</v>
      </c>
    </row>
    <row r="90" spans="1:9" x14ac:dyDescent="0.35">
      <c r="A90">
        <v>88</v>
      </c>
      <c r="B90" t="s">
        <v>623</v>
      </c>
      <c r="C90">
        <v>2024</v>
      </c>
      <c r="D90" t="s">
        <v>625</v>
      </c>
      <c r="E90" t="s">
        <v>628</v>
      </c>
      <c r="F90" s="8" t="s">
        <v>2014</v>
      </c>
      <c r="G90" t="s">
        <v>2088</v>
      </c>
      <c r="H90" t="s">
        <v>2016</v>
      </c>
      <c r="I90" t="s">
        <v>2016</v>
      </c>
    </row>
    <row r="91" spans="1:9" x14ac:dyDescent="0.35">
      <c r="A91">
        <v>89</v>
      </c>
      <c r="B91" t="s">
        <v>629</v>
      </c>
      <c r="C91">
        <v>2024</v>
      </c>
      <c r="D91" t="s">
        <v>631</v>
      </c>
      <c r="E91" t="s">
        <v>634</v>
      </c>
      <c r="F91" s="8" t="s">
        <v>2014</v>
      </c>
      <c r="G91" t="s">
        <v>2089</v>
      </c>
      <c r="H91" t="s">
        <v>2016</v>
      </c>
      <c r="I91" t="s">
        <v>2016</v>
      </c>
    </row>
    <row r="92" spans="1:9" x14ac:dyDescent="0.35">
      <c r="A92">
        <v>90</v>
      </c>
      <c r="B92" t="s">
        <v>635</v>
      </c>
      <c r="C92">
        <v>2024</v>
      </c>
      <c r="D92" t="s">
        <v>637</v>
      </c>
      <c r="E92" t="s">
        <v>640</v>
      </c>
      <c r="F92" s="8" t="s">
        <v>2014</v>
      </c>
      <c r="G92" t="s">
        <v>2090</v>
      </c>
      <c r="H92" t="s">
        <v>2016</v>
      </c>
      <c r="I92" t="s">
        <v>2016</v>
      </c>
    </row>
    <row r="93" spans="1:9" x14ac:dyDescent="0.35">
      <c r="A93">
        <v>91</v>
      </c>
      <c r="B93" t="s">
        <v>641</v>
      </c>
      <c r="C93">
        <v>2024</v>
      </c>
      <c r="D93" t="s">
        <v>643</v>
      </c>
      <c r="E93" t="s">
        <v>646</v>
      </c>
      <c r="F93" s="8" t="s">
        <v>2014</v>
      </c>
      <c r="G93" t="s">
        <v>2091</v>
      </c>
      <c r="H93" t="s">
        <v>2016</v>
      </c>
      <c r="I93" t="s">
        <v>2016</v>
      </c>
    </row>
    <row r="94" spans="1:9" x14ac:dyDescent="0.35">
      <c r="A94">
        <v>92</v>
      </c>
      <c r="B94" t="s">
        <v>647</v>
      </c>
      <c r="C94">
        <v>2024</v>
      </c>
      <c r="D94" t="s">
        <v>649</v>
      </c>
      <c r="E94" t="s">
        <v>652</v>
      </c>
      <c r="F94" s="8" t="s">
        <v>2014</v>
      </c>
      <c r="G94" t="s">
        <v>2092</v>
      </c>
      <c r="H94" t="s">
        <v>2016</v>
      </c>
      <c r="I94" t="s">
        <v>2016</v>
      </c>
    </row>
    <row r="95" spans="1:9" x14ac:dyDescent="0.35">
      <c r="A95">
        <v>93</v>
      </c>
      <c r="B95" t="s">
        <v>653</v>
      </c>
      <c r="C95">
        <v>2024</v>
      </c>
      <c r="D95" t="s">
        <v>655</v>
      </c>
      <c r="E95" t="s">
        <v>658</v>
      </c>
      <c r="F95" s="8" t="s">
        <v>2014</v>
      </c>
      <c r="G95" t="s">
        <v>2093</v>
      </c>
      <c r="H95" t="s">
        <v>2016</v>
      </c>
      <c r="I95" t="s">
        <v>2016</v>
      </c>
    </row>
    <row r="96" spans="1:9" x14ac:dyDescent="0.35">
      <c r="A96">
        <v>94</v>
      </c>
      <c r="B96" t="s">
        <v>659</v>
      </c>
      <c r="C96">
        <v>2024</v>
      </c>
      <c r="D96" t="s">
        <v>662</v>
      </c>
      <c r="E96" t="s">
        <v>665</v>
      </c>
      <c r="F96" s="8" t="s">
        <v>2014</v>
      </c>
      <c r="G96" t="s">
        <v>2094</v>
      </c>
      <c r="H96" t="s">
        <v>2016</v>
      </c>
      <c r="I96" t="s">
        <v>2016</v>
      </c>
    </row>
    <row r="97" spans="1:9" x14ac:dyDescent="0.35">
      <c r="A97">
        <v>95</v>
      </c>
      <c r="B97" t="s">
        <v>666</v>
      </c>
      <c r="C97">
        <v>2024</v>
      </c>
      <c r="D97" t="s">
        <v>669</v>
      </c>
      <c r="E97" t="s">
        <v>672</v>
      </c>
      <c r="F97" s="8" t="s">
        <v>2014</v>
      </c>
      <c r="G97" t="s">
        <v>2095</v>
      </c>
      <c r="H97" t="s">
        <v>2016</v>
      </c>
      <c r="I97" t="s">
        <v>2016</v>
      </c>
    </row>
    <row r="98" spans="1:9" x14ac:dyDescent="0.35">
      <c r="A98">
        <v>96</v>
      </c>
      <c r="B98" t="s">
        <v>673</v>
      </c>
      <c r="C98">
        <v>2024</v>
      </c>
      <c r="D98" t="s">
        <v>676</v>
      </c>
      <c r="E98" t="s">
        <v>679</v>
      </c>
      <c r="F98" s="8" t="s">
        <v>2014</v>
      </c>
      <c r="G98" t="s">
        <v>2096</v>
      </c>
      <c r="H98" t="s">
        <v>2016</v>
      </c>
      <c r="I98" t="s">
        <v>2016</v>
      </c>
    </row>
    <row r="99" spans="1:9" x14ac:dyDescent="0.35">
      <c r="A99">
        <v>97</v>
      </c>
      <c r="B99" t="s">
        <v>680</v>
      </c>
      <c r="C99">
        <v>2023</v>
      </c>
      <c r="D99" t="s">
        <v>683</v>
      </c>
      <c r="E99" t="s">
        <v>685</v>
      </c>
      <c r="F99" s="8" t="s">
        <v>2018</v>
      </c>
      <c r="H99" t="s">
        <v>2016</v>
      </c>
      <c r="I99" t="s">
        <v>2016</v>
      </c>
    </row>
    <row r="100" spans="1:9" x14ac:dyDescent="0.35">
      <c r="A100">
        <v>98</v>
      </c>
      <c r="B100" t="s">
        <v>6</v>
      </c>
      <c r="C100">
        <v>2023</v>
      </c>
      <c r="D100" t="s">
        <v>7</v>
      </c>
      <c r="E100" t="s">
        <v>688</v>
      </c>
      <c r="F100" s="8" t="s">
        <v>2014</v>
      </c>
      <c r="G100" t="s">
        <v>2097</v>
      </c>
      <c r="H100" t="s">
        <v>2016</v>
      </c>
      <c r="I100" t="s">
        <v>2016</v>
      </c>
    </row>
    <row r="101" spans="1:9" x14ac:dyDescent="0.35">
      <c r="A101">
        <v>99</v>
      </c>
      <c r="B101" t="s">
        <v>689</v>
      </c>
      <c r="C101">
        <v>2023</v>
      </c>
      <c r="D101" t="s">
        <v>692</v>
      </c>
      <c r="E101" t="s">
        <v>694</v>
      </c>
      <c r="F101" s="8" t="s">
        <v>2018</v>
      </c>
      <c r="H101" t="s">
        <v>2016</v>
      </c>
      <c r="I101" t="s">
        <v>2016</v>
      </c>
    </row>
    <row r="102" spans="1:9" x14ac:dyDescent="0.35">
      <c r="A102">
        <v>100</v>
      </c>
      <c r="B102" t="s">
        <v>695</v>
      </c>
      <c r="C102">
        <v>2023</v>
      </c>
      <c r="D102" t="s">
        <v>698</v>
      </c>
      <c r="E102" t="s">
        <v>701</v>
      </c>
      <c r="F102" s="8" t="s">
        <v>2014</v>
      </c>
      <c r="G102" t="s">
        <v>2098</v>
      </c>
      <c r="H102" t="s">
        <v>2016</v>
      </c>
      <c r="I102" t="s">
        <v>2016</v>
      </c>
    </row>
    <row r="103" spans="1:9" x14ac:dyDescent="0.35">
      <c r="A103">
        <v>101</v>
      </c>
      <c r="B103" t="s">
        <v>702</v>
      </c>
      <c r="C103">
        <v>2023</v>
      </c>
      <c r="D103" t="s">
        <v>705</v>
      </c>
      <c r="E103" t="s">
        <v>708</v>
      </c>
      <c r="F103" s="8" t="s">
        <v>2014</v>
      </c>
      <c r="G103" t="s">
        <v>2099</v>
      </c>
      <c r="H103" t="s">
        <v>2016</v>
      </c>
      <c r="I103" t="s">
        <v>2016</v>
      </c>
    </row>
    <row r="104" spans="1:9" x14ac:dyDescent="0.35">
      <c r="A104">
        <v>102</v>
      </c>
      <c r="B104" t="s">
        <v>709</v>
      </c>
      <c r="C104">
        <v>2023</v>
      </c>
      <c r="D104" t="s">
        <v>712</v>
      </c>
      <c r="E104" t="s">
        <v>715</v>
      </c>
      <c r="F104" s="8" t="s">
        <v>2014</v>
      </c>
      <c r="G104" t="s">
        <v>2100</v>
      </c>
      <c r="H104" t="s">
        <v>2016</v>
      </c>
      <c r="I104" t="s">
        <v>2016</v>
      </c>
    </row>
    <row r="105" spans="1:9" x14ac:dyDescent="0.35">
      <c r="A105">
        <v>103</v>
      </c>
      <c r="B105" t="s">
        <v>716</v>
      </c>
      <c r="C105">
        <v>2023</v>
      </c>
      <c r="D105" t="s">
        <v>718</v>
      </c>
      <c r="E105" t="s">
        <v>721</v>
      </c>
      <c r="F105" s="8" t="s">
        <v>2014</v>
      </c>
      <c r="G105" t="s">
        <v>2101</v>
      </c>
      <c r="H105" t="s">
        <v>2016</v>
      </c>
      <c r="I105" t="s">
        <v>2016</v>
      </c>
    </row>
    <row r="106" spans="1:9" x14ac:dyDescent="0.35">
      <c r="A106">
        <v>104</v>
      </c>
      <c r="B106" t="s">
        <v>722</v>
      </c>
      <c r="C106">
        <v>2023</v>
      </c>
      <c r="D106" t="s">
        <v>724</v>
      </c>
      <c r="E106" t="s">
        <v>727</v>
      </c>
      <c r="F106" s="8" t="s">
        <v>2014</v>
      </c>
      <c r="G106" t="s">
        <v>2102</v>
      </c>
      <c r="H106" t="s">
        <v>2016</v>
      </c>
      <c r="I106" t="s">
        <v>2016</v>
      </c>
    </row>
    <row r="107" spans="1:9" x14ac:dyDescent="0.35">
      <c r="A107">
        <v>105</v>
      </c>
      <c r="B107" t="s">
        <v>728</v>
      </c>
      <c r="C107">
        <v>2023</v>
      </c>
      <c r="D107" t="s">
        <v>730</v>
      </c>
      <c r="E107" t="s">
        <v>733</v>
      </c>
      <c r="F107" s="8" t="s">
        <v>2018</v>
      </c>
      <c r="H107" t="s">
        <v>2016</v>
      </c>
      <c r="I107" t="s">
        <v>2016</v>
      </c>
    </row>
    <row r="108" spans="1:9" x14ac:dyDescent="0.35">
      <c r="A108">
        <v>106</v>
      </c>
      <c r="B108" t="s">
        <v>734</v>
      </c>
      <c r="C108">
        <v>2023</v>
      </c>
      <c r="D108" t="s">
        <v>736</v>
      </c>
      <c r="E108" t="s">
        <v>739</v>
      </c>
      <c r="F108" s="8" t="s">
        <v>2014</v>
      </c>
      <c r="G108" t="s">
        <v>2103</v>
      </c>
      <c r="H108" t="s">
        <v>2016</v>
      </c>
      <c r="I108" t="s">
        <v>2016</v>
      </c>
    </row>
    <row r="109" spans="1:9" x14ac:dyDescent="0.35">
      <c r="A109">
        <v>107</v>
      </c>
      <c r="B109" t="s">
        <v>740</v>
      </c>
      <c r="C109">
        <v>2023</v>
      </c>
      <c r="D109" t="s">
        <v>743</v>
      </c>
      <c r="E109" t="s">
        <v>746</v>
      </c>
      <c r="F109" s="8" t="s">
        <v>2014</v>
      </c>
      <c r="G109" t="s">
        <v>2104</v>
      </c>
      <c r="H109" t="s">
        <v>2016</v>
      </c>
      <c r="I109" t="s">
        <v>2016</v>
      </c>
    </row>
    <row r="110" spans="1:9" x14ac:dyDescent="0.35">
      <c r="A110">
        <v>108</v>
      </c>
      <c r="B110" t="s">
        <v>747</v>
      </c>
      <c r="C110">
        <v>2023</v>
      </c>
      <c r="D110" t="s">
        <v>749</v>
      </c>
      <c r="E110" t="s">
        <v>752</v>
      </c>
      <c r="F110" s="8" t="s">
        <v>2018</v>
      </c>
      <c r="H110" t="s">
        <v>2016</v>
      </c>
      <c r="I110" t="s">
        <v>2016</v>
      </c>
    </row>
    <row r="111" spans="1:9" x14ac:dyDescent="0.35">
      <c r="A111">
        <v>109</v>
      </c>
      <c r="B111" t="s">
        <v>753</v>
      </c>
      <c r="C111">
        <v>2023</v>
      </c>
      <c r="D111" t="s">
        <v>755</v>
      </c>
      <c r="E111" t="s">
        <v>758</v>
      </c>
      <c r="F111" s="8" t="s">
        <v>2014</v>
      </c>
      <c r="G111" t="s">
        <v>2105</v>
      </c>
      <c r="H111" t="s">
        <v>2016</v>
      </c>
      <c r="I111" t="s">
        <v>2016</v>
      </c>
    </row>
    <row r="112" spans="1:9" x14ac:dyDescent="0.35">
      <c r="A112">
        <v>110</v>
      </c>
      <c r="B112" t="s">
        <v>759</v>
      </c>
      <c r="C112">
        <v>2023</v>
      </c>
      <c r="D112" t="s">
        <v>762</v>
      </c>
      <c r="E112" t="s">
        <v>765</v>
      </c>
      <c r="F112" s="8" t="s">
        <v>2014</v>
      </c>
      <c r="G112" t="s">
        <v>2106</v>
      </c>
      <c r="H112" t="s">
        <v>2016</v>
      </c>
      <c r="I112" t="s">
        <v>2016</v>
      </c>
    </row>
    <row r="113" spans="1:9" x14ac:dyDescent="0.35">
      <c r="A113">
        <v>111</v>
      </c>
      <c r="B113" t="s">
        <v>766</v>
      </c>
      <c r="C113">
        <v>2023</v>
      </c>
      <c r="D113" t="s">
        <v>769</v>
      </c>
      <c r="E113" t="s">
        <v>772</v>
      </c>
      <c r="F113" s="8" t="s">
        <v>2014</v>
      </c>
      <c r="G113" t="s">
        <v>2107</v>
      </c>
      <c r="H113" t="s">
        <v>2016</v>
      </c>
      <c r="I113" t="s">
        <v>2016</v>
      </c>
    </row>
    <row r="114" spans="1:9" x14ac:dyDescent="0.35">
      <c r="A114">
        <v>112</v>
      </c>
      <c r="B114" t="s">
        <v>773</v>
      </c>
      <c r="C114">
        <v>2023</v>
      </c>
      <c r="D114" t="s">
        <v>775</v>
      </c>
      <c r="E114" t="s">
        <v>778</v>
      </c>
      <c r="F114" s="8" t="s">
        <v>2014</v>
      </c>
      <c r="G114" t="s">
        <v>2108</v>
      </c>
      <c r="H114" t="s">
        <v>2016</v>
      </c>
      <c r="I114" t="s">
        <v>2016</v>
      </c>
    </row>
    <row r="115" spans="1:9" x14ac:dyDescent="0.35">
      <c r="A115">
        <v>113</v>
      </c>
      <c r="B115" t="s">
        <v>779</v>
      </c>
      <c r="C115">
        <v>2023</v>
      </c>
      <c r="D115" t="s">
        <v>782</v>
      </c>
      <c r="E115" t="s">
        <v>785</v>
      </c>
      <c r="F115" s="8" t="s">
        <v>2014</v>
      </c>
      <c r="G115" t="s">
        <v>2109</v>
      </c>
      <c r="H115" t="s">
        <v>2016</v>
      </c>
      <c r="I115" t="s">
        <v>2016</v>
      </c>
    </row>
    <row r="116" spans="1:9" x14ac:dyDescent="0.35">
      <c r="A116">
        <v>114</v>
      </c>
      <c r="B116" t="s">
        <v>786</v>
      </c>
      <c r="C116">
        <v>2023</v>
      </c>
      <c r="D116" t="s">
        <v>787</v>
      </c>
      <c r="E116" t="s">
        <v>790</v>
      </c>
      <c r="F116" s="8" t="s">
        <v>2014</v>
      </c>
      <c r="G116" t="s">
        <v>2110</v>
      </c>
      <c r="H116" t="s">
        <v>2016</v>
      </c>
      <c r="I116" t="s">
        <v>2016</v>
      </c>
    </row>
    <row r="117" spans="1:9" x14ac:dyDescent="0.35">
      <c r="A117">
        <v>115</v>
      </c>
      <c r="B117" t="s">
        <v>791</v>
      </c>
      <c r="C117">
        <v>2023</v>
      </c>
      <c r="D117" t="s">
        <v>794</v>
      </c>
      <c r="E117" t="s">
        <v>797</v>
      </c>
      <c r="F117" s="8" t="s">
        <v>2018</v>
      </c>
      <c r="H117" t="s">
        <v>2016</v>
      </c>
      <c r="I117" t="s">
        <v>2016</v>
      </c>
    </row>
    <row r="118" spans="1:9" x14ac:dyDescent="0.35">
      <c r="A118">
        <v>116</v>
      </c>
      <c r="B118" t="s">
        <v>798</v>
      </c>
      <c r="C118">
        <v>2023</v>
      </c>
      <c r="D118" t="s">
        <v>800</v>
      </c>
      <c r="E118" t="s">
        <v>803</v>
      </c>
      <c r="F118" s="8" t="s">
        <v>2014</v>
      </c>
      <c r="G118" t="s">
        <v>2111</v>
      </c>
      <c r="H118" t="s">
        <v>2016</v>
      </c>
      <c r="I118" t="s">
        <v>2016</v>
      </c>
    </row>
    <row r="119" spans="1:9" x14ac:dyDescent="0.35">
      <c r="A119">
        <v>117</v>
      </c>
      <c r="B119" t="s">
        <v>804</v>
      </c>
      <c r="C119">
        <v>2023</v>
      </c>
      <c r="D119" t="s">
        <v>807</v>
      </c>
      <c r="E119" t="s">
        <v>810</v>
      </c>
      <c r="F119" s="8" t="s">
        <v>2018</v>
      </c>
      <c r="H119" t="s">
        <v>2016</v>
      </c>
      <c r="I119" t="s">
        <v>2016</v>
      </c>
    </row>
    <row r="120" spans="1:9" x14ac:dyDescent="0.35">
      <c r="A120">
        <v>118</v>
      </c>
      <c r="B120" t="s">
        <v>811</v>
      </c>
      <c r="C120">
        <v>2023</v>
      </c>
      <c r="D120" t="s">
        <v>814</v>
      </c>
      <c r="E120" t="s">
        <v>816</v>
      </c>
      <c r="F120" s="8" t="s">
        <v>2014</v>
      </c>
      <c r="G120" t="s">
        <v>2112</v>
      </c>
      <c r="H120" t="s">
        <v>2016</v>
      </c>
      <c r="I120" t="s">
        <v>2016</v>
      </c>
    </row>
    <row r="121" spans="1:9" x14ac:dyDescent="0.35">
      <c r="A121">
        <v>119</v>
      </c>
      <c r="B121" t="s">
        <v>817</v>
      </c>
      <c r="C121">
        <v>2023</v>
      </c>
      <c r="D121" t="s">
        <v>820</v>
      </c>
      <c r="E121" t="s">
        <v>823</v>
      </c>
      <c r="F121" s="8" t="s">
        <v>2014</v>
      </c>
      <c r="G121" t="s">
        <v>2113</v>
      </c>
      <c r="H121" t="s">
        <v>2016</v>
      </c>
      <c r="I121" t="s">
        <v>2016</v>
      </c>
    </row>
    <row r="122" spans="1:9" x14ac:dyDescent="0.35">
      <c r="A122">
        <v>120</v>
      </c>
      <c r="B122" t="s">
        <v>824</v>
      </c>
      <c r="C122">
        <v>2023</v>
      </c>
      <c r="D122" t="s">
        <v>826</v>
      </c>
      <c r="E122" t="s">
        <v>829</v>
      </c>
      <c r="F122" s="8" t="s">
        <v>2014</v>
      </c>
      <c r="G122" t="s">
        <v>2114</v>
      </c>
      <c r="H122" t="s">
        <v>2016</v>
      </c>
      <c r="I122" t="s">
        <v>2016</v>
      </c>
    </row>
    <row r="123" spans="1:9" x14ac:dyDescent="0.35">
      <c r="A123">
        <v>121</v>
      </c>
      <c r="B123" t="s">
        <v>830</v>
      </c>
      <c r="C123">
        <v>2023</v>
      </c>
      <c r="D123" t="s">
        <v>832</v>
      </c>
      <c r="E123" t="s">
        <v>835</v>
      </c>
      <c r="F123" s="8" t="s">
        <v>2014</v>
      </c>
      <c r="G123" t="s">
        <v>2115</v>
      </c>
      <c r="H123" t="s">
        <v>2016</v>
      </c>
      <c r="I123" t="s">
        <v>2016</v>
      </c>
    </row>
    <row r="124" spans="1:9" x14ac:dyDescent="0.35">
      <c r="A124">
        <v>122</v>
      </c>
      <c r="B124" t="s">
        <v>836</v>
      </c>
      <c r="C124">
        <v>2023</v>
      </c>
      <c r="D124" t="s">
        <v>838</v>
      </c>
      <c r="E124" t="s">
        <v>841</v>
      </c>
      <c r="F124" s="8" t="s">
        <v>2018</v>
      </c>
      <c r="H124" t="s">
        <v>2016</v>
      </c>
      <c r="I124" t="s">
        <v>2016</v>
      </c>
    </row>
    <row r="125" spans="1:9" x14ac:dyDescent="0.35">
      <c r="A125">
        <v>123</v>
      </c>
      <c r="B125" t="s">
        <v>842</v>
      </c>
      <c r="C125">
        <v>2023</v>
      </c>
      <c r="D125" t="s">
        <v>844</v>
      </c>
      <c r="E125" t="s">
        <v>847</v>
      </c>
      <c r="F125" s="8" t="s">
        <v>2014</v>
      </c>
      <c r="G125" t="s">
        <v>2116</v>
      </c>
      <c r="H125" t="s">
        <v>2016</v>
      </c>
      <c r="I125" t="s">
        <v>2016</v>
      </c>
    </row>
    <row r="126" spans="1:9" x14ac:dyDescent="0.35">
      <c r="A126">
        <v>124</v>
      </c>
      <c r="B126" t="s">
        <v>848</v>
      </c>
      <c r="C126">
        <v>2023</v>
      </c>
      <c r="D126" t="s">
        <v>850</v>
      </c>
      <c r="E126" t="s">
        <v>853</v>
      </c>
      <c r="F126" s="8" t="s">
        <v>2014</v>
      </c>
      <c r="G126" t="s">
        <v>2117</v>
      </c>
      <c r="H126" t="s">
        <v>2016</v>
      </c>
      <c r="I126" t="s">
        <v>2016</v>
      </c>
    </row>
    <row r="127" spans="1:9" x14ac:dyDescent="0.35">
      <c r="A127">
        <v>125</v>
      </c>
      <c r="B127" t="s">
        <v>854</v>
      </c>
      <c r="C127">
        <v>2023</v>
      </c>
      <c r="D127" t="s">
        <v>84</v>
      </c>
      <c r="E127" t="s">
        <v>858</v>
      </c>
      <c r="F127" s="8" t="s">
        <v>2014</v>
      </c>
      <c r="G127" t="s">
        <v>2118</v>
      </c>
      <c r="H127" t="s">
        <v>2016</v>
      </c>
      <c r="I127" t="s">
        <v>2016</v>
      </c>
    </row>
    <row r="128" spans="1:9" x14ac:dyDescent="0.35">
      <c r="A128">
        <v>126</v>
      </c>
      <c r="B128" t="s">
        <v>859</v>
      </c>
      <c r="C128">
        <v>2023</v>
      </c>
      <c r="D128" t="s">
        <v>862</v>
      </c>
      <c r="E128" t="s">
        <v>865</v>
      </c>
      <c r="F128" s="8" t="s">
        <v>2014</v>
      </c>
      <c r="G128" t="s">
        <v>2119</v>
      </c>
      <c r="H128" t="s">
        <v>2016</v>
      </c>
      <c r="I128" t="s">
        <v>2016</v>
      </c>
    </row>
    <row r="129" spans="1:9" x14ac:dyDescent="0.35">
      <c r="A129">
        <v>127</v>
      </c>
      <c r="B129" t="s">
        <v>866</v>
      </c>
      <c r="C129">
        <v>2023</v>
      </c>
      <c r="D129" t="s">
        <v>869</v>
      </c>
      <c r="E129" t="s">
        <v>872</v>
      </c>
      <c r="F129" s="8" t="s">
        <v>2014</v>
      </c>
      <c r="G129" t="s">
        <v>2120</v>
      </c>
      <c r="H129" t="s">
        <v>2016</v>
      </c>
      <c r="I129" t="s">
        <v>2016</v>
      </c>
    </row>
    <row r="130" spans="1:9" x14ac:dyDescent="0.35">
      <c r="A130">
        <v>128</v>
      </c>
      <c r="B130" t="s">
        <v>9</v>
      </c>
      <c r="C130">
        <v>2023</v>
      </c>
      <c r="D130" t="s">
        <v>10</v>
      </c>
      <c r="E130" t="s">
        <v>876</v>
      </c>
      <c r="F130" s="8" t="s">
        <v>2014</v>
      </c>
      <c r="G130" t="s">
        <v>2121</v>
      </c>
      <c r="H130" t="s">
        <v>2016</v>
      </c>
      <c r="I130" t="s">
        <v>2016</v>
      </c>
    </row>
    <row r="131" spans="1:9" x14ac:dyDescent="0.35">
      <c r="A131">
        <v>129</v>
      </c>
      <c r="B131" t="s">
        <v>877</v>
      </c>
      <c r="C131">
        <v>2023</v>
      </c>
      <c r="D131" t="s">
        <v>879</v>
      </c>
      <c r="E131" t="s">
        <v>882</v>
      </c>
      <c r="F131" s="8" t="s">
        <v>2014</v>
      </c>
      <c r="G131" t="s">
        <v>2122</v>
      </c>
      <c r="H131" t="s">
        <v>2016</v>
      </c>
      <c r="I131" t="s">
        <v>2016</v>
      </c>
    </row>
    <row r="132" spans="1:9" x14ac:dyDescent="0.35">
      <c r="A132">
        <v>130</v>
      </c>
      <c r="B132" t="s">
        <v>883</v>
      </c>
      <c r="C132">
        <v>2023</v>
      </c>
      <c r="D132" t="s">
        <v>885</v>
      </c>
      <c r="E132" t="s">
        <v>888</v>
      </c>
      <c r="F132" s="8" t="s">
        <v>2014</v>
      </c>
      <c r="G132" t="s">
        <v>2123</v>
      </c>
      <c r="H132" t="s">
        <v>2016</v>
      </c>
      <c r="I132" t="s">
        <v>2016</v>
      </c>
    </row>
    <row r="133" spans="1:9" x14ac:dyDescent="0.35">
      <c r="A133">
        <v>131</v>
      </c>
      <c r="B133" t="s">
        <v>889</v>
      </c>
      <c r="C133">
        <v>2023</v>
      </c>
      <c r="D133" t="s">
        <v>891</v>
      </c>
      <c r="E133" t="s">
        <v>894</v>
      </c>
      <c r="F133" s="8" t="s">
        <v>2014</v>
      </c>
      <c r="G133" t="s">
        <v>2124</v>
      </c>
      <c r="H133" t="s">
        <v>2016</v>
      </c>
      <c r="I133" t="s">
        <v>2016</v>
      </c>
    </row>
    <row r="134" spans="1:9" x14ac:dyDescent="0.35">
      <c r="A134">
        <v>132</v>
      </c>
      <c r="B134" t="s">
        <v>895</v>
      </c>
      <c r="C134">
        <v>2023</v>
      </c>
      <c r="D134" t="s">
        <v>897</v>
      </c>
      <c r="E134" t="s">
        <v>899</v>
      </c>
      <c r="F134" s="8" t="s">
        <v>2014</v>
      </c>
      <c r="G134" t="s">
        <v>2125</v>
      </c>
      <c r="H134" t="s">
        <v>2016</v>
      </c>
      <c r="I134" t="s">
        <v>2016</v>
      </c>
    </row>
    <row r="135" spans="1:9" x14ac:dyDescent="0.35">
      <c r="A135">
        <v>133</v>
      </c>
      <c r="B135" t="s">
        <v>900</v>
      </c>
      <c r="C135">
        <v>2023</v>
      </c>
      <c r="D135" t="s">
        <v>902</v>
      </c>
      <c r="E135" t="s">
        <v>905</v>
      </c>
      <c r="F135" s="8" t="s">
        <v>2014</v>
      </c>
      <c r="G135" t="s">
        <v>2126</v>
      </c>
      <c r="H135" t="s">
        <v>2016</v>
      </c>
      <c r="I135" t="s">
        <v>2016</v>
      </c>
    </row>
    <row r="136" spans="1:9" x14ac:dyDescent="0.35">
      <c r="A136">
        <v>134</v>
      </c>
      <c r="B136" t="s">
        <v>906</v>
      </c>
      <c r="C136">
        <v>2023</v>
      </c>
      <c r="D136" t="s">
        <v>908</v>
      </c>
      <c r="E136" t="s">
        <v>911</v>
      </c>
      <c r="F136" s="8" t="s">
        <v>2018</v>
      </c>
      <c r="H136" t="s">
        <v>2016</v>
      </c>
      <c r="I136" t="s">
        <v>2016</v>
      </c>
    </row>
    <row r="137" spans="1:9" x14ac:dyDescent="0.35">
      <c r="A137">
        <v>135</v>
      </c>
      <c r="B137" t="s">
        <v>912</v>
      </c>
      <c r="C137">
        <v>2023</v>
      </c>
      <c r="D137" t="s">
        <v>914</v>
      </c>
      <c r="E137" t="s">
        <v>917</v>
      </c>
      <c r="F137" s="8" t="s">
        <v>2018</v>
      </c>
      <c r="H137" t="s">
        <v>2016</v>
      </c>
      <c r="I137" t="s">
        <v>2016</v>
      </c>
    </row>
    <row r="138" spans="1:9" x14ac:dyDescent="0.35">
      <c r="A138">
        <v>136</v>
      </c>
      <c r="B138" t="s">
        <v>918</v>
      </c>
      <c r="C138">
        <v>2023</v>
      </c>
      <c r="D138" t="s">
        <v>919</v>
      </c>
      <c r="E138" t="s">
        <v>922</v>
      </c>
      <c r="F138" s="8" t="s">
        <v>2014</v>
      </c>
      <c r="G138" t="s">
        <v>2127</v>
      </c>
      <c r="H138" t="s">
        <v>2016</v>
      </c>
      <c r="I138" t="s">
        <v>2016</v>
      </c>
    </row>
    <row r="139" spans="1:9" x14ac:dyDescent="0.35">
      <c r="A139">
        <v>137</v>
      </c>
      <c r="B139" t="s">
        <v>923</v>
      </c>
      <c r="C139">
        <v>2023</v>
      </c>
      <c r="D139" t="s">
        <v>926</v>
      </c>
      <c r="E139" t="s">
        <v>929</v>
      </c>
      <c r="F139" s="8" t="s">
        <v>2014</v>
      </c>
      <c r="G139" t="s">
        <v>2128</v>
      </c>
      <c r="H139" t="s">
        <v>2016</v>
      </c>
      <c r="I139" t="s">
        <v>2016</v>
      </c>
    </row>
    <row r="140" spans="1:9" x14ac:dyDescent="0.35">
      <c r="A140">
        <v>138</v>
      </c>
      <c r="B140" t="s">
        <v>930</v>
      </c>
      <c r="C140">
        <v>2023</v>
      </c>
      <c r="D140" t="s">
        <v>933</v>
      </c>
      <c r="E140" t="s">
        <v>936</v>
      </c>
      <c r="F140" s="8" t="s">
        <v>2014</v>
      </c>
      <c r="G140" t="s">
        <v>2129</v>
      </c>
      <c r="H140" t="s">
        <v>2016</v>
      </c>
      <c r="I140" t="s">
        <v>2016</v>
      </c>
    </row>
    <row r="141" spans="1:9" x14ac:dyDescent="0.35">
      <c r="A141">
        <v>139</v>
      </c>
      <c r="B141" t="s">
        <v>937</v>
      </c>
      <c r="C141">
        <v>2023</v>
      </c>
      <c r="D141" t="s">
        <v>939</v>
      </c>
      <c r="E141" t="s">
        <v>942</v>
      </c>
      <c r="F141" s="8" t="s">
        <v>2014</v>
      </c>
      <c r="G141" t="s">
        <v>2130</v>
      </c>
      <c r="H141" t="s">
        <v>2016</v>
      </c>
      <c r="I141" t="s">
        <v>2016</v>
      </c>
    </row>
    <row r="142" spans="1:9" x14ac:dyDescent="0.35">
      <c r="A142">
        <v>140</v>
      </c>
      <c r="B142" t="s">
        <v>943</v>
      </c>
      <c r="C142">
        <v>2023</v>
      </c>
      <c r="D142" t="s">
        <v>945</v>
      </c>
      <c r="E142" t="s">
        <v>948</v>
      </c>
      <c r="F142" s="8" t="s">
        <v>2014</v>
      </c>
      <c r="G142" t="s">
        <v>2131</v>
      </c>
      <c r="H142" t="s">
        <v>2016</v>
      </c>
      <c r="I142" t="s">
        <v>2016</v>
      </c>
    </row>
    <row r="143" spans="1:9" x14ac:dyDescent="0.35">
      <c r="A143">
        <v>141</v>
      </c>
      <c r="B143" t="s">
        <v>949</v>
      </c>
      <c r="C143">
        <v>2023</v>
      </c>
      <c r="D143" t="s">
        <v>952</v>
      </c>
      <c r="E143" t="s">
        <v>955</v>
      </c>
      <c r="F143" s="8" t="s">
        <v>2018</v>
      </c>
      <c r="H143" t="s">
        <v>2016</v>
      </c>
      <c r="I143" t="s">
        <v>2016</v>
      </c>
    </row>
    <row r="144" spans="1:9" x14ac:dyDescent="0.35">
      <c r="A144">
        <v>142</v>
      </c>
      <c r="B144" t="s">
        <v>956</v>
      </c>
      <c r="C144">
        <v>2023</v>
      </c>
      <c r="D144" t="s">
        <v>958</v>
      </c>
      <c r="E144" t="s">
        <v>961</v>
      </c>
      <c r="F144" s="8" t="s">
        <v>2014</v>
      </c>
      <c r="G144" t="s">
        <v>2132</v>
      </c>
      <c r="H144" t="s">
        <v>2016</v>
      </c>
      <c r="I144" t="s">
        <v>2016</v>
      </c>
    </row>
    <row r="145" spans="1:9" x14ac:dyDescent="0.35">
      <c r="A145">
        <v>143</v>
      </c>
      <c r="B145" t="s">
        <v>962</v>
      </c>
      <c r="C145">
        <v>2023</v>
      </c>
      <c r="D145" t="s">
        <v>964</v>
      </c>
      <c r="E145" t="s">
        <v>967</v>
      </c>
      <c r="F145" s="8" t="s">
        <v>2014</v>
      </c>
      <c r="G145" t="s">
        <v>2133</v>
      </c>
      <c r="H145" t="s">
        <v>2016</v>
      </c>
      <c r="I145" t="s">
        <v>2016</v>
      </c>
    </row>
    <row r="146" spans="1:9" x14ac:dyDescent="0.35">
      <c r="A146">
        <v>144</v>
      </c>
      <c r="B146" t="s">
        <v>968</v>
      </c>
      <c r="C146">
        <v>2023</v>
      </c>
      <c r="D146" t="s">
        <v>971</v>
      </c>
      <c r="E146" t="s">
        <v>974</v>
      </c>
      <c r="F146" s="8" t="s">
        <v>2014</v>
      </c>
      <c r="G146" t="s">
        <v>2134</v>
      </c>
      <c r="H146" t="s">
        <v>2016</v>
      </c>
      <c r="I146" t="s">
        <v>2016</v>
      </c>
    </row>
    <row r="147" spans="1:9" x14ac:dyDescent="0.35">
      <c r="A147" s="13">
        <v>145</v>
      </c>
      <c r="B147" s="13" t="s">
        <v>975</v>
      </c>
      <c r="C147" s="13">
        <v>2023</v>
      </c>
      <c r="D147" t="s">
        <v>705</v>
      </c>
      <c r="E147" s="13" t="s">
        <v>979</v>
      </c>
      <c r="F147" s="14" t="s">
        <v>2014</v>
      </c>
      <c r="G147" s="14" t="s">
        <v>2135</v>
      </c>
      <c r="H147" t="s">
        <v>2016</v>
      </c>
      <c r="I147" t="s">
        <v>2016</v>
      </c>
    </row>
    <row r="148" spans="1:9" x14ac:dyDescent="0.35">
      <c r="A148">
        <v>146</v>
      </c>
      <c r="B148" t="s">
        <v>980</v>
      </c>
      <c r="C148">
        <v>2023</v>
      </c>
      <c r="D148" t="s">
        <v>983</v>
      </c>
      <c r="E148" t="s">
        <v>986</v>
      </c>
      <c r="F148" s="8" t="s">
        <v>2014</v>
      </c>
      <c r="G148" t="s">
        <v>2136</v>
      </c>
      <c r="H148" t="s">
        <v>2016</v>
      </c>
      <c r="I148" t="s">
        <v>2016</v>
      </c>
    </row>
    <row r="149" spans="1:9" x14ac:dyDescent="0.35">
      <c r="A149">
        <v>147</v>
      </c>
      <c r="B149" t="s">
        <v>987</v>
      </c>
      <c r="C149">
        <v>2023</v>
      </c>
      <c r="D149" t="s">
        <v>989</v>
      </c>
      <c r="E149" t="s">
        <v>992</v>
      </c>
      <c r="F149" s="8" t="s">
        <v>2014</v>
      </c>
      <c r="G149" t="s">
        <v>2137</v>
      </c>
      <c r="H149" t="s">
        <v>2016</v>
      </c>
      <c r="I149" t="s">
        <v>2016</v>
      </c>
    </row>
    <row r="150" spans="1:9" x14ac:dyDescent="0.35">
      <c r="A150">
        <v>148</v>
      </c>
      <c r="B150" t="s">
        <v>993</v>
      </c>
      <c r="C150">
        <v>2023</v>
      </c>
      <c r="D150" t="s">
        <v>995</v>
      </c>
      <c r="E150" t="s">
        <v>998</v>
      </c>
      <c r="F150" s="8" t="s">
        <v>2018</v>
      </c>
      <c r="H150" t="s">
        <v>2016</v>
      </c>
      <c r="I150" t="s">
        <v>2016</v>
      </c>
    </row>
    <row r="151" spans="1:9" x14ac:dyDescent="0.35">
      <c r="A151">
        <v>149</v>
      </c>
      <c r="B151" t="s">
        <v>999</v>
      </c>
      <c r="C151">
        <v>2023</v>
      </c>
      <c r="D151" t="s">
        <v>1002</v>
      </c>
      <c r="E151" t="s">
        <v>1005</v>
      </c>
      <c r="F151" s="8" t="s">
        <v>2014</v>
      </c>
      <c r="G151" t="s">
        <v>2138</v>
      </c>
      <c r="H151" t="s">
        <v>2016</v>
      </c>
      <c r="I151" t="s">
        <v>2016</v>
      </c>
    </row>
    <row r="152" spans="1:9" x14ac:dyDescent="0.35">
      <c r="A152">
        <v>150</v>
      </c>
      <c r="B152" t="s">
        <v>1006</v>
      </c>
      <c r="C152">
        <v>2023</v>
      </c>
      <c r="D152" t="s">
        <v>1008</v>
      </c>
      <c r="E152" t="s">
        <v>1011</v>
      </c>
      <c r="F152" s="8" t="s">
        <v>2014</v>
      </c>
      <c r="G152" t="s">
        <v>2139</v>
      </c>
      <c r="H152" t="s">
        <v>2016</v>
      </c>
      <c r="I152" t="s">
        <v>2016</v>
      </c>
    </row>
    <row r="153" spans="1:9" x14ac:dyDescent="0.35">
      <c r="A153">
        <v>151</v>
      </c>
      <c r="B153" t="s">
        <v>1012</v>
      </c>
      <c r="C153">
        <v>2023</v>
      </c>
      <c r="D153" t="s">
        <v>1015</v>
      </c>
      <c r="E153" t="s">
        <v>1018</v>
      </c>
      <c r="F153" s="8" t="s">
        <v>2014</v>
      </c>
      <c r="G153" t="s">
        <v>2140</v>
      </c>
      <c r="H153" t="s">
        <v>2016</v>
      </c>
      <c r="I153" t="s">
        <v>2016</v>
      </c>
    </row>
    <row r="154" spans="1:9" x14ac:dyDescent="0.35">
      <c r="A154">
        <v>152</v>
      </c>
      <c r="B154" t="s">
        <v>1019</v>
      </c>
      <c r="C154">
        <v>2023</v>
      </c>
      <c r="D154" t="s">
        <v>1021</v>
      </c>
      <c r="E154" t="s">
        <v>1024</v>
      </c>
      <c r="F154" s="8" t="s">
        <v>2014</v>
      </c>
      <c r="G154" t="s">
        <v>2141</v>
      </c>
      <c r="H154" t="s">
        <v>2016</v>
      </c>
      <c r="I154" t="s">
        <v>2016</v>
      </c>
    </row>
    <row r="155" spans="1:9" x14ac:dyDescent="0.35">
      <c r="A155">
        <v>153</v>
      </c>
      <c r="B155" t="s">
        <v>1025</v>
      </c>
      <c r="C155">
        <v>2023</v>
      </c>
      <c r="D155" t="s">
        <v>1027</v>
      </c>
      <c r="E155" t="s">
        <v>1030</v>
      </c>
      <c r="F155" s="8" t="s">
        <v>2014</v>
      </c>
      <c r="G155" t="s">
        <v>2142</v>
      </c>
      <c r="H155" t="s">
        <v>2016</v>
      </c>
      <c r="I155" t="s">
        <v>2016</v>
      </c>
    </row>
    <row r="156" spans="1:9" x14ac:dyDescent="0.35">
      <c r="A156">
        <v>154</v>
      </c>
      <c r="B156" t="s">
        <v>1031</v>
      </c>
      <c r="C156">
        <v>2023</v>
      </c>
      <c r="D156" t="s">
        <v>1033</v>
      </c>
      <c r="E156" t="s">
        <v>1036</v>
      </c>
      <c r="F156" s="8" t="s">
        <v>2014</v>
      </c>
      <c r="G156" t="s">
        <v>2143</v>
      </c>
      <c r="H156" t="s">
        <v>2016</v>
      </c>
      <c r="I156" t="s">
        <v>2016</v>
      </c>
    </row>
    <row r="157" spans="1:9" x14ac:dyDescent="0.35">
      <c r="A157">
        <v>155</v>
      </c>
      <c r="B157" t="s">
        <v>1037</v>
      </c>
      <c r="C157">
        <v>2023</v>
      </c>
      <c r="D157" t="s">
        <v>1038</v>
      </c>
      <c r="E157" t="s">
        <v>1041</v>
      </c>
      <c r="F157" s="8" t="s">
        <v>2014</v>
      </c>
      <c r="G157" t="s">
        <v>2144</v>
      </c>
      <c r="H157" t="s">
        <v>2016</v>
      </c>
      <c r="I157" t="s">
        <v>2016</v>
      </c>
    </row>
    <row r="158" spans="1:9" x14ac:dyDescent="0.35">
      <c r="A158">
        <v>156</v>
      </c>
      <c r="B158" t="s">
        <v>1042</v>
      </c>
      <c r="C158">
        <v>2023</v>
      </c>
      <c r="D158" t="s">
        <v>1045</v>
      </c>
      <c r="E158" t="s">
        <v>1048</v>
      </c>
      <c r="F158" s="8" t="s">
        <v>2014</v>
      </c>
      <c r="G158" t="s">
        <v>2145</v>
      </c>
      <c r="H158" t="s">
        <v>2016</v>
      </c>
      <c r="I158" t="s">
        <v>2016</v>
      </c>
    </row>
    <row r="159" spans="1:9" x14ac:dyDescent="0.35">
      <c r="A159">
        <v>157</v>
      </c>
      <c r="B159" t="s">
        <v>1049</v>
      </c>
      <c r="C159">
        <v>2023</v>
      </c>
      <c r="D159" t="s">
        <v>1051</v>
      </c>
      <c r="E159" t="s">
        <v>1054</v>
      </c>
      <c r="F159" s="8" t="s">
        <v>2014</v>
      </c>
      <c r="G159" t="s">
        <v>2146</v>
      </c>
      <c r="H159" t="s">
        <v>2016</v>
      </c>
      <c r="I159" t="s">
        <v>2016</v>
      </c>
    </row>
    <row r="160" spans="1:9" x14ac:dyDescent="0.35">
      <c r="A160">
        <v>158</v>
      </c>
      <c r="B160" t="s">
        <v>1055</v>
      </c>
      <c r="C160">
        <v>2023</v>
      </c>
      <c r="D160" t="s">
        <v>1058</v>
      </c>
      <c r="E160" t="s">
        <v>1061</v>
      </c>
      <c r="F160" s="8" t="s">
        <v>2014</v>
      </c>
      <c r="G160" t="s">
        <v>2147</v>
      </c>
      <c r="H160" t="s">
        <v>2016</v>
      </c>
      <c r="I160" t="s">
        <v>2016</v>
      </c>
    </row>
    <row r="161" spans="1:9" x14ac:dyDescent="0.35">
      <c r="A161">
        <v>159</v>
      </c>
      <c r="B161" t="s">
        <v>1062</v>
      </c>
      <c r="C161">
        <v>2023</v>
      </c>
      <c r="D161" t="s">
        <v>1064</v>
      </c>
      <c r="E161" t="s">
        <v>1067</v>
      </c>
      <c r="F161" s="8" t="s">
        <v>2014</v>
      </c>
      <c r="G161" t="s">
        <v>2148</v>
      </c>
      <c r="H161" t="s">
        <v>2016</v>
      </c>
      <c r="I161" t="s">
        <v>2016</v>
      </c>
    </row>
    <row r="162" spans="1:9" x14ac:dyDescent="0.35">
      <c r="A162">
        <v>160</v>
      </c>
      <c r="B162" t="s">
        <v>1068</v>
      </c>
      <c r="C162">
        <v>2023</v>
      </c>
      <c r="D162" t="s">
        <v>1070</v>
      </c>
      <c r="E162" t="s">
        <v>1073</v>
      </c>
      <c r="F162" s="8" t="s">
        <v>2014</v>
      </c>
      <c r="G162" t="s">
        <v>2149</v>
      </c>
      <c r="H162" t="s">
        <v>2016</v>
      </c>
      <c r="I162" t="s">
        <v>2016</v>
      </c>
    </row>
    <row r="163" spans="1:9" x14ac:dyDescent="0.35">
      <c r="A163">
        <v>161</v>
      </c>
      <c r="B163" t="s">
        <v>1074</v>
      </c>
      <c r="C163">
        <v>2023</v>
      </c>
      <c r="D163" t="s">
        <v>1076</v>
      </c>
      <c r="E163" t="s">
        <v>1079</v>
      </c>
      <c r="F163" s="8" t="s">
        <v>2014</v>
      </c>
      <c r="G163" t="s">
        <v>2150</v>
      </c>
      <c r="H163" t="s">
        <v>2016</v>
      </c>
      <c r="I163" t="s">
        <v>2016</v>
      </c>
    </row>
    <row r="164" spans="1:9" x14ac:dyDescent="0.35">
      <c r="A164">
        <v>162</v>
      </c>
      <c r="B164" t="s">
        <v>1080</v>
      </c>
      <c r="C164">
        <v>2023</v>
      </c>
      <c r="D164" t="s">
        <v>1082</v>
      </c>
      <c r="E164" t="s">
        <v>1085</v>
      </c>
      <c r="F164" s="8" t="s">
        <v>2014</v>
      </c>
      <c r="G164" t="s">
        <v>2151</v>
      </c>
      <c r="H164" t="s">
        <v>2016</v>
      </c>
      <c r="I164" t="s">
        <v>2016</v>
      </c>
    </row>
    <row r="165" spans="1:9" x14ac:dyDescent="0.35">
      <c r="A165">
        <v>163</v>
      </c>
      <c r="B165" t="s">
        <v>1086</v>
      </c>
      <c r="C165">
        <v>2023</v>
      </c>
      <c r="D165" t="s">
        <v>1089</v>
      </c>
      <c r="E165" t="s">
        <v>1092</v>
      </c>
      <c r="F165" s="8" t="s">
        <v>2014</v>
      </c>
      <c r="G165" t="s">
        <v>2152</v>
      </c>
      <c r="H165" t="s">
        <v>2016</v>
      </c>
      <c r="I165" t="s">
        <v>2016</v>
      </c>
    </row>
    <row r="166" spans="1:9" x14ac:dyDescent="0.35">
      <c r="A166">
        <v>164</v>
      </c>
      <c r="B166" t="s">
        <v>1093</v>
      </c>
      <c r="C166">
        <v>2023</v>
      </c>
      <c r="D166" t="s">
        <v>1094</v>
      </c>
      <c r="E166" t="s">
        <v>1097</v>
      </c>
      <c r="F166" s="8" t="s">
        <v>2014</v>
      </c>
      <c r="G166" t="s">
        <v>2153</v>
      </c>
      <c r="H166" t="s">
        <v>2016</v>
      </c>
      <c r="I166" t="s">
        <v>2016</v>
      </c>
    </row>
    <row r="167" spans="1:9" x14ac:dyDescent="0.35">
      <c r="A167">
        <v>165</v>
      </c>
      <c r="B167" t="s">
        <v>1098</v>
      </c>
      <c r="C167">
        <v>2023</v>
      </c>
      <c r="D167" t="s">
        <v>1101</v>
      </c>
      <c r="E167" t="s">
        <v>1104</v>
      </c>
      <c r="F167" s="8" t="s">
        <v>2018</v>
      </c>
      <c r="H167" t="s">
        <v>2016</v>
      </c>
      <c r="I167" t="s">
        <v>2016</v>
      </c>
    </row>
    <row r="168" spans="1:9" x14ac:dyDescent="0.35">
      <c r="A168">
        <v>166</v>
      </c>
      <c r="B168" t="s">
        <v>1105</v>
      </c>
      <c r="C168">
        <v>2023</v>
      </c>
      <c r="D168" t="s">
        <v>1107</v>
      </c>
      <c r="E168" t="s">
        <v>1110</v>
      </c>
      <c r="F168" s="8" t="s">
        <v>2014</v>
      </c>
      <c r="G168" t="s">
        <v>2154</v>
      </c>
      <c r="H168" t="s">
        <v>2016</v>
      </c>
      <c r="I168" t="s">
        <v>2016</v>
      </c>
    </row>
    <row r="169" spans="1:9" x14ac:dyDescent="0.35">
      <c r="A169">
        <v>167</v>
      </c>
      <c r="B169" t="s">
        <v>1111</v>
      </c>
      <c r="C169">
        <v>2023</v>
      </c>
      <c r="D169" t="s">
        <v>1112</v>
      </c>
      <c r="E169" t="s">
        <v>1115</v>
      </c>
      <c r="F169" s="8" t="s">
        <v>2014</v>
      </c>
      <c r="G169" t="s">
        <v>2155</v>
      </c>
      <c r="H169" t="s">
        <v>2016</v>
      </c>
      <c r="I169" t="s">
        <v>2016</v>
      </c>
    </row>
    <row r="170" spans="1:9" x14ac:dyDescent="0.35">
      <c r="A170">
        <v>168</v>
      </c>
      <c r="B170" t="s">
        <v>1116</v>
      </c>
      <c r="C170">
        <v>2023</v>
      </c>
      <c r="D170" t="s">
        <v>1119</v>
      </c>
      <c r="E170" t="s">
        <v>1122</v>
      </c>
      <c r="F170" s="8" t="s">
        <v>2014</v>
      </c>
      <c r="G170" t="s">
        <v>2156</v>
      </c>
      <c r="H170" t="s">
        <v>2016</v>
      </c>
      <c r="I170" t="s">
        <v>2016</v>
      </c>
    </row>
    <row r="171" spans="1:9" x14ac:dyDescent="0.35">
      <c r="A171">
        <v>169</v>
      </c>
      <c r="B171" t="s">
        <v>1123</v>
      </c>
      <c r="C171">
        <v>2023</v>
      </c>
      <c r="D171" t="s">
        <v>1125</v>
      </c>
      <c r="E171" t="s">
        <v>1128</v>
      </c>
      <c r="F171" s="8" t="s">
        <v>2014</v>
      </c>
      <c r="G171" t="s">
        <v>2157</v>
      </c>
      <c r="H171" t="s">
        <v>2016</v>
      </c>
      <c r="I171" t="s">
        <v>2016</v>
      </c>
    </row>
    <row r="172" spans="1:9" x14ac:dyDescent="0.35">
      <c r="A172">
        <v>170</v>
      </c>
      <c r="B172" t="s">
        <v>1129</v>
      </c>
      <c r="C172">
        <v>2023</v>
      </c>
      <c r="D172" t="s">
        <v>1132</v>
      </c>
      <c r="E172" t="s">
        <v>1135</v>
      </c>
      <c r="F172" s="8" t="s">
        <v>2018</v>
      </c>
      <c r="H172" t="s">
        <v>2016</v>
      </c>
      <c r="I172" t="s">
        <v>2016</v>
      </c>
    </row>
    <row r="173" spans="1:9" x14ac:dyDescent="0.35">
      <c r="A173">
        <v>171</v>
      </c>
      <c r="B173" t="s">
        <v>1136</v>
      </c>
      <c r="C173">
        <v>2023</v>
      </c>
      <c r="D173" t="s">
        <v>1138</v>
      </c>
      <c r="E173" t="s">
        <v>1141</v>
      </c>
      <c r="F173" s="8" t="s">
        <v>2014</v>
      </c>
      <c r="G173" t="s">
        <v>2158</v>
      </c>
      <c r="H173" t="s">
        <v>2016</v>
      </c>
      <c r="I173" t="s">
        <v>2016</v>
      </c>
    </row>
    <row r="174" spans="1:9" x14ac:dyDescent="0.35">
      <c r="A174">
        <v>172</v>
      </c>
      <c r="B174" t="s">
        <v>1142</v>
      </c>
      <c r="C174">
        <v>2023</v>
      </c>
      <c r="D174" t="s">
        <v>1144</v>
      </c>
      <c r="E174" t="s">
        <v>1147</v>
      </c>
      <c r="F174" s="8" t="s">
        <v>2014</v>
      </c>
      <c r="G174" t="s">
        <v>2159</v>
      </c>
      <c r="H174" t="s">
        <v>2016</v>
      </c>
      <c r="I174" t="s">
        <v>2016</v>
      </c>
    </row>
    <row r="175" spans="1:9" x14ac:dyDescent="0.35">
      <c r="A175">
        <v>173</v>
      </c>
      <c r="B175" t="s">
        <v>1148</v>
      </c>
      <c r="C175">
        <v>2023</v>
      </c>
      <c r="D175" t="s">
        <v>1151</v>
      </c>
      <c r="E175" t="s">
        <v>1154</v>
      </c>
      <c r="F175" s="8" t="s">
        <v>2014</v>
      </c>
      <c r="G175" t="s">
        <v>2160</v>
      </c>
      <c r="H175" t="s">
        <v>2016</v>
      </c>
      <c r="I175" t="s">
        <v>2016</v>
      </c>
    </row>
    <row r="176" spans="1:9" x14ac:dyDescent="0.35">
      <c r="A176">
        <v>174</v>
      </c>
      <c r="B176" t="s">
        <v>1155</v>
      </c>
      <c r="C176">
        <v>2023</v>
      </c>
      <c r="D176" t="s">
        <v>1158</v>
      </c>
      <c r="E176" t="s">
        <v>1161</v>
      </c>
      <c r="F176" s="8" t="s">
        <v>2018</v>
      </c>
      <c r="H176" t="s">
        <v>2016</v>
      </c>
      <c r="I176" t="s">
        <v>2016</v>
      </c>
    </row>
    <row r="177" spans="1:9" x14ac:dyDescent="0.35">
      <c r="A177">
        <v>175</v>
      </c>
      <c r="B177" t="s">
        <v>1162</v>
      </c>
      <c r="C177">
        <v>2023</v>
      </c>
      <c r="D177" t="s">
        <v>1165</v>
      </c>
      <c r="E177" t="s">
        <v>1168</v>
      </c>
      <c r="F177" s="8" t="s">
        <v>2014</v>
      </c>
      <c r="G177" t="s">
        <v>2161</v>
      </c>
      <c r="H177" t="s">
        <v>2016</v>
      </c>
      <c r="I177" t="s">
        <v>2016</v>
      </c>
    </row>
    <row r="178" spans="1:9" x14ac:dyDescent="0.35">
      <c r="A178">
        <v>176</v>
      </c>
      <c r="B178" t="s">
        <v>1169</v>
      </c>
      <c r="C178">
        <v>2023</v>
      </c>
      <c r="D178" t="s">
        <v>1172</v>
      </c>
      <c r="E178" t="s">
        <v>1175</v>
      </c>
      <c r="F178" s="8" t="s">
        <v>2014</v>
      </c>
      <c r="G178" t="s">
        <v>2162</v>
      </c>
      <c r="H178" t="s">
        <v>2016</v>
      </c>
      <c r="I178" t="s">
        <v>2016</v>
      </c>
    </row>
    <row r="179" spans="1:9" x14ac:dyDescent="0.35">
      <c r="A179">
        <v>177</v>
      </c>
      <c r="B179" t="s">
        <v>1176</v>
      </c>
      <c r="C179">
        <v>2022</v>
      </c>
      <c r="D179" t="s">
        <v>1179</v>
      </c>
      <c r="E179" t="s">
        <v>1182</v>
      </c>
      <c r="F179" s="8" t="s">
        <v>2014</v>
      </c>
      <c r="G179" t="s">
        <v>2163</v>
      </c>
      <c r="H179" t="s">
        <v>2016</v>
      </c>
      <c r="I179" t="s">
        <v>2016</v>
      </c>
    </row>
    <row r="180" spans="1:9" x14ac:dyDescent="0.35">
      <c r="A180">
        <v>178</v>
      </c>
      <c r="B180" t="s">
        <v>1183</v>
      </c>
      <c r="C180">
        <v>2022</v>
      </c>
      <c r="D180" t="s">
        <v>1184</v>
      </c>
      <c r="E180" t="s">
        <v>1187</v>
      </c>
      <c r="F180" s="8" t="s">
        <v>2014</v>
      </c>
      <c r="G180" t="s">
        <v>2164</v>
      </c>
      <c r="H180" t="s">
        <v>2016</v>
      </c>
      <c r="I180" t="s">
        <v>2016</v>
      </c>
    </row>
    <row r="181" spans="1:9" x14ac:dyDescent="0.35">
      <c r="A181">
        <v>179</v>
      </c>
      <c r="B181" t="s">
        <v>1188</v>
      </c>
      <c r="C181">
        <v>2022</v>
      </c>
      <c r="D181" t="s">
        <v>1190</v>
      </c>
      <c r="E181" t="s">
        <v>1193</v>
      </c>
      <c r="F181" s="8" t="s">
        <v>2014</v>
      </c>
      <c r="G181" t="s">
        <v>2165</v>
      </c>
      <c r="H181" t="s">
        <v>2016</v>
      </c>
      <c r="I181" t="s">
        <v>2016</v>
      </c>
    </row>
    <row r="182" spans="1:9" x14ac:dyDescent="0.35">
      <c r="A182">
        <v>180</v>
      </c>
      <c r="B182" t="s">
        <v>1194</v>
      </c>
      <c r="C182">
        <v>2022</v>
      </c>
      <c r="D182" t="s">
        <v>1196</v>
      </c>
      <c r="E182" t="s">
        <v>1199</v>
      </c>
      <c r="F182" s="8" t="s">
        <v>2014</v>
      </c>
      <c r="G182" t="s">
        <v>2166</v>
      </c>
      <c r="H182" t="s">
        <v>2016</v>
      </c>
      <c r="I182" t="s">
        <v>2016</v>
      </c>
    </row>
    <row r="183" spans="1:9" x14ac:dyDescent="0.35">
      <c r="A183">
        <v>181</v>
      </c>
      <c r="B183" t="s">
        <v>1200</v>
      </c>
      <c r="C183">
        <v>2022</v>
      </c>
      <c r="D183" t="s">
        <v>1203</v>
      </c>
      <c r="E183" t="s">
        <v>1206</v>
      </c>
      <c r="F183" s="8" t="s">
        <v>2014</v>
      </c>
      <c r="G183" t="s">
        <v>2167</v>
      </c>
      <c r="H183" t="s">
        <v>2016</v>
      </c>
      <c r="I183" t="s">
        <v>2016</v>
      </c>
    </row>
    <row r="184" spans="1:9" x14ac:dyDescent="0.35">
      <c r="A184">
        <v>182</v>
      </c>
      <c r="B184" t="s">
        <v>1207</v>
      </c>
      <c r="C184">
        <v>2022</v>
      </c>
      <c r="D184" t="s">
        <v>1209</v>
      </c>
      <c r="E184" t="s">
        <v>1212</v>
      </c>
      <c r="F184" s="8" t="s">
        <v>2014</v>
      </c>
      <c r="G184" t="s">
        <v>2168</v>
      </c>
      <c r="H184" t="s">
        <v>2016</v>
      </c>
      <c r="I184" t="s">
        <v>2016</v>
      </c>
    </row>
    <row r="185" spans="1:9" x14ac:dyDescent="0.35">
      <c r="A185">
        <v>183</v>
      </c>
      <c r="B185" t="s">
        <v>1213</v>
      </c>
      <c r="C185">
        <v>2022</v>
      </c>
      <c r="D185" t="s">
        <v>1215</v>
      </c>
      <c r="E185" t="s">
        <v>1218</v>
      </c>
      <c r="F185" s="8" t="s">
        <v>2018</v>
      </c>
      <c r="H185" t="s">
        <v>2016</v>
      </c>
      <c r="I185" t="s">
        <v>2016</v>
      </c>
    </row>
    <row r="186" spans="1:9" x14ac:dyDescent="0.35">
      <c r="A186">
        <v>184</v>
      </c>
      <c r="B186" t="s">
        <v>1219</v>
      </c>
      <c r="C186">
        <v>2022</v>
      </c>
      <c r="D186" t="s">
        <v>1220</v>
      </c>
      <c r="E186" t="s">
        <v>1223</v>
      </c>
      <c r="F186" s="8" t="s">
        <v>2014</v>
      </c>
      <c r="G186" t="s">
        <v>2169</v>
      </c>
      <c r="H186" t="s">
        <v>2016</v>
      </c>
      <c r="I186" t="s">
        <v>2016</v>
      </c>
    </row>
    <row r="187" spans="1:9" x14ac:dyDescent="0.35">
      <c r="A187">
        <v>185</v>
      </c>
      <c r="B187" t="s">
        <v>1224</v>
      </c>
      <c r="C187">
        <v>2022</v>
      </c>
      <c r="D187" t="s">
        <v>1227</v>
      </c>
      <c r="E187" t="s">
        <v>1229</v>
      </c>
      <c r="F187" s="8" t="s">
        <v>2014</v>
      </c>
      <c r="G187" t="s">
        <v>2170</v>
      </c>
      <c r="H187" t="s">
        <v>2016</v>
      </c>
      <c r="I187" t="s">
        <v>2016</v>
      </c>
    </row>
    <row r="188" spans="1:9" x14ac:dyDescent="0.35">
      <c r="A188">
        <v>186</v>
      </c>
      <c r="B188" t="s">
        <v>1230</v>
      </c>
      <c r="C188">
        <v>2022</v>
      </c>
      <c r="D188" t="s">
        <v>1233</v>
      </c>
      <c r="E188" t="s">
        <v>1235</v>
      </c>
      <c r="F188" s="8" t="s">
        <v>2018</v>
      </c>
      <c r="H188" t="s">
        <v>2016</v>
      </c>
      <c r="I188" t="s">
        <v>2016</v>
      </c>
    </row>
    <row r="189" spans="1:9" x14ac:dyDescent="0.35">
      <c r="A189">
        <v>187</v>
      </c>
      <c r="B189" t="s">
        <v>1236</v>
      </c>
      <c r="C189">
        <v>2022</v>
      </c>
      <c r="D189" t="s">
        <v>1239</v>
      </c>
      <c r="E189" t="s">
        <v>1242</v>
      </c>
      <c r="F189" s="8" t="s">
        <v>2014</v>
      </c>
      <c r="G189" t="s">
        <v>2171</v>
      </c>
      <c r="H189" t="s">
        <v>2016</v>
      </c>
      <c r="I189" t="s">
        <v>2016</v>
      </c>
    </row>
    <row r="190" spans="1:9" x14ac:dyDescent="0.35">
      <c r="A190">
        <v>188</v>
      </c>
      <c r="B190" t="s">
        <v>12</v>
      </c>
      <c r="C190">
        <v>2022</v>
      </c>
      <c r="D190" t="s">
        <v>13</v>
      </c>
      <c r="E190" t="s">
        <v>1245</v>
      </c>
      <c r="F190" s="8" t="s">
        <v>2014</v>
      </c>
      <c r="G190" t="s">
        <v>2172</v>
      </c>
      <c r="H190" t="s">
        <v>2016</v>
      </c>
      <c r="I190" t="s">
        <v>2016</v>
      </c>
    </row>
    <row r="191" spans="1:9" x14ac:dyDescent="0.35">
      <c r="A191">
        <v>189</v>
      </c>
      <c r="B191" t="s">
        <v>1246</v>
      </c>
      <c r="C191">
        <v>2022</v>
      </c>
      <c r="D191" t="s">
        <v>1248</v>
      </c>
      <c r="E191" t="s">
        <v>1250</v>
      </c>
      <c r="F191" s="8" t="s">
        <v>2014</v>
      </c>
      <c r="G191" t="s">
        <v>2173</v>
      </c>
      <c r="H191" t="s">
        <v>2016</v>
      </c>
      <c r="I191" t="s">
        <v>2016</v>
      </c>
    </row>
    <row r="192" spans="1:9" x14ac:dyDescent="0.35">
      <c r="A192">
        <v>190</v>
      </c>
      <c r="B192" t="s">
        <v>1251</v>
      </c>
      <c r="C192">
        <v>2022</v>
      </c>
      <c r="D192" t="s">
        <v>1253</v>
      </c>
      <c r="E192" t="s">
        <v>1255</v>
      </c>
      <c r="F192" s="8" t="s">
        <v>2014</v>
      </c>
      <c r="G192" t="s">
        <v>2174</v>
      </c>
      <c r="H192" t="s">
        <v>2016</v>
      </c>
      <c r="I192" t="s">
        <v>2016</v>
      </c>
    </row>
    <row r="193" spans="1:9" x14ac:dyDescent="0.35">
      <c r="A193">
        <v>191</v>
      </c>
      <c r="B193" t="s">
        <v>1256</v>
      </c>
      <c r="C193">
        <v>2022</v>
      </c>
      <c r="D193" t="s">
        <v>1258</v>
      </c>
      <c r="E193" t="s">
        <v>1261</v>
      </c>
      <c r="F193" s="8" t="s">
        <v>2014</v>
      </c>
      <c r="G193" t="s">
        <v>2175</v>
      </c>
      <c r="H193" t="s">
        <v>2016</v>
      </c>
      <c r="I193" t="s">
        <v>2016</v>
      </c>
    </row>
    <row r="194" spans="1:9" x14ac:dyDescent="0.35">
      <c r="A194">
        <v>192</v>
      </c>
      <c r="B194" t="s">
        <v>1262</v>
      </c>
      <c r="C194">
        <v>2022</v>
      </c>
      <c r="D194" t="s">
        <v>1264</v>
      </c>
      <c r="E194" t="s">
        <v>1267</v>
      </c>
      <c r="F194" s="8" t="s">
        <v>2018</v>
      </c>
      <c r="H194" t="s">
        <v>2016</v>
      </c>
      <c r="I194" t="s">
        <v>2016</v>
      </c>
    </row>
    <row r="195" spans="1:9" x14ac:dyDescent="0.35">
      <c r="A195">
        <v>193</v>
      </c>
      <c r="B195" t="s">
        <v>18</v>
      </c>
      <c r="C195">
        <v>2022</v>
      </c>
      <c r="D195" t="s">
        <v>19</v>
      </c>
      <c r="E195" t="s">
        <v>1270</v>
      </c>
      <c r="F195" s="8" t="s">
        <v>2014</v>
      </c>
      <c r="G195" t="s">
        <v>2176</v>
      </c>
      <c r="H195" t="s">
        <v>2016</v>
      </c>
      <c r="I195" t="s">
        <v>2016</v>
      </c>
    </row>
    <row r="196" spans="1:9" x14ac:dyDescent="0.35">
      <c r="A196">
        <v>194</v>
      </c>
      <c r="B196" t="s">
        <v>1271</v>
      </c>
      <c r="C196">
        <v>2022</v>
      </c>
      <c r="D196" t="s">
        <v>1272</v>
      </c>
      <c r="E196" t="s">
        <v>1275</v>
      </c>
      <c r="F196" s="8" t="s">
        <v>2014</v>
      </c>
      <c r="G196" t="s">
        <v>2177</v>
      </c>
      <c r="H196" t="s">
        <v>2016</v>
      </c>
      <c r="I196" t="s">
        <v>2016</v>
      </c>
    </row>
    <row r="197" spans="1:9" x14ac:dyDescent="0.35">
      <c r="A197">
        <v>195</v>
      </c>
      <c r="B197" t="s">
        <v>1276</v>
      </c>
      <c r="C197">
        <v>2022</v>
      </c>
      <c r="D197" t="s">
        <v>1278</v>
      </c>
      <c r="E197" t="s">
        <v>1281</v>
      </c>
      <c r="F197" s="8" t="s">
        <v>2014</v>
      </c>
      <c r="G197" t="s">
        <v>2178</v>
      </c>
      <c r="H197" t="s">
        <v>2016</v>
      </c>
      <c r="I197" t="s">
        <v>2016</v>
      </c>
    </row>
    <row r="198" spans="1:9" x14ac:dyDescent="0.35">
      <c r="A198">
        <v>196</v>
      </c>
      <c r="B198" t="s">
        <v>1282</v>
      </c>
      <c r="C198">
        <v>2022</v>
      </c>
      <c r="D198" t="s">
        <v>1285</v>
      </c>
      <c r="E198" t="s">
        <v>1288</v>
      </c>
      <c r="F198" s="8" t="s">
        <v>2014</v>
      </c>
      <c r="G198" t="s">
        <v>2179</v>
      </c>
      <c r="H198" t="s">
        <v>2016</v>
      </c>
      <c r="I198" t="s">
        <v>2016</v>
      </c>
    </row>
    <row r="199" spans="1:9" x14ac:dyDescent="0.35">
      <c r="A199">
        <v>197</v>
      </c>
      <c r="B199" t="s">
        <v>1289</v>
      </c>
      <c r="C199">
        <v>2022</v>
      </c>
      <c r="D199" t="s">
        <v>1292</v>
      </c>
      <c r="E199" t="s">
        <v>1295</v>
      </c>
      <c r="F199" s="8" t="s">
        <v>2014</v>
      </c>
      <c r="G199" t="s">
        <v>2180</v>
      </c>
      <c r="H199" t="s">
        <v>2016</v>
      </c>
      <c r="I199" t="s">
        <v>2016</v>
      </c>
    </row>
    <row r="200" spans="1:9" x14ac:dyDescent="0.35">
      <c r="A200">
        <v>198</v>
      </c>
      <c r="B200" t="s">
        <v>15</v>
      </c>
      <c r="C200">
        <v>2022</v>
      </c>
      <c r="D200" t="s">
        <v>16</v>
      </c>
      <c r="E200" t="s">
        <v>1298</v>
      </c>
      <c r="F200" s="8" t="s">
        <v>2014</v>
      </c>
      <c r="G200" t="s">
        <v>2181</v>
      </c>
      <c r="H200" t="s">
        <v>2016</v>
      </c>
      <c r="I200" t="s">
        <v>2016</v>
      </c>
    </row>
    <row r="201" spans="1:9" x14ac:dyDescent="0.35">
      <c r="A201">
        <v>199</v>
      </c>
      <c r="B201" t="s">
        <v>1299</v>
      </c>
      <c r="C201">
        <v>2022</v>
      </c>
      <c r="D201" t="s">
        <v>1301</v>
      </c>
      <c r="E201" t="s">
        <v>1304</v>
      </c>
      <c r="F201" s="8" t="s">
        <v>2018</v>
      </c>
      <c r="H201" t="s">
        <v>2016</v>
      </c>
      <c r="I201" t="s">
        <v>2016</v>
      </c>
    </row>
    <row r="202" spans="1:9" x14ac:dyDescent="0.35">
      <c r="A202">
        <v>200</v>
      </c>
      <c r="B202" t="s">
        <v>1305</v>
      </c>
      <c r="C202">
        <v>2022</v>
      </c>
      <c r="D202" t="s">
        <v>1308</v>
      </c>
      <c r="E202" t="s">
        <v>1311</v>
      </c>
      <c r="F202" s="8" t="s">
        <v>2014</v>
      </c>
      <c r="G202" t="s">
        <v>2182</v>
      </c>
      <c r="H202" t="s">
        <v>2016</v>
      </c>
      <c r="I202" t="s">
        <v>2016</v>
      </c>
    </row>
    <row r="203" spans="1:9" x14ac:dyDescent="0.35">
      <c r="A203">
        <v>201</v>
      </c>
      <c r="B203" t="s">
        <v>1312</v>
      </c>
      <c r="C203">
        <v>2022</v>
      </c>
      <c r="D203" t="s">
        <v>1314</v>
      </c>
      <c r="E203" t="s">
        <v>1317</v>
      </c>
      <c r="F203" s="8" t="s">
        <v>2014</v>
      </c>
      <c r="G203" t="s">
        <v>2183</v>
      </c>
      <c r="H203" t="s">
        <v>2016</v>
      </c>
      <c r="I203" t="s">
        <v>2016</v>
      </c>
    </row>
    <row r="204" spans="1:9" x14ac:dyDescent="0.35">
      <c r="A204">
        <v>202</v>
      </c>
      <c r="B204" t="s">
        <v>1318</v>
      </c>
      <c r="C204">
        <v>2022</v>
      </c>
      <c r="D204" t="s">
        <v>1321</v>
      </c>
      <c r="E204" t="s">
        <v>1324</v>
      </c>
      <c r="F204" s="8" t="s">
        <v>2014</v>
      </c>
      <c r="G204" t="s">
        <v>2184</v>
      </c>
      <c r="H204" t="s">
        <v>2016</v>
      </c>
      <c r="I204" t="s">
        <v>2016</v>
      </c>
    </row>
    <row r="205" spans="1:9" x14ac:dyDescent="0.35">
      <c r="A205">
        <v>203</v>
      </c>
      <c r="B205" t="s">
        <v>1325</v>
      </c>
      <c r="C205">
        <v>2022</v>
      </c>
      <c r="D205" t="s">
        <v>1327</v>
      </c>
      <c r="E205" t="s">
        <v>1330</v>
      </c>
      <c r="F205" s="8" t="s">
        <v>2014</v>
      </c>
      <c r="G205" t="s">
        <v>2185</v>
      </c>
      <c r="H205" t="s">
        <v>2016</v>
      </c>
      <c r="I205" t="s">
        <v>2016</v>
      </c>
    </row>
    <row r="206" spans="1:9" x14ac:dyDescent="0.35">
      <c r="A206">
        <v>204</v>
      </c>
      <c r="B206" t="s">
        <v>1331</v>
      </c>
      <c r="C206">
        <v>2022</v>
      </c>
      <c r="D206" t="s">
        <v>1333</v>
      </c>
      <c r="E206" t="s">
        <v>1336</v>
      </c>
      <c r="F206" s="8" t="s">
        <v>2014</v>
      </c>
      <c r="G206" t="s">
        <v>2186</v>
      </c>
      <c r="H206" t="s">
        <v>2016</v>
      </c>
      <c r="I206" t="s">
        <v>2016</v>
      </c>
    </row>
    <row r="207" spans="1:9" x14ac:dyDescent="0.35">
      <c r="A207">
        <v>205</v>
      </c>
      <c r="B207" t="s">
        <v>1337</v>
      </c>
      <c r="C207">
        <v>2022</v>
      </c>
      <c r="D207" t="s">
        <v>1339</v>
      </c>
      <c r="E207" t="s">
        <v>1341</v>
      </c>
      <c r="F207" s="8" t="s">
        <v>2014</v>
      </c>
      <c r="G207" t="s">
        <v>2187</v>
      </c>
      <c r="H207" t="s">
        <v>2016</v>
      </c>
      <c r="I207" t="s">
        <v>2016</v>
      </c>
    </row>
    <row r="208" spans="1:9" x14ac:dyDescent="0.35">
      <c r="A208">
        <v>206</v>
      </c>
      <c r="B208" t="s">
        <v>1342</v>
      </c>
      <c r="C208">
        <v>2022</v>
      </c>
      <c r="D208" t="s">
        <v>84</v>
      </c>
      <c r="E208" t="s">
        <v>1346</v>
      </c>
      <c r="F208" s="8" t="s">
        <v>2014</v>
      </c>
      <c r="G208" t="s">
        <v>2188</v>
      </c>
      <c r="H208" t="s">
        <v>2016</v>
      </c>
      <c r="I208" t="s">
        <v>2016</v>
      </c>
    </row>
    <row r="209" spans="1:9" x14ac:dyDescent="0.35">
      <c r="A209">
        <v>207</v>
      </c>
      <c r="B209" t="s">
        <v>1347</v>
      </c>
      <c r="C209">
        <v>2022</v>
      </c>
      <c r="D209" t="s">
        <v>1350</v>
      </c>
      <c r="E209" t="s">
        <v>1352</v>
      </c>
      <c r="F209" s="8" t="s">
        <v>2014</v>
      </c>
      <c r="G209" t="s">
        <v>2189</v>
      </c>
      <c r="H209" t="s">
        <v>2016</v>
      </c>
      <c r="I209" t="s">
        <v>2016</v>
      </c>
    </row>
    <row r="210" spans="1:9" x14ac:dyDescent="0.35">
      <c r="A210">
        <v>208</v>
      </c>
      <c r="B210" t="s">
        <v>1353</v>
      </c>
      <c r="C210">
        <v>2022</v>
      </c>
      <c r="D210" t="s">
        <v>1355</v>
      </c>
      <c r="E210" t="s">
        <v>1357</v>
      </c>
      <c r="F210" s="8" t="s">
        <v>2014</v>
      </c>
      <c r="G210" t="s">
        <v>2190</v>
      </c>
      <c r="H210" t="s">
        <v>2016</v>
      </c>
      <c r="I210" t="s">
        <v>2016</v>
      </c>
    </row>
    <row r="211" spans="1:9" x14ac:dyDescent="0.35">
      <c r="A211">
        <v>209</v>
      </c>
      <c r="B211" t="s">
        <v>1358</v>
      </c>
      <c r="C211">
        <v>2022</v>
      </c>
      <c r="D211" t="s">
        <v>1359</v>
      </c>
      <c r="E211" t="s">
        <v>1362</v>
      </c>
      <c r="F211" s="8" t="s">
        <v>2014</v>
      </c>
      <c r="G211" t="s">
        <v>2191</v>
      </c>
      <c r="H211" t="s">
        <v>2016</v>
      </c>
      <c r="I211" t="s">
        <v>2016</v>
      </c>
    </row>
    <row r="212" spans="1:9" x14ac:dyDescent="0.35">
      <c r="A212">
        <v>210</v>
      </c>
      <c r="B212" t="s">
        <v>1363</v>
      </c>
      <c r="C212">
        <v>2022</v>
      </c>
      <c r="D212" t="s">
        <v>1366</v>
      </c>
      <c r="E212" t="s">
        <v>1368</v>
      </c>
      <c r="F212" s="8" t="s">
        <v>2014</v>
      </c>
      <c r="G212" t="s">
        <v>2192</v>
      </c>
      <c r="H212" t="s">
        <v>2016</v>
      </c>
      <c r="I212" t="s">
        <v>2016</v>
      </c>
    </row>
    <row r="213" spans="1:9" x14ac:dyDescent="0.35">
      <c r="A213">
        <v>211</v>
      </c>
      <c r="B213" t="s">
        <v>1369</v>
      </c>
      <c r="C213">
        <v>2022</v>
      </c>
      <c r="D213" t="s">
        <v>1372</v>
      </c>
      <c r="E213" t="s">
        <v>1375</v>
      </c>
      <c r="F213" s="8" t="s">
        <v>2014</v>
      </c>
      <c r="G213" t="s">
        <v>2193</v>
      </c>
      <c r="H213" t="s">
        <v>2016</v>
      </c>
      <c r="I213" t="s">
        <v>2016</v>
      </c>
    </row>
    <row r="214" spans="1:9" x14ac:dyDescent="0.35">
      <c r="A214">
        <v>212</v>
      </c>
      <c r="B214" t="s">
        <v>1376</v>
      </c>
      <c r="C214">
        <v>2022</v>
      </c>
      <c r="D214" t="s">
        <v>1378</v>
      </c>
      <c r="E214" t="s">
        <v>1381</v>
      </c>
      <c r="F214" s="8" t="s">
        <v>2014</v>
      </c>
      <c r="G214" t="s">
        <v>2194</v>
      </c>
      <c r="H214" t="s">
        <v>2016</v>
      </c>
      <c r="I214" t="s">
        <v>2016</v>
      </c>
    </row>
    <row r="215" spans="1:9" x14ac:dyDescent="0.35">
      <c r="A215">
        <v>213</v>
      </c>
      <c r="B215" t="s">
        <v>1382</v>
      </c>
      <c r="C215">
        <v>2022</v>
      </c>
      <c r="D215" t="s">
        <v>1385</v>
      </c>
      <c r="E215" t="s">
        <v>1388</v>
      </c>
      <c r="F215" s="8" t="s">
        <v>2018</v>
      </c>
      <c r="H215" t="s">
        <v>2016</v>
      </c>
      <c r="I215" t="s">
        <v>2016</v>
      </c>
    </row>
    <row r="216" spans="1:9" x14ac:dyDescent="0.35">
      <c r="A216">
        <v>214</v>
      </c>
      <c r="B216" t="s">
        <v>1389</v>
      </c>
      <c r="C216">
        <v>2022</v>
      </c>
      <c r="D216" t="s">
        <v>1390</v>
      </c>
      <c r="E216" t="s">
        <v>1393</v>
      </c>
      <c r="F216" s="8" t="s">
        <v>2014</v>
      </c>
      <c r="G216" t="s">
        <v>2195</v>
      </c>
      <c r="H216" t="s">
        <v>2016</v>
      </c>
      <c r="I216" t="s">
        <v>2016</v>
      </c>
    </row>
    <row r="217" spans="1:9" x14ac:dyDescent="0.35">
      <c r="A217">
        <v>215</v>
      </c>
      <c r="B217" t="s">
        <v>1394</v>
      </c>
      <c r="C217">
        <v>2022</v>
      </c>
      <c r="D217" t="s">
        <v>1396</v>
      </c>
      <c r="E217" t="s">
        <v>1399</v>
      </c>
      <c r="F217" s="8" t="s">
        <v>2014</v>
      </c>
      <c r="G217" t="s">
        <v>2196</v>
      </c>
      <c r="H217" t="s">
        <v>2016</v>
      </c>
      <c r="I217" t="s">
        <v>2016</v>
      </c>
    </row>
    <row r="218" spans="1:9" x14ac:dyDescent="0.35">
      <c r="A218">
        <v>216</v>
      </c>
      <c r="B218" t="s">
        <v>1400</v>
      </c>
      <c r="C218">
        <v>2022</v>
      </c>
      <c r="D218" t="s">
        <v>1401</v>
      </c>
      <c r="E218" t="s">
        <v>1403</v>
      </c>
      <c r="F218" s="8" t="s">
        <v>2014</v>
      </c>
      <c r="G218" t="s">
        <v>2197</v>
      </c>
      <c r="H218" t="s">
        <v>2016</v>
      </c>
      <c r="I218" t="s">
        <v>2016</v>
      </c>
    </row>
    <row r="219" spans="1:9" x14ac:dyDescent="0.35">
      <c r="A219">
        <v>217</v>
      </c>
      <c r="B219" t="s">
        <v>1404</v>
      </c>
      <c r="C219">
        <v>2022</v>
      </c>
      <c r="D219" t="s">
        <v>1407</v>
      </c>
      <c r="E219" t="s">
        <v>1410</v>
      </c>
      <c r="F219" s="8" t="s">
        <v>2014</v>
      </c>
      <c r="G219" t="s">
        <v>2198</v>
      </c>
      <c r="H219" t="s">
        <v>2016</v>
      </c>
      <c r="I219" t="s">
        <v>2016</v>
      </c>
    </row>
    <row r="220" spans="1:9" x14ac:dyDescent="0.35">
      <c r="A220">
        <v>218</v>
      </c>
      <c r="B220" t="s">
        <v>1411</v>
      </c>
      <c r="C220">
        <v>2022</v>
      </c>
      <c r="D220" t="s">
        <v>1413</v>
      </c>
      <c r="E220" t="s">
        <v>1416</v>
      </c>
      <c r="F220" s="8" t="s">
        <v>2014</v>
      </c>
      <c r="G220" t="s">
        <v>2199</v>
      </c>
      <c r="H220" t="s">
        <v>2016</v>
      </c>
      <c r="I220" t="s">
        <v>2016</v>
      </c>
    </row>
    <row r="221" spans="1:9" x14ac:dyDescent="0.35">
      <c r="A221">
        <v>219</v>
      </c>
      <c r="B221" t="s">
        <v>1417</v>
      </c>
      <c r="C221">
        <v>2022</v>
      </c>
      <c r="D221" t="s">
        <v>1419</v>
      </c>
      <c r="E221" t="s">
        <v>1422</v>
      </c>
      <c r="F221" s="8" t="s">
        <v>2014</v>
      </c>
      <c r="G221" t="s">
        <v>2200</v>
      </c>
      <c r="H221" t="s">
        <v>2016</v>
      </c>
      <c r="I221" t="s">
        <v>2016</v>
      </c>
    </row>
    <row r="222" spans="1:9" x14ac:dyDescent="0.35">
      <c r="A222">
        <v>220</v>
      </c>
      <c r="B222" t="s">
        <v>1423</v>
      </c>
      <c r="C222">
        <v>2022</v>
      </c>
      <c r="D222" t="s">
        <v>1425</v>
      </c>
      <c r="E222" t="s">
        <v>1428</v>
      </c>
      <c r="F222" s="8" t="s">
        <v>2014</v>
      </c>
      <c r="G222" t="s">
        <v>2201</v>
      </c>
      <c r="H222" t="s">
        <v>2016</v>
      </c>
      <c r="I222" t="s">
        <v>2016</v>
      </c>
    </row>
    <row r="223" spans="1:9" x14ac:dyDescent="0.35">
      <c r="A223">
        <v>221</v>
      </c>
      <c r="B223" t="s">
        <v>1429</v>
      </c>
      <c r="C223">
        <v>2022</v>
      </c>
      <c r="D223" t="s">
        <v>1432</v>
      </c>
      <c r="E223" t="s">
        <v>1435</v>
      </c>
      <c r="F223" s="8" t="s">
        <v>2014</v>
      </c>
      <c r="G223" t="s">
        <v>2202</v>
      </c>
      <c r="H223" t="s">
        <v>2016</v>
      </c>
      <c r="I223" t="s">
        <v>2016</v>
      </c>
    </row>
    <row r="224" spans="1:9" x14ac:dyDescent="0.35">
      <c r="A224">
        <v>222</v>
      </c>
      <c r="B224" t="s">
        <v>1436</v>
      </c>
      <c r="C224">
        <v>2022</v>
      </c>
      <c r="D224" t="s">
        <v>1439</v>
      </c>
      <c r="E224" t="s">
        <v>1442</v>
      </c>
      <c r="F224" s="8" t="s">
        <v>2014</v>
      </c>
      <c r="G224" t="s">
        <v>2203</v>
      </c>
      <c r="H224" t="s">
        <v>2016</v>
      </c>
      <c r="I224" t="s">
        <v>2016</v>
      </c>
    </row>
    <row r="225" spans="1:9" x14ac:dyDescent="0.35">
      <c r="A225">
        <v>223</v>
      </c>
      <c r="B225" t="s">
        <v>1443</v>
      </c>
      <c r="C225">
        <v>2022</v>
      </c>
      <c r="D225" t="s">
        <v>1445</v>
      </c>
      <c r="E225" t="s">
        <v>1448</v>
      </c>
      <c r="F225" s="8" t="s">
        <v>2014</v>
      </c>
      <c r="G225" t="s">
        <v>2204</v>
      </c>
      <c r="H225" t="s">
        <v>2016</v>
      </c>
      <c r="I225" t="s">
        <v>2016</v>
      </c>
    </row>
    <row r="226" spans="1:9" x14ac:dyDescent="0.35">
      <c r="A226">
        <v>224</v>
      </c>
      <c r="B226" t="s">
        <v>1449</v>
      </c>
      <c r="C226">
        <v>2022</v>
      </c>
      <c r="D226" t="s">
        <v>1452</v>
      </c>
      <c r="E226" t="s">
        <v>1455</v>
      </c>
      <c r="F226" s="8" t="s">
        <v>2014</v>
      </c>
      <c r="G226" t="s">
        <v>2205</v>
      </c>
      <c r="H226" t="s">
        <v>2016</v>
      </c>
      <c r="I226" t="s">
        <v>2016</v>
      </c>
    </row>
    <row r="227" spans="1:9" x14ac:dyDescent="0.35">
      <c r="A227">
        <v>225</v>
      </c>
      <c r="B227" t="s">
        <v>21</v>
      </c>
      <c r="C227">
        <v>2022</v>
      </c>
      <c r="D227" t="s">
        <v>22</v>
      </c>
      <c r="E227" t="s">
        <v>1459</v>
      </c>
      <c r="F227" s="8" t="s">
        <v>2014</v>
      </c>
      <c r="G227" t="s">
        <v>2206</v>
      </c>
      <c r="H227" t="s">
        <v>2016</v>
      </c>
      <c r="I227" t="s">
        <v>2016</v>
      </c>
    </row>
    <row r="228" spans="1:9" x14ac:dyDescent="0.35">
      <c r="A228">
        <v>226</v>
      </c>
      <c r="B228" t="s">
        <v>1460</v>
      </c>
      <c r="C228">
        <v>2022</v>
      </c>
      <c r="D228" t="s">
        <v>1462</v>
      </c>
      <c r="E228" t="s">
        <v>1465</v>
      </c>
      <c r="F228" s="8" t="s">
        <v>2014</v>
      </c>
      <c r="G228" t="s">
        <v>2207</v>
      </c>
      <c r="H228" t="s">
        <v>2016</v>
      </c>
      <c r="I228" t="s">
        <v>2016</v>
      </c>
    </row>
    <row r="229" spans="1:9" x14ac:dyDescent="0.35">
      <c r="A229">
        <v>227</v>
      </c>
      <c r="B229" t="s">
        <v>1466</v>
      </c>
      <c r="C229">
        <v>2021</v>
      </c>
      <c r="D229" t="s">
        <v>1469</v>
      </c>
      <c r="E229" t="s">
        <v>1471</v>
      </c>
      <c r="F229" s="8" t="s">
        <v>2014</v>
      </c>
      <c r="G229" t="s">
        <v>2208</v>
      </c>
      <c r="H229" t="s">
        <v>2016</v>
      </c>
      <c r="I229" t="s">
        <v>2016</v>
      </c>
    </row>
    <row r="230" spans="1:9" x14ac:dyDescent="0.35">
      <c r="A230">
        <v>228</v>
      </c>
      <c r="B230" t="s">
        <v>1472</v>
      </c>
      <c r="C230">
        <v>2021</v>
      </c>
      <c r="D230" t="s">
        <v>1475</v>
      </c>
      <c r="E230" t="s">
        <v>1477</v>
      </c>
      <c r="F230" s="8" t="s">
        <v>2014</v>
      </c>
      <c r="G230" t="s">
        <v>2209</v>
      </c>
      <c r="H230" t="s">
        <v>2016</v>
      </c>
      <c r="I230" t="s">
        <v>2016</v>
      </c>
    </row>
    <row r="231" spans="1:9" x14ac:dyDescent="0.35">
      <c r="A231">
        <v>229</v>
      </c>
      <c r="B231" t="s">
        <v>1478</v>
      </c>
      <c r="C231">
        <v>2021</v>
      </c>
      <c r="D231" t="s">
        <v>1481</v>
      </c>
      <c r="E231" t="s">
        <v>1483</v>
      </c>
      <c r="F231" s="8" t="s">
        <v>2014</v>
      </c>
      <c r="G231" t="s">
        <v>2210</v>
      </c>
      <c r="H231" t="s">
        <v>2016</v>
      </c>
      <c r="I231" t="s">
        <v>2016</v>
      </c>
    </row>
    <row r="232" spans="1:9" x14ac:dyDescent="0.35">
      <c r="A232">
        <v>230</v>
      </c>
      <c r="B232" t="s">
        <v>1484</v>
      </c>
      <c r="C232">
        <v>2021</v>
      </c>
      <c r="D232" t="s">
        <v>1486</v>
      </c>
      <c r="E232" t="s">
        <v>1488</v>
      </c>
      <c r="F232" s="8" t="s">
        <v>2018</v>
      </c>
      <c r="H232" t="s">
        <v>2016</v>
      </c>
      <c r="I232" t="s">
        <v>2016</v>
      </c>
    </row>
    <row r="233" spans="1:9" x14ac:dyDescent="0.35">
      <c r="A233">
        <v>231</v>
      </c>
      <c r="B233" t="s">
        <v>1489</v>
      </c>
      <c r="C233">
        <v>2021</v>
      </c>
      <c r="D233" t="s">
        <v>1491</v>
      </c>
      <c r="E233" t="s">
        <v>1494</v>
      </c>
      <c r="F233" s="8" t="s">
        <v>2014</v>
      </c>
      <c r="G233" t="s">
        <v>2211</v>
      </c>
      <c r="H233" t="s">
        <v>2016</v>
      </c>
      <c r="I233" t="s">
        <v>2016</v>
      </c>
    </row>
    <row r="234" spans="1:9" x14ac:dyDescent="0.35">
      <c r="A234">
        <v>232</v>
      </c>
      <c r="B234" t="s">
        <v>1495</v>
      </c>
      <c r="C234">
        <v>2021</v>
      </c>
      <c r="D234" t="s">
        <v>1498</v>
      </c>
      <c r="E234" t="s">
        <v>1501</v>
      </c>
      <c r="F234" s="8" t="s">
        <v>2014</v>
      </c>
      <c r="G234" t="s">
        <v>2212</v>
      </c>
      <c r="H234" t="s">
        <v>2016</v>
      </c>
      <c r="I234" t="s">
        <v>2016</v>
      </c>
    </row>
    <row r="235" spans="1:9" x14ac:dyDescent="0.35">
      <c r="A235">
        <v>233</v>
      </c>
      <c r="B235" t="s">
        <v>1502</v>
      </c>
      <c r="C235">
        <v>2021</v>
      </c>
      <c r="D235" t="s">
        <v>1503</v>
      </c>
      <c r="E235" t="s">
        <v>1506</v>
      </c>
      <c r="F235" s="8" t="s">
        <v>2014</v>
      </c>
      <c r="G235" t="s">
        <v>2213</v>
      </c>
      <c r="H235" t="s">
        <v>2016</v>
      </c>
      <c r="I235" t="s">
        <v>2016</v>
      </c>
    </row>
    <row r="236" spans="1:9" x14ac:dyDescent="0.35">
      <c r="A236">
        <v>234</v>
      </c>
      <c r="B236" t="s">
        <v>1507</v>
      </c>
      <c r="C236">
        <v>2021</v>
      </c>
      <c r="D236" t="s">
        <v>84</v>
      </c>
      <c r="E236" t="s">
        <v>1511</v>
      </c>
      <c r="F236" s="8" t="s">
        <v>2014</v>
      </c>
      <c r="G236" t="s">
        <v>2214</v>
      </c>
      <c r="H236" t="s">
        <v>2016</v>
      </c>
      <c r="I236" t="s">
        <v>2016</v>
      </c>
    </row>
    <row r="237" spans="1:9" x14ac:dyDescent="0.35">
      <c r="A237">
        <v>235</v>
      </c>
      <c r="B237" t="s">
        <v>30</v>
      </c>
      <c r="C237">
        <v>2021</v>
      </c>
      <c r="D237" t="s">
        <v>31</v>
      </c>
      <c r="E237" t="s">
        <v>1515</v>
      </c>
      <c r="F237" s="8" t="s">
        <v>2014</v>
      </c>
      <c r="G237" t="s">
        <v>2215</v>
      </c>
      <c r="H237" t="s">
        <v>2016</v>
      </c>
      <c r="I237" t="s">
        <v>2016</v>
      </c>
    </row>
    <row r="238" spans="1:9" x14ac:dyDescent="0.35">
      <c r="A238">
        <v>236</v>
      </c>
      <c r="B238" t="s">
        <v>1516</v>
      </c>
      <c r="C238">
        <v>2021</v>
      </c>
      <c r="D238" t="s">
        <v>84</v>
      </c>
      <c r="E238" t="s">
        <v>1520</v>
      </c>
      <c r="F238" s="8" t="s">
        <v>2014</v>
      </c>
      <c r="G238" t="s">
        <v>2216</v>
      </c>
      <c r="H238" t="s">
        <v>2016</v>
      </c>
      <c r="I238" t="s">
        <v>2016</v>
      </c>
    </row>
    <row r="239" spans="1:9" x14ac:dyDescent="0.35">
      <c r="A239">
        <v>237</v>
      </c>
      <c r="B239" t="s">
        <v>1521</v>
      </c>
      <c r="C239">
        <v>2021</v>
      </c>
      <c r="D239" t="s">
        <v>1524</v>
      </c>
      <c r="E239" t="s">
        <v>1527</v>
      </c>
      <c r="F239" s="8" t="s">
        <v>2014</v>
      </c>
      <c r="G239" t="s">
        <v>2217</v>
      </c>
      <c r="H239" t="s">
        <v>2016</v>
      </c>
      <c r="I239" t="s">
        <v>2016</v>
      </c>
    </row>
    <row r="240" spans="1:9" x14ac:dyDescent="0.35">
      <c r="A240">
        <v>238</v>
      </c>
      <c r="B240" t="s">
        <v>24</v>
      </c>
      <c r="C240">
        <v>2021</v>
      </c>
      <c r="D240" t="s">
        <v>25</v>
      </c>
      <c r="E240" t="s">
        <v>1530</v>
      </c>
      <c r="F240" s="8" t="s">
        <v>2014</v>
      </c>
      <c r="G240" t="s">
        <v>2218</v>
      </c>
      <c r="H240" t="s">
        <v>2016</v>
      </c>
      <c r="I240" t="s">
        <v>2016</v>
      </c>
    </row>
    <row r="241" spans="1:9" x14ac:dyDescent="0.35">
      <c r="A241">
        <v>239</v>
      </c>
      <c r="B241" t="s">
        <v>1531</v>
      </c>
      <c r="C241">
        <v>2021</v>
      </c>
      <c r="D241" t="s">
        <v>1534</v>
      </c>
      <c r="E241" t="s">
        <v>1537</v>
      </c>
      <c r="F241" s="8" t="s">
        <v>2014</v>
      </c>
      <c r="G241" t="s">
        <v>2219</v>
      </c>
      <c r="H241" t="s">
        <v>2016</v>
      </c>
      <c r="I241" t="s">
        <v>2016</v>
      </c>
    </row>
    <row r="242" spans="1:9" x14ac:dyDescent="0.35">
      <c r="A242">
        <v>240</v>
      </c>
      <c r="B242" t="s">
        <v>1538</v>
      </c>
      <c r="C242">
        <v>2021</v>
      </c>
      <c r="D242" t="s">
        <v>1539</v>
      </c>
      <c r="E242" t="s">
        <v>1542</v>
      </c>
      <c r="F242" s="8" t="s">
        <v>2014</v>
      </c>
      <c r="G242" t="s">
        <v>2220</v>
      </c>
      <c r="H242" t="s">
        <v>2016</v>
      </c>
      <c r="I242" t="s">
        <v>2016</v>
      </c>
    </row>
    <row r="243" spans="1:9" x14ac:dyDescent="0.35">
      <c r="A243">
        <v>241</v>
      </c>
      <c r="B243" t="s">
        <v>1543</v>
      </c>
      <c r="C243">
        <v>2021</v>
      </c>
      <c r="D243" t="s">
        <v>1546</v>
      </c>
      <c r="E243" t="s">
        <v>1549</v>
      </c>
      <c r="F243" s="8" t="s">
        <v>2014</v>
      </c>
      <c r="G243" t="s">
        <v>2221</v>
      </c>
      <c r="H243" t="s">
        <v>2016</v>
      </c>
      <c r="I243" t="s">
        <v>2016</v>
      </c>
    </row>
    <row r="244" spans="1:9" x14ac:dyDescent="0.35">
      <c r="A244">
        <v>242</v>
      </c>
      <c r="B244" t="s">
        <v>1550</v>
      </c>
      <c r="C244">
        <v>2021</v>
      </c>
      <c r="D244" t="s">
        <v>1553</v>
      </c>
      <c r="E244" t="s">
        <v>1555</v>
      </c>
      <c r="F244" s="8" t="s">
        <v>2014</v>
      </c>
      <c r="G244" t="s">
        <v>2222</v>
      </c>
      <c r="H244" t="s">
        <v>2016</v>
      </c>
      <c r="I244" t="s">
        <v>2016</v>
      </c>
    </row>
    <row r="245" spans="1:9" x14ac:dyDescent="0.35">
      <c r="A245">
        <v>243</v>
      </c>
      <c r="B245" t="s">
        <v>36</v>
      </c>
      <c r="C245">
        <v>2021</v>
      </c>
      <c r="D245" t="s">
        <v>37</v>
      </c>
      <c r="E245" t="s">
        <v>1559</v>
      </c>
      <c r="F245" s="8" t="s">
        <v>2014</v>
      </c>
      <c r="G245" t="s">
        <v>2223</v>
      </c>
      <c r="H245" t="s">
        <v>2016</v>
      </c>
      <c r="I245" t="s">
        <v>2016</v>
      </c>
    </row>
    <row r="246" spans="1:9" x14ac:dyDescent="0.35">
      <c r="A246">
        <v>244</v>
      </c>
      <c r="B246" t="s">
        <v>1560</v>
      </c>
      <c r="C246">
        <v>2021</v>
      </c>
      <c r="D246" t="s">
        <v>1563</v>
      </c>
      <c r="E246" t="s">
        <v>1566</v>
      </c>
      <c r="F246" s="8" t="s">
        <v>2014</v>
      </c>
      <c r="G246" t="s">
        <v>2224</v>
      </c>
      <c r="H246" t="s">
        <v>2016</v>
      </c>
      <c r="I246" t="s">
        <v>2016</v>
      </c>
    </row>
    <row r="247" spans="1:9" x14ac:dyDescent="0.35">
      <c r="A247">
        <v>245</v>
      </c>
      <c r="B247" t="s">
        <v>1567</v>
      </c>
      <c r="C247">
        <v>2021</v>
      </c>
      <c r="D247" t="s">
        <v>1569</v>
      </c>
      <c r="E247" t="s">
        <v>1572</v>
      </c>
      <c r="F247" s="8" t="s">
        <v>2014</v>
      </c>
      <c r="G247" t="s">
        <v>2225</v>
      </c>
      <c r="H247" t="s">
        <v>2016</v>
      </c>
      <c r="I247" t="s">
        <v>2016</v>
      </c>
    </row>
    <row r="248" spans="1:9" x14ac:dyDescent="0.35">
      <c r="A248">
        <v>246</v>
      </c>
      <c r="B248" t="s">
        <v>1573</v>
      </c>
      <c r="C248">
        <v>2021</v>
      </c>
      <c r="D248" t="s">
        <v>84</v>
      </c>
      <c r="E248" t="s">
        <v>1576</v>
      </c>
      <c r="F248" s="8" t="s">
        <v>2014</v>
      </c>
      <c r="G248" t="s">
        <v>2226</v>
      </c>
      <c r="H248" t="s">
        <v>2016</v>
      </c>
      <c r="I248" t="s">
        <v>2016</v>
      </c>
    </row>
    <row r="249" spans="1:9" x14ac:dyDescent="0.35">
      <c r="A249">
        <v>247</v>
      </c>
      <c r="B249" t="s">
        <v>1577</v>
      </c>
      <c r="C249">
        <v>2021</v>
      </c>
      <c r="D249" t="s">
        <v>1579</v>
      </c>
      <c r="E249" t="s">
        <v>1582</v>
      </c>
      <c r="F249" s="8" t="s">
        <v>2014</v>
      </c>
      <c r="G249" t="s">
        <v>2227</v>
      </c>
      <c r="H249" t="s">
        <v>2016</v>
      </c>
      <c r="I249" t="s">
        <v>2016</v>
      </c>
    </row>
    <row r="250" spans="1:9" x14ac:dyDescent="0.35">
      <c r="A250">
        <v>248</v>
      </c>
      <c r="B250" t="s">
        <v>1583</v>
      </c>
      <c r="C250">
        <v>2021</v>
      </c>
      <c r="D250" t="s">
        <v>1585</v>
      </c>
      <c r="E250" t="s">
        <v>1588</v>
      </c>
      <c r="F250" s="8" t="s">
        <v>2014</v>
      </c>
      <c r="G250" t="s">
        <v>2228</v>
      </c>
      <c r="H250" t="s">
        <v>2016</v>
      </c>
      <c r="I250" t="s">
        <v>2016</v>
      </c>
    </row>
    <row r="251" spans="1:9" x14ac:dyDescent="0.35">
      <c r="A251">
        <v>249</v>
      </c>
      <c r="B251" t="s">
        <v>1589</v>
      </c>
      <c r="C251">
        <v>2021</v>
      </c>
      <c r="D251" t="s">
        <v>1591</v>
      </c>
      <c r="E251" t="s">
        <v>1593</v>
      </c>
      <c r="F251" s="8" t="s">
        <v>2014</v>
      </c>
      <c r="G251" t="s">
        <v>2229</v>
      </c>
      <c r="H251" t="s">
        <v>2016</v>
      </c>
      <c r="I251" t="s">
        <v>2016</v>
      </c>
    </row>
    <row r="252" spans="1:9" x14ac:dyDescent="0.35">
      <c r="A252">
        <v>250</v>
      </c>
      <c r="B252" t="s">
        <v>1594</v>
      </c>
      <c r="C252">
        <v>2021</v>
      </c>
      <c r="D252" t="s">
        <v>1596</v>
      </c>
      <c r="E252" t="s">
        <v>1599</v>
      </c>
      <c r="F252" s="8" t="s">
        <v>2014</v>
      </c>
      <c r="G252" t="s">
        <v>2230</v>
      </c>
      <c r="H252" t="s">
        <v>2016</v>
      </c>
      <c r="I252" t="s">
        <v>2016</v>
      </c>
    </row>
    <row r="253" spans="1:9" x14ac:dyDescent="0.35">
      <c r="A253">
        <v>251</v>
      </c>
      <c r="B253" t="s">
        <v>27</v>
      </c>
      <c r="C253">
        <v>2021</v>
      </c>
      <c r="D253" t="s">
        <v>28</v>
      </c>
      <c r="E253" t="s">
        <v>1602</v>
      </c>
      <c r="F253" s="8" t="s">
        <v>2014</v>
      </c>
      <c r="G253" t="s">
        <v>2231</v>
      </c>
      <c r="H253" t="s">
        <v>2016</v>
      </c>
      <c r="I253" t="s">
        <v>2016</v>
      </c>
    </row>
    <row r="254" spans="1:9" x14ac:dyDescent="0.35">
      <c r="A254">
        <v>252</v>
      </c>
      <c r="B254" t="s">
        <v>1603</v>
      </c>
      <c r="C254">
        <v>2021</v>
      </c>
      <c r="D254" t="s">
        <v>1606</v>
      </c>
      <c r="E254" t="s">
        <v>1609</v>
      </c>
      <c r="F254" s="8" t="s">
        <v>2014</v>
      </c>
      <c r="G254" t="s">
        <v>2232</v>
      </c>
      <c r="H254" t="s">
        <v>2016</v>
      </c>
      <c r="I254" t="s">
        <v>2016</v>
      </c>
    </row>
    <row r="255" spans="1:9" x14ac:dyDescent="0.35">
      <c r="A255">
        <v>253</v>
      </c>
      <c r="B255" t="s">
        <v>1610</v>
      </c>
      <c r="C255">
        <v>2021</v>
      </c>
      <c r="D255" t="s">
        <v>1612</v>
      </c>
      <c r="E255" t="s">
        <v>1615</v>
      </c>
      <c r="F255" s="8" t="s">
        <v>2014</v>
      </c>
      <c r="G255" t="s">
        <v>2233</v>
      </c>
      <c r="H255" t="s">
        <v>2016</v>
      </c>
      <c r="I255" t="s">
        <v>2016</v>
      </c>
    </row>
    <row r="256" spans="1:9" x14ac:dyDescent="0.35">
      <c r="A256">
        <v>254</v>
      </c>
      <c r="B256" t="s">
        <v>1616</v>
      </c>
      <c r="C256">
        <v>2021</v>
      </c>
      <c r="D256" t="s">
        <v>1617</v>
      </c>
      <c r="E256" t="s">
        <v>1620</v>
      </c>
      <c r="F256" s="8" t="s">
        <v>2014</v>
      </c>
      <c r="G256" t="s">
        <v>2234</v>
      </c>
      <c r="H256" t="s">
        <v>2016</v>
      </c>
      <c r="I256" t="s">
        <v>2016</v>
      </c>
    </row>
    <row r="257" spans="1:9" x14ac:dyDescent="0.35">
      <c r="A257">
        <v>255</v>
      </c>
      <c r="B257" t="s">
        <v>1621</v>
      </c>
      <c r="C257">
        <v>2021</v>
      </c>
      <c r="D257" t="s">
        <v>1624</v>
      </c>
      <c r="E257" t="s">
        <v>1627</v>
      </c>
      <c r="F257" s="8" t="s">
        <v>2014</v>
      </c>
      <c r="G257" t="s">
        <v>2235</v>
      </c>
      <c r="H257" t="s">
        <v>2016</v>
      </c>
      <c r="I257" t="s">
        <v>2016</v>
      </c>
    </row>
    <row r="258" spans="1:9" x14ac:dyDescent="0.35">
      <c r="A258">
        <v>256</v>
      </c>
      <c r="B258" t="s">
        <v>1628</v>
      </c>
      <c r="C258">
        <v>2021</v>
      </c>
      <c r="D258" t="s">
        <v>1631</v>
      </c>
      <c r="E258" t="s">
        <v>1634</v>
      </c>
      <c r="F258" s="8" t="s">
        <v>2018</v>
      </c>
      <c r="H258" t="s">
        <v>2016</v>
      </c>
      <c r="I258" t="s">
        <v>2016</v>
      </c>
    </row>
    <row r="259" spans="1:9" x14ac:dyDescent="0.35">
      <c r="A259">
        <v>257</v>
      </c>
      <c r="B259" t="s">
        <v>1635</v>
      </c>
      <c r="C259">
        <v>2021</v>
      </c>
      <c r="D259" t="s">
        <v>1638</v>
      </c>
      <c r="E259" t="s">
        <v>1641</v>
      </c>
      <c r="F259" s="8" t="s">
        <v>2014</v>
      </c>
      <c r="G259" t="s">
        <v>2236</v>
      </c>
      <c r="H259" t="s">
        <v>2016</v>
      </c>
      <c r="I259" t="s">
        <v>2016</v>
      </c>
    </row>
    <row r="260" spans="1:9" x14ac:dyDescent="0.35">
      <c r="A260">
        <v>258</v>
      </c>
      <c r="B260" t="s">
        <v>1642</v>
      </c>
      <c r="C260">
        <v>2021</v>
      </c>
      <c r="D260" t="s">
        <v>84</v>
      </c>
      <c r="E260" t="s">
        <v>1646</v>
      </c>
      <c r="F260" s="8" t="s">
        <v>2014</v>
      </c>
      <c r="G260" t="s">
        <v>2237</v>
      </c>
      <c r="H260" t="s">
        <v>2016</v>
      </c>
      <c r="I260" t="s">
        <v>2016</v>
      </c>
    </row>
    <row r="261" spans="1:9" x14ac:dyDescent="0.35">
      <c r="A261">
        <v>259</v>
      </c>
      <c r="B261" t="s">
        <v>39</v>
      </c>
      <c r="C261">
        <v>2021</v>
      </c>
      <c r="D261" t="s">
        <v>84</v>
      </c>
      <c r="E261" t="s">
        <v>1649</v>
      </c>
      <c r="F261" s="8" t="s">
        <v>2014</v>
      </c>
      <c r="G261" t="s">
        <v>2238</v>
      </c>
      <c r="H261" t="s">
        <v>2016</v>
      </c>
      <c r="I261" t="s">
        <v>2016</v>
      </c>
    </row>
    <row r="262" spans="1:9" x14ac:dyDescent="0.35">
      <c r="A262">
        <v>260</v>
      </c>
      <c r="B262" t="s">
        <v>1650</v>
      </c>
      <c r="C262">
        <v>2021</v>
      </c>
      <c r="D262" t="s">
        <v>84</v>
      </c>
      <c r="E262" t="s">
        <v>1653</v>
      </c>
      <c r="F262" s="8" t="s">
        <v>2014</v>
      </c>
      <c r="G262" t="s">
        <v>2239</v>
      </c>
      <c r="H262" t="s">
        <v>2016</v>
      </c>
      <c r="I262" t="s">
        <v>2016</v>
      </c>
    </row>
    <row r="263" spans="1:9" x14ac:dyDescent="0.35">
      <c r="A263">
        <v>261</v>
      </c>
      <c r="B263" t="s">
        <v>1654</v>
      </c>
      <c r="C263">
        <v>2021</v>
      </c>
      <c r="D263" t="s">
        <v>1656</v>
      </c>
      <c r="E263" t="s">
        <v>1659</v>
      </c>
      <c r="F263" s="8" t="s">
        <v>2014</v>
      </c>
      <c r="G263" t="s">
        <v>2240</v>
      </c>
      <c r="H263" t="s">
        <v>2016</v>
      </c>
      <c r="I263" t="s">
        <v>2016</v>
      </c>
    </row>
    <row r="264" spans="1:9" x14ac:dyDescent="0.35">
      <c r="A264">
        <v>262</v>
      </c>
      <c r="B264" t="s">
        <v>1660</v>
      </c>
      <c r="C264">
        <v>2021</v>
      </c>
      <c r="D264" t="s">
        <v>1662</v>
      </c>
      <c r="E264" t="s">
        <v>1665</v>
      </c>
      <c r="F264" s="8" t="s">
        <v>2014</v>
      </c>
      <c r="G264" t="s">
        <v>2241</v>
      </c>
      <c r="H264" t="s">
        <v>2016</v>
      </c>
      <c r="I264" t="s">
        <v>2016</v>
      </c>
    </row>
    <row r="265" spans="1:9" x14ac:dyDescent="0.35">
      <c r="A265">
        <v>263</v>
      </c>
      <c r="B265" t="s">
        <v>33</v>
      </c>
      <c r="C265">
        <v>2021</v>
      </c>
      <c r="D265" t="s">
        <v>34</v>
      </c>
      <c r="E265" t="s">
        <v>1668</v>
      </c>
      <c r="F265" s="8" t="s">
        <v>2014</v>
      </c>
      <c r="G265" t="s">
        <v>2242</v>
      </c>
      <c r="H265" t="s">
        <v>2016</v>
      </c>
      <c r="I265" t="s">
        <v>2016</v>
      </c>
    </row>
    <row r="266" spans="1:9" x14ac:dyDescent="0.35">
      <c r="A266">
        <v>264</v>
      </c>
      <c r="B266" t="s">
        <v>1669</v>
      </c>
      <c r="C266">
        <v>2021</v>
      </c>
      <c r="D266" t="s">
        <v>84</v>
      </c>
      <c r="E266" t="s">
        <v>1673</v>
      </c>
      <c r="F266" s="8" t="s">
        <v>2014</v>
      </c>
      <c r="G266" t="s">
        <v>2243</v>
      </c>
      <c r="H266" t="s">
        <v>2016</v>
      </c>
      <c r="I266" t="s">
        <v>2016</v>
      </c>
    </row>
    <row r="267" spans="1:9" x14ac:dyDescent="0.35">
      <c r="A267">
        <v>265</v>
      </c>
      <c r="B267" t="s">
        <v>1674</v>
      </c>
      <c r="C267">
        <v>2021</v>
      </c>
      <c r="D267" t="s">
        <v>1677</v>
      </c>
      <c r="E267" t="s">
        <v>1680</v>
      </c>
      <c r="F267" s="8" t="s">
        <v>2014</v>
      </c>
      <c r="G267" t="s">
        <v>2243</v>
      </c>
      <c r="H267" t="s">
        <v>2016</v>
      </c>
      <c r="I267" t="s">
        <v>2016</v>
      </c>
    </row>
    <row r="268" spans="1:9" x14ac:dyDescent="0.35">
      <c r="A268">
        <v>266</v>
      </c>
      <c r="B268" t="s">
        <v>1681</v>
      </c>
      <c r="C268">
        <v>2021</v>
      </c>
      <c r="D268" t="s">
        <v>1683</v>
      </c>
      <c r="E268" t="s">
        <v>1686</v>
      </c>
      <c r="F268" s="8" t="s">
        <v>2014</v>
      </c>
      <c r="G268" t="s">
        <v>2244</v>
      </c>
      <c r="H268" t="s">
        <v>2016</v>
      </c>
      <c r="I268" t="s">
        <v>2016</v>
      </c>
    </row>
    <row r="269" spans="1:9" x14ac:dyDescent="0.35">
      <c r="A269">
        <v>267</v>
      </c>
      <c r="B269" t="s">
        <v>1687</v>
      </c>
      <c r="C269">
        <v>2021</v>
      </c>
      <c r="D269" t="s">
        <v>1689</v>
      </c>
      <c r="E269" t="s">
        <v>1692</v>
      </c>
      <c r="F269" s="8" t="s">
        <v>2014</v>
      </c>
      <c r="G269" t="s">
        <v>2245</v>
      </c>
      <c r="H269" t="s">
        <v>2016</v>
      </c>
      <c r="I269" t="s">
        <v>2016</v>
      </c>
    </row>
    <row r="270" spans="1:9" x14ac:dyDescent="0.35">
      <c r="A270">
        <v>268</v>
      </c>
      <c r="B270" t="s">
        <v>1693</v>
      </c>
      <c r="C270">
        <v>2021</v>
      </c>
      <c r="D270" t="s">
        <v>84</v>
      </c>
      <c r="E270" t="s">
        <v>1697</v>
      </c>
      <c r="F270" s="8" t="s">
        <v>2014</v>
      </c>
      <c r="G270" t="s">
        <v>2246</v>
      </c>
      <c r="H270" t="s">
        <v>2016</v>
      </c>
      <c r="I270" t="s">
        <v>2016</v>
      </c>
    </row>
    <row r="271" spans="1:9" x14ac:dyDescent="0.35">
      <c r="A271">
        <v>269</v>
      </c>
      <c r="B271" t="s">
        <v>1698</v>
      </c>
      <c r="C271">
        <v>2021</v>
      </c>
      <c r="D271" t="s">
        <v>1701</v>
      </c>
      <c r="E271" t="s">
        <v>1703</v>
      </c>
      <c r="F271" s="8" t="s">
        <v>2014</v>
      </c>
      <c r="G271" t="s">
        <v>2247</v>
      </c>
      <c r="H271" t="s">
        <v>2016</v>
      </c>
      <c r="I271" t="s">
        <v>2016</v>
      </c>
    </row>
    <row r="272" spans="1:9" x14ac:dyDescent="0.35">
      <c r="A272">
        <v>270</v>
      </c>
      <c r="B272" t="s">
        <v>1704</v>
      </c>
      <c r="C272">
        <v>2021</v>
      </c>
      <c r="D272" t="s">
        <v>1706</v>
      </c>
      <c r="E272" t="s">
        <v>1709</v>
      </c>
      <c r="F272" s="8" t="s">
        <v>2014</v>
      </c>
      <c r="G272" t="s">
        <v>2248</v>
      </c>
      <c r="H272" t="s">
        <v>2016</v>
      </c>
      <c r="I272" t="s">
        <v>2016</v>
      </c>
    </row>
    <row r="273" spans="1:9" x14ac:dyDescent="0.35">
      <c r="A273">
        <v>271</v>
      </c>
      <c r="B273" t="s">
        <v>1710</v>
      </c>
      <c r="C273">
        <v>2021</v>
      </c>
      <c r="D273" t="s">
        <v>1712</v>
      </c>
      <c r="E273" t="s">
        <v>1715</v>
      </c>
      <c r="F273" s="8" t="s">
        <v>2018</v>
      </c>
      <c r="H273" t="s">
        <v>2016</v>
      </c>
      <c r="I273" t="s">
        <v>2016</v>
      </c>
    </row>
    <row r="274" spans="1:9" x14ac:dyDescent="0.35">
      <c r="A274">
        <v>272</v>
      </c>
      <c r="B274" t="s">
        <v>1716</v>
      </c>
      <c r="C274">
        <v>2021</v>
      </c>
      <c r="D274" t="s">
        <v>1719</v>
      </c>
      <c r="E274" t="s">
        <v>1722</v>
      </c>
      <c r="F274" s="8" t="s">
        <v>2014</v>
      </c>
      <c r="G274" t="s">
        <v>2249</v>
      </c>
      <c r="H274" t="s">
        <v>2016</v>
      </c>
      <c r="I274" t="s">
        <v>2016</v>
      </c>
    </row>
    <row r="275" spans="1:9" x14ac:dyDescent="0.35">
      <c r="A275">
        <v>273</v>
      </c>
      <c r="B275" t="s">
        <v>1723</v>
      </c>
      <c r="C275">
        <v>2021</v>
      </c>
      <c r="D275" t="s">
        <v>1725</v>
      </c>
      <c r="E275" t="s">
        <v>1728</v>
      </c>
      <c r="F275" s="8" t="s">
        <v>2014</v>
      </c>
      <c r="G275" t="s">
        <v>2250</v>
      </c>
      <c r="H275" t="s">
        <v>2016</v>
      </c>
      <c r="I275" t="s">
        <v>2016</v>
      </c>
    </row>
    <row r="276" spans="1:9" x14ac:dyDescent="0.35">
      <c r="A276">
        <v>274</v>
      </c>
      <c r="B276" t="s">
        <v>1729</v>
      </c>
      <c r="C276">
        <v>2021</v>
      </c>
      <c r="D276" t="s">
        <v>1732</v>
      </c>
      <c r="E276" t="s">
        <v>1735</v>
      </c>
      <c r="F276" s="8" t="s">
        <v>2018</v>
      </c>
      <c r="H276" t="s">
        <v>2016</v>
      </c>
      <c r="I276" t="s">
        <v>2016</v>
      </c>
    </row>
    <row r="277" spans="1:9" x14ac:dyDescent="0.35">
      <c r="A277">
        <v>275</v>
      </c>
      <c r="B277" t="s">
        <v>1736</v>
      </c>
      <c r="C277">
        <v>2021</v>
      </c>
      <c r="D277" t="s">
        <v>1738</v>
      </c>
      <c r="E277" t="s">
        <v>1740</v>
      </c>
      <c r="F277" s="8" t="s">
        <v>2014</v>
      </c>
      <c r="G277" t="s">
        <v>2251</v>
      </c>
      <c r="H277" t="s">
        <v>2016</v>
      </c>
      <c r="I277" t="s">
        <v>2016</v>
      </c>
    </row>
    <row r="278" spans="1:9" x14ac:dyDescent="0.35">
      <c r="A278">
        <v>276</v>
      </c>
      <c r="B278" t="s">
        <v>1741</v>
      </c>
      <c r="C278">
        <v>2020</v>
      </c>
      <c r="D278" t="s">
        <v>1743</v>
      </c>
      <c r="E278" t="s">
        <v>1745</v>
      </c>
      <c r="F278" s="8" t="s">
        <v>2014</v>
      </c>
      <c r="G278" t="s">
        <v>2252</v>
      </c>
      <c r="H278" t="s">
        <v>2016</v>
      </c>
      <c r="I278" t="s">
        <v>2016</v>
      </c>
    </row>
    <row r="279" spans="1:9" x14ac:dyDescent="0.35">
      <c r="A279">
        <v>277</v>
      </c>
      <c r="B279" t="s">
        <v>1746</v>
      </c>
      <c r="C279">
        <v>2020</v>
      </c>
      <c r="D279" t="s">
        <v>1748</v>
      </c>
      <c r="E279" t="s">
        <v>1751</v>
      </c>
      <c r="F279" s="8" t="s">
        <v>2014</v>
      </c>
      <c r="G279" t="s">
        <v>2253</v>
      </c>
      <c r="H279" t="s">
        <v>2016</v>
      </c>
      <c r="I279" t="s">
        <v>2016</v>
      </c>
    </row>
    <row r="280" spans="1:9" x14ac:dyDescent="0.35">
      <c r="A280">
        <v>278</v>
      </c>
      <c r="B280" t="s">
        <v>1752</v>
      </c>
      <c r="C280">
        <v>2020</v>
      </c>
      <c r="D280" t="s">
        <v>1753</v>
      </c>
      <c r="E280" t="s">
        <v>1756</v>
      </c>
      <c r="F280" s="8" t="s">
        <v>2014</v>
      </c>
      <c r="G280" t="s">
        <v>2254</v>
      </c>
      <c r="H280" t="s">
        <v>2016</v>
      </c>
      <c r="I280" t="s">
        <v>2016</v>
      </c>
    </row>
    <row r="281" spans="1:9" x14ac:dyDescent="0.35">
      <c r="A281">
        <v>279</v>
      </c>
      <c r="B281" t="s">
        <v>1757</v>
      </c>
      <c r="C281">
        <v>2020</v>
      </c>
      <c r="D281" t="s">
        <v>1759</v>
      </c>
      <c r="E281" t="s">
        <v>1762</v>
      </c>
      <c r="F281" s="8" t="s">
        <v>2014</v>
      </c>
      <c r="G281" t="s">
        <v>2255</v>
      </c>
      <c r="H281" t="s">
        <v>2016</v>
      </c>
      <c r="I281" t="s">
        <v>2016</v>
      </c>
    </row>
    <row r="282" spans="1:9" x14ac:dyDescent="0.35">
      <c r="A282">
        <v>280</v>
      </c>
      <c r="B282" t="s">
        <v>50</v>
      </c>
      <c r="C282">
        <v>2020</v>
      </c>
      <c r="D282" t="s">
        <v>84</v>
      </c>
      <c r="E282" t="s">
        <v>1765</v>
      </c>
      <c r="F282" s="8" t="s">
        <v>2018</v>
      </c>
      <c r="H282" t="s">
        <v>2016</v>
      </c>
      <c r="I282" t="s">
        <v>2016</v>
      </c>
    </row>
    <row r="283" spans="1:9" x14ac:dyDescent="0.35">
      <c r="A283">
        <v>281</v>
      </c>
      <c r="B283" t="s">
        <v>1766</v>
      </c>
      <c r="C283">
        <v>2020</v>
      </c>
      <c r="D283" t="s">
        <v>1769</v>
      </c>
      <c r="E283" t="s">
        <v>1772</v>
      </c>
      <c r="F283" s="8" t="s">
        <v>2014</v>
      </c>
      <c r="G283" t="s">
        <v>2256</v>
      </c>
      <c r="H283" t="s">
        <v>2016</v>
      </c>
      <c r="I283" t="s">
        <v>2016</v>
      </c>
    </row>
    <row r="284" spans="1:9" x14ac:dyDescent="0.35">
      <c r="A284">
        <v>282</v>
      </c>
      <c r="B284" t="s">
        <v>1773</v>
      </c>
      <c r="C284">
        <v>2020</v>
      </c>
      <c r="D284" t="s">
        <v>1775</v>
      </c>
      <c r="E284" t="s">
        <v>1778</v>
      </c>
      <c r="F284" s="8" t="s">
        <v>2014</v>
      </c>
      <c r="G284" t="s">
        <v>2257</v>
      </c>
      <c r="H284" t="s">
        <v>2016</v>
      </c>
      <c r="I284" t="s">
        <v>2016</v>
      </c>
    </row>
    <row r="285" spans="1:9" x14ac:dyDescent="0.35">
      <c r="A285">
        <v>283</v>
      </c>
      <c r="B285" t="s">
        <v>47</v>
      </c>
      <c r="C285">
        <v>2020</v>
      </c>
      <c r="D285" t="s">
        <v>48</v>
      </c>
      <c r="E285" t="s">
        <v>1782</v>
      </c>
      <c r="F285" s="8" t="s">
        <v>2014</v>
      </c>
      <c r="G285" t="s">
        <v>2258</v>
      </c>
      <c r="H285" t="s">
        <v>2016</v>
      </c>
      <c r="I285" t="s">
        <v>2016</v>
      </c>
    </row>
    <row r="286" spans="1:9" x14ac:dyDescent="0.35">
      <c r="A286">
        <v>284</v>
      </c>
      <c r="B286" t="s">
        <v>1783</v>
      </c>
      <c r="C286">
        <v>2020</v>
      </c>
      <c r="D286" t="s">
        <v>84</v>
      </c>
      <c r="E286" t="s">
        <v>1787</v>
      </c>
      <c r="F286" s="8" t="s">
        <v>2014</v>
      </c>
      <c r="G286" t="s">
        <v>2259</v>
      </c>
      <c r="H286" t="s">
        <v>2016</v>
      </c>
      <c r="I286" t="s">
        <v>2016</v>
      </c>
    </row>
    <row r="287" spans="1:9" x14ac:dyDescent="0.35">
      <c r="A287">
        <v>285</v>
      </c>
      <c r="B287" t="s">
        <v>1788</v>
      </c>
      <c r="C287">
        <v>2020</v>
      </c>
      <c r="D287" t="s">
        <v>1791</v>
      </c>
      <c r="E287" t="s">
        <v>1793</v>
      </c>
      <c r="F287" s="8" t="s">
        <v>2014</v>
      </c>
      <c r="G287" t="s">
        <v>2260</v>
      </c>
      <c r="H287" t="s">
        <v>2016</v>
      </c>
      <c r="I287" t="s">
        <v>2016</v>
      </c>
    </row>
    <row r="288" spans="1:9" x14ac:dyDescent="0.35">
      <c r="A288">
        <v>286</v>
      </c>
      <c r="B288" t="s">
        <v>1794</v>
      </c>
      <c r="C288">
        <v>2020</v>
      </c>
      <c r="D288" t="s">
        <v>1797</v>
      </c>
      <c r="E288" t="s">
        <v>1800</v>
      </c>
      <c r="F288" s="8" t="s">
        <v>2014</v>
      </c>
      <c r="G288" t="s">
        <v>2261</v>
      </c>
      <c r="H288" t="s">
        <v>2016</v>
      </c>
      <c r="I288" t="s">
        <v>2016</v>
      </c>
    </row>
    <row r="289" spans="1:9" x14ac:dyDescent="0.35">
      <c r="A289">
        <v>287</v>
      </c>
      <c r="B289" t="s">
        <v>41</v>
      </c>
      <c r="C289">
        <v>2020</v>
      </c>
      <c r="D289" t="s">
        <v>42</v>
      </c>
      <c r="E289" t="s">
        <v>1804</v>
      </c>
      <c r="F289" s="8" t="s">
        <v>2014</v>
      </c>
      <c r="G289" t="s">
        <v>2262</v>
      </c>
      <c r="H289" t="s">
        <v>2016</v>
      </c>
      <c r="I289" t="s">
        <v>2016</v>
      </c>
    </row>
    <row r="290" spans="1:9" x14ac:dyDescent="0.35">
      <c r="A290">
        <v>288</v>
      </c>
      <c r="B290" t="s">
        <v>1805</v>
      </c>
      <c r="C290">
        <v>2020</v>
      </c>
      <c r="D290" t="s">
        <v>1807</v>
      </c>
      <c r="E290" t="s">
        <v>1810</v>
      </c>
      <c r="F290" s="8" t="s">
        <v>2014</v>
      </c>
      <c r="G290" t="s">
        <v>2263</v>
      </c>
      <c r="H290" t="s">
        <v>2016</v>
      </c>
      <c r="I290" t="s">
        <v>2016</v>
      </c>
    </row>
    <row r="291" spans="1:9" x14ac:dyDescent="0.35">
      <c r="A291">
        <v>289</v>
      </c>
      <c r="B291" t="s">
        <v>1811</v>
      </c>
      <c r="C291">
        <v>2020</v>
      </c>
      <c r="D291" t="s">
        <v>1813</v>
      </c>
      <c r="E291" t="s">
        <v>1816</v>
      </c>
      <c r="F291" s="8" t="s">
        <v>2018</v>
      </c>
      <c r="H291" t="s">
        <v>2016</v>
      </c>
      <c r="I291" t="s">
        <v>2016</v>
      </c>
    </row>
    <row r="292" spans="1:9" x14ac:dyDescent="0.35">
      <c r="A292">
        <v>290</v>
      </c>
      <c r="B292" t="s">
        <v>1817</v>
      </c>
      <c r="C292">
        <v>2020</v>
      </c>
      <c r="D292" t="s">
        <v>1819</v>
      </c>
      <c r="E292" t="s">
        <v>1822</v>
      </c>
      <c r="F292" s="8" t="s">
        <v>2014</v>
      </c>
      <c r="G292" t="s">
        <v>2264</v>
      </c>
      <c r="H292" t="s">
        <v>2016</v>
      </c>
      <c r="I292" t="s">
        <v>2016</v>
      </c>
    </row>
    <row r="293" spans="1:9" x14ac:dyDescent="0.35">
      <c r="A293">
        <v>291</v>
      </c>
      <c r="B293" t="s">
        <v>52</v>
      </c>
      <c r="C293">
        <v>2020</v>
      </c>
      <c r="D293" t="s">
        <v>84</v>
      </c>
      <c r="E293" t="s">
        <v>1824</v>
      </c>
      <c r="F293" s="8" t="s">
        <v>2014</v>
      </c>
      <c r="G293" t="s">
        <v>2265</v>
      </c>
      <c r="H293" t="s">
        <v>2016</v>
      </c>
      <c r="I293" t="s">
        <v>2016</v>
      </c>
    </row>
    <row r="294" spans="1:9" x14ac:dyDescent="0.35">
      <c r="A294">
        <v>292</v>
      </c>
      <c r="B294" t="s">
        <v>1825</v>
      </c>
      <c r="C294">
        <v>2020</v>
      </c>
      <c r="D294" t="s">
        <v>84</v>
      </c>
      <c r="E294" t="s">
        <v>1829</v>
      </c>
      <c r="F294" s="8" t="s">
        <v>2014</v>
      </c>
      <c r="G294" t="s">
        <v>2265</v>
      </c>
      <c r="H294" t="s">
        <v>2016</v>
      </c>
      <c r="I294" t="s">
        <v>2016</v>
      </c>
    </row>
    <row r="295" spans="1:9" x14ac:dyDescent="0.35">
      <c r="A295">
        <v>293</v>
      </c>
      <c r="B295" t="s">
        <v>1830</v>
      </c>
      <c r="C295">
        <v>2020</v>
      </c>
      <c r="D295" t="s">
        <v>1833</v>
      </c>
      <c r="E295" t="s">
        <v>1836</v>
      </c>
      <c r="F295" s="8" t="s">
        <v>2014</v>
      </c>
      <c r="G295" t="s">
        <v>2266</v>
      </c>
      <c r="H295" t="s">
        <v>2016</v>
      </c>
      <c r="I295" t="s">
        <v>2016</v>
      </c>
    </row>
    <row r="296" spans="1:9" x14ac:dyDescent="0.35">
      <c r="A296">
        <v>294</v>
      </c>
      <c r="B296" t="s">
        <v>1837</v>
      </c>
      <c r="C296">
        <v>2020</v>
      </c>
      <c r="D296" t="s">
        <v>1840</v>
      </c>
      <c r="E296" t="s">
        <v>1843</v>
      </c>
      <c r="F296" s="8" t="s">
        <v>2018</v>
      </c>
      <c r="H296" t="s">
        <v>2016</v>
      </c>
      <c r="I296" t="s">
        <v>2016</v>
      </c>
    </row>
    <row r="297" spans="1:9" x14ac:dyDescent="0.35">
      <c r="A297">
        <v>295</v>
      </c>
      <c r="B297" t="s">
        <v>54</v>
      </c>
      <c r="C297">
        <v>2020</v>
      </c>
      <c r="D297" t="s">
        <v>84</v>
      </c>
      <c r="E297" t="s">
        <v>1846</v>
      </c>
      <c r="F297" s="8" t="s">
        <v>2018</v>
      </c>
      <c r="H297" t="s">
        <v>2016</v>
      </c>
      <c r="I297" t="s">
        <v>2016</v>
      </c>
    </row>
    <row r="298" spans="1:9" x14ac:dyDescent="0.35">
      <c r="A298">
        <v>296</v>
      </c>
      <c r="B298" t="s">
        <v>1847</v>
      </c>
      <c r="C298">
        <v>2020</v>
      </c>
      <c r="D298" t="s">
        <v>1848</v>
      </c>
      <c r="E298" t="s">
        <v>1851</v>
      </c>
      <c r="F298" s="8" t="s">
        <v>2014</v>
      </c>
      <c r="G298" t="s">
        <v>2267</v>
      </c>
      <c r="H298" t="s">
        <v>2016</v>
      </c>
      <c r="I298" t="s">
        <v>2016</v>
      </c>
    </row>
    <row r="299" spans="1:9" x14ac:dyDescent="0.35">
      <c r="A299">
        <v>297</v>
      </c>
      <c r="B299" t="s">
        <v>44</v>
      </c>
      <c r="C299">
        <v>2020</v>
      </c>
      <c r="D299" t="s">
        <v>45</v>
      </c>
      <c r="E299" t="s">
        <v>1855</v>
      </c>
      <c r="F299" s="8" t="s">
        <v>2018</v>
      </c>
      <c r="H299" t="s">
        <v>2016</v>
      </c>
      <c r="I299" t="s">
        <v>2016</v>
      </c>
    </row>
    <row r="300" spans="1:9" x14ac:dyDescent="0.35">
      <c r="A300">
        <v>298</v>
      </c>
      <c r="B300" t="s">
        <v>1856</v>
      </c>
      <c r="C300">
        <v>2020</v>
      </c>
      <c r="E300" t="s">
        <v>1860</v>
      </c>
      <c r="F300" s="8" t="s">
        <v>2014</v>
      </c>
      <c r="G300" t="s">
        <v>2268</v>
      </c>
      <c r="H300" t="s">
        <v>2016</v>
      </c>
      <c r="I300" t="s">
        <v>2016</v>
      </c>
    </row>
    <row r="301" spans="1:9" x14ac:dyDescent="0.35">
      <c r="A301">
        <v>299</v>
      </c>
      <c r="B301" t="s">
        <v>1861</v>
      </c>
      <c r="C301">
        <v>2020</v>
      </c>
      <c r="D301" t="s">
        <v>1864</v>
      </c>
      <c r="E301" t="s">
        <v>1867</v>
      </c>
      <c r="F301" s="8" t="s">
        <v>2014</v>
      </c>
      <c r="G301" t="s">
        <v>2269</v>
      </c>
      <c r="H301" t="s">
        <v>2016</v>
      </c>
      <c r="I301" t="s">
        <v>2016</v>
      </c>
    </row>
    <row r="302" spans="1:9" x14ac:dyDescent="0.35">
      <c r="A302">
        <v>300</v>
      </c>
      <c r="B302" t="s">
        <v>1868</v>
      </c>
      <c r="C302">
        <v>2020</v>
      </c>
      <c r="D302" t="s">
        <v>1870</v>
      </c>
      <c r="E302" t="s">
        <v>1873</v>
      </c>
      <c r="F302" s="8" t="s">
        <v>2014</v>
      </c>
      <c r="G302" t="s">
        <v>2270</v>
      </c>
      <c r="H302" t="s">
        <v>2016</v>
      </c>
      <c r="I302" t="s">
        <v>2016</v>
      </c>
    </row>
    <row r="303" spans="1:9" x14ac:dyDescent="0.35">
      <c r="A303">
        <v>301</v>
      </c>
      <c r="B303" t="s">
        <v>1874</v>
      </c>
      <c r="C303">
        <v>2020</v>
      </c>
      <c r="D303" t="s">
        <v>1876</v>
      </c>
      <c r="E303" t="s">
        <v>1879</v>
      </c>
      <c r="F303" s="8" t="s">
        <v>2014</v>
      </c>
      <c r="G303" t="s">
        <v>2271</v>
      </c>
      <c r="H303" t="s">
        <v>2016</v>
      </c>
      <c r="I303" t="s">
        <v>2016</v>
      </c>
    </row>
    <row r="304" spans="1:9" x14ac:dyDescent="0.35">
      <c r="A304">
        <v>302</v>
      </c>
      <c r="B304" t="s">
        <v>56</v>
      </c>
      <c r="C304">
        <v>2020</v>
      </c>
      <c r="D304" t="s">
        <v>84</v>
      </c>
      <c r="E304" t="s">
        <v>1882</v>
      </c>
      <c r="F304" s="8" t="s">
        <v>2014</v>
      </c>
      <c r="G304" t="s">
        <v>2272</v>
      </c>
      <c r="H304" t="s">
        <v>2016</v>
      </c>
      <c r="I304" t="s">
        <v>2016</v>
      </c>
    </row>
    <row r="305" spans="1:9" x14ac:dyDescent="0.35">
      <c r="A305">
        <v>303</v>
      </c>
      <c r="B305" t="s">
        <v>1883</v>
      </c>
      <c r="C305">
        <v>2020</v>
      </c>
      <c r="D305" t="s">
        <v>84</v>
      </c>
      <c r="E305" t="s">
        <v>1887</v>
      </c>
      <c r="F305" s="8" t="s">
        <v>2014</v>
      </c>
      <c r="G305" t="s">
        <v>2273</v>
      </c>
      <c r="H305" t="s">
        <v>2016</v>
      </c>
      <c r="I305" t="s">
        <v>2016</v>
      </c>
    </row>
    <row r="306" spans="1:9" x14ac:dyDescent="0.35">
      <c r="A306">
        <v>304</v>
      </c>
      <c r="B306" t="s">
        <v>1888</v>
      </c>
      <c r="C306">
        <v>2020</v>
      </c>
      <c r="D306" t="s">
        <v>84</v>
      </c>
      <c r="E306" t="s">
        <v>1892</v>
      </c>
      <c r="F306" s="8" t="s">
        <v>2014</v>
      </c>
      <c r="G306" t="s">
        <v>2274</v>
      </c>
      <c r="H306" t="s">
        <v>2016</v>
      </c>
      <c r="I306" t="s">
        <v>2016</v>
      </c>
    </row>
    <row r="307" spans="1:9" x14ac:dyDescent="0.35">
      <c r="A307">
        <v>305</v>
      </c>
      <c r="B307" t="s">
        <v>1893</v>
      </c>
      <c r="C307">
        <v>2019</v>
      </c>
      <c r="D307" t="s">
        <v>1895</v>
      </c>
      <c r="E307" t="s">
        <v>1898</v>
      </c>
      <c r="F307" s="8" t="s">
        <v>2014</v>
      </c>
      <c r="G307" t="s">
        <v>2275</v>
      </c>
      <c r="H307" t="s">
        <v>2016</v>
      </c>
      <c r="I307" t="s">
        <v>2016</v>
      </c>
    </row>
    <row r="308" spans="1:9" x14ac:dyDescent="0.35">
      <c r="A308">
        <v>306</v>
      </c>
      <c r="B308" t="s">
        <v>1899</v>
      </c>
      <c r="C308">
        <v>2019</v>
      </c>
      <c r="D308" t="s">
        <v>1902</v>
      </c>
      <c r="E308" t="s">
        <v>1905</v>
      </c>
      <c r="F308" s="8" t="s">
        <v>2014</v>
      </c>
      <c r="G308" t="s">
        <v>2276</v>
      </c>
      <c r="H308" t="s">
        <v>2016</v>
      </c>
      <c r="I308" t="s">
        <v>2016</v>
      </c>
    </row>
    <row r="309" spans="1:9" x14ac:dyDescent="0.35">
      <c r="A309">
        <v>307</v>
      </c>
      <c r="B309" t="s">
        <v>1906</v>
      </c>
      <c r="C309">
        <v>2019</v>
      </c>
      <c r="D309" t="s">
        <v>1909</v>
      </c>
      <c r="E309" t="s">
        <v>1912</v>
      </c>
      <c r="F309" s="8" t="s">
        <v>2014</v>
      </c>
      <c r="G309" t="s">
        <v>2277</v>
      </c>
      <c r="H309" t="s">
        <v>2016</v>
      </c>
      <c r="I309" t="s">
        <v>2016</v>
      </c>
    </row>
    <row r="310" spans="1:9" x14ac:dyDescent="0.35">
      <c r="A310">
        <v>308</v>
      </c>
      <c r="B310" t="s">
        <v>1913</v>
      </c>
      <c r="C310">
        <v>2019</v>
      </c>
      <c r="D310" t="s">
        <v>1916</v>
      </c>
      <c r="E310" t="s">
        <v>1918</v>
      </c>
      <c r="F310" s="8" t="s">
        <v>2014</v>
      </c>
      <c r="G310" t="s">
        <v>2278</v>
      </c>
      <c r="H310" t="s">
        <v>2016</v>
      </c>
      <c r="I310" t="s">
        <v>2016</v>
      </c>
    </row>
    <row r="311" spans="1:9" x14ac:dyDescent="0.35">
      <c r="A311">
        <v>309</v>
      </c>
      <c r="B311" t="s">
        <v>1919</v>
      </c>
      <c r="C311">
        <v>2019</v>
      </c>
      <c r="D311" t="s">
        <v>1922</v>
      </c>
      <c r="E311" t="s">
        <v>1925</v>
      </c>
      <c r="F311" s="8" t="s">
        <v>2014</v>
      </c>
      <c r="G311" t="s">
        <v>2279</v>
      </c>
      <c r="H311" t="s">
        <v>2016</v>
      </c>
      <c r="I311" t="s">
        <v>2016</v>
      </c>
    </row>
    <row r="312" spans="1:9" x14ac:dyDescent="0.35">
      <c r="A312">
        <v>310</v>
      </c>
      <c r="B312" t="s">
        <v>1926</v>
      </c>
      <c r="C312">
        <v>2019</v>
      </c>
      <c r="D312" t="s">
        <v>1929</v>
      </c>
      <c r="E312" t="s">
        <v>1931</v>
      </c>
      <c r="F312" s="8" t="s">
        <v>2014</v>
      </c>
      <c r="G312" t="s">
        <v>2280</v>
      </c>
      <c r="H312" t="s">
        <v>2016</v>
      </c>
      <c r="I312" t="s">
        <v>2016</v>
      </c>
    </row>
    <row r="313" spans="1:9" x14ac:dyDescent="0.35">
      <c r="A313">
        <v>311</v>
      </c>
      <c r="B313" t="s">
        <v>1932</v>
      </c>
      <c r="C313">
        <v>2019</v>
      </c>
      <c r="D313" t="s">
        <v>1935</v>
      </c>
      <c r="E313" t="s">
        <v>1938</v>
      </c>
      <c r="F313" s="8" t="s">
        <v>2018</v>
      </c>
      <c r="H313" t="s">
        <v>2016</v>
      </c>
      <c r="I313" t="s">
        <v>2016</v>
      </c>
    </row>
    <row r="314" spans="1:9" x14ac:dyDescent="0.35">
      <c r="A314">
        <v>312</v>
      </c>
      <c r="B314" t="s">
        <v>1939</v>
      </c>
      <c r="C314">
        <v>2019</v>
      </c>
      <c r="D314" t="s">
        <v>1942</v>
      </c>
      <c r="E314" t="s">
        <v>1945</v>
      </c>
      <c r="F314" s="8" t="s">
        <v>2014</v>
      </c>
      <c r="G314" t="s">
        <v>2281</v>
      </c>
      <c r="H314" t="s">
        <v>2016</v>
      </c>
      <c r="I314" t="s">
        <v>2016</v>
      </c>
    </row>
    <row r="315" spans="1:9" x14ac:dyDescent="0.35">
      <c r="A315">
        <v>313</v>
      </c>
      <c r="B315" t="s">
        <v>1946</v>
      </c>
      <c r="C315">
        <v>2018</v>
      </c>
      <c r="D315" t="s">
        <v>1948</v>
      </c>
      <c r="E315" t="s">
        <v>1951</v>
      </c>
      <c r="F315" s="8" t="s">
        <v>2014</v>
      </c>
      <c r="G315" s="15" t="s">
        <v>2282</v>
      </c>
      <c r="H315" t="s">
        <v>2016</v>
      </c>
    </row>
    <row r="316" spans="1:9" x14ac:dyDescent="0.35">
      <c r="A316">
        <v>314</v>
      </c>
      <c r="B316" t="s">
        <v>1952</v>
      </c>
      <c r="C316">
        <v>2018</v>
      </c>
      <c r="D316" t="s">
        <v>1955</v>
      </c>
      <c r="E316" t="s">
        <v>1958</v>
      </c>
      <c r="F316" s="8" t="s">
        <v>2014</v>
      </c>
      <c r="G316" s="15" t="s">
        <v>2283</v>
      </c>
      <c r="H316" t="s">
        <v>2016</v>
      </c>
    </row>
    <row r="317" spans="1:9" x14ac:dyDescent="0.35">
      <c r="A317">
        <v>315</v>
      </c>
      <c r="B317" t="s">
        <v>1893</v>
      </c>
      <c r="C317">
        <v>2018</v>
      </c>
      <c r="D317" t="s">
        <v>1960</v>
      </c>
      <c r="E317" t="s">
        <v>84</v>
      </c>
      <c r="F317" s="8" t="s">
        <v>2014</v>
      </c>
      <c r="G317" s="15" t="s">
        <v>2284</v>
      </c>
      <c r="H317" t="s">
        <v>2016</v>
      </c>
    </row>
    <row r="318" spans="1:9" x14ac:dyDescent="0.35">
      <c r="A318">
        <v>316</v>
      </c>
      <c r="B318" t="s">
        <v>1962</v>
      </c>
      <c r="C318">
        <v>2013</v>
      </c>
      <c r="D318" t="s">
        <v>1965</v>
      </c>
      <c r="E318" t="s">
        <v>1968</v>
      </c>
      <c r="F318" s="8" t="s">
        <v>2014</v>
      </c>
      <c r="G318" s="15" t="s">
        <v>2285</v>
      </c>
      <c r="H318" t="s">
        <v>2016</v>
      </c>
    </row>
    <row r="319" spans="1:9" x14ac:dyDescent="0.35">
      <c r="A319">
        <v>317</v>
      </c>
      <c r="B319" t="s">
        <v>1969</v>
      </c>
      <c r="C319">
        <v>2010</v>
      </c>
      <c r="D319" t="s">
        <v>1971</v>
      </c>
      <c r="E319" t="s">
        <v>1974</v>
      </c>
      <c r="F319" s="8" t="s">
        <v>2014</v>
      </c>
      <c r="G319" s="15" t="s">
        <v>2286</v>
      </c>
      <c r="H319" t="s">
        <v>2016</v>
      </c>
    </row>
    <row r="320" spans="1:9" x14ac:dyDescent="0.35">
      <c r="A320">
        <v>318</v>
      </c>
      <c r="B320" t="s">
        <v>1975</v>
      </c>
      <c r="C320">
        <v>2010</v>
      </c>
      <c r="D320" t="s">
        <v>1977</v>
      </c>
      <c r="E320" t="s">
        <v>1980</v>
      </c>
      <c r="F320" s="8" t="s">
        <v>2014</v>
      </c>
      <c r="G320" s="15" t="s">
        <v>2287</v>
      </c>
      <c r="H320" t="s">
        <v>2016</v>
      </c>
    </row>
    <row r="321" spans="1:8" x14ac:dyDescent="0.35">
      <c r="A321">
        <v>319</v>
      </c>
      <c r="B321" t="s">
        <v>1981</v>
      </c>
      <c r="C321">
        <v>2009</v>
      </c>
      <c r="D321" t="s">
        <v>84</v>
      </c>
      <c r="E321" t="s">
        <v>1986</v>
      </c>
      <c r="F321" s="8" t="s">
        <v>2018</v>
      </c>
      <c r="G321" s="15" t="s">
        <v>2016</v>
      </c>
      <c r="H321" t="s">
        <v>2016</v>
      </c>
    </row>
    <row r="322" spans="1:8" x14ac:dyDescent="0.35">
      <c r="A322">
        <v>320</v>
      </c>
      <c r="B322" t="s">
        <v>1987</v>
      </c>
      <c r="C322">
        <v>2006</v>
      </c>
      <c r="D322" t="s">
        <v>1989</v>
      </c>
      <c r="E322" t="s">
        <v>1991</v>
      </c>
      <c r="F322" s="8" t="s">
        <v>2014</v>
      </c>
      <c r="G322" s="15" t="s">
        <v>2288</v>
      </c>
      <c r="H322" t="s">
        <v>2016</v>
      </c>
    </row>
    <row r="323" spans="1:8" x14ac:dyDescent="0.35">
      <c r="A323">
        <v>321</v>
      </c>
      <c r="B323" t="s">
        <v>1992</v>
      </c>
      <c r="C323">
        <v>2005</v>
      </c>
      <c r="D323" t="s">
        <v>1994</v>
      </c>
      <c r="E323" t="s">
        <v>1997</v>
      </c>
      <c r="F323" s="8" t="s">
        <v>2014</v>
      </c>
      <c r="G323" s="15" t="s">
        <v>2289</v>
      </c>
      <c r="H323" t="s">
        <v>2016</v>
      </c>
    </row>
    <row r="324" spans="1:8" x14ac:dyDescent="0.35">
      <c r="A324">
        <v>322</v>
      </c>
      <c r="B324" t="s">
        <v>1998</v>
      </c>
      <c r="C324">
        <v>2003</v>
      </c>
      <c r="D324" t="s">
        <v>2001</v>
      </c>
      <c r="E324" t="s">
        <v>2004</v>
      </c>
      <c r="F324" s="8" t="s">
        <v>2018</v>
      </c>
      <c r="G324" s="15" t="s">
        <v>2016</v>
      </c>
      <c r="H324" t="s">
        <v>2016</v>
      </c>
    </row>
    <row r="325" spans="1:8" x14ac:dyDescent="0.35">
      <c r="A325">
        <v>323</v>
      </c>
      <c r="B325" t="s">
        <v>2005</v>
      </c>
      <c r="C325">
        <v>1990</v>
      </c>
      <c r="D325" t="s">
        <v>84</v>
      </c>
      <c r="E325" t="s">
        <v>2009</v>
      </c>
      <c r="F325" s="8" t="s">
        <v>2014</v>
      </c>
      <c r="G325" s="15" t="s">
        <v>2290</v>
      </c>
      <c r="H325" t="s">
        <v>2016</v>
      </c>
    </row>
  </sheetData>
  <phoneticPr fontId="5" type="noConversion"/>
  <conditionalFormatting sqref="F3:F146 F148:F325">
    <cfRule type="cellIs" dxfId="17" priority="7" operator="equal">
      <formula>"Excluded"</formula>
    </cfRule>
    <cfRule type="cellIs" dxfId="16" priority="8" operator="equal">
      <formula>"Included"</formula>
    </cfRule>
  </conditionalFormatting>
  <conditionalFormatting sqref="G315:G325">
    <cfRule type="cellIs" dxfId="15" priority="1" operator="equal">
      <formula>"Excluded"</formula>
    </cfRule>
    <cfRule type="cellIs" dxfId="14" priority="2" operator="equal">
      <formula>"Included"</formula>
    </cfRule>
  </conditionalFormatting>
  <conditionalFormatting sqref="I4:I5">
    <cfRule type="cellIs" dxfId="13" priority="5" operator="equal">
      <formula>"Excluded"</formula>
    </cfRule>
    <cfRule type="cellIs" dxfId="12" priority="6" operator="equal">
      <formula>"Included"</formula>
    </cfRule>
  </conditionalFormatting>
  <conditionalFormatting sqref="I7:I8">
    <cfRule type="cellIs" dxfId="11" priority="3" operator="equal">
      <formula>"Excluded"</formula>
    </cfRule>
    <cfRule type="cellIs" dxfId="10" priority="4" operator="equal">
      <formula>"Included"</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8A11B-EA13-419B-AA36-9044425BAE19}">
  <dimension ref="A2:P311"/>
  <sheetViews>
    <sheetView zoomScaleNormal="100" workbookViewId="0"/>
  </sheetViews>
  <sheetFormatPr baseColWidth="10" defaultRowHeight="14.5" x14ac:dyDescent="0.35"/>
  <cols>
    <col min="1" max="1" width="4.54296875" customWidth="1"/>
    <col min="2" max="2" width="34.54296875" customWidth="1"/>
    <col min="3" max="3" width="6.81640625" bestFit="1" customWidth="1"/>
    <col min="4" max="4" width="5.81640625" customWidth="1"/>
    <col min="5" max="5" width="27.1796875" customWidth="1"/>
    <col min="6" max="6" width="20.26953125" style="8" bestFit="1" customWidth="1"/>
    <col min="7" max="7" width="22.453125" customWidth="1"/>
    <col min="8" max="8" width="4.7265625" customWidth="1"/>
    <col min="9" max="9" width="17.1796875" customWidth="1"/>
    <col min="13" max="13" width="12.6328125" bestFit="1" customWidth="1"/>
  </cols>
  <sheetData>
    <row r="2" spans="1:10" x14ac:dyDescent="0.35">
      <c r="A2" t="s">
        <v>0</v>
      </c>
      <c r="B2" t="s">
        <v>1</v>
      </c>
      <c r="C2" t="s">
        <v>3</v>
      </c>
      <c r="D2" t="s">
        <v>4</v>
      </c>
      <c r="E2" t="s">
        <v>61</v>
      </c>
      <c r="F2" t="s">
        <v>2012</v>
      </c>
      <c r="G2" t="s">
        <v>2291</v>
      </c>
      <c r="I2" s="10"/>
    </row>
    <row r="3" spans="1:10" hidden="1" x14ac:dyDescent="0.35">
      <c r="A3">
        <v>1</v>
      </c>
      <c r="B3" t="s">
        <v>63</v>
      </c>
      <c r="C3">
        <v>2024</v>
      </c>
      <c r="D3" t="s">
        <v>66</v>
      </c>
      <c r="E3" t="s">
        <v>69</v>
      </c>
      <c r="F3" s="8" t="s">
        <v>2014</v>
      </c>
      <c r="G3" t="s">
        <v>2015</v>
      </c>
    </row>
    <row r="4" spans="1:10" hidden="1" x14ac:dyDescent="0.35">
      <c r="A4">
        <v>2</v>
      </c>
      <c r="B4" t="s">
        <v>71</v>
      </c>
      <c r="C4">
        <v>2024</v>
      </c>
      <c r="D4" t="s">
        <v>74</v>
      </c>
      <c r="E4" t="s">
        <v>77</v>
      </c>
      <c r="F4" s="8" t="s">
        <v>2014</v>
      </c>
      <c r="G4" t="s">
        <v>2017</v>
      </c>
      <c r="J4" s="11" t="s">
        <v>2018</v>
      </c>
    </row>
    <row r="5" spans="1:10" hidden="1" x14ac:dyDescent="0.35">
      <c r="A5">
        <v>3</v>
      </c>
      <c r="B5" t="s">
        <v>79</v>
      </c>
      <c r="C5">
        <v>2024</v>
      </c>
      <c r="D5" t="s">
        <v>82</v>
      </c>
      <c r="E5" t="s">
        <v>85</v>
      </c>
      <c r="F5" s="8" t="s">
        <v>2014</v>
      </c>
      <c r="G5" t="s">
        <v>2019</v>
      </c>
      <c r="J5" s="11">
        <f>COUNTIF(Tabla1356[Included/Excluded],"Included")</f>
        <v>33</v>
      </c>
    </row>
    <row r="6" spans="1:10" hidden="1" x14ac:dyDescent="0.35">
      <c r="A6">
        <v>4</v>
      </c>
      <c r="B6" t="s">
        <v>86</v>
      </c>
      <c r="C6">
        <v>2024</v>
      </c>
      <c r="D6" t="s">
        <v>89</v>
      </c>
      <c r="E6" t="s">
        <v>92</v>
      </c>
      <c r="F6" s="8" t="s">
        <v>2014</v>
      </c>
      <c r="G6" t="s">
        <v>2020</v>
      </c>
    </row>
    <row r="7" spans="1:10" hidden="1" x14ac:dyDescent="0.35">
      <c r="A7">
        <v>5</v>
      </c>
      <c r="B7" t="s">
        <v>93</v>
      </c>
      <c r="C7">
        <v>2024</v>
      </c>
      <c r="D7" t="s">
        <v>96</v>
      </c>
      <c r="E7" t="s">
        <v>99</v>
      </c>
      <c r="F7" s="8" t="s">
        <v>2014</v>
      </c>
      <c r="G7" t="s">
        <v>2021</v>
      </c>
      <c r="J7" s="12" t="s">
        <v>2014</v>
      </c>
    </row>
    <row r="8" spans="1:10" hidden="1" x14ac:dyDescent="0.35">
      <c r="A8">
        <v>6</v>
      </c>
      <c r="B8" t="s">
        <v>100</v>
      </c>
      <c r="C8">
        <v>2024</v>
      </c>
      <c r="D8" t="s">
        <v>103</v>
      </c>
      <c r="E8" t="s">
        <v>106</v>
      </c>
      <c r="F8" s="8" t="s">
        <v>2014</v>
      </c>
      <c r="G8" t="s">
        <v>2022</v>
      </c>
      <c r="J8" s="11">
        <f>COUNTIF(Tabla1356[Included/Excluded],"Excluded")</f>
        <v>276</v>
      </c>
    </row>
    <row r="9" spans="1:10" hidden="1" x14ac:dyDescent="0.35">
      <c r="A9">
        <v>7</v>
      </c>
      <c r="B9" t="s">
        <v>107</v>
      </c>
      <c r="C9">
        <v>2024</v>
      </c>
      <c r="D9" t="s">
        <v>109</v>
      </c>
      <c r="E9" t="s">
        <v>112</v>
      </c>
      <c r="F9" s="8" t="s">
        <v>2014</v>
      </c>
      <c r="G9" t="s">
        <v>2023</v>
      </c>
      <c r="J9" t="s">
        <v>2016</v>
      </c>
    </row>
    <row r="10" spans="1:10" hidden="1" x14ac:dyDescent="0.35">
      <c r="A10">
        <v>8</v>
      </c>
      <c r="B10" t="s">
        <v>113</v>
      </c>
      <c r="C10">
        <v>2024</v>
      </c>
      <c r="D10" t="s">
        <v>116</v>
      </c>
      <c r="E10" t="s">
        <v>118</v>
      </c>
      <c r="F10" s="8" t="s">
        <v>2014</v>
      </c>
      <c r="G10" t="s">
        <v>2024</v>
      </c>
      <c r="J10" t="s">
        <v>2016</v>
      </c>
    </row>
    <row r="11" spans="1:10" x14ac:dyDescent="0.35">
      <c r="A11">
        <v>10</v>
      </c>
      <c r="B11" t="s">
        <v>126</v>
      </c>
      <c r="C11">
        <v>2024</v>
      </c>
      <c r="D11" t="s">
        <v>129</v>
      </c>
      <c r="E11" t="s">
        <v>132</v>
      </c>
      <c r="F11" s="8" t="s">
        <v>2018</v>
      </c>
      <c r="G11" t="s">
        <v>2292</v>
      </c>
    </row>
    <row r="12" spans="1:10" hidden="1" x14ac:dyDescent="0.35">
      <c r="A12">
        <v>11</v>
      </c>
      <c r="B12" t="s">
        <v>133</v>
      </c>
      <c r="C12">
        <v>2024</v>
      </c>
      <c r="D12" t="s">
        <v>136</v>
      </c>
      <c r="E12" t="s">
        <v>139</v>
      </c>
      <c r="F12" s="8" t="s">
        <v>2014</v>
      </c>
      <c r="G12" t="s">
        <v>2025</v>
      </c>
    </row>
    <row r="13" spans="1:10" x14ac:dyDescent="0.35">
      <c r="A13">
        <v>12</v>
      </c>
      <c r="B13" t="s">
        <v>140</v>
      </c>
      <c r="C13">
        <v>2024</v>
      </c>
      <c r="D13" t="s">
        <v>143</v>
      </c>
      <c r="E13" t="s">
        <v>146</v>
      </c>
      <c r="F13" s="8" t="s">
        <v>2018</v>
      </c>
      <c r="G13" t="s">
        <v>2292</v>
      </c>
    </row>
    <row r="14" spans="1:10" hidden="1" x14ac:dyDescent="0.35">
      <c r="A14">
        <v>13</v>
      </c>
      <c r="B14" t="s">
        <v>147</v>
      </c>
      <c r="C14">
        <v>2024</v>
      </c>
      <c r="D14" t="s">
        <v>150</v>
      </c>
      <c r="E14" t="s">
        <v>153</v>
      </c>
      <c r="F14" s="8" t="s">
        <v>2014</v>
      </c>
      <c r="G14" t="s">
        <v>2026</v>
      </c>
    </row>
    <row r="15" spans="1:10" hidden="1" x14ac:dyDescent="0.35">
      <c r="A15">
        <v>14</v>
      </c>
      <c r="B15" t="s">
        <v>154</v>
      </c>
      <c r="C15">
        <v>2024</v>
      </c>
      <c r="D15" t="s">
        <v>157</v>
      </c>
      <c r="E15" t="s">
        <v>160</v>
      </c>
      <c r="F15" s="8" t="s">
        <v>2014</v>
      </c>
      <c r="G15" t="s">
        <v>2027</v>
      </c>
    </row>
    <row r="16" spans="1:10" hidden="1" x14ac:dyDescent="0.35">
      <c r="A16">
        <v>15</v>
      </c>
      <c r="B16" t="s">
        <v>161</v>
      </c>
      <c r="C16">
        <v>2024</v>
      </c>
      <c r="D16" t="s">
        <v>164</v>
      </c>
      <c r="E16" t="s">
        <v>166</v>
      </c>
      <c r="F16" s="8" t="s">
        <v>2014</v>
      </c>
      <c r="G16" t="s">
        <v>2028</v>
      </c>
    </row>
    <row r="17" spans="1:7" x14ac:dyDescent="0.35">
      <c r="A17">
        <v>16</v>
      </c>
      <c r="B17" t="s">
        <v>167</v>
      </c>
      <c r="C17">
        <v>2024</v>
      </c>
      <c r="D17" t="s">
        <v>170</v>
      </c>
      <c r="E17" t="s">
        <v>173</v>
      </c>
      <c r="F17" s="8" t="s">
        <v>2018</v>
      </c>
      <c r="G17" t="s">
        <v>2293</v>
      </c>
    </row>
    <row r="18" spans="1:7" hidden="1" x14ac:dyDescent="0.35">
      <c r="A18">
        <v>18</v>
      </c>
      <c r="B18" t="s">
        <v>181</v>
      </c>
      <c r="C18">
        <v>2024</v>
      </c>
      <c r="D18" t="s">
        <v>184</v>
      </c>
      <c r="E18" t="s">
        <v>187</v>
      </c>
      <c r="F18" s="8" t="s">
        <v>2014</v>
      </c>
      <c r="G18" t="s">
        <v>2029</v>
      </c>
    </row>
    <row r="19" spans="1:7" hidden="1" x14ac:dyDescent="0.35">
      <c r="A19">
        <v>20</v>
      </c>
      <c r="B19" t="s">
        <v>195</v>
      </c>
      <c r="C19">
        <v>2024</v>
      </c>
      <c r="D19" t="s">
        <v>198</v>
      </c>
      <c r="E19" t="s">
        <v>201</v>
      </c>
      <c r="F19" s="8" t="s">
        <v>2014</v>
      </c>
      <c r="G19" t="s">
        <v>2030</v>
      </c>
    </row>
    <row r="20" spans="1:7" hidden="1" x14ac:dyDescent="0.35">
      <c r="A20">
        <v>21</v>
      </c>
      <c r="B20" t="s">
        <v>202</v>
      </c>
      <c r="C20">
        <v>2024</v>
      </c>
      <c r="D20" t="s">
        <v>204</v>
      </c>
      <c r="E20" t="s">
        <v>207</v>
      </c>
      <c r="F20" s="8" t="s">
        <v>2014</v>
      </c>
      <c r="G20" t="s">
        <v>2031</v>
      </c>
    </row>
    <row r="21" spans="1:7" hidden="1" x14ac:dyDescent="0.35">
      <c r="A21">
        <v>22</v>
      </c>
      <c r="B21" t="s">
        <v>208</v>
      </c>
      <c r="C21">
        <v>2024</v>
      </c>
      <c r="D21" t="s">
        <v>210</v>
      </c>
      <c r="E21" t="s">
        <v>213</v>
      </c>
      <c r="F21" s="8" t="s">
        <v>2014</v>
      </c>
      <c r="G21" t="s">
        <v>2032</v>
      </c>
    </row>
    <row r="22" spans="1:7" hidden="1" x14ac:dyDescent="0.35">
      <c r="A22">
        <v>23</v>
      </c>
      <c r="B22" t="s">
        <v>214</v>
      </c>
      <c r="C22">
        <v>2024</v>
      </c>
      <c r="D22" t="s">
        <v>217</v>
      </c>
      <c r="E22" t="s">
        <v>220</v>
      </c>
      <c r="F22" s="8" t="s">
        <v>2014</v>
      </c>
      <c r="G22" t="s">
        <v>2033</v>
      </c>
    </row>
    <row r="23" spans="1:7" hidden="1" x14ac:dyDescent="0.35">
      <c r="A23">
        <v>24</v>
      </c>
      <c r="B23" t="s">
        <v>221</v>
      </c>
      <c r="C23">
        <v>2024</v>
      </c>
      <c r="D23" t="s">
        <v>224</v>
      </c>
      <c r="E23" t="s">
        <v>227</v>
      </c>
      <c r="F23" s="8" t="s">
        <v>2014</v>
      </c>
      <c r="G23" t="s">
        <v>2034</v>
      </c>
    </row>
    <row r="24" spans="1:7" hidden="1" x14ac:dyDescent="0.35">
      <c r="A24">
        <v>25</v>
      </c>
      <c r="B24" t="s">
        <v>228</v>
      </c>
      <c r="C24">
        <v>2024</v>
      </c>
      <c r="D24" t="s">
        <v>231</v>
      </c>
      <c r="E24" t="s">
        <v>234</v>
      </c>
      <c r="F24" s="8" t="s">
        <v>2014</v>
      </c>
      <c r="G24" t="s">
        <v>2035</v>
      </c>
    </row>
    <row r="25" spans="1:7" hidden="1" x14ac:dyDescent="0.35">
      <c r="A25">
        <v>26</v>
      </c>
      <c r="B25" t="s">
        <v>235</v>
      </c>
      <c r="C25">
        <v>2024</v>
      </c>
      <c r="D25" t="s">
        <v>238</v>
      </c>
      <c r="E25" t="s">
        <v>241</v>
      </c>
      <c r="F25" s="8" t="s">
        <v>2014</v>
      </c>
      <c r="G25" t="s">
        <v>2036</v>
      </c>
    </row>
    <row r="26" spans="1:7" hidden="1" x14ac:dyDescent="0.35">
      <c r="A26">
        <v>27</v>
      </c>
      <c r="B26" t="s">
        <v>242</v>
      </c>
      <c r="C26">
        <v>2024</v>
      </c>
      <c r="D26" t="s">
        <v>245</v>
      </c>
      <c r="E26" t="s">
        <v>248</v>
      </c>
      <c r="F26" s="8" t="s">
        <v>2014</v>
      </c>
      <c r="G26" t="s">
        <v>2037</v>
      </c>
    </row>
    <row r="27" spans="1:7" hidden="1" x14ac:dyDescent="0.35">
      <c r="A27">
        <v>28</v>
      </c>
      <c r="B27" t="s">
        <v>249</v>
      </c>
      <c r="C27">
        <v>2024</v>
      </c>
      <c r="D27" t="s">
        <v>252</v>
      </c>
      <c r="E27" t="s">
        <v>255</v>
      </c>
      <c r="F27" s="8" t="s">
        <v>2014</v>
      </c>
      <c r="G27" t="s">
        <v>2038</v>
      </c>
    </row>
    <row r="28" spans="1:7" hidden="1" x14ac:dyDescent="0.35">
      <c r="A28">
        <v>29</v>
      </c>
      <c r="B28" t="s">
        <v>256</v>
      </c>
      <c r="C28">
        <v>2024</v>
      </c>
      <c r="D28" t="s">
        <v>259</v>
      </c>
      <c r="E28" t="s">
        <v>262</v>
      </c>
      <c r="F28" s="8" t="s">
        <v>2014</v>
      </c>
      <c r="G28" t="s">
        <v>2039</v>
      </c>
    </row>
    <row r="29" spans="1:7" hidden="1" x14ac:dyDescent="0.35">
      <c r="A29">
        <v>30</v>
      </c>
      <c r="B29" t="s">
        <v>263</v>
      </c>
      <c r="C29">
        <v>2024</v>
      </c>
      <c r="D29" t="s">
        <v>266</v>
      </c>
      <c r="E29" t="s">
        <v>269</v>
      </c>
      <c r="F29" s="8" t="s">
        <v>2014</v>
      </c>
      <c r="G29" t="s">
        <v>2040</v>
      </c>
    </row>
    <row r="30" spans="1:7" hidden="1" x14ac:dyDescent="0.35">
      <c r="A30">
        <v>32</v>
      </c>
      <c r="B30" t="s">
        <v>276</v>
      </c>
      <c r="C30">
        <v>2024</v>
      </c>
      <c r="D30" t="s">
        <v>278</v>
      </c>
      <c r="E30" t="s">
        <v>281</v>
      </c>
      <c r="F30" s="8" t="s">
        <v>2014</v>
      </c>
      <c r="G30" t="s">
        <v>2041</v>
      </c>
    </row>
    <row r="31" spans="1:7" hidden="1" x14ac:dyDescent="0.35">
      <c r="A31">
        <v>33</v>
      </c>
      <c r="B31" t="s">
        <v>282</v>
      </c>
      <c r="C31">
        <v>2024</v>
      </c>
      <c r="D31" t="s">
        <v>284</v>
      </c>
      <c r="E31" t="s">
        <v>287</v>
      </c>
      <c r="F31" s="8" t="s">
        <v>2014</v>
      </c>
      <c r="G31" t="s">
        <v>2042</v>
      </c>
    </row>
    <row r="32" spans="1:7" hidden="1" x14ac:dyDescent="0.35">
      <c r="A32">
        <v>34</v>
      </c>
      <c r="B32" t="s">
        <v>288</v>
      </c>
      <c r="C32">
        <v>2024</v>
      </c>
      <c r="D32" t="s">
        <v>290</v>
      </c>
      <c r="E32" t="s">
        <v>293</v>
      </c>
      <c r="F32" s="8" t="s">
        <v>2014</v>
      </c>
      <c r="G32" t="s">
        <v>2043</v>
      </c>
    </row>
    <row r="33" spans="1:10" hidden="1" x14ac:dyDescent="0.35">
      <c r="A33">
        <v>35</v>
      </c>
      <c r="B33" t="s">
        <v>294</v>
      </c>
      <c r="C33">
        <v>2024</v>
      </c>
      <c r="D33" t="s">
        <v>84</v>
      </c>
      <c r="E33" t="s">
        <v>299</v>
      </c>
      <c r="F33" s="8" t="s">
        <v>2014</v>
      </c>
      <c r="G33" t="s">
        <v>2044</v>
      </c>
    </row>
    <row r="34" spans="1:10" hidden="1" x14ac:dyDescent="0.35">
      <c r="A34">
        <v>36</v>
      </c>
      <c r="B34" t="s">
        <v>300</v>
      </c>
      <c r="C34">
        <v>2024</v>
      </c>
      <c r="D34" t="s">
        <v>302</v>
      </c>
      <c r="E34" t="s">
        <v>305</v>
      </c>
      <c r="F34" s="8" t="s">
        <v>2014</v>
      </c>
      <c r="G34" t="s">
        <v>2045</v>
      </c>
    </row>
    <row r="35" spans="1:10" hidden="1" x14ac:dyDescent="0.35">
      <c r="A35">
        <v>37</v>
      </c>
      <c r="B35" t="s">
        <v>306</v>
      </c>
      <c r="C35">
        <v>2024</v>
      </c>
      <c r="D35" t="s">
        <v>308</v>
      </c>
      <c r="E35" t="s">
        <v>311</v>
      </c>
      <c r="F35" s="8" t="s">
        <v>2014</v>
      </c>
      <c r="G35" t="s">
        <v>2046</v>
      </c>
    </row>
    <row r="36" spans="1:10" hidden="1" x14ac:dyDescent="0.35">
      <c r="A36">
        <v>38</v>
      </c>
      <c r="B36" t="s">
        <v>312</v>
      </c>
      <c r="C36">
        <v>2024</v>
      </c>
      <c r="D36" t="s">
        <v>314</v>
      </c>
      <c r="E36" t="s">
        <v>317</v>
      </c>
      <c r="F36" s="8" t="s">
        <v>2014</v>
      </c>
      <c r="G36" t="s">
        <v>2047</v>
      </c>
    </row>
    <row r="37" spans="1:10" x14ac:dyDescent="0.35">
      <c r="A37">
        <v>39</v>
      </c>
      <c r="B37" t="s">
        <v>318</v>
      </c>
      <c r="C37">
        <v>2024</v>
      </c>
      <c r="D37" t="s">
        <v>320</v>
      </c>
      <c r="E37" t="s">
        <v>323</v>
      </c>
      <c r="F37" s="8" t="s">
        <v>2018</v>
      </c>
      <c r="G37" t="s">
        <v>2294</v>
      </c>
    </row>
    <row r="38" spans="1:10" hidden="1" x14ac:dyDescent="0.35">
      <c r="A38">
        <v>40</v>
      </c>
      <c r="B38" t="s">
        <v>324</v>
      </c>
      <c r="C38">
        <v>2024</v>
      </c>
      <c r="D38" t="s">
        <v>327</v>
      </c>
      <c r="E38" t="s">
        <v>330</v>
      </c>
      <c r="F38" s="8" t="s">
        <v>2014</v>
      </c>
      <c r="G38" t="s">
        <v>2048</v>
      </c>
    </row>
    <row r="39" spans="1:10" x14ac:dyDescent="0.35">
      <c r="A39">
        <v>41</v>
      </c>
      <c r="B39" t="s">
        <v>331</v>
      </c>
      <c r="C39">
        <v>2024</v>
      </c>
      <c r="D39" t="s">
        <v>334</v>
      </c>
      <c r="E39" t="s">
        <v>337</v>
      </c>
      <c r="F39" s="8" t="s">
        <v>2018</v>
      </c>
      <c r="G39" t="s">
        <v>2293</v>
      </c>
    </row>
    <row r="40" spans="1:10" hidden="1" x14ac:dyDescent="0.35">
      <c r="A40">
        <v>42</v>
      </c>
      <c r="B40" t="s">
        <v>338</v>
      </c>
      <c r="C40">
        <v>2024</v>
      </c>
      <c r="D40" t="s">
        <v>340</v>
      </c>
      <c r="E40" t="s">
        <v>343</v>
      </c>
      <c r="F40" s="8" t="s">
        <v>2014</v>
      </c>
      <c r="G40" t="s">
        <v>2049</v>
      </c>
    </row>
    <row r="41" spans="1:10" hidden="1" x14ac:dyDescent="0.35">
      <c r="A41">
        <v>43</v>
      </c>
      <c r="B41" t="s">
        <v>344</v>
      </c>
      <c r="C41">
        <v>2024</v>
      </c>
      <c r="D41" t="s">
        <v>347</v>
      </c>
      <c r="E41" t="s">
        <v>350</v>
      </c>
      <c r="F41" s="8" t="s">
        <v>2014</v>
      </c>
      <c r="G41" t="s">
        <v>2050</v>
      </c>
    </row>
    <row r="42" spans="1:10" hidden="1" x14ac:dyDescent="0.35">
      <c r="A42">
        <v>44</v>
      </c>
      <c r="B42" t="s">
        <v>351</v>
      </c>
      <c r="C42">
        <v>2024</v>
      </c>
      <c r="D42" t="s">
        <v>354</v>
      </c>
      <c r="E42" t="s">
        <v>357</v>
      </c>
      <c r="F42" s="8" t="s">
        <v>2014</v>
      </c>
      <c r="G42" t="s">
        <v>2051</v>
      </c>
    </row>
    <row r="43" spans="1:10" hidden="1" x14ac:dyDescent="0.35">
      <c r="A43">
        <v>45</v>
      </c>
      <c r="B43" t="s">
        <v>358</v>
      </c>
      <c r="C43">
        <v>2024</v>
      </c>
      <c r="D43" t="s">
        <v>360</v>
      </c>
      <c r="E43" t="s">
        <v>363</v>
      </c>
      <c r="F43" s="8" t="s">
        <v>2014</v>
      </c>
      <c r="G43" t="s">
        <v>2052</v>
      </c>
    </row>
    <row r="44" spans="1:10" hidden="1" x14ac:dyDescent="0.35">
      <c r="A44">
        <v>46</v>
      </c>
      <c r="B44" t="s">
        <v>364</v>
      </c>
      <c r="C44">
        <v>2024</v>
      </c>
      <c r="D44" t="s">
        <v>366</v>
      </c>
      <c r="E44" t="s">
        <v>369</v>
      </c>
      <c r="F44" s="8" t="s">
        <v>2014</v>
      </c>
      <c r="G44" t="s">
        <v>2053</v>
      </c>
    </row>
    <row r="45" spans="1:10" hidden="1" x14ac:dyDescent="0.35">
      <c r="A45">
        <v>47</v>
      </c>
      <c r="B45" t="s">
        <v>370</v>
      </c>
      <c r="C45">
        <v>2024</v>
      </c>
      <c r="D45" t="s">
        <v>372</v>
      </c>
      <c r="E45" t="s">
        <v>375</v>
      </c>
      <c r="F45" s="8" t="s">
        <v>2014</v>
      </c>
      <c r="G45" t="s">
        <v>2054</v>
      </c>
    </row>
    <row r="46" spans="1:10" hidden="1" x14ac:dyDescent="0.35">
      <c r="A46">
        <v>48</v>
      </c>
      <c r="B46" t="s">
        <v>376</v>
      </c>
      <c r="C46">
        <v>2024</v>
      </c>
      <c r="D46" t="s">
        <v>378</v>
      </c>
      <c r="E46" t="s">
        <v>381</v>
      </c>
      <c r="F46" s="8" t="s">
        <v>2014</v>
      </c>
      <c r="G46" t="s">
        <v>2055</v>
      </c>
    </row>
    <row r="47" spans="1:10" hidden="1" x14ac:dyDescent="0.35">
      <c r="A47">
        <v>49</v>
      </c>
      <c r="B47" t="s">
        <v>382</v>
      </c>
      <c r="C47">
        <v>2024</v>
      </c>
      <c r="D47" t="s">
        <v>384</v>
      </c>
      <c r="E47" t="s">
        <v>387</v>
      </c>
      <c r="F47" s="8" t="s">
        <v>2014</v>
      </c>
      <c r="G47" t="s">
        <v>2056</v>
      </c>
    </row>
    <row r="48" spans="1:10" x14ac:dyDescent="0.35">
      <c r="A48">
        <v>50</v>
      </c>
      <c r="B48" t="s">
        <v>388</v>
      </c>
      <c r="C48">
        <v>2024</v>
      </c>
      <c r="D48" t="s">
        <v>390</v>
      </c>
      <c r="E48" t="s">
        <v>393</v>
      </c>
      <c r="F48" s="8" t="s">
        <v>2018</v>
      </c>
      <c r="G48" t="s">
        <v>2294</v>
      </c>
      <c r="I48" s="5" t="s">
        <v>2291</v>
      </c>
      <c r="J48" s="5" t="s">
        <v>2010</v>
      </c>
    </row>
    <row r="49" spans="1:10" hidden="1" x14ac:dyDescent="0.35">
      <c r="A49">
        <v>51</v>
      </c>
      <c r="B49" t="s">
        <v>394</v>
      </c>
      <c r="C49">
        <v>2024</v>
      </c>
      <c r="D49" t="s">
        <v>397</v>
      </c>
      <c r="E49" t="s">
        <v>400</v>
      </c>
      <c r="F49" s="8" t="s">
        <v>2014</v>
      </c>
      <c r="G49" t="s">
        <v>2057</v>
      </c>
      <c r="I49" s="6"/>
      <c r="J49" s="6"/>
    </row>
    <row r="50" spans="1:10" hidden="1" x14ac:dyDescent="0.35">
      <c r="A50">
        <v>52</v>
      </c>
      <c r="B50" t="s">
        <v>401</v>
      </c>
      <c r="C50">
        <v>2024</v>
      </c>
      <c r="D50" t="s">
        <v>404</v>
      </c>
      <c r="E50" t="s">
        <v>407</v>
      </c>
      <c r="F50" s="8" t="s">
        <v>2014</v>
      </c>
      <c r="G50" t="s">
        <v>2058</v>
      </c>
      <c r="I50" s="7"/>
      <c r="J50" s="7"/>
    </row>
    <row r="51" spans="1:10" hidden="1" x14ac:dyDescent="0.35">
      <c r="A51">
        <v>53</v>
      </c>
      <c r="B51" t="s">
        <v>408</v>
      </c>
      <c r="C51">
        <v>2024</v>
      </c>
      <c r="D51" t="s">
        <v>410</v>
      </c>
      <c r="E51" t="s">
        <v>413</v>
      </c>
      <c r="F51" s="8" t="s">
        <v>2014</v>
      </c>
      <c r="G51" t="s">
        <v>2059</v>
      </c>
      <c r="I51" s="5"/>
      <c r="J51" s="5"/>
    </row>
    <row r="52" spans="1:10" hidden="1" x14ac:dyDescent="0.35">
      <c r="A52">
        <v>54</v>
      </c>
      <c r="B52" t="s">
        <v>414</v>
      </c>
      <c r="C52">
        <v>2024</v>
      </c>
      <c r="D52" t="s">
        <v>416</v>
      </c>
      <c r="E52" t="s">
        <v>419</v>
      </c>
      <c r="F52" s="8" t="s">
        <v>2014</v>
      </c>
      <c r="G52" t="s">
        <v>2060</v>
      </c>
      <c r="I52" s="6"/>
      <c r="J52" s="6"/>
    </row>
    <row r="53" spans="1:10" hidden="1" x14ac:dyDescent="0.35">
      <c r="A53">
        <v>55</v>
      </c>
      <c r="B53" t="s">
        <v>420</v>
      </c>
      <c r="C53">
        <v>2024</v>
      </c>
      <c r="D53" t="s">
        <v>421</v>
      </c>
      <c r="E53" t="s">
        <v>424</v>
      </c>
      <c r="F53" s="8" t="s">
        <v>2014</v>
      </c>
      <c r="G53" t="s">
        <v>2061</v>
      </c>
      <c r="I53" s="7"/>
      <c r="J53" s="7"/>
    </row>
    <row r="54" spans="1:10" hidden="1" x14ac:dyDescent="0.35">
      <c r="A54">
        <v>56</v>
      </c>
      <c r="B54" t="s">
        <v>425</v>
      </c>
      <c r="C54">
        <v>2024</v>
      </c>
      <c r="D54" t="s">
        <v>427</v>
      </c>
      <c r="E54" t="s">
        <v>430</v>
      </c>
      <c r="F54" s="8" t="s">
        <v>2014</v>
      </c>
      <c r="G54" t="s">
        <v>2062</v>
      </c>
      <c r="I54" s="5"/>
      <c r="J54" s="5"/>
    </row>
    <row r="55" spans="1:10" hidden="1" x14ac:dyDescent="0.35">
      <c r="A55">
        <v>57</v>
      </c>
      <c r="B55" t="s">
        <v>431</v>
      </c>
      <c r="C55">
        <v>2024</v>
      </c>
      <c r="D55" t="s">
        <v>434</v>
      </c>
      <c r="E55" t="s">
        <v>437</v>
      </c>
      <c r="F55" s="8" t="s">
        <v>2014</v>
      </c>
      <c r="G55" t="s">
        <v>2063</v>
      </c>
      <c r="I55" s="6"/>
      <c r="J55" s="6"/>
    </row>
    <row r="56" spans="1:10" hidden="1" x14ac:dyDescent="0.35">
      <c r="A56">
        <v>58</v>
      </c>
      <c r="B56" t="s">
        <v>438</v>
      </c>
      <c r="C56">
        <v>2024</v>
      </c>
      <c r="D56" t="s">
        <v>441</v>
      </c>
      <c r="E56" t="s">
        <v>444</v>
      </c>
      <c r="F56" s="8" t="s">
        <v>2014</v>
      </c>
      <c r="G56" t="s">
        <v>2064</v>
      </c>
      <c r="I56" s="7"/>
      <c r="J56" s="7"/>
    </row>
    <row r="57" spans="1:10" hidden="1" x14ac:dyDescent="0.35">
      <c r="A57">
        <v>59</v>
      </c>
      <c r="B57" t="s">
        <v>63</v>
      </c>
      <c r="C57">
        <v>2024</v>
      </c>
      <c r="D57" t="s">
        <v>66</v>
      </c>
      <c r="E57" t="s">
        <v>69</v>
      </c>
      <c r="F57" s="8" t="s">
        <v>2014</v>
      </c>
      <c r="G57" t="s">
        <v>2065</v>
      </c>
      <c r="I57" s="5"/>
      <c r="J57" s="5"/>
    </row>
    <row r="58" spans="1:10" hidden="1" x14ac:dyDescent="0.35">
      <c r="A58">
        <v>60</v>
      </c>
      <c r="B58" t="s">
        <v>448</v>
      </c>
      <c r="C58">
        <v>2024</v>
      </c>
      <c r="D58" t="s">
        <v>450</v>
      </c>
      <c r="E58" t="s">
        <v>453</v>
      </c>
      <c r="F58" s="8" t="s">
        <v>2014</v>
      </c>
      <c r="G58" t="s">
        <v>2066</v>
      </c>
      <c r="I58" s="6"/>
      <c r="J58" s="6"/>
    </row>
    <row r="59" spans="1:10" x14ac:dyDescent="0.35">
      <c r="A59">
        <v>61</v>
      </c>
      <c r="B59" t="s">
        <v>454</v>
      </c>
      <c r="C59">
        <v>2024</v>
      </c>
      <c r="D59" t="s">
        <v>456</v>
      </c>
      <c r="E59" t="s">
        <v>459</v>
      </c>
      <c r="F59" s="8" t="s">
        <v>2018</v>
      </c>
      <c r="G59" t="s">
        <v>2294</v>
      </c>
      <c r="I59" s="7" t="s">
        <v>2292</v>
      </c>
      <c r="J59" s="7">
        <f>COUNTIF(G11:G301,I59)</f>
        <v>7</v>
      </c>
    </row>
    <row r="60" spans="1:10" hidden="1" x14ac:dyDescent="0.35">
      <c r="A60">
        <v>62</v>
      </c>
      <c r="B60" t="s">
        <v>460</v>
      </c>
      <c r="C60">
        <v>2024</v>
      </c>
      <c r="D60" t="s">
        <v>463</v>
      </c>
      <c r="E60" t="s">
        <v>465</v>
      </c>
      <c r="F60" s="8" t="s">
        <v>2014</v>
      </c>
      <c r="G60" t="s">
        <v>2067</v>
      </c>
      <c r="I60" s="5"/>
      <c r="J60" s="5">
        <f>COUNTIF(G12:G302,I60)</f>
        <v>0</v>
      </c>
    </row>
    <row r="61" spans="1:10" hidden="1" x14ac:dyDescent="0.35">
      <c r="A61">
        <v>63</v>
      </c>
      <c r="B61" t="s">
        <v>466</v>
      </c>
      <c r="C61">
        <v>2024</v>
      </c>
      <c r="D61" t="s">
        <v>469</v>
      </c>
      <c r="E61" t="s">
        <v>472</v>
      </c>
      <c r="F61" s="8" t="s">
        <v>2014</v>
      </c>
      <c r="G61" t="s">
        <v>2068</v>
      </c>
      <c r="I61" s="6"/>
      <c r="J61" s="6">
        <f>COUNTIF(G13:G303,I61)</f>
        <v>0</v>
      </c>
    </row>
    <row r="62" spans="1:10" hidden="1" x14ac:dyDescent="0.35">
      <c r="A62">
        <v>64</v>
      </c>
      <c r="B62" t="s">
        <v>473</v>
      </c>
      <c r="C62">
        <v>2024</v>
      </c>
      <c r="D62" t="s">
        <v>475</v>
      </c>
      <c r="E62" t="s">
        <v>478</v>
      </c>
      <c r="F62" s="8" t="s">
        <v>2014</v>
      </c>
      <c r="G62" t="s">
        <v>2069</v>
      </c>
      <c r="I62" s="7"/>
      <c r="J62" s="7">
        <f>COUNTIF(G14:G304,I62)</f>
        <v>0</v>
      </c>
    </row>
    <row r="63" spans="1:10" hidden="1" x14ac:dyDescent="0.35">
      <c r="A63">
        <v>65</v>
      </c>
      <c r="B63" t="s">
        <v>479</v>
      </c>
      <c r="C63">
        <v>2024</v>
      </c>
      <c r="D63" t="s">
        <v>481</v>
      </c>
      <c r="E63" t="s">
        <v>484</v>
      </c>
      <c r="F63" s="8" t="s">
        <v>2014</v>
      </c>
      <c r="G63" t="s">
        <v>2070</v>
      </c>
      <c r="I63" s="5"/>
      <c r="J63" s="5">
        <f>COUNTIF(G15:G305,I63)</f>
        <v>0</v>
      </c>
    </row>
    <row r="64" spans="1:10" x14ac:dyDescent="0.35">
      <c r="A64">
        <v>66</v>
      </c>
      <c r="B64" t="s">
        <v>485</v>
      </c>
      <c r="C64">
        <v>2024</v>
      </c>
      <c r="D64" t="s">
        <v>488</v>
      </c>
      <c r="E64" t="s">
        <v>491</v>
      </c>
      <c r="F64" s="8" t="s">
        <v>2018</v>
      </c>
      <c r="G64" t="s">
        <v>2294</v>
      </c>
      <c r="I64" s="6" t="s">
        <v>2293</v>
      </c>
      <c r="J64" s="6">
        <f>COUNTIF(G11:G301,I64)</f>
        <v>12</v>
      </c>
    </row>
    <row r="65" spans="1:10" hidden="1" x14ac:dyDescent="0.35">
      <c r="A65">
        <v>67</v>
      </c>
      <c r="B65" t="s">
        <v>492</v>
      </c>
      <c r="C65">
        <v>2024</v>
      </c>
      <c r="D65" t="s">
        <v>494</v>
      </c>
      <c r="E65" t="s">
        <v>497</v>
      </c>
      <c r="F65" s="8" t="s">
        <v>2014</v>
      </c>
      <c r="G65" t="s">
        <v>2071</v>
      </c>
      <c r="J65">
        <f>COUNTIF(G17:G307,I65)</f>
        <v>0</v>
      </c>
    </row>
    <row r="66" spans="1:10" hidden="1" x14ac:dyDescent="0.35">
      <c r="A66">
        <v>68</v>
      </c>
      <c r="B66" t="s">
        <v>498</v>
      </c>
      <c r="C66">
        <v>2024</v>
      </c>
      <c r="D66" t="s">
        <v>500</v>
      </c>
      <c r="E66" t="s">
        <v>503</v>
      </c>
      <c r="F66" s="8" t="s">
        <v>2014</v>
      </c>
      <c r="G66" t="s">
        <v>2072</v>
      </c>
      <c r="J66">
        <f>COUNTIF(G18:G308,I66)</f>
        <v>0</v>
      </c>
    </row>
    <row r="67" spans="1:10" x14ac:dyDescent="0.35">
      <c r="A67">
        <v>69</v>
      </c>
      <c r="B67" t="s">
        <v>504</v>
      </c>
      <c r="C67">
        <v>2024</v>
      </c>
      <c r="D67" t="s">
        <v>506</v>
      </c>
      <c r="E67" t="s">
        <v>509</v>
      </c>
      <c r="F67" s="8" t="s">
        <v>2018</v>
      </c>
      <c r="G67" t="s">
        <v>2294</v>
      </c>
      <c r="I67" s="7" t="s">
        <v>2294</v>
      </c>
      <c r="J67" s="7">
        <f>COUNTIF(G11:G301,I67)</f>
        <v>12</v>
      </c>
    </row>
    <row r="68" spans="1:10" hidden="1" x14ac:dyDescent="0.35">
      <c r="A68">
        <v>70</v>
      </c>
      <c r="B68" t="s">
        <v>510</v>
      </c>
      <c r="C68">
        <v>2024</v>
      </c>
      <c r="D68" t="s">
        <v>512</v>
      </c>
      <c r="E68" t="s">
        <v>515</v>
      </c>
      <c r="F68" s="8" t="s">
        <v>2014</v>
      </c>
      <c r="G68" t="s">
        <v>2073</v>
      </c>
      <c r="I68" s="5"/>
      <c r="J68" s="5">
        <f>COUNTIF(G20:G310,I68)</f>
        <v>0</v>
      </c>
    </row>
    <row r="69" spans="1:10" hidden="1" x14ac:dyDescent="0.35">
      <c r="A69">
        <v>71</v>
      </c>
      <c r="B69" t="s">
        <v>516</v>
      </c>
      <c r="C69">
        <v>2024</v>
      </c>
      <c r="D69" t="s">
        <v>518</v>
      </c>
      <c r="E69" t="s">
        <v>521</v>
      </c>
      <c r="F69" s="8" t="s">
        <v>2014</v>
      </c>
      <c r="G69" t="s">
        <v>2074</v>
      </c>
      <c r="I69" s="6"/>
      <c r="J69" s="6">
        <f>COUNTIF(G21:G311,I69)</f>
        <v>0</v>
      </c>
    </row>
    <row r="70" spans="1:10" x14ac:dyDescent="0.35">
      <c r="A70">
        <v>72</v>
      </c>
      <c r="B70" t="s">
        <v>522</v>
      </c>
      <c r="C70">
        <v>2024</v>
      </c>
      <c r="D70" t="s">
        <v>525</v>
      </c>
      <c r="E70" t="s">
        <v>528</v>
      </c>
      <c r="F70" s="8" t="s">
        <v>2018</v>
      </c>
      <c r="G70" t="s">
        <v>2293</v>
      </c>
      <c r="I70" s="6" t="s">
        <v>2295</v>
      </c>
      <c r="J70" s="6">
        <f>COUNTIF(G11:G301,I70)</f>
        <v>0</v>
      </c>
    </row>
    <row r="71" spans="1:10" hidden="1" x14ac:dyDescent="0.35">
      <c r="A71">
        <v>73</v>
      </c>
      <c r="B71" t="s">
        <v>529</v>
      </c>
      <c r="C71">
        <v>2024</v>
      </c>
      <c r="D71" t="s">
        <v>531</v>
      </c>
      <c r="E71" t="s">
        <v>534</v>
      </c>
      <c r="F71" s="8" t="s">
        <v>2014</v>
      </c>
      <c r="G71" t="s">
        <v>2075</v>
      </c>
      <c r="I71" s="5"/>
      <c r="J71" s="5">
        <f>COUNTIF(G23:G313,I71)</f>
        <v>0</v>
      </c>
    </row>
    <row r="72" spans="1:10" hidden="1" x14ac:dyDescent="0.35">
      <c r="A72">
        <v>74</v>
      </c>
      <c r="B72" t="s">
        <v>535</v>
      </c>
      <c r="C72">
        <v>2024</v>
      </c>
      <c r="D72" t="s">
        <v>537</v>
      </c>
      <c r="E72" t="s">
        <v>539</v>
      </c>
      <c r="F72" s="8" t="s">
        <v>2014</v>
      </c>
      <c r="G72" t="s">
        <v>2076</v>
      </c>
      <c r="I72" s="6"/>
      <c r="J72" s="6">
        <f>COUNTIF(G24:G314,I72)</f>
        <v>0</v>
      </c>
    </row>
    <row r="73" spans="1:10" hidden="1" x14ac:dyDescent="0.35">
      <c r="A73">
        <v>75</v>
      </c>
      <c r="B73" t="s">
        <v>540</v>
      </c>
      <c r="C73">
        <v>2024</v>
      </c>
      <c r="D73" t="s">
        <v>542</v>
      </c>
      <c r="E73" t="s">
        <v>545</v>
      </c>
      <c r="F73" s="8" t="s">
        <v>2014</v>
      </c>
      <c r="G73" t="s">
        <v>2077</v>
      </c>
      <c r="J73">
        <f>COUNTIF(G25:G315,I73)</f>
        <v>0</v>
      </c>
    </row>
    <row r="74" spans="1:10" hidden="1" x14ac:dyDescent="0.35">
      <c r="A74">
        <v>76</v>
      </c>
      <c r="B74" t="s">
        <v>546</v>
      </c>
      <c r="C74">
        <v>2024</v>
      </c>
      <c r="D74" t="s">
        <v>548</v>
      </c>
      <c r="E74" t="s">
        <v>551</v>
      </c>
      <c r="F74" s="8" t="s">
        <v>2014</v>
      </c>
      <c r="G74" t="s">
        <v>2078</v>
      </c>
      <c r="J74">
        <f>COUNTIF(G26:G316,I74)</f>
        <v>0</v>
      </c>
    </row>
    <row r="75" spans="1:10" x14ac:dyDescent="0.35">
      <c r="A75">
        <v>77</v>
      </c>
      <c r="B75" t="s">
        <v>552</v>
      </c>
      <c r="C75">
        <v>2024</v>
      </c>
      <c r="D75" t="s">
        <v>555</v>
      </c>
      <c r="E75" t="s">
        <v>558</v>
      </c>
      <c r="F75" s="8" t="s">
        <v>2018</v>
      </c>
      <c r="G75" t="s">
        <v>2293</v>
      </c>
      <c r="I75" s="7" t="s">
        <v>2296</v>
      </c>
      <c r="J75" s="7">
        <f>COUNTIF(G11:G301,I75)</f>
        <v>0</v>
      </c>
    </row>
    <row r="76" spans="1:10" x14ac:dyDescent="0.35">
      <c r="A76">
        <v>78</v>
      </c>
      <c r="B76" t="s">
        <v>559</v>
      </c>
      <c r="C76">
        <v>2024</v>
      </c>
      <c r="D76" t="s">
        <v>562</v>
      </c>
      <c r="E76" t="s">
        <v>565</v>
      </c>
      <c r="F76" s="8" t="s">
        <v>2018</v>
      </c>
      <c r="G76" t="s">
        <v>2293</v>
      </c>
      <c r="I76" s="6" t="s">
        <v>2297</v>
      </c>
      <c r="J76" s="6">
        <f>COUNTIF(G11:G301,I76)</f>
        <v>2</v>
      </c>
    </row>
    <row r="77" spans="1:10" hidden="1" x14ac:dyDescent="0.35">
      <c r="A77">
        <v>79</v>
      </c>
      <c r="B77" t="s">
        <v>566</v>
      </c>
      <c r="C77">
        <v>2024</v>
      </c>
      <c r="D77" t="s">
        <v>568</v>
      </c>
      <c r="E77" t="s">
        <v>571</v>
      </c>
      <c r="F77" s="8" t="s">
        <v>2014</v>
      </c>
      <c r="G77" t="s">
        <v>2079</v>
      </c>
      <c r="I77" s="4"/>
      <c r="J77" s="4"/>
    </row>
    <row r="78" spans="1:10" hidden="1" x14ac:dyDescent="0.35">
      <c r="A78">
        <v>80</v>
      </c>
      <c r="B78" t="s">
        <v>572</v>
      </c>
      <c r="C78">
        <v>2024</v>
      </c>
      <c r="D78" t="s">
        <v>575</v>
      </c>
      <c r="E78" t="s">
        <v>578</v>
      </c>
      <c r="F78" s="8" t="s">
        <v>2014</v>
      </c>
      <c r="G78" t="s">
        <v>2080</v>
      </c>
      <c r="I78" s="3"/>
      <c r="J78" s="3"/>
    </row>
    <row r="79" spans="1:10" hidden="1" x14ac:dyDescent="0.35">
      <c r="A79">
        <v>81</v>
      </c>
      <c r="B79" t="s">
        <v>579</v>
      </c>
      <c r="C79">
        <v>2024</v>
      </c>
      <c r="D79" t="s">
        <v>582</v>
      </c>
      <c r="E79" t="s">
        <v>585</v>
      </c>
      <c r="F79" s="8" t="s">
        <v>2014</v>
      </c>
      <c r="G79" t="s">
        <v>2081</v>
      </c>
      <c r="I79" s="4"/>
      <c r="J79" s="4"/>
    </row>
    <row r="80" spans="1:10" hidden="1" x14ac:dyDescent="0.35">
      <c r="A80">
        <v>82</v>
      </c>
      <c r="B80" t="s">
        <v>586</v>
      </c>
      <c r="C80">
        <v>2024</v>
      </c>
      <c r="D80" t="s">
        <v>588</v>
      </c>
      <c r="E80" t="s">
        <v>591</v>
      </c>
      <c r="F80" s="8" t="s">
        <v>2014</v>
      </c>
      <c r="G80" t="s">
        <v>2082</v>
      </c>
      <c r="I80" s="4"/>
      <c r="J80" s="4"/>
    </row>
    <row r="81" spans="1:7" hidden="1" x14ac:dyDescent="0.35">
      <c r="A81">
        <v>83</v>
      </c>
      <c r="B81" t="s">
        <v>592</v>
      </c>
      <c r="C81">
        <v>2024</v>
      </c>
      <c r="D81" t="s">
        <v>595</v>
      </c>
      <c r="E81" t="s">
        <v>598</v>
      </c>
      <c r="F81" s="8" t="s">
        <v>2014</v>
      </c>
      <c r="G81" t="s">
        <v>2083</v>
      </c>
    </row>
    <row r="82" spans="1:7" hidden="1" x14ac:dyDescent="0.35">
      <c r="A82">
        <v>84</v>
      </c>
      <c r="B82" t="s">
        <v>599</v>
      </c>
      <c r="C82">
        <v>2024</v>
      </c>
      <c r="D82" t="s">
        <v>84</v>
      </c>
      <c r="E82" t="s">
        <v>604</v>
      </c>
      <c r="F82" s="8" t="s">
        <v>2014</v>
      </c>
      <c r="G82" t="s">
        <v>2084</v>
      </c>
    </row>
    <row r="83" spans="1:7" hidden="1" x14ac:dyDescent="0.35">
      <c r="A83">
        <v>85</v>
      </c>
      <c r="B83" t="s">
        <v>605</v>
      </c>
      <c r="C83">
        <v>2024</v>
      </c>
      <c r="D83" t="s">
        <v>608</v>
      </c>
      <c r="E83" t="s">
        <v>611</v>
      </c>
      <c r="F83" s="8" t="s">
        <v>2014</v>
      </c>
      <c r="G83" t="s">
        <v>2085</v>
      </c>
    </row>
    <row r="84" spans="1:7" hidden="1" x14ac:dyDescent="0.35">
      <c r="A84">
        <v>86</v>
      </c>
      <c r="B84" t="s">
        <v>612</v>
      </c>
      <c r="C84">
        <v>2024</v>
      </c>
      <c r="D84" t="s">
        <v>614</v>
      </c>
      <c r="E84" t="s">
        <v>617</v>
      </c>
      <c r="F84" s="8" t="s">
        <v>2014</v>
      </c>
      <c r="G84" t="s">
        <v>2086</v>
      </c>
    </row>
    <row r="85" spans="1:7" hidden="1" x14ac:dyDescent="0.35">
      <c r="A85">
        <v>87</v>
      </c>
      <c r="B85" t="s">
        <v>618</v>
      </c>
      <c r="C85">
        <v>2024</v>
      </c>
      <c r="D85" t="s">
        <v>84</v>
      </c>
      <c r="E85" t="s">
        <v>622</v>
      </c>
      <c r="F85" s="8" t="s">
        <v>2014</v>
      </c>
      <c r="G85" t="s">
        <v>2087</v>
      </c>
    </row>
    <row r="86" spans="1:7" hidden="1" x14ac:dyDescent="0.35">
      <c r="A86">
        <v>88</v>
      </c>
      <c r="B86" t="s">
        <v>623</v>
      </c>
      <c r="C86">
        <v>2024</v>
      </c>
      <c r="D86" t="s">
        <v>625</v>
      </c>
      <c r="E86" t="s">
        <v>628</v>
      </c>
      <c r="F86" s="8" t="s">
        <v>2014</v>
      </c>
      <c r="G86" t="s">
        <v>2088</v>
      </c>
    </row>
    <row r="87" spans="1:7" hidden="1" x14ac:dyDescent="0.35">
      <c r="A87">
        <v>89</v>
      </c>
      <c r="B87" t="s">
        <v>629</v>
      </c>
      <c r="C87">
        <v>2024</v>
      </c>
      <c r="D87" t="s">
        <v>631</v>
      </c>
      <c r="E87" t="s">
        <v>634</v>
      </c>
      <c r="F87" s="8" t="s">
        <v>2014</v>
      </c>
      <c r="G87" t="s">
        <v>2089</v>
      </c>
    </row>
    <row r="88" spans="1:7" hidden="1" x14ac:dyDescent="0.35">
      <c r="A88">
        <v>90</v>
      </c>
      <c r="B88" t="s">
        <v>635</v>
      </c>
      <c r="C88">
        <v>2024</v>
      </c>
      <c r="D88" t="s">
        <v>637</v>
      </c>
      <c r="E88" t="s">
        <v>640</v>
      </c>
      <c r="F88" s="8" t="s">
        <v>2014</v>
      </c>
      <c r="G88" t="s">
        <v>2090</v>
      </c>
    </row>
    <row r="89" spans="1:7" hidden="1" x14ac:dyDescent="0.35">
      <c r="A89">
        <v>91</v>
      </c>
      <c r="B89" t="s">
        <v>641</v>
      </c>
      <c r="C89">
        <v>2024</v>
      </c>
      <c r="D89" t="s">
        <v>643</v>
      </c>
      <c r="E89" t="s">
        <v>646</v>
      </c>
      <c r="F89" s="8" t="s">
        <v>2014</v>
      </c>
      <c r="G89" t="s">
        <v>2091</v>
      </c>
    </row>
    <row r="90" spans="1:7" hidden="1" x14ac:dyDescent="0.35">
      <c r="A90">
        <v>92</v>
      </c>
      <c r="B90" t="s">
        <v>647</v>
      </c>
      <c r="C90">
        <v>2024</v>
      </c>
      <c r="D90" t="s">
        <v>649</v>
      </c>
      <c r="E90" t="s">
        <v>652</v>
      </c>
      <c r="F90" s="8" t="s">
        <v>2014</v>
      </c>
      <c r="G90" t="s">
        <v>2092</v>
      </c>
    </row>
    <row r="91" spans="1:7" hidden="1" x14ac:dyDescent="0.35">
      <c r="A91">
        <v>93</v>
      </c>
      <c r="B91" t="s">
        <v>653</v>
      </c>
      <c r="C91">
        <v>2024</v>
      </c>
      <c r="D91" t="s">
        <v>655</v>
      </c>
      <c r="E91" t="s">
        <v>658</v>
      </c>
      <c r="F91" s="8" t="s">
        <v>2014</v>
      </c>
      <c r="G91" t="s">
        <v>2093</v>
      </c>
    </row>
    <row r="92" spans="1:7" hidden="1" x14ac:dyDescent="0.35">
      <c r="A92">
        <v>94</v>
      </c>
      <c r="B92" t="s">
        <v>659</v>
      </c>
      <c r="C92">
        <v>2024</v>
      </c>
      <c r="D92" t="s">
        <v>662</v>
      </c>
      <c r="E92" t="s">
        <v>665</v>
      </c>
      <c r="F92" s="8" t="s">
        <v>2014</v>
      </c>
      <c r="G92" t="s">
        <v>2094</v>
      </c>
    </row>
    <row r="93" spans="1:7" hidden="1" x14ac:dyDescent="0.35">
      <c r="A93">
        <v>95</v>
      </c>
      <c r="B93" t="s">
        <v>666</v>
      </c>
      <c r="C93">
        <v>2024</v>
      </c>
      <c r="D93" t="s">
        <v>669</v>
      </c>
      <c r="E93" t="s">
        <v>672</v>
      </c>
      <c r="F93" s="8" t="s">
        <v>2014</v>
      </c>
      <c r="G93" t="s">
        <v>2095</v>
      </c>
    </row>
    <row r="94" spans="1:7" hidden="1" x14ac:dyDescent="0.35">
      <c r="A94">
        <v>96</v>
      </c>
      <c r="B94" t="s">
        <v>673</v>
      </c>
      <c r="C94">
        <v>2024</v>
      </c>
      <c r="D94" t="s">
        <v>676</v>
      </c>
      <c r="E94" t="s">
        <v>679</v>
      </c>
      <c r="F94" s="8" t="s">
        <v>2014</v>
      </c>
      <c r="G94" t="s">
        <v>2096</v>
      </c>
    </row>
    <row r="95" spans="1:7" hidden="1" x14ac:dyDescent="0.35">
      <c r="A95">
        <v>98</v>
      </c>
      <c r="B95" t="s">
        <v>6</v>
      </c>
      <c r="C95">
        <v>2023</v>
      </c>
      <c r="D95" t="s">
        <v>7</v>
      </c>
      <c r="E95" t="s">
        <v>688</v>
      </c>
      <c r="F95" s="8" t="s">
        <v>2014</v>
      </c>
      <c r="G95" t="s">
        <v>2097</v>
      </c>
    </row>
    <row r="96" spans="1:7" x14ac:dyDescent="0.35">
      <c r="A96">
        <v>99</v>
      </c>
      <c r="B96" t="s">
        <v>689</v>
      </c>
      <c r="C96">
        <v>2023</v>
      </c>
      <c r="D96" t="s">
        <v>692</v>
      </c>
      <c r="E96" t="s">
        <v>694</v>
      </c>
      <c r="F96" s="8" t="s">
        <v>2018</v>
      </c>
      <c r="G96" t="s">
        <v>2293</v>
      </c>
    </row>
    <row r="97" spans="1:7" hidden="1" x14ac:dyDescent="0.35">
      <c r="A97">
        <v>100</v>
      </c>
      <c r="B97" t="s">
        <v>695</v>
      </c>
      <c r="C97">
        <v>2023</v>
      </c>
      <c r="D97" t="s">
        <v>698</v>
      </c>
      <c r="E97" t="s">
        <v>701</v>
      </c>
      <c r="F97" s="8" t="s">
        <v>2014</v>
      </c>
      <c r="G97" t="s">
        <v>2098</v>
      </c>
    </row>
    <row r="98" spans="1:7" hidden="1" x14ac:dyDescent="0.35">
      <c r="A98">
        <v>101</v>
      </c>
      <c r="B98" t="s">
        <v>702</v>
      </c>
      <c r="C98">
        <v>2023</v>
      </c>
      <c r="D98" t="s">
        <v>705</v>
      </c>
      <c r="E98" t="s">
        <v>708</v>
      </c>
      <c r="F98" s="8" t="s">
        <v>2014</v>
      </c>
      <c r="G98" t="s">
        <v>2099</v>
      </c>
    </row>
    <row r="99" spans="1:7" hidden="1" x14ac:dyDescent="0.35">
      <c r="A99">
        <v>102</v>
      </c>
      <c r="B99" t="s">
        <v>709</v>
      </c>
      <c r="C99">
        <v>2023</v>
      </c>
      <c r="D99" t="s">
        <v>712</v>
      </c>
      <c r="E99" t="s">
        <v>715</v>
      </c>
      <c r="F99" s="8" t="s">
        <v>2014</v>
      </c>
      <c r="G99" t="s">
        <v>2100</v>
      </c>
    </row>
    <row r="100" spans="1:7" hidden="1" x14ac:dyDescent="0.35">
      <c r="A100">
        <v>103</v>
      </c>
      <c r="B100" t="s">
        <v>716</v>
      </c>
      <c r="C100">
        <v>2023</v>
      </c>
      <c r="D100" t="s">
        <v>718</v>
      </c>
      <c r="E100" t="s">
        <v>721</v>
      </c>
      <c r="F100" s="8" t="s">
        <v>2014</v>
      </c>
      <c r="G100" t="s">
        <v>2101</v>
      </c>
    </row>
    <row r="101" spans="1:7" hidden="1" x14ac:dyDescent="0.35">
      <c r="A101">
        <v>104</v>
      </c>
      <c r="B101" t="s">
        <v>722</v>
      </c>
      <c r="C101">
        <v>2023</v>
      </c>
      <c r="D101" t="s">
        <v>724</v>
      </c>
      <c r="E101" t="s">
        <v>727</v>
      </c>
      <c r="F101" s="8" t="s">
        <v>2014</v>
      </c>
      <c r="G101" t="s">
        <v>2102</v>
      </c>
    </row>
    <row r="102" spans="1:7" x14ac:dyDescent="0.35">
      <c r="A102">
        <v>105</v>
      </c>
      <c r="B102" t="s">
        <v>728</v>
      </c>
      <c r="C102">
        <v>2023</v>
      </c>
      <c r="D102" t="s">
        <v>730</v>
      </c>
      <c r="E102" t="s">
        <v>733</v>
      </c>
      <c r="F102" s="8" t="s">
        <v>2018</v>
      </c>
      <c r="G102" t="s">
        <v>2294</v>
      </c>
    </row>
    <row r="103" spans="1:7" hidden="1" x14ac:dyDescent="0.35">
      <c r="A103">
        <v>106</v>
      </c>
      <c r="B103" t="s">
        <v>734</v>
      </c>
      <c r="C103">
        <v>2023</v>
      </c>
      <c r="D103" t="s">
        <v>736</v>
      </c>
      <c r="E103" t="s">
        <v>739</v>
      </c>
      <c r="F103" s="8" t="s">
        <v>2014</v>
      </c>
      <c r="G103" t="s">
        <v>2103</v>
      </c>
    </row>
    <row r="104" spans="1:7" hidden="1" x14ac:dyDescent="0.35">
      <c r="A104">
        <v>107</v>
      </c>
      <c r="B104" t="s">
        <v>740</v>
      </c>
      <c r="C104">
        <v>2023</v>
      </c>
      <c r="D104" t="s">
        <v>743</v>
      </c>
      <c r="E104" t="s">
        <v>746</v>
      </c>
      <c r="F104" s="8" t="s">
        <v>2014</v>
      </c>
      <c r="G104" t="s">
        <v>2104</v>
      </c>
    </row>
    <row r="105" spans="1:7" x14ac:dyDescent="0.35">
      <c r="A105">
        <v>108</v>
      </c>
      <c r="B105" t="s">
        <v>747</v>
      </c>
      <c r="C105">
        <v>2023</v>
      </c>
      <c r="D105" t="s">
        <v>749</v>
      </c>
      <c r="E105" t="s">
        <v>752</v>
      </c>
      <c r="F105" s="8" t="s">
        <v>2018</v>
      </c>
      <c r="G105" t="s">
        <v>2294</v>
      </c>
    </row>
    <row r="106" spans="1:7" hidden="1" x14ac:dyDescent="0.35">
      <c r="A106">
        <v>109</v>
      </c>
      <c r="B106" t="s">
        <v>753</v>
      </c>
      <c r="C106">
        <v>2023</v>
      </c>
      <c r="D106" t="s">
        <v>755</v>
      </c>
      <c r="E106" t="s">
        <v>758</v>
      </c>
      <c r="F106" s="8" t="s">
        <v>2014</v>
      </c>
      <c r="G106" t="s">
        <v>2105</v>
      </c>
    </row>
    <row r="107" spans="1:7" hidden="1" x14ac:dyDescent="0.35">
      <c r="A107">
        <v>110</v>
      </c>
      <c r="B107" t="s">
        <v>759</v>
      </c>
      <c r="C107">
        <v>2023</v>
      </c>
      <c r="D107" t="s">
        <v>762</v>
      </c>
      <c r="E107" t="s">
        <v>765</v>
      </c>
      <c r="F107" s="8" t="s">
        <v>2014</v>
      </c>
      <c r="G107" t="s">
        <v>2106</v>
      </c>
    </row>
    <row r="108" spans="1:7" hidden="1" x14ac:dyDescent="0.35">
      <c r="A108">
        <v>111</v>
      </c>
      <c r="B108" t="s">
        <v>766</v>
      </c>
      <c r="C108">
        <v>2023</v>
      </c>
      <c r="D108" t="s">
        <v>769</v>
      </c>
      <c r="E108" t="s">
        <v>772</v>
      </c>
      <c r="F108" s="8" t="s">
        <v>2014</v>
      </c>
      <c r="G108" t="s">
        <v>2107</v>
      </c>
    </row>
    <row r="109" spans="1:7" hidden="1" x14ac:dyDescent="0.35">
      <c r="A109">
        <v>112</v>
      </c>
      <c r="B109" t="s">
        <v>773</v>
      </c>
      <c r="C109">
        <v>2023</v>
      </c>
      <c r="D109" t="s">
        <v>775</v>
      </c>
      <c r="E109" t="s">
        <v>778</v>
      </c>
      <c r="F109" s="8" t="s">
        <v>2014</v>
      </c>
      <c r="G109" t="s">
        <v>2108</v>
      </c>
    </row>
    <row r="110" spans="1:7" hidden="1" x14ac:dyDescent="0.35">
      <c r="A110">
        <v>113</v>
      </c>
      <c r="B110" t="s">
        <v>779</v>
      </c>
      <c r="C110">
        <v>2023</v>
      </c>
      <c r="D110" t="s">
        <v>782</v>
      </c>
      <c r="E110" t="s">
        <v>785</v>
      </c>
      <c r="F110" s="8" t="s">
        <v>2014</v>
      </c>
      <c r="G110" t="s">
        <v>2109</v>
      </c>
    </row>
    <row r="111" spans="1:7" hidden="1" x14ac:dyDescent="0.35">
      <c r="A111">
        <v>114</v>
      </c>
      <c r="B111" t="s">
        <v>786</v>
      </c>
      <c r="C111">
        <v>2023</v>
      </c>
      <c r="D111" t="s">
        <v>787</v>
      </c>
      <c r="E111" t="s">
        <v>790</v>
      </c>
      <c r="F111" s="8" t="s">
        <v>2014</v>
      </c>
      <c r="G111" t="s">
        <v>2110</v>
      </c>
    </row>
    <row r="112" spans="1:7" x14ac:dyDescent="0.35">
      <c r="A112">
        <v>115</v>
      </c>
      <c r="B112" t="s">
        <v>791</v>
      </c>
      <c r="C112">
        <v>2023</v>
      </c>
      <c r="D112" t="s">
        <v>794</v>
      </c>
      <c r="E112" t="s">
        <v>797</v>
      </c>
      <c r="F112" s="8" t="s">
        <v>2018</v>
      </c>
      <c r="G112" t="s">
        <v>2293</v>
      </c>
    </row>
    <row r="113" spans="1:15" hidden="1" x14ac:dyDescent="0.35">
      <c r="A113">
        <v>116</v>
      </c>
      <c r="B113" t="s">
        <v>798</v>
      </c>
      <c r="C113">
        <v>2023</v>
      </c>
      <c r="D113" t="s">
        <v>800</v>
      </c>
      <c r="E113" t="s">
        <v>803</v>
      </c>
      <c r="F113" s="8" t="s">
        <v>2014</v>
      </c>
      <c r="G113" t="s">
        <v>2111</v>
      </c>
    </row>
    <row r="114" spans="1:15" x14ac:dyDescent="0.35">
      <c r="A114">
        <v>117</v>
      </c>
      <c r="B114" t="s">
        <v>804</v>
      </c>
      <c r="C114">
        <v>2023</v>
      </c>
      <c r="D114" t="s">
        <v>807</v>
      </c>
      <c r="E114" t="s">
        <v>810</v>
      </c>
      <c r="F114" s="8" t="s">
        <v>2018</v>
      </c>
      <c r="G114" t="s">
        <v>2292</v>
      </c>
    </row>
    <row r="115" spans="1:15" hidden="1" x14ac:dyDescent="0.35">
      <c r="A115">
        <v>118</v>
      </c>
      <c r="B115" t="s">
        <v>811</v>
      </c>
      <c r="C115">
        <v>2023</v>
      </c>
      <c r="D115" t="s">
        <v>814</v>
      </c>
      <c r="E115" t="s">
        <v>816</v>
      </c>
      <c r="F115" s="8" t="s">
        <v>2014</v>
      </c>
      <c r="G115" t="s">
        <v>2112</v>
      </c>
    </row>
    <row r="116" spans="1:15" hidden="1" x14ac:dyDescent="0.35">
      <c r="A116">
        <v>119</v>
      </c>
      <c r="B116" t="s">
        <v>817</v>
      </c>
      <c r="C116">
        <v>2023</v>
      </c>
      <c r="D116" t="s">
        <v>820</v>
      </c>
      <c r="E116" t="s">
        <v>823</v>
      </c>
      <c r="F116" s="8" t="s">
        <v>2014</v>
      </c>
      <c r="G116" t="s">
        <v>2113</v>
      </c>
    </row>
    <row r="117" spans="1:15" hidden="1" x14ac:dyDescent="0.35">
      <c r="A117">
        <v>120</v>
      </c>
      <c r="B117" t="s">
        <v>824</v>
      </c>
      <c r="C117">
        <v>2023</v>
      </c>
      <c r="D117" t="s">
        <v>826</v>
      </c>
      <c r="E117" t="s">
        <v>829</v>
      </c>
      <c r="F117" s="8" t="s">
        <v>2014</v>
      </c>
      <c r="G117" t="s">
        <v>2114</v>
      </c>
    </row>
    <row r="118" spans="1:15" hidden="1" x14ac:dyDescent="0.35">
      <c r="A118">
        <v>121</v>
      </c>
      <c r="B118" t="s">
        <v>830</v>
      </c>
      <c r="C118">
        <v>2023</v>
      </c>
      <c r="D118" t="s">
        <v>832</v>
      </c>
      <c r="E118" t="s">
        <v>835</v>
      </c>
      <c r="F118" s="8" t="s">
        <v>2014</v>
      </c>
      <c r="G118" t="s">
        <v>2115</v>
      </c>
    </row>
    <row r="119" spans="1:15" ht="15" thickBot="1" x14ac:dyDescent="0.4">
      <c r="A119">
        <v>122</v>
      </c>
      <c r="B119" t="s">
        <v>836</v>
      </c>
      <c r="C119">
        <v>2023</v>
      </c>
      <c r="D119" t="s">
        <v>838</v>
      </c>
      <c r="E119" t="s">
        <v>841</v>
      </c>
      <c r="F119" s="8" t="s">
        <v>2018</v>
      </c>
      <c r="G119" t="s">
        <v>2293</v>
      </c>
      <c r="J119" s="2">
        <v>2019</v>
      </c>
      <c r="K119" s="2">
        <v>2020</v>
      </c>
      <c r="L119" s="2">
        <v>2021</v>
      </c>
      <c r="M119" s="2">
        <v>2022</v>
      </c>
      <c r="N119" s="2">
        <v>2023</v>
      </c>
      <c r="O119" s="2">
        <v>2024</v>
      </c>
    </row>
    <row r="120" spans="1:15" ht="15" hidden="1" thickBot="1" x14ac:dyDescent="0.4">
      <c r="A120">
        <v>123</v>
      </c>
      <c r="B120" t="s">
        <v>842</v>
      </c>
      <c r="C120">
        <v>2023</v>
      </c>
      <c r="D120" t="s">
        <v>844</v>
      </c>
      <c r="E120" t="s">
        <v>847</v>
      </c>
      <c r="F120" s="8" t="s">
        <v>2014</v>
      </c>
      <c r="G120" t="s">
        <v>2116</v>
      </c>
      <c r="J120" s="2">
        <v>2019</v>
      </c>
      <c r="K120" s="2">
        <v>2020</v>
      </c>
      <c r="L120" s="2">
        <v>2021</v>
      </c>
      <c r="M120" s="2">
        <v>2022</v>
      </c>
      <c r="N120" s="2">
        <v>2023</v>
      </c>
      <c r="O120" s="2">
        <v>2024</v>
      </c>
    </row>
    <row r="121" spans="1:15" ht="15" hidden="1" thickBot="1" x14ac:dyDescent="0.4">
      <c r="A121">
        <v>124</v>
      </c>
      <c r="B121" t="s">
        <v>848</v>
      </c>
      <c r="C121">
        <v>2023</v>
      </c>
      <c r="D121" t="s">
        <v>850</v>
      </c>
      <c r="E121" t="s">
        <v>853</v>
      </c>
      <c r="F121" s="8" t="s">
        <v>2014</v>
      </c>
      <c r="G121" t="s">
        <v>2117</v>
      </c>
      <c r="J121" s="2">
        <v>2019</v>
      </c>
      <c r="K121" s="2">
        <v>2020</v>
      </c>
      <c r="L121" s="2">
        <v>2021</v>
      </c>
      <c r="M121" s="2">
        <v>2022</v>
      </c>
      <c r="N121" s="2">
        <v>2023</v>
      </c>
      <c r="O121" s="2">
        <v>2024</v>
      </c>
    </row>
    <row r="122" spans="1:15" ht="15" hidden="1" thickBot="1" x14ac:dyDescent="0.4">
      <c r="A122">
        <v>125</v>
      </c>
      <c r="B122" t="s">
        <v>854</v>
      </c>
      <c r="C122">
        <v>2023</v>
      </c>
      <c r="D122" t="s">
        <v>84</v>
      </c>
      <c r="E122" t="s">
        <v>858</v>
      </c>
      <c r="F122" s="8" t="s">
        <v>2014</v>
      </c>
      <c r="G122" t="s">
        <v>2118</v>
      </c>
      <c r="J122" s="2">
        <v>2019</v>
      </c>
      <c r="K122" s="2">
        <v>2020</v>
      </c>
      <c r="L122" s="2">
        <v>2021</v>
      </c>
      <c r="M122" s="2">
        <v>2022</v>
      </c>
      <c r="N122" s="2">
        <v>2023</v>
      </c>
      <c r="O122" s="2">
        <v>2024</v>
      </c>
    </row>
    <row r="123" spans="1:15" ht="15" hidden="1" thickBot="1" x14ac:dyDescent="0.4">
      <c r="A123">
        <v>126</v>
      </c>
      <c r="B123" t="s">
        <v>859</v>
      </c>
      <c r="C123">
        <v>2023</v>
      </c>
      <c r="D123" t="s">
        <v>862</v>
      </c>
      <c r="E123" t="s">
        <v>865</v>
      </c>
      <c r="F123" s="8" t="s">
        <v>2014</v>
      </c>
      <c r="G123" t="s">
        <v>2119</v>
      </c>
      <c r="J123" s="2">
        <v>2019</v>
      </c>
      <c r="K123" s="2">
        <v>2020</v>
      </c>
      <c r="L123" s="2">
        <v>2021</v>
      </c>
      <c r="M123" s="2">
        <v>2022</v>
      </c>
      <c r="N123" s="2">
        <v>2023</v>
      </c>
      <c r="O123" s="2">
        <v>2024</v>
      </c>
    </row>
    <row r="124" spans="1:15" ht="15" hidden="1" thickBot="1" x14ac:dyDescent="0.4">
      <c r="A124">
        <v>127</v>
      </c>
      <c r="B124" t="s">
        <v>866</v>
      </c>
      <c r="C124">
        <v>2023</v>
      </c>
      <c r="D124" t="s">
        <v>869</v>
      </c>
      <c r="E124" t="s">
        <v>872</v>
      </c>
      <c r="F124" s="8" t="s">
        <v>2014</v>
      </c>
      <c r="G124" t="s">
        <v>2120</v>
      </c>
      <c r="J124" s="2">
        <v>2019</v>
      </c>
      <c r="K124" s="2">
        <v>2020</v>
      </c>
      <c r="L124" s="2">
        <v>2021</v>
      </c>
      <c r="M124" s="2">
        <v>2022</v>
      </c>
      <c r="N124" s="2">
        <v>2023</v>
      </c>
      <c r="O124" s="2">
        <v>2024</v>
      </c>
    </row>
    <row r="125" spans="1:15" ht="15" hidden="1" thickBot="1" x14ac:dyDescent="0.4">
      <c r="A125">
        <v>128</v>
      </c>
      <c r="B125" t="s">
        <v>9</v>
      </c>
      <c r="C125">
        <v>2023</v>
      </c>
      <c r="D125" t="s">
        <v>10</v>
      </c>
      <c r="E125" t="s">
        <v>876</v>
      </c>
      <c r="F125" s="8" t="s">
        <v>2014</v>
      </c>
      <c r="G125" t="s">
        <v>2121</v>
      </c>
      <c r="J125" s="2">
        <v>2019</v>
      </c>
      <c r="K125" s="2">
        <v>2020</v>
      </c>
      <c r="L125" s="2">
        <v>2021</v>
      </c>
      <c r="M125" s="2">
        <v>2022</v>
      </c>
      <c r="N125" s="2">
        <v>2023</v>
      </c>
      <c r="O125" s="2">
        <v>2024</v>
      </c>
    </row>
    <row r="126" spans="1:15" ht="15" hidden="1" thickBot="1" x14ac:dyDescent="0.4">
      <c r="A126">
        <v>129</v>
      </c>
      <c r="B126" t="s">
        <v>877</v>
      </c>
      <c r="C126">
        <v>2023</v>
      </c>
      <c r="D126" t="s">
        <v>879</v>
      </c>
      <c r="E126" t="s">
        <v>882</v>
      </c>
      <c r="F126" s="8" t="s">
        <v>2014</v>
      </c>
      <c r="G126" t="s">
        <v>2122</v>
      </c>
      <c r="J126" s="2">
        <v>2019</v>
      </c>
      <c r="K126" s="2">
        <v>2020</v>
      </c>
      <c r="L126" s="2">
        <v>2021</v>
      </c>
      <c r="M126" s="2">
        <v>2022</v>
      </c>
      <c r="N126" s="2">
        <v>2023</v>
      </c>
      <c r="O126" s="2">
        <v>2024</v>
      </c>
    </row>
    <row r="127" spans="1:15" hidden="1" x14ac:dyDescent="0.35">
      <c r="A127">
        <v>130</v>
      </c>
      <c r="B127" t="s">
        <v>883</v>
      </c>
      <c r="C127">
        <v>2023</v>
      </c>
      <c r="D127" t="s">
        <v>885</v>
      </c>
      <c r="E127" t="s">
        <v>888</v>
      </c>
      <c r="F127" s="8" t="s">
        <v>2014</v>
      </c>
      <c r="G127" t="s">
        <v>2123</v>
      </c>
    </row>
    <row r="128" spans="1:15" hidden="1" x14ac:dyDescent="0.35">
      <c r="A128">
        <v>131</v>
      </c>
      <c r="B128" t="s">
        <v>889</v>
      </c>
      <c r="C128">
        <v>2023</v>
      </c>
      <c r="D128" t="s">
        <v>891</v>
      </c>
      <c r="E128" t="s">
        <v>894</v>
      </c>
      <c r="F128" s="8" t="s">
        <v>2014</v>
      </c>
      <c r="G128" t="s">
        <v>2124</v>
      </c>
    </row>
    <row r="129" spans="1:16" hidden="1" x14ac:dyDescent="0.35">
      <c r="A129">
        <v>132</v>
      </c>
      <c r="B129" t="s">
        <v>895</v>
      </c>
      <c r="C129">
        <v>2023</v>
      </c>
      <c r="D129" t="s">
        <v>897</v>
      </c>
      <c r="E129" t="s">
        <v>899</v>
      </c>
      <c r="F129" s="8" t="s">
        <v>2014</v>
      </c>
      <c r="G129" t="s">
        <v>2125</v>
      </c>
    </row>
    <row r="130" spans="1:16" hidden="1" x14ac:dyDescent="0.35">
      <c r="A130">
        <v>133</v>
      </c>
      <c r="B130" t="s">
        <v>900</v>
      </c>
      <c r="C130">
        <v>2023</v>
      </c>
      <c r="D130" t="s">
        <v>902</v>
      </c>
      <c r="E130" t="s">
        <v>905</v>
      </c>
      <c r="F130" s="8" t="s">
        <v>2014</v>
      </c>
      <c r="G130" t="s">
        <v>2126</v>
      </c>
    </row>
    <row r="131" spans="1:16" x14ac:dyDescent="0.35">
      <c r="A131">
        <v>134</v>
      </c>
      <c r="B131" t="s">
        <v>906</v>
      </c>
      <c r="C131">
        <v>2023</v>
      </c>
      <c r="D131" t="s">
        <v>908</v>
      </c>
      <c r="E131" t="s">
        <v>911</v>
      </c>
      <c r="F131" s="8" t="s">
        <v>2018</v>
      </c>
      <c r="G131" t="s">
        <v>2294</v>
      </c>
      <c r="I131" s="7" t="s">
        <v>2292</v>
      </c>
      <c r="J131" s="7">
        <v>1</v>
      </c>
      <c r="K131" s="7">
        <v>1</v>
      </c>
      <c r="L131" s="7">
        <v>0</v>
      </c>
      <c r="M131" s="7">
        <v>0</v>
      </c>
      <c r="N131" s="7">
        <v>3</v>
      </c>
      <c r="O131" s="7">
        <v>2</v>
      </c>
      <c r="P131" s="16">
        <f>SUM(J131:O131)</f>
        <v>7</v>
      </c>
    </row>
    <row r="132" spans="1:16" x14ac:dyDescent="0.35">
      <c r="A132">
        <v>135</v>
      </c>
      <c r="B132" t="s">
        <v>912</v>
      </c>
      <c r="C132">
        <v>2023</v>
      </c>
      <c r="D132" t="s">
        <v>914</v>
      </c>
      <c r="E132" t="s">
        <v>917</v>
      </c>
      <c r="F132" s="8" t="s">
        <v>2018</v>
      </c>
      <c r="G132" t="s">
        <v>2294</v>
      </c>
      <c r="I132" s="6" t="s">
        <v>2293</v>
      </c>
      <c r="J132" s="6">
        <v>0</v>
      </c>
      <c r="K132" s="6">
        <v>1</v>
      </c>
      <c r="L132" s="6">
        <v>0</v>
      </c>
      <c r="M132" s="6">
        <v>2</v>
      </c>
      <c r="N132" s="6">
        <v>4</v>
      </c>
      <c r="O132" s="6">
        <v>5</v>
      </c>
      <c r="P132" s="17">
        <f t="shared" ref="P132" si="0">SUM(J132:O132)</f>
        <v>12</v>
      </c>
    </row>
    <row r="133" spans="1:16" hidden="1" x14ac:dyDescent="0.35">
      <c r="A133">
        <v>136</v>
      </c>
      <c r="B133" t="s">
        <v>918</v>
      </c>
      <c r="C133">
        <v>2023</v>
      </c>
      <c r="D133" t="s">
        <v>919</v>
      </c>
      <c r="E133" t="s">
        <v>922</v>
      </c>
      <c r="F133" s="8" t="s">
        <v>2014</v>
      </c>
      <c r="G133" t="s">
        <v>2127</v>
      </c>
    </row>
    <row r="134" spans="1:16" hidden="1" x14ac:dyDescent="0.35">
      <c r="A134">
        <v>137</v>
      </c>
      <c r="B134" t="s">
        <v>923</v>
      </c>
      <c r="C134">
        <v>2023</v>
      </c>
      <c r="D134" t="s">
        <v>926</v>
      </c>
      <c r="E134" t="s">
        <v>929</v>
      </c>
      <c r="F134" s="8" t="s">
        <v>2014</v>
      </c>
      <c r="G134" t="s">
        <v>2128</v>
      </c>
    </row>
    <row r="135" spans="1:16" hidden="1" x14ac:dyDescent="0.35">
      <c r="A135">
        <v>138</v>
      </c>
      <c r="B135" t="s">
        <v>930</v>
      </c>
      <c r="C135">
        <v>2023</v>
      </c>
      <c r="D135" t="s">
        <v>933</v>
      </c>
      <c r="E135" t="s">
        <v>936</v>
      </c>
      <c r="F135" s="8" t="s">
        <v>2014</v>
      </c>
      <c r="G135" t="s">
        <v>2129</v>
      </c>
    </row>
    <row r="136" spans="1:16" hidden="1" x14ac:dyDescent="0.35">
      <c r="A136">
        <v>139</v>
      </c>
      <c r="B136" t="s">
        <v>937</v>
      </c>
      <c r="C136">
        <v>2023</v>
      </c>
      <c r="D136" t="s">
        <v>939</v>
      </c>
      <c r="E136" t="s">
        <v>942</v>
      </c>
      <c r="F136" s="8" t="s">
        <v>2014</v>
      </c>
      <c r="G136" t="s">
        <v>2130</v>
      </c>
    </row>
    <row r="137" spans="1:16" hidden="1" x14ac:dyDescent="0.35">
      <c r="A137">
        <v>140</v>
      </c>
      <c r="B137" t="s">
        <v>943</v>
      </c>
      <c r="C137">
        <v>2023</v>
      </c>
      <c r="D137" t="s">
        <v>945</v>
      </c>
      <c r="E137" t="s">
        <v>948</v>
      </c>
      <c r="F137" s="8" t="s">
        <v>2014</v>
      </c>
      <c r="G137" t="s">
        <v>2131</v>
      </c>
    </row>
    <row r="138" spans="1:16" x14ac:dyDescent="0.35">
      <c r="A138">
        <v>141</v>
      </c>
      <c r="B138" t="s">
        <v>949</v>
      </c>
      <c r="C138">
        <v>2023</v>
      </c>
      <c r="D138" t="s">
        <v>952</v>
      </c>
      <c r="E138" t="s">
        <v>955</v>
      </c>
      <c r="F138" s="8" t="s">
        <v>2018</v>
      </c>
      <c r="G138" t="s">
        <v>2293</v>
      </c>
      <c r="I138" s="7" t="s">
        <v>2294</v>
      </c>
      <c r="J138" s="7">
        <v>0</v>
      </c>
      <c r="K138" s="7">
        <v>0</v>
      </c>
      <c r="L138" s="7">
        <v>1</v>
      </c>
      <c r="M138" s="7">
        <v>0</v>
      </c>
      <c r="N138" s="7">
        <v>4</v>
      </c>
      <c r="O138" s="7">
        <v>4</v>
      </c>
      <c r="P138" s="17">
        <f t="shared" ref="P138" si="1">SUM(J138:O138)</f>
        <v>9</v>
      </c>
    </row>
    <row r="139" spans="1:16" hidden="1" x14ac:dyDescent="0.35">
      <c r="A139">
        <v>142</v>
      </c>
      <c r="B139" t="s">
        <v>956</v>
      </c>
      <c r="C139">
        <v>2023</v>
      </c>
      <c r="D139" t="s">
        <v>958</v>
      </c>
      <c r="E139" t="s">
        <v>961</v>
      </c>
      <c r="F139" s="8" t="s">
        <v>2014</v>
      </c>
      <c r="G139" t="s">
        <v>2132</v>
      </c>
    </row>
    <row r="140" spans="1:16" hidden="1" x14ac:dyDescent="0.35">
      <c r="A140">
        <v>143</v>
      </c>
      <c r="B140" t="s">
        <v>962</v>
      </c>
      <c r="C140">
        <v>2023</v>
      </c>
      <c r="D140" t="s">
        <v>964</v>
      </c>
      <c r="E140" t="s">
        <v>967</v>
      </c>
      <c r="F140" s="8" t="s">
        <v>2014</v>
      </c>
      <c r="G140" t="s">
        <v>2133</v>
      </c>
    </row>
    <row r="141" spans="1:16" hidden="1" x14ac:dyDescent="0.35">
      <c r="A141">
        <v>144</v>
      </c>
      <c r="B141" t="s">
        <v>968</v>
      </c>
      <c r="C141">
        <v>2023</v>
      </c>
      <c r="D141" t="s">
        <v>971</v>
      </c>
      <c r="E141" t="s">
        <v>974</v>
      </c>
      <c r="F141" s="8" t="s">
        <v>2014</v>
      </c>
      <c r="G141" t="s">
        <v>2134</v>
      </c>
    </row>
    <row r="142" spans="1:16" hidden="1" x14ac:dyDescent="0.35">
      <c r="A142" s="13">
        <v>145</v>
      </c>
      <c r="B142" s="13" t="s">
        <v>975</v>
      </c>
      <c r="C142" s="13">
        <v>2023</v>
      </c>
      <c r="D142" t="s">
        <v>705</v>
      </c>
      <c r="E142" s="13" t="s">
        <v>979</v>
      </c>
      <c r="F142" s="14" t="s">
        <v>2014</v>
      </c>
      <c r="G142" s="14" t="s">
        <v>2135</v>
      </c>
    </row>
    <row r="143" spans="1:16" hidden="1" x14ac:dyDescent="0.35">
      <c r="A143">
        <v>146</v>
      </c>
      <c r="B143" t="s">
        <v>980</v>
      </c>
      <c r="C143">
        <v>2023</v>
      </c>
      <c r="D143" t="s">
        <v>983</v>
      </c>
      <c r="E143" t="s">
        <v>986</v>
      </c>
      <c r="F143" s="8" t="s">
        <v>2014</v>
      </c>
      <c r="G143" t="s">
        <v>2136</v>
      </c>
    </row>
    <row r="144" spans="1:16" hidden="1" x14ac:dyDescent="0.35">
      <c r="A144">
        <v>147</v>
      </c>
      <c r="B144" t="s">
        <v>987</v>
      </c>
      <c r="C144">
        <v>2023</v>
      </c>
      <c r="D144" t="s">
        <v>989</v>
      </c>
      <c r="E144" t="s">
        <v>992</v>
      </c>
      <c r="F144" s="8" t="s">
        <v>2014</v>
      </c>
      <c r="G144" t="s">
        <v>2137</v>
      </c>
    </row>
    <row r="145" spans="1:7" hidden="1" x14ac:dyDescent="0.35">
      <c r="A145">
        <v>149</v>
      </c>
      <c r="B145" t="s">
        <v>999</v>
      </c>
      <c r="C145">
        <v>2023</v>
      </c>
      <c r="D145" t="s">
        <v>1002</v>
      </c>
      <c r="E145" t="s">
        <v>1005</v>
      </c>
      <c r="F145" s="8" t="s">
        <v>2014</v>
      </c>
      <c r="G145" t="s">
        <v>2138</v>
      </c>
    </row>
    <row r="146" spans="1:7" hidden="1" x14ac:dyDescent="0.35">
      <c r="A146">
        <v>150</v>
      </c>
      <c r="B146" t="s">
        <v>1006</v>
      </c>
      <c r="C146">
        <v>2023</v>
      </c>
      <c r="D146" t="s">
        <v>1008</v>
      </c>
      <c r="E146" t="s">
        <v>1011</v>
      </c>
      <c r="F146" s="8" t="s">
        <v>2014</v>
      </c>
      <c r="G146" t="s">
        <v>2139</v>
      </c>
    </row>
    <row r="147" spans="1:7" hidden="1" x14ac:dyDescent="0.35">
      <c r="A147">
        <v>151</v>
      </c>
      <c r="B147" t="s">
        <v>1012</v>
      </c>
      <c r="C147">
        <v>2023</v>
      </c>
      <c r="D147" t="s">
        <v>1015</v>
      </c>
      <c r="E147" t="s">
        <v>1018</v>
      </c>
      <c r="F147" s="8" t="s">
        <v>2014</v>
      </c>
      <c r="G147" t="s">
        <v>2140</v>
      </c>
    </row>
    <row r="148" spans="1:7" hidden="1" x14ac:dyDescent="0.35">
      <c r="A148">
        <v>152</v>
      </c>
      <c r="B148" t="s">
        <v>1019</v>
      </c>
      <c r="C148">
        <v>2023</v>
      </c>
      <c r="D148" t="s">
        <v>1021</v>
      </c>
      <c r="E148" t="s">
        <v>1024</v>
      </c>
      <c r="F148" s="8" t="s">
        <v>2014</v>
      </c>
      <c r="G148" t="s">
        <v>2141</v>
      </c>
    </row>
    <row r="149" spans="1:7" hidden="1" x14ac:dyDescent="0.35">
      <c r="A149">
        <v>153</v>
      </c>
      <c r="B149" t="s">
        <v>1025</v>
      </c>
      <c r="C149">
        <v>2023</v>
      </c>
      <c r="D149" t="s">
        <v>1027</v>
      </c>
      <c r="E149" t="s">
        <v>1030</v>
      </c>
      <c r="F149" s="8" t="s">
        <v>2014</v>
      </c>
      <c r="G149" t="s">
        <v>2142</v>
      </c>
    </row>
    <row r="150" spans="1:7" hidden="1" x14ac:dyDescent="0.35">
      <c r="A150">
        <v>154</v>
      </c>
      <c r="B150" t="s">
        <v>1031</v>
      </c>
      <c r="C150">
        <v>2023</v>
      </c>
      <c r="D150" t="s">
        <v>1033</v>
      </c>
      <c r="E150" t="s">
        <v>1036</v>
      </c>
      <c r="F150" s="8" t="s">
        <v>2014</v>
      </c>
      <c r="G150" t="s">
        <v>2143</v>
      </c>
    </row>
    <row r="151" spans="1:7" hidden="1" x14ac:dyDescent="0.35">
      <c r="A151">
        <v>155</v>
      </c>
      <c r="B151" t="s">
        <v>1037</v>
      </c>
      <c r="C151">
        <v>2023</v>
      </c>
      <c r="D151" t="s">
        <v>1038</v>
      </c>
      <c r="E151" t="s">
        <v>1041</v>
      </c>
      <c r="F151" s="8" t="s">
        <v>2014</v>
      </c>
      <c r="G151" t="s">
        <v>2144</v>
      </c>
    </row>
    <row r="152" spans="1:7" hidden="1" x14ac:dyDescent="0.35">
      <c r="A152">
        <v>156</v>
      </c>
      <c r="B152" t="s">
        <v>1042</v>
      </c>
      <c r="C152">
        <v>2023</v>
      </c>
      <c r="D152" t="s">
        <v>1045</v>
      </c>
      <c r="E152" t="s">
        <v>1048</v>
      </c>
      <c r="F152" s="8" t="s">
        <v>2014</v>
      </c>
      <c r="G152" t="s">
        <v>2145</v>
      </c>
    </row>
    <row r="153" spans="1:7" hidden="1" x14ac:dyDescent="0.35">
      <c r="A153">
        <v>157</v>
      </c>
      <c r="B153" t="s">
        <v>1049</v>
      </c>
      <c r="C153">
        <v>2023</v>
      </c>
      <c r="D153" t="s">
        <v>1051</v>
      </c>
      <c r="E153" t="s">
        <v>1054</v>
      </c>
      <c r="F153" s="8" t="s">
        <v>2014</v>
      </c>
      <c r="G153" t="s">
        <v>2146</v>
      </c>
    </row>
    <row r="154" spans="1:7" hidden="1" x14ac:dyDescent="0.35">
      <c r="A154">
        <v>158</v>
      </c>
      <c r="B154" t="s">
        <v>1055</v>
      </c>
      <c r="C154">
        <v>2023</v>
      </c>
      <c r="D154" t="s">
        <v>1058</v>
      </c>
      <c r="E154" t="s">
        <v>1061</v>
      </c>
      <c r="F154" s="8" t="s">
        <v>2014</v>
      </c>
      <c r="G154" t="s">
        <v>2147</v>
      </c>
    </row>
    <row r="155" spans="1:7" hidden="1" x14ac:dyDescent="0.35">
      <c r="A155">
        <v>159</v>
      </c>
      <c r="B155" t="s">
        <v>1062</v>
      </c>
      <c r="C155">
        <v>2023</v>
      </c>
      <c r="D155" t="s">
        <v>1064</v>
      </c>
      <c r="E155" t="s">
        <v>1067</v>
      </c>
      <c r="F155" s="8" t="s">
        <v>2014</v>
      </c>
      <c r="G155" t="s">
        <v>2148</v>
      </c>
    </row>
    <row r="156" spans="1:7" hidden="1" x14ac:dyDescent="0.35">
      <c r="A156">
        <v>160</v>
      </c>
      <c r="B156" t="s">
        <v>1068</v>
      </c>
      <c r="C156">
        <v>2023</v>
      </c>
      <c r="D156" t="s">
        <v>1070</v>
      </c>
      <c r="E156" t="s">
        <v>1073</v>
      </c>
      <c r="F156" s="8" t="s">
        <v>2014</v>
      </c>
      <c r="G156" t="s">
        <v>2149</v>
      </c>
    </row>
    <row r="157" spans="1:7" hidden="1" x14ac:dyDescent="0.35">
      <c r="A157">
        <v>161</v>
      </c>
      <c r="B157" t="s">
        <v>1074</v>
      </c>
      <c r="C157">
        <v>2023</v>
      </c>
      <c r="D157" t="s">
        <v>1076</v>
      </c>
      <c r="E157" t="s">
        <v>1079</v>
      </c>
      <c r="F157" s="8" t="s">
        <v>2014</v>
      </c>
      <c r="G157" t="s">
        <v>2150</v>
      </c>
    </row>
    <row r="158" spans="1:7" hidden="1" x14ac:dyDescent="0.35">
      <c r="A158">
        <v>162</v>
      </c>
      <c r="B158" t="s">
        <v>1080</v>
      </c>
      <c r="C158">
        <v>2023</v>
      </c>
      <c r="D158" t="s">
        <v>1082</v>
      </c>
      <c r="E158" t="s">
        <v>1085</v>
      </c>
      <c r="F158" s="8" t="s">
        <v>2014</v>
      </c>
      <c r="G158" t="s">
        <v>2151</v>
      </c>
    </row>
    <row r="159" spans="1:7" hidden="1" x14ac:dyDescent="0.35">
      <c r="A159">
        <v>163</v>
      </c>
      <c r="B159" t="s">
        <v>1086</v>
      </c>
      <c r="C159">
        <v>2023</v>
      </c>
      <c r="D159" t="s">
        <v>1089</v>
      </c>
      <c r="E159" t="s">
        <v>1092</v>
      </c>
      <c r="F159" s="8" t="s">
        <v>2014</v>
      </c>
      <c r="G159" t="s">
        <v>2152</v>
      </c>
    </row>
    <row r="160" spans="1:7" hidden="1" x14ac:dyDescent="0.35">
      <c r="A160">
        <v>164</v>
      </c>
      <c r="B160" t="s">
        <v>1093</v>
      </c>
      <c r="C160">
        <v>2023</v>
      </c>
      <c r="D160" t="s">
        <v>1094</v>
      </c>
      <c r="E160" t="s">
        <v>1097</v>
      </c>
      <c r="F160" s="8" t="s">
        <v>2014</v>
      </c>
      <c r="G160" t="s">
        <v>2153</v>
      </c>
    </row>
    <row r="161" spans="1:16" x14ac:dyDescent="0.35">
      <c r="A161">
        <v>165</v>
      </c>
      <c r="B161" t="s">
        <v>1098</v>
      </c>
      <c r="C161">
        <v>2023</v>
      </c>
      <c r="D161" t="s">
        <v>1101</v>
      </c>
      <c r="E161" t="s">
        <v>1104</v>
      </c>
      <c r="F161" s="8" t="s">
        <v>2018</v>
      </c>
      <c r="G161" t="s">
        <v>2292</v>
      </c>
      <c r="I161" s="6" t="s">
        <v>2295</v>
      </c>
      <c r="J161" s="6">
        <v>0</v>
      </c>
      <c r="K161" s="6">
        <v>2</v>
      </c>
      <c r="L161" s="6">
        <v>0</v>
      </c>
      <c r="M161" s="6">
        <v>0</v>
      </c>
      <c r="N161" s="6">
        <v>0</v>
      </c>
      <c r="O161" s="6">
        <v>1</v>
      </c>
      <c r="P161" s="17">
        <f t="shared" ref="P161" si="2">SUM(J161:O161)</f>
        <v>3</v>
      </c>
    </row>
    <row r="162" spans="1:16" hidden="1" x14ac:dyDescent="0.35">
      <c r="A162">
        <v>166</v>
      </c>
      <c r="B162" t="s">
        <v>1105</v>
      </c>
      <c r="C162">
        <v>2023</v>
      </c>
      <c r="D162" t="s">
        <v>1107</v>
      </c>
      <c r="E162" t="s">
        <v>1110</v>
      </c>
      <c r="F162" s="8" t="s">
        <v>2014</v>
      </c>
      <c r="G162" t="s">
        <v>2154</v>
      </c>
    </row>
    <row r="163" spans="1:16" hidden="1" x14ac:dyDescent="0.35">
      <c r="A163">
        <v>167</v>
      </c>
      <c r="B163" t="s">
        <v>1111</v>
      </c>
      <c r="C163">
        <v>2023</v>
      </c>
      <c r="D163" t="s">
        <v>1112</v>
      </c>
      <c r="E163" t="s">
        <v>1115</v>
      </c>
      <c r="F163" s="8" t="s">
        <v>2014</v>
      </c>
      <c r="G163" t="s">
        <v>2155</v>
      </c>
    </row>
    <row r="164" spans="1:16" hidden="1" x14ac:dyDescent="0.35">
      <c r="A164">
        <v>168</v>
      </c>
      <c r="B164" t="s">
        <v>1116</v>
      </c>
      <c r="C164">
        <v>2023</v>
      </c>
      <c r="D164" t="s">
        <v>1119</v>
      </c>
      <c r="E164" t="s">
        <v>1122</v>
      </c>
      <c r="F164" s="8" t="s">
        <v>2014</v>
      </c>
      <c r="G164" t="s">
        <v>2156</v>
      </c>
    </row>
    <row r="165" spans="1:16" hidden="1" x14ac:dyDescent="0.35">
      <c r="A165">
        <v>169</v>
      </c>
      <c r="B165" t="s">
        <v>1123</v>
      </c>
      <c r="C165">
        <v>2023</v>
      </c>
      <c r="D165" t="s">
        <v>1125</v>
      </c>
      <c r="E165" t="s">
        <v>1128</v>
      </c>
      <c r="F165" s="8" t="s">
        <v>2014</v>
      </c>
      <c r="G165" t="s">
        <v>2157</v>
      </c>
    </row>
    <row r="166" spans="1:16" x14ac:dyDescent="0.35">
      <c r="A166">
        <v>170</v>
      </c>
      <c r="B166" t="s">
        <v>1129</v>
      </c>
      <c r="C166">
        <v>2023</v>
      </c>
      <c r="D166" t="s">
        <v>1132</v>
      </c>
      <c r="E166" t="s">
        <v>1135</v>
      </c>
      <c r="F166" s="8" t="s">
        <v>2018</v>
      </c>
      <c r="G166" t="s">
        <v>2292</v>
      </c>
      <c r="I166" s="7" t="s">
        <v>2296</v>
      </c>
      <c r="J166" s="7">
        <v>0</v>
      </c>
      <c r="K166" s="7">
        <v>0</v>
      </c>
      <c r="L166" s="7">
        <v>0</v>
      </c>
      <c r="M166" s="7">
        <v>0</v>
      </c>
      <c r="N166" s="7">
        <v>0</v>
      </c>
      <c r="O166" s="7">
        <v>0</v>
      </c>
      <c r="P166" s="17">
        <f t="shared" ref="P166" si="3">SUM(J166:O166)</f>
        <v>0</v>
      </c>
    </row>
    <row r="167" spans="1:16" hidden="1" x14ac:dyDescent="0.35">
      <c r="A167">
        <v>171</v>
      </c>
      <c r="B167" t="s">
        <v>1136</v>
      </c>
      <c r="C167">
        <v>2023</v>
      </c>
      <c r="D167" t="s">
        <v>1138</v>
      </c>
      <c r="E167" t="s">
        <v>1141</v>
      </c>
      <c r="F167" s="8" t="s">
        <v>2014</v>
      </c>
      <c r="G167" t="s">
        <v>2158</v>
      </c>
    </row>
    <row r="168" spans="1:16" hidden="1" x14ac:dyDescent="0.35">
      <c r="A168">
        <v>172</v>
      </c>
      <c r="B168" t="s">
        <v>1142</v>
      </c>
      <c r="C168">
        <v>2023</v>
      </c>
      <c r="D168" t="s">
        <v>1144</v>
      </c>
      <c r="E168" t="s">
        <v>1147</v>
      </c>
      <c r="F168" s="8" t="s">
        <v>2014</v>
      </c>
      <c r="G168" t="s">
        <v>2159</v>
      </c>
    </row>
    <row r="169" spans="1:16" hidden="1" x14ac:dyDescent="0.35">
      <c r="A169">
        <v>173</v>
      </c>
      <c r="B169" t="s">
        <v>1148</v>
      </c>
      <c r="C169">
        <v>2023</v>
      </c>
      <c r="D169" t="s">
        <v>1151</v>
      </c>
      <c r="E169" t="s">
        <v>1154</v>
      </c>
      <c r="F169" s="8" t="s">
        <v>2014</v>
      </c>
      <c r="G169" t="s">
        <v>2160</v>
      </c>
    </row>
    <row r="170" spans="1:16" hidden="1" x14ac:dyDescent="0.35">
      <c r="A170">
        <v>175</v>
      </c>
      <c r="B170" t="s">
        <v>1162</v>
      </c>
      <c r="C170">
        <v>2023</v>
      </c>
      <c r="D170" t="s">
        <v>1165</v>
      </c>
      <c r="E170" t="s">
        <v>1168</v>
      </c>
      <c r="F170" s="8" t="s">
        <v>2014</v>
      </c>
      <c r="G170" t="s">
        <v>2161</v>
      </c>
    </row>
    <row r="171" spans="1:16" hidden="1" x14ac:dyDescent="0.35">
      <c r="A171">
        <v>176</v>
      </c>
      <c r="B171" t="s">
        <v>1169</v>
      </c>
      <c r="C171">
        <v>2023</v>
      </c>
      <c r="D171" t="s">
        <v>1172</v>
      </c>
      <c r="E171" t="s">
        <v>1175</v>
      </c>
      <c r="F171" s="8" t="s">
        <v>2014</v>
      </c>
      <c r="G171" t="s">
        <v>2162</v>
      </c>
    </row>
    <row r="172" spans="1:16" hidden="1" x14ac:dyDescent="0.35">
      <c r="A172">
        <v>177</v>
      </c>
      <c r="B172" t="s">
        <v>1176</v>
      </c>
      <c r="C172">
        <v>2022</v>
      </c>
      <c r="D172" t="s">
        <v>1179</v>
      </c>
      <c r="E172" t="s">
        <v>1182</v>
      </c>
      <c r="F172" s="8" t="s">
        <v>2014</v>
      </c>
      <c r="G172" t="s">
        <v>2163</v>
      </c>
    </row>
    <row r="173" spans="1:16" hidden="1" x14ac:dyDescent="0.35">
      <c r="A173">
        <v>178</v>
      </c>
      <c r="B173" t="s">
        <v>1183</v>
      </c>
      <c r="C173">
        <v>2022</v>
      </c>
      <c r="D173" t="s">
        <v>1184</v>
      </c>
      <c r="E173" t="s">
        <v>1187</v>
      </c>
      <c r="F173" s="8" t="s">
        <v>2014</v>
      </c>
      <c r="G173" t="s">
        <v>2164</v>
      </c>
    </row>
    <row r="174" spans="1:16" hidden="1" x14ac:dyDescent="0.35">
      <c r="A174">
        <v>179</v>
      </c>
      <c r="B174" t="s">
        <v>1188</v>
      </c>
      <c r="C174">
        <v>2022</v>
      </c>
      <c r="D174" t="s">
        <v>1190</v>
      </c>
      <c r="E174" t="s">
        <v>1193</v>
      </c>
      <c r="F174" s="8" t="s">
        <v>2014</v>
      </c>
      <c r="G174" t="s">
        <v>2165</v>
      </c>
    </row>
    <row r="175" spans="1:16" hidden="1" x14ac:dyDescent="0.35">
      <c r="A175">
        <v>180</v>
      </c>
      <c r="B175" t="s">
        <v>1194</v>
      </c>
      <c r="C175">
        <v>2022</v>
      </c>
      <c r="D175" t="s">
        <v>1196</v>
      </c>
      <c r="E175" t="s">
        <v>1199</v>
      </c>
      <c r="F175" s="8" t="s">
        <v>2014</v>
      </c>
      <c r="G175" t="s">
        <v>2166</v>
      </c>
    </row>
    <row r="176" spans="1:16" hidden="1" x14ac:dyDescent="0.35">
      <c r="A176">
        <v>181</v>
      </c>
      <c r="B176" t="s">
        <v>1200</v>
      </c>
      <c r="C176">
        <v>2022</v>
      </c>
      <c r="D176" t="s">
        <v>1203</v>
      </c>
      <c r="E176" t="s">
        <v>1206</v>
      </c>
      <c r="F176" s="8" t="s">
        <v>2014</v>
      </c>
      <c r="G176" t="s">
        <v>2167</v>
      </c>
    </row>
    <row r="177" spans="1:16" hidden="1" x14ac:dyDescent="0.35">
      <c r="A177">
        <v>182</v>
      </c>
      <c r="B177" t="s">
        <v>1207</v>
      </c>
      <c r="C177">
        <v>2022</v>
      </c>
      <c r="D177" t="s">
        <v>1209</v>
      </c>
      <c r="E177" t="s">
        <v>1212</v>
      </c>
      <c r="F177" s="8" t="s">
        <v>2014</v>
      </c>
      <c r="G177" t="s">
        <v>2168</v>
      </c>
    </row>
    <row r="178" spans="1:16" hidden="1" x14ac:dyDescent="0.35">
      <c r="A178">
        <v>184</v>
      </c>
      <c r="B178" t="s">
        <v>1219</v>
      </c>
      <c r="C178">
        <v>2022</v>
      </c>
      <c r="D178" t="s">
        <v>1220</v>
      </c>
      <c r="E178" t="s">
        <v>1223</v>
      </c>
      <c r="F178" s="8" t="s">
        <v>2014</v>
      </c>
      <c r="G178" t="s">
        <v>2169</v>
      </c>
    </row>
    <row r="179" spans="1:16" hidden="1" x14ac:dyDescent="0.35">
      <c r="A179">
        <v>185</v>
      </c>
      <c r="B179" t="s">
        <v>1224</v>
      </c>
      <c r="C179">
        <v>2022</v>
      </c>
      <c r="D179" t="s">
        <v>1227</v>
      </c>
      <c r="E179" t="s">
        <v>1229</v>
      </c>
      <c r="F179" s="8" t="s">
        <v>2014</v>
      </c>
      <c r="G179" t="s">
        <v>2170</v>
      </c>
    </row>
    <row r="180" spans="1:16" hidden="1" x14ac:dyDescent="0.35">
      <c r="A180">
        <v>187</v>
      </c>
      <c r="B180" t="s">
        <v>1236</v>
      </c>
      <c r="C180">
        <v>2022</v>
      </c>
      <c r="D180" t="s">
        <v>1239</v>
      </c>
      <c r="E180" t="s">
        <v>1242</v>
      </c>
      <c r="F180" s="8" t="s">
        <v>2014</v>
      </c>
      <c r="G180" t="s">
        <v>2171</v>
      </c>
    </row>
    <row r="181" spans="1:16" hidden="1" x14ac:dyDescent="0.35">
      <c r="A181">
        <v>188</v>
      </c>
      <c r="B181" t="s">
        <v>12</v>
      </c>
      <c r="C181">
        <v>2022</v>
      </c>
      <c r="D181" t="s">
        <v>13</v>
      </c>
      <c r="E181" t="s">
        <v>1245</v>
      </c>
      <c r="F181" s="8" t="s">
        <v>2014</v>
      </c>
      <c r="G181" t="s">
        <v>2172</v>
      </c>
    </row>
    <row r="182" spans="1:16" hidden="1" x14ac:dyDescent="0.35">
      <c r="A182">
        <v>189</v>
      </c>
      <c r="B182" t="s">
        <v>1246</v>
      </c>
      <c r="C182">
        <v>2022</v>
      </c>
      <c r="D182" t="s">
        <v>1248</v>
      </c>
      <c r="E182" t="s">
        <v>1250</v>
      </c>
      <c r="F182" s="8" t="s">
        <v>2014</v>
      </c>
      <c r="G182" t="s">
        <v>2173</v>
      </c>
    </row>
    <row r="183" spans="1:16" hidden="1" x14ac:dyDescent="0.35">
      <c r="A183">
        <v>190</v>
      </c>
      <c r="B183" t="s">
        <v>1251</v>
      </c>
      <c r="C183">
        <v>2022</v>
      </c>
      <c r="D183" t="s">
        <v>1253</v>
      </c>
      <c r="E183" t="s">
        <v>1255</v>
      </c>
      <c r="F183" s="8" t="s">
        <v>2014</v>
      </c>
      <c r="G183" t="s">
        <v>2174</v>
      </c>
    </row>
    <row r="184" spans="1:16" hidden="1" x14ac:dyDescent="0.35">
      <c r="A184">
        <v>191</v>
      </c>
      <c r="B184" t="s">
        <v>1256</v>
      </c>
      <c r="C184">
        <v>2022</v>
      </c>
      <c r="D184" t="s">
        <v>1258</v>
      </c>
      <c r="E184" t="s">
        <v>1261</v>
      </c>
      <c r="F184" s="8" t="s">
        <v>2014</v>
      </c>
      <c r="G184" t="s">
        <v>2175</v>
      </c>
    </row>
    <row r="185" spans="1:16" ht="15" thickBot="1" x14ac:dyDescent="0.4">
      <c r="A185">
        <v>192</v>
      </c>
      <c r="B185" t="s">
        <v>1262</v>
      </c>
      <c r="C185">
        <v>2022</v>
      </c>
      <c r="D185" t="s">
        <v>1264</v>
      </c>
      <c r="E185" t="s">
        <v>1267</v>
      </c>
      <c r="F185" s="8" t="s">
        <v>2018</v>
      </c>
      <c r="G185" t="s">
        <v>2293</v>
      </c>
      <c r="I185" s="6" t="s">
        <v>2297</v>
      </c>
      <c r="J185" s="6">
        <v>0</v>
      </c>
      <c r="K185" s="6">
        <v>0</v>
      </c>
      <c r="L185" s="6">
        <v>2</v>
      </c>
      <c r="M185" s="6">
        <v>0</v>
      </c>
      <c r="N185" s="6">
        <v>0</v>
      </c>
      <c r="O185" s="6">
        <v>0</v>
      </c>
      <c r="P185" s="17">
        <f t="shared" ref="P185" si="4">SUM(J185:O185)</f>
        <v>2</v>
      </c>
    </row>
    <row r="186" spans="1:16" hidden="1" x14ac:dyDescent="0.35">
      <c r="A186">
        <v>193</v>
      </c>
      <c r="B186" t="s">
        <v>18</v>
      </c>
      <c r="C186">
        <v>2022</v>
      </c>
      <c r="D186" t="s">
        <v>19</v>
      </c>
      <c r="E186" t="s">
        <v>1270</v>
      </c>
      <c r="F186" s="8" t="s">
        <v>2014</v>
      </c>
      <c r="G186" t="s">
        <v>2176</v>
      </c>
    </row>
    <row r="187" spans="1:16" hidden="1" x14ac:dyDescent="0.35">
      <c r="A187">
        <v>194</v>
      </c>
      <c r="B187" t="s">
        <v>1271</v>
      </c>
      <c r="C187">
        <v>2022</v>
      </c>
      <c r="D187" t="s">
        <v>1272</v>
      </c>
      <c r="E187" t="s">
        <v>1275</v>
      </c>
      <c r="F187" s="8" t="s">
        <v>2014</v>
      </c>
      <c r="G187" t="s">
        <v>2177</v>
      </c>
    </row>
    <row r="188" spans="1:16" hidden="1" x14ac:dyDescent="0.35">
      <c r="A188">
        <v>195</v>
      </c>
      <c r="B188" t="s">
        <v>1276</v>
      </c>
      <c r="C188">
        <v>2022</v>
      </c>
      <c r="D188" t="s">
        <v>1278</v>
      </c>
      <c r="E188" t="s">
        <v>1281</v>
      </c>
      <c r="F188" s="8" t="s">
        <v>2014</v>
      </c>
      <c r="G188" t="s">
        <v>2178</v>
      </c>
    </row>
    <row r="189" spans="1:16" hidden="1" x14ac:dyDescent="0.35">
      <c r="A189">
        <v>196</v>
      </c>
      <c r="B189" t="s">
        <v>1282</v>
      </c>
      <c r="C189">
        <v>2022</v>
      </c>
      <c r="D189" t="s">
        <v>1285</v>
      </c>
      <c r="E189" t="s">
        <v>1288</v>
      </c>
      <c r="F189" s="8" t="s">
        <v>2014</v>
      </c>
      <c r="G189" t="s">
        <v>2179</v>
      </c>
    </row>
    <row r="190" spans="1:16" hidden="1" x14ac:dyDescent="0.35">
      <c r="A190">
        <v>197</v>
      </c>
      <c r="B190" t="s">
        <v>1289</v>
      </c>
      <c r="C190">
        <v>2022</v>
      </c>
      <c r="D190" t="s">
        <v>1292</v>
      </c>
      <c r="E190" t="s">
        <v>1295</v>
      </c>
      <c r="F190" s="8" t="s">
        <v>2014</v>
      </c>
      <c r="G190" t="s">
        <v>2180</v>
      </c>
    </row>
    <row r="191" spans="1:16" hidden="1" x14ac:dyDescent="0.35">
      <c r="A191">
        <v>198</v>
      </c>
      <c r="B191" t="s">
        <v>15</v>
      </c>
      <c r="C191">
        <v>2022</v>
      </c>
      <c r="D191" t="s">
        <v>16</v>
      </c>
      <c r="E191" t="s">
        <v>1298</v>
      </c>
      <c r="F191" s="8" t="s">
        <v>2014</v>
      </c>
      <c r="G191" t="s">
        <v>2181</v>
      </c>
    </row>
    <row r="192" spans="1:16" ht="15" thickBot="1" x14ac:dyDescent="0.4">
      <c r="A192">
        <v>199</v>
      </c>
      <c r="B192" t="s">
        <v>1299</v>
      </c>
      <c r="C192">
        <v>2022</v>
      </c>
      <c r="D192" t="s">
        <v>1301</v>
      </c>
      <c r="E192" t="s">
        <v>1304</v>
      </c>
      <c r="F192" s="8" t="s">
        <v>2018</v>
      </c>
      <c r="G192" t="s">
        <v>2293</v>
      </c>
      <c r="J192" s="18">
        <f>SUM(J131:J185)</f>
        <v>1</v>
      </c>
      <c r="K192" s="19">
        <f t="shared" ref="K192:O192" si="5">SUM(K131:K185)</f>
        <v>4</v>
      </c>
      <c r="L192" s="19">
        <f t="shared" si="5"/>
        <v>3</v>
      </c>
      <c r="M192" s="19">
        <f t="shared" si="5"/>
        <v>2</v>
      </c>
      <c r="N192" s="19">
        <f t="shared" si="5"/>
        <v>11</v>
      </c>
      <c r="O192" s="21">
        <f t="shared" si="5"/>
        <v>12</v>
      </c>
      <c r="P192" s="20">
        <f>SUM(P131:P185)</f>
        <v>33</v>
      </c>
    </row>
    <row r="193" spans="1:7" hidden="1" x14ac:dyDescent="0.35">
      <c r="A193">
        <v>200</v>
      </c>
      <c r="B193" t="s">
        <v>1305</v>
      </c>
      <c r="C193">
        <v>2022</v>
      </c>
      <c r="D193" t="s">
        <v>1308</v>
      </c>
      <c r="E193" t="s">
        <v>1311</v>
      </c>
      <c r="F193" s="8" t="s">
        <v>2014</v>
      </c>
      <c r="G193" t="s">
        <v>2182</v>
      </c>
    </row>
    <row r="194" spans="1:7" hidden="1" x14ac:dyDescent="0.35">
      <c r="A194">
        <v>201</v>
      </c>
      <c r="B194" t="s">
        <v>1312</v>
      </c>
      <c r="C194">
        <v>2022</v>
      </c>
      <c r="D194" t="s">
        <v>1314</v>
      </c>
      <c r="E194" t="s">
        <v>1317</v>
      </c>
      <c r="F194" s="8" t="s">
        <v>2014</v>
      </c>
      <c r="G194" t="s">
        <v>2183</v>
      </c>
    </row>
    <row r="195" spans="1:7" hidden="1" x14ac:dyDescent="0.35">
      <c r="A195">
        <v>202</v>
      </c>
      <c r="B195" t="s">
        <v>1318</v>
      </c>
      <c r="C195">
        <v>2022</v>
      </c>
      <c r="D195" t="s">
        <v>1321</v>
      </c>
      <c r="E195" t="s">
        <v>1324</v>
      </c>
      <c r="F195" s="8" t="s">
        <v>2014</v>
      </c>
      <c r="G195" t="s">
        <v>2184</v>
      </c>
    </row>
    <row r="196" spans="1:7" hidden="1" x14ac:dyDescent="0.35">
      <c r="A196">
        <v>203</v>
      </c>
      <c r="B196" t="s">
        <v>1325</v>
      </c>
      <c r="C196">
        <v>2022</v>
      </c>
      <c r="D196" t="s">
        <v>1327</v>
      </c>
      <c r="E196" t="s">
        <v>1330</v>
      </c>
      <c r="F196" s="8" t="s">
        <v>2014</v>
      </c>
      <c r="G196" t="s">
        <v>2185</v>
      </c>
    </row>
    <row r="197" spans="1:7" hidden="1" x14ac:dyDescent="0.35">
      <c r="A197">
        <v>204</v>
      </c>
      <c r="B197" t="s">
        <v>1331</v>
      </c>
      <c r="C197">
        <v>2022</v>
      </c>
      <c r="D197" t="s">
        <v>1333</v>
      </c>
      <c r="E197" t="s">
        <v>1336</v>
      </c>
      <c r="F197" s="8" t="s">
        <v>2014</v>
      </c>
      <c r="G197" t="s">
        <v>2186</v>
      </c>
    </row>
    <row r="198" spans="1:7" hidden="1" x14ac:dyDescent="0.35">
      <c r="A198">
        <v>205</v>
      </c>
      <c r="B198" t="s">
        <v>1337</v>
      </c>
      <c r="C198">
        <v>2022</v>
      </c>
      <c r="D198" t="s">
        <v>1339</v>
      </c>
      <c r="E198" t="s">
        <v>1341</v>
      </c>
      <c r="F198" s="8" t="s">
        <v>2014</v>
      </c>
      <c r="G198" t="s">
        <v>2187</v>
      </c>
    </row>
    <row r="199" spans="1:7" hidden="1" x14ac:dyDescent="0.35">
      <c r="A199">
        <v>206</v>
      </c>
      <c r="B199" t="s">
        <v>1342</v>
      </c>
      <c r="C199">
        <v>2022</v>
      </c>
      <c r="D199" t="s">
        <v>84</v>
      </c>
      <c r="E199" t="s">
        <v>1346</v>
      </c>
      <c r="F199" s="8" t="s">
        <v>2014</v>
      </c>
      <c r="G199" t="s">
        <v>2188</v>
      </c>
    </row>
    <row r="200" spans="1:7" hidden="1" x14ac:dyDescent="0.35">
      <c r="A200">
        <v>207</v>
      </c>
      <c r="B200" t="s">
        <v>1347</v>
      </c>
      <c r="C200">
        <v>2022</v>
      </c>
      <c r="D200" t="s">
        <v>1350</v>
      </c>
      <c r="E200" t="s">
        <v>1352</v>
      </c>
      <c r="F200" s="8" t="s">
        <v>2014</v>
      </c>
      <c r="G200" t="s">
        <v>2189</v>
      </c>
    </row>
    <row r="201" spans="1:7" hidden="1" x14ac:dyDescent="0.35">
      <c r="A201">
        <v>208</v>
      </c>
      <c r="B201" t="s">
        <v>1353</v>
      </c>
      <c r="C201">
        <v>2022</v>
      </c>
      <c r="D201" t="s">
        <v>1355</v>
      </c>
      <c r="E201" t="s">
        <v>1357</v>
      </c>
      <c r="F201" s="8" t="s">
        <v>2014</v>
      </c>
      <c r="G201" t="s">
        <v>2190</v>
      </c>
    </row>
    <row r="202" spans="1:7" hidden="1" x14ac:dyDescent="0.35">
      <c r="A202">
        <v>209</v>
      </c>
      <c r="B202" t="s">
        <v>1358</v>
      </c>
      <c r="C202">
        <v>2022</v>
      </c>
      <c r="D202" t="s">
        <v>1359</v>
      </c>
      <c r="E202" t="s">
        <v>1362</v>
      </c>
      <c r="F202" s="8" t="s">
        <v>2014</v>
      </c>
      <c r="G202" t="s">
        <v>2191</v>
      </c>
    </row>
    <row r="203" spans="1:7" hidden="1" x14ac:dyDescent="0.35">
      <c r="A203">
        <v>210</v>
      </c>
      <c r="B203" t="s">
        <v>1363</v>
      </c>
      <c r="C203">
        <v>2022</v>
      </c>
      <c r="D203" t="s">
        <v>1366</v>
      </c>
      <c r="E203" t="s">
        <v>1368</v>
      </c>
      <c r="F203" s="8" t="s">
        <v>2014</v>
      </c>
      <c r="G203" t="s">
        <v>2192</v>
      </c>
    </row>
    <row r="204" spans="1:7" hidden="1" x14ac:dyDescent="0.35">
      <c r="A204">
        <v>211</v>
      </c>
      <c r="B204" t="s">
        <v>1369</v>
      </c>
      <c r="C204">
        <v>2022</v>
      </c>
      <c r="D204" t="s">
        <v>1372</v>
      </c>
      <c r="E204" t="s">
        <v>1375</v>
      </c>
      <c r="F204" s="8" t="s">
        <v>2014</v>
      </c>
      <c r="G204" t="s">
        <v>2193</v>
      </c>
    </row>
    <row r="205" spans="1:7" hidden="1" x14ac:dyDescent="0.35">
      <c r="A205">
        <v>212</v>
      </c>
      <c r="B205" t="s">
        <v>1376</v>
      </c>
      <c r="C205">
        <v>2022</v>
      </c>
      <c r="D205" t="s">
        <v>1378</v>
      </c>
      <c r="E205" t="s">
        <v>1381</v>
      </c>
      <c r="F205" s="8" t="s">
        <v>2014</v>
      </c>
      <c r="G205" t="s">
        <v>2194</v>
      </c>
    </row>
    <row r="206" spans="1:7" hidden="1" x14ac:dyDescent="0.35">
      <c r="A206">
        <v>214</v>
      </c>
      <c r="B206" t="s">
        <v>1389</v>
      </c>
      <c r="C206">
        <v>2022</v>
      </c>
      <c r="D206" t="s">
        <v>1390</v>
      </c>
      <c r="E206" t="s">
        <v>1393</v>
      </c>
      <c r="F206" s="8" t="s">
        <v>2014</v>
      </c>
      <c r="G206" t="s">
        <v>2195</v>
      </c>
    </row>
    <row r="207" spans="1:7" hidden="1" x14ac:dyDescent="0.35">
      <c r="A207">
        <v>215</v>
      </c>
      <c r="B207" t="s">
        <v>1394</v>
      </c>
      <c r="C207">
        <v>2022</v>
      </c>
      <c r="D207" t="s">
        <v>1396</v>
      </c>
      <c r="E207" t="s">
        <v>1399</v>
      </c>
      <c r="F207" s="8" t="s">
        <v>2014</v>
      </c>
      <c r="G207" t="s">
        <v>2196</v>
      </c>
    </row>
    <row r="208" spans="1:7" hidden="1" x14ac:dyDescent="0.35">
      <c r="A208">
        <v>216</v>
      </c>
      <c r="B208" t="s">
        <v>1400</v>
      </c>
      <c r="C208">
        <v>2022</v>
      </c>
      <c r="D208" t="s">
        <v>1401</v>
      </c>
      <c r="E208" t="s">
        <v>1403</v>
      </c>
      <c r="F208" s="8" t="s">
        <v>2014</v>
      </c>
      <c r="G208" t="s">
        <v>2197</v>
      </c>
    </row>
    <row r="209" spans="1:7" hidden="1" x14ac:dyDescent="0.35">
      <c r="A209">
        <v>217</v>
      </c>
      <c r="B209" t="s">
        <v>1404</v>
      </c>
      <c r="C209">
        <v>2022</v>
      </c>
      <c r="D209" t="s">
        <v>1407</v>
      </c>
      <c r="E209" t="s">
        <v>1410</v>
      </c>
      <c r="F209" s="8" t="s">
        <v>2014</v>
      </c>
      <c r="G209" t="s">
        <v>2198</v>
      </c>
    </row>
    <row r="210" spans="1:7" hidden="1" x14ac:dyDescent="0.35">
      <c r="A210">
        <v>218</v>
      </c>
      <c r="B210" t="s">
        <v>1411</v>
      </c>
      <c r="C210">
        <v>2022</v>
      </c>
      <c r="D210" t="s">
        <v>1413</v>
      </c>
      <c r="E210" t="s">
        <v>1416</v>
      </c>
      <c r="F210" s="8" t="s">
        <v>2014</v>
      </c>
      <c r="G210" t="s">
        <v>2199</v>
      </c>
    </row>
    <row r="211" spans="1:7" hidden="1" x14ac:dyDescent="0.35">
      <c r="A211">
        <v>219</v>
      </c>
      <c r="B211" t="s">
        <v>1417</v>
      </c>
      <c r="C211">
        <v>2022</v>
      </c>
      <c r="D211" t="s">
        <v>1419</v>
      </c>
      <c r="E211" t="s">
        <v>1422</v>
      </c>
      <c r="F211" s="8" t="s">
        <v>2014</v>
      </c>
      <c r="G211" t="s">
        <v>2200</v>
      </c>
    </row>
    <row r="212" spans="1:7" hidden="1" x14ac:dyDescent="0.35">
      <c r="A212">
        <v>220</v>
      </c>
      <c r="B212" t="s">
        <v>1423</v>
      </c>
      <c r="C212">
        <v>2022</v>
      </c>
      <c r="D212" t="s">
        <v>1425</v>
      </c>
      <c r="E212" t="s">
        <v>1428</v>
      </c>
      <c r="F212" s="8" t="s">
        <v>2014</v>
      </c>
      <c r="G212" t="s">
        <v>2201</v>
      </c>
    </row>
    <row r="213" spans="1:7" hidden="1" x14ac:dyDescent="0.35">
      <c r="A213">
        <v>221</v>
      </c>
      <c r="B213" t="s">
        <v>1429</v>
      </c>
      <c r="C213">
        <v>2022</v>
      </c>
      <c r="D213" t="s">
        <v>1432</v>
      </c>
      <c r="E213" t="s">
        <v>1435</v>
      </c>
      <c r="F213" s="8" t="s">
        <v>2014</v>
      </c>
      <c r="G213" t="s">
        <v>2202</v>
      </c>
    </row>
    <row r="214" spans="1:7" hidden="1" x14ac:dyDescent="0.35">
      <c r="A214">
        <v>222</v>
      </c>
      <c r="B214" t="s">
        <v>1436</v>
      </c>
      <c r="C214">
        <v>2022</v>
      </c>
      <c r="D214" t="s">
        <v>1439</v>
      </c>
      <c r="E214" t="s">
        <v>1442</v>
      </c>
      <c r="F214" s="8" t="s">
        <v>2014</v>
      </c>
      <c r="G214" t="s">
        <v>2203</v>
      </c>
    </row>
    <row r="215" spans="1:7" hidden="1" x14ac:dyDescent="0.35">
      <c r="A215">
        <v>223</v>
      </c>
      <c r="B215" t="s">
        <v>1443</v>
      </c>
      <c r="C215">
        <v>2022</v>
      </c>
      <c r="D215" t="s">
        <v>1445</v>
      </c>
      <c r="E215" t="s">
        <v>1448</v>
      </c>
      <c r="F215" s="8" t="s">
        <v>2014</v>
      </c>
      <c r="G215" t="s">
        <v>2204</v>
      </c>
    </row>
    <row r="216" spans="1:7" hidden="1" x14ac:dyDescent="0.35">
      <c r="A216">
        <v>224</v>
      </c>
      <c r="B216" t="s">
        <v>1449</v>
      </c>
      <c r="C216">
        <v>2022</v>
      </c>
      <c r="D216" t="s">
        <v>1452</v>
      </c>
      <c r="E216" t="s">
        <v>1455</v>
      </c>
      <c r="F216" s="8" t="s">
        <v>2014</v>
      </c>
      <c r="G216" t="s">
        <v>2205</v>
      </c>
    </row>
    <row r="217" spans="1:7" hidden="1" x14ac:dyDescent="0.35">
      <c r="A217">
        <v>225</v>
      </c>
      <c r="B217" t="s">
        <v>21</v>
      </c>
      <c r="C217">
        <v>2022</v>
      </c>
      <c r="D217" t="s">
        <v>22</v>
      </c>
      <c r="E217" t="s">
        <v>1459</v>
      </c>
      <c r="F217" s="8" t="s">
        <v>2014</v>
      </c>
      <c r="G217" t="s">
        <v>2206</v>
      </c>
    </row>
    <row r="218" spans="1:7" hidden="1" x14ac:dyDescent="0.35">
      <c r="A218">
        <v>226</v>
      </c>
      <c r="B218" t="s">
        <v>1460</v>
      </c>
      <c r="C218">
        <v>2022</v>
      </c>
      <c r="D218" t="s">
        <v>1462</v>
      </c>
      <c r="E218" t="s">
        <v>1465</v>
      </c>
      <c r="F218" s="8" t="s">
        <v>2014</v>
      </c>
      <c r="G218" t="s">
        <v>2207</v>
      </c>
    </row>
    <row r="219" spans="1:7" hidden="1" x14ac:dyDescent="0.35">
      <c r="A219">
        <v>227</v>
      </c>
      <c r="B219" t="s">
        <v>1466</v>
      </c>
      <c r="C219">
        <v>2021</v>
      </c>
      <c r="D219" t="s">
        <v>1469</v>
      </c>
      <c r="E219" t="s">
        <v>1471</v>
      </c>
      <c r="F219" s="8" t="s">
        <v>2014</v>
      </c>
      <c r="G219" t="s">
        <v>2208</v>
      </c>
    </row>
    <row r="220" spans="1:7" hidden="1" x14ac:dyDescent="0.35">
      <c r="A220">
        <v>228</v>
      </c>
      <c r="B220" t="s">
        <v>1472</v>
      </c>
      <c r="C220">
        <v>2021</v>
      </c>
      <c r="D220" t="s">
        <v>1475</v>
      </c>
      <c r="E220" t="s">
        <v>1477</v>
      </c>
      <c r="F220" s="8" t="s">
        <v>2014</v>
      </c>
      <c r="G220" t="s">
        <v>2209</v>
      </c>
    </row>
    <row r="221" spans="1:7" hidden="1" x14ac:dyDescent="0.35">
      <c r="A221">
        <v>229</v>
      </c>
      <c r="B221" t="s">
        <v>1478</v>
      </c>
      <c r="C221">
        <v>2021</v>
      </c>
      <c r="D221" t="s">
        <v>1481</v>
      </c>
      <c r="E221" t="s">
        <v>1483</v>
      </c>
      <c r="F221" s="8" t="s">
        <v>2014</v>
      </c>
      <c r="G221" t="s">
        <v>2210</v>
      </c>
    </row>
    <row r="222" spans="1:7" x14ac:dyDescent="0.35">
      <c r="A222">
        <v>230</v>
      </c>
      <c r="B222" t="s">
        <v>1484</v>
      </c>
      <c r="C222">
        <v>2021</v>
      </c>
      <c r="D222" t="s">
        <v>1486</v>
      </c>
      <c r="E222" t="s">
        <v>1488</v>
      </c>
      <c r="F222" s="8" t="s">
        <v>2018</v>
      </c>
      <c r="G222" t="s">
        <v>2294</v>
      </c>
    </row>
    <row r="223" spans="1:7" hidden="1" x14ac:dyDescent="0.35">
      <c r="A223">
        <v>231</v>
      </c>
      <c r="B223" t="s">
        <v>1489</v>
      </c>
      <c r="C223">
        <v>2021</v>
      </c>
      <c r="D223" t="s">
        <v>1491</v>
      </c>
      <c r="E223" t="s">
        <v>1494</v>
      </c>
      <c r="F223" s="8" t="s">
        <v>2014</v>
      </c>
      <c r="G223" t="s">
        <v>2211</v>
      </c>
    </row>
    <row r="224" spans="1:7" hidden="1" x14ac:dyDescent="0.35">
      <c r="A224">
        <v>232</v>
      </c>
      <c r="B224" t="s">
        <v>1495</v>
      </c>
      <c r="C224">
        <v>2021</v>
      </c>
      <c r="D224" t="s">
        <v>1498</v>
      </c>
      <c r="E224" t="s">
        <v>1501</v>
      </c>
      <c r="F224" s="8" t="s">
        <v>2014</v>
      </c>
      <c r="G224" t="s">
        <v>2212</v>
      </c>
    </row>
    <row r="225" spans="1:7" hidden="1" x14ac:dyDescent="0.35">
      <c r="A225">
        <v>233</v>
      </c>
      <c r="B225" t="s">
        <v>1502</v>
      </c>
      <c r="C225">
        <v>2021</v>
      </c>
      <c r="D225" t="s">
        <v>1503</v>
      </c>
      <c r="E225" t="s">
        <v>1506</v>
      </c>
      <c r="F225" s="8" t="s">
        <v>2014</v>
      </c>
      <c r="G225" t="s">
        <v>2213</v>
      </c>
    </row>
    <row r="226" spans="1:7" hidden="1" x14ac:dyDescent="0.35">
      <c r="A226">
        <v>234</v>
      </c>
      <c r="B226" t="s">
        <v>1507</v>
      </c>
      <c r="C226">
        <v>2021</v>
      </c>
      <c r="D226" t="s">
        <v>84</v>
      </c>
      <c r="E226" t="s">
        <v>1511</v>
      </c>
      <c r="F226" s="8" t="s">
        <v>2014</v>
      </c>
      <c r="G226" t="s">
        <v>2214</v>
      </c>
    </row>
    <row r="227" spans="1:7" hidden="1" x14ac:dyDescent="0.35">
      <c r="A227">
        <v>235</v>
      </c>
      <c r="B227" t="s">
        <v>30</v>
      </c>
      <c r="C227">
        <v>2021</v>
      </c>
      <c r="D227" t="s">
        <v>31</v>
      </c>
      <c r="E227" t="s">
        <v>1515</v>
      </c>
      <c r="F227" s="8" t="s">
        <v>2014</v>
      </c>
      <c r="G227" t="s">
        <v>2215</v>
      </c>
    </row>
    <row r="228" spans="1:7" hidden="1" x14ac:dyDescent="0.35">
      <c r="A228">
        <v>236</v>
      </c>
      <c r="B228" t="s">
        <v>1516</v>
      </c>
      <c r="C228">
        <v>2021</v>
      </c>
      <c r="D228" t="s">
        <v>84</v>
      </c>
      <c r="E228" t="s">
        <v>1520</v>
      </c>
      <c r="F228" s="8" t="s">
        <v>2014</v>
      </c>
      <c r="G228" t="s">
        <v>2216</v>
      </c>
    </row>
    <row r="229" spans="1:7" hidden="1" x14ac:dyDescent="0.35">
      <c r="A229">
        <v>237</v>
      </c>
      <c r="B229" t="s">
        <v>1521</v>
      </c>
      <c r="C229">
        <v>2021</v>
      </c>
      <c r="D229" t="s">
        <v>1524</v>
      </c>
      <c r="E229" t="s">
        <v>1527</v>
      </c>
      <c r="F229" s="8" t="s">
        <v>2014</v>
      </c>
      <c r="G229" t="s">
        <v>2217</v>
      </c>
    </row>
    <row r="230" spans="1:7" hidden="1" x14ac:dyDescent="0.35">
      <c r="A230">
        <v>238</v>
      </c>
      <c r="B230" t="s">
        <v>24</v>
      </c>
      <c r="C230">
        <v>2021</v>
      </c>
      <c r="D230" t="s">
        <v>25</v>
      </c>
      <c r="E230" t="s">
        <v>1530</v>
      </c>
      <c r="F230" s="8" t="s">
        <v>2014</v>
      </c>
      <c r="G230" t="s">
        <v>2218</v>
      </c>
    </row>
    <row r="231" spans="1:7" hidden="1" x14ac:dyDescent="0.35">
      <c r="A231">
        <v>239</v>
      </c>
      <c r="B231" t="s">
        <v>1531</v>
      </c>
      <c r="C231">
        <v>2021</v>
      </c>
      <c r="D231" t="s">
        <v>1534</v>
      </c>
      <c r="E231" t="s">
        <v>1537</v>
      </c>
      <c r="F231" s="8" t="s">
        <v>2014</v>
      </c>
      <c r="G231" t="s">
        <v>2219</v>
      </c>
    </row>
    <row r="232" spans="1:7" hidden="1" x14ac:dyDescent="0.35">
      <c r="A232">
        <v>240</v>
      </c>
      <c r="B232" t="s">
        <v>1538</v>
      </c>
      <c r="C232">
        <v>2021</v>
      </c>
      <c r="D232" t="s">
        <v>1539</v>
      </c>
      <c r="E232" t="s">
        <v>1542</v>
      </c>
      <c r="F232" s="8" t="s">
        <v>2014</v>
      </c>
      <c r="G232" t="s">
        <v>2220</v>
      </c>
    </row>
    <row r="233" spans="1:7" hidden="1" x14ac:dyDescent="0.35">
      <c r="A233">
        <v>241</v>
      </c>
      <c r="B233" t="s">
        <v>1543</v>
      </c>
      <c r="C233">
        <v>2021</v>
      </c>
      <c r="D233" t="s">
        <v>1546</v>
      </c>
      <c r="E233" t="s">
        <v>1549</v>
      </c>
      <c r="F233" s="8" t="s">
        <v>2014</v>
      </c>
      <c r="G233" t="s">
        <v>2221</v>
      </c>
    </row>
    <row r="234" spans="1:7" hidden="1" x14ac:dyDescent="0.35">
      <c r="A234">
        <v>242</v>
      </c>
      <c r="B234" t="s">
        <v>1550</v>
      </c>
      <c r="C234">
        <v>2021</v>
      </c>
      <c r="D234" t="s">
        <v>1553</v>
      </c>
      <c r="E234" t="s">
        <v>1555</v>
      </c>
      <c r="F234" s="8" t="s">
        <v>2014</v>
      </c>
      <c r="G234" t="s">
        <v>2222</v>
      </c>
    </row>
    <row r="235" spans="1:7" hidden="1" x14ac:dyDescent="0.35">
      <c r="A235">
        <v>243</v>
      </c>
      <c r="B235" t="s">
        <v>36</v>
      </c>
      <c r="C235">
        <v>2021</v>
      </c>
      <c r="D235" t="s">
        <v>37</v>
      </c>
      <c r="E235" t="s">
        <v>1559</v>
      </c>
      <c r="F235" s="8" t="s">
        <v>2014</v>
      </c>
      <c r="G235" t="s">
        <v>2223</v>
      </c>
    </row>
    <row r="236" spans="1:7" hidden="1" x14ac:dyDescent="0.35">
      <c r="A236">
        <v>244</v>
      </c>
      <c r="B236" t="s">
        <v>1560</v>
      </c>
      <c r="C236">
        <v>2021</v>
      </c>
      <c r="D236" t="s">
        <v>1563</v>
      </c>
      <c r="E236" t="s">
        <v>1566</v>
      </c>
      <c r="F236" s="8" t="s">
        <v>2014</v>
      </c>
      <c r="G236" t="s">
        <v>2224</v>
      </c>
    </row>
    <row r="237" spans="1:7" hidden="1" x14ac:dyDescent="0.35">
      <c r="A237">
        <v>245</v>
      </c>
      <c r="B237" t="s">
        <v>1567</v>
      </c>
      <c r="C237">
        <v>2021</v>
      </c>
      <c r="D237" t="s">
        <v>1569</v>
      </c>
      <c r="E237" t="s">
        <v>1572</v>
      </c>
      <c r="F237" s="8" t="s">
        <v>2014</v>
      </c>
      <c r="G237" t="s">
        <v>2225</v>
      </c>
    </row>
    <row r="238" spans="1:7" hidden="1" x14ac:dyDescent="0.35">
      <c r="A238">
        <v>246</v>
      </c>
      <c r="B238" t="s">
        <v>1573</v>
      </c>
      <c r="C238">
        <v>2021</v>
      </c>
      <c r="D238" t="s">
        <v>84</v>
      </c>
      <c r="E238" t="s">
        <v>1576</v>
      </c>
      <c r="F238" s="8" t="s">
        <v>2014</v>
      </c>
      <c r="G238" t="s">
        <v>2226</v>
      </c>
    </row>
    <row r="239" spans="1:7" hidden="1" x14ac:dyDescent="0.35">
      <c r="A239">
        <v>247</v>
      </c>
      <c r="B239" t="s">
        <v>1577</v>
      </c>
      <c r="C239">
        <v>2021</v>
      </c>
      <c r="D239" t="s">
        <v>1579</v>
      </c>
      <c r="E239" t="s">
        <v>1582</v>
      </c>
      <c r="F239" s="8" t="s">
        <v>2014</v>
      </c>
      <c r="G239" t="s">
        <v>2227</v>
      </c>
    </row>
    <row r="240" spans="1:7" hidden="1" x14ac:dyDescent="0.35">
      <c r="A240">
        <v>248</v>
      </c>
      <c r="B240" t="s">
        <v>1583</v>
      </c>
      <c r="C240">
        <v>2021</v>
      </c>
      <c r="D240" t="s">
        <v>1585</v>
      </c>
      <c r="E240" t="s">
        <v>1588</v>
      </c>
      <c r="F240" s="8" t="s">
        <v>2014</v>
      </c>
      <c r="G240" t="s">
        <v>2228</v>
      </c>
    </row>
    <row r="241" spans="1:7" hidden="1" x14ac:dyDescent="0.35">
      <c r="A241">
        <v>249</v>
      </c>
      <c r="B241" t="s">
        <v>1589</v>
      </c>
      <c r="C241">
        <v>2021</v>
      </c>
      <c r="D241" t="s">
        <v>1591</v>
      </c>
      <c r="E241" t="s">
        <v>1593</v>
      </c>
      <c r="F241" s="8" t="s">
        <v>2014</v>
      </c>
      <c r="G241" t="s">
        <v>2229</v>
      </c>
    </row>
    <row r="242" spans="1:7" hidden="1" x14ac:dyDescent="0.35">
      <c r="A242">
        <v>250</v>
      </c>
      <c r="B242" t="s">
        <v>1594</v>
      </c>
      <c r="C242">
        <v>2021</v>
      </c>
      <c r="D242" t="s">
        <v>1596</v>
      </c>
      <c r="E242" t="s">
        <v>1599</v>
      </c>
      <c r="F242" s="8" t="s">
        <v>2014</v>
      </c>
      <c r="G242" t="s">
        <v>2230</v>
      </c>
    </row>
    <row r="243" spans="1:7" hidden="1" x14ac:dyDescent="0.35">
      <c r="A243">
        <v>251</v>
      </c>
      <c r="B243" t="s">
        <v>27</v>
      </c>
      <c r="C243">
        <v>2021</v>
      </c>
      <c r="D243" t="s">
        <v>28</v>
      </c>
      <c r="E243" t="s">
        <v>1602</v>
      </c>
      <c r="F243" s="8" t="s">
        <v>2014</v>
      </c>
      <c r="G243" t="s">
        <v>2231</v>
      </c>
    </row>
    <row r="244" spans="1:7" hidden="1" x14ac:dyDescent="0.35">
      <c r="A244">
        <v>252</v>
      </c>
      <c r="B244" t="s">
        <v>1603</v>
      </c>
      <c r="C244">
        <v>2021</v>
      </c>
      <c r="D244" t="s">
        <v>1606</v>
      </c>
      <c r="E244" t="s">
        <v>1609</v>
      </c>
      <c r="F244" s="8" t="s">
        <v>2014</v>
      </c>
      <c r="G244" t="s">
        <v>2232</v>
      </c>
    </row>
    <row r="245" spans="1:7" hidden="1" x14ac:dyDescent="0.35">
      <c r="A245">
        <v>253</v>
      </c>
      <c r="B245" t="s">
        <v>1610</v>
      </c>
      <c r="C245">
        <v>2021</v>
      </c>
      <c r="D245" t="s">
        <v>1612</v>
      </c>
      <c r="E245" t="s">
        <v>1615</v>
      </c>
      <c r="F245" s="8" t="s">
        <v>2014</v>
      </c>
      <c r="G245" t="s">
        <v>2233</v>
      </c>
    </row>
    <row r="246" spans="1:7" hidden="1" x14ac:dyDescent="0.35">
      <c r="A246">
        <v>254</v>
      </c>
      <c r="B246" t="s">
        <v>1616</v>
      </c>
      <c r="C246">
        <v>2021</v>
      </c>
      <c r="D246" t="s">
        <v>1617</v>
      </c>
      <c r="E246" t="s">
        <v>1620</v>
      </c>
      <c r="F246" s="8" t="s">
        <v>2014</v>
      </c>
      <c r="G246" t="s">
        <v>2234</v>
      </c>
    </row>
    <row r="247" spans="1:7" hidden="1" x14ac:dyDescent="0.35">
      <c r="A247">
        <v>255</v>
      </c>
      <c r="B247" t="s">
        <v>1621</v>
      </c>
      <c r="C247">
        <v>2021</v>
      </c>
      <c r="D247" t="s">
        <v>1624</v>
      </c>
      <c r="E247" t="s">
        <v>1627</v>
      </c>
      <c r="F247" s="8" t="s">
        <v>2014</v>
      </c>
      <c r="G247" t="s">
        <v>2235</v>
      </c>
    </row>
    <row r="248" spans="1:7" x14ac:dyDescent="0.35">
      <c r="A248">
        <v>256</v>
      </c>
      <c r="B248" t="s">
        <v>1628</v>
      </c>
      <c r="C248">
        <v>2021</v>
      </c>
      <c r="D248" t="s">
        <v>1631</v>
      </c>
      <c r="E248" t="s">
        <v>1634</v>
      </c>
      <c r="F248" s="8" t="s">
        <v>2018</v>
      </c>
      <c r="G248" t="s">
        <v>2297</v>
      </c>
    </row>
    <row r="249" spans="1:7" hidden="1" x14ac:dyDescent="0.35">
      <c r="A249">
        <v>257</v>
      </c>
      <c r="B249" t="s">
        <v>1635</v>
      </c>
      <c r="C249">
        <v>2021</v>
      </c>
      <c r="D249" t="s">
        <v>1638</v>
      </c>
      <c r="E249" t="s">
        <v>1641</v>
      </c>
      <c r="F249" s="8" t="s">
        <v>2014</v>
      </c>
      <c r="G249" t="s">
        <v>2236</v>
      </c>
    </row>
    <row r="250" spans="1:7" hidden="1" x14ac:dyDescent="0.35">
      <c r="A250">
        <v>258</v>
      </c>
      <c r="B250" t="s">
        <v>1642</v>
      </c>
      <c r="C250">
        <v>2021</v>
      </c>
      <c r="D250" t="s">
        <v>84</v>
      </c>
      <c r="E250" t="s">
        <v>1646</v>
      </c>
      <c r="F250" s="8" t="s">
        <v>2014</v>
      </c>
      <c r="G250" t="s">
        <v>2237</v>
      </c>
    </row>
    <row r="251" spans="1:7" hidden="1" x14ac:dyDescent="0.35">
      <c r="A251">
        <v>259</v>
      </c>
      <c r="B251" t="s">
        <v>39</v>
      </c>
      <c r="C251">
        <v>2021</v>
      </c>
      <c r="D251" t="s">
        <v>84</v>
      </c>
      <c r="E251" t="s">
        <v>1649</v>
      </c>
      <c r="F251" s="8" t="s">
        <v>2014</v>
      </c>
      <c r="G251" t="s">
        <v>2238</v>
      </c>
    </row>
    <row r="252" spans="1:7" hidden="1" x14ac:dyDescent="0.35">
      <c r="A252">
        <v>260</v>
      </c>
      <c r="B252" t="s">
        <v>1650</v>
      </c>
      <c r="C252">
        <v>2021</v>
      </c>
      <c r="D252" t="s">
        <v>84</v>
      </c>
      <c r="E252" t="s">
        <v>1653</v>
      </c>
      <c r="F252" s="8" t="s">
        <v>2014</v>
      </c>
      <c r="G252" t="s">
        <v>2239</v>
      </c>
    </row>
    <row r="253" spans="1:7" hidden="1" x14ac:dyDescent="0.35">
      <c r="A253">
        <v>261</v>
      </c>
      <c r="B253" t="s">
        <v>1654</v>
      </c>
      <c r="C253">
        <v>2021</v>
      </c>
      <c r="D253" t="s">
        <v>1656</v>
      </c>
      <c r="E253" t="s">
        <v>1659</v>
      </c>
      <c r="F253" s="8" t="s">
        <v>2014</v>
      </c>
      <c r="G253" t="s">
        <v>2240</v>
      </c>
    </row>
    <row r="254" spans="1:7" hidden="1" x14ac:dyDescent="0.35">
      <c r="A254">
        <v>262</v>
      </c>
      <c r="B254" t="s">
        <v>1660</v>
      </c>
      <c r="C254">
        <v>2021</v>
      </c>
      <c r="D254" t="s">
        <v>1662</v>
      </c>
      <c r="E254" t="s">
        <v>1665</v>
      </c>
      <c r="F254" s="8" t="s">
        <v>2014</v>
      </c>
      <c r="G254" t="s">
        <v>2241</v>
      </c>
    </row>
    <row r="255" spans="1:7" hidden="1" x14ac:dyDescent="0.35">
      <c r="A255">
        <v>263</v>
      </c>
      <c r="B255" t="s">
        <v>33</v>
      </c>
      <c r="C255">
        <v>2021</v>
      </c>
      <c r="D255" t="s">
        <v>34</v>
      </c>
      <c r="E255" t="s">
        <v>1668</v>
      </c>
      <c r="F255" s="8" t="s">
        <v>2014</v>
      </c>
      <c r="G255" t="s">
        <v>2242</v>
      </c>
    </row>
    <row r="256" spans="1:7" hidden="1" x14ac:dyDescent="0.35">
      <c r="A256">
        <v>264</v>
      </c>
      <c r="B256" t="s">
        <v>1669</v>
      </c>
      <c r="C256">
        <v>2021</v>
      </c>
      <c r="D256" t="s">
        <v>84</v>
      </c>
      <c r="E256" t="s">
        <v>1673</v>
      </c>
      <c r="F256" s="8" t="s">
        <v>2014</v>
      </c>
      <c r="G256" t="s">
        <v>2243</v>
      </c>
    </row>
    <row r="257" spans="1:7" hidden="1" x14ac:dyDescent="0.35">
      <c r="A257">
        <v>265</v>
      </c>
      <c r="B257" t="s">
        <v>1674</v>
      </c>
      <c r="C257">
        <v>2021</v>
      </c>
      <c r="D257" t="s">
        <v>1677</v>
      </c>
      <c r="E257" t="s">
        <v>1680</v>
      </c>
      <c r="F257" s="8" t="s">
        <v>2014</v>
      </c>
      <c r="G257" t="s">
        <v>2243</v>
      </c>
    </row>
    <row r="258" spans="1:7" hidden="1" x14ac:dyDescent="0.35">
      <c r="A258">
        <v>266</v>
      </c>
      <c r="B258" t="s">
        <v>1681</v>
      </c>
      <c r="C258">
        <v>2021</v>
      </c>
      <c r="D258" t="s">
        <v>1683</v>
      </c>
      <c r="E258" t="s">
        <v>1686</v>
      </c>
      <c r="F258" s="8" t="s">
        <v>2014</v>
      </c>
      <c r="G258" t="s">
        <v>2244</v>
      </c>
    </row>
    <row r="259" spans="1:7" hidden="1" x14ac:dyDescent="0.35">
      <c r="A259">
        <v>267</v>
      </c>
      <c r="B259" t="s">
        <v>1687</v>
      </c>
      <c r="C259">
        <v>2021</v>
      </c>
      <c r="D259" t="s">
        <v>1689</v>
      </c>
      <c r="E259" t="s">
        <v>1692</v>
      </c>
      <c r="F259" s="8" t="s">
        <v>2014</v>
      </c>
      <c r="G259" t="s">
        <v>2245</v>
      </c>
    </row>
    <row r="260" spans="1:7" hidden="1" x14ac:dyDescent="0.35">
      <c r="A260">
        <v>268</v>
      </c>
      <c r="B260" t="s">
        <v>1693</v>
      </c>
      <c r="C260">
        <v>2021</v>
      </c>
      <c r="D260" t="s">
        <v>84</v>
      </c>
      <c r="E260" t="s">
        <v>1697</v>
      </c>
      <c r="F260" s="8" t="s">
        <v>2014</v>
      </c>
      <c r="G260" t="s">
        <v>2246</v>
      </c>
    </row>
    <row r="261" spans="1:7" hidden="1" x14ac:dyDescent="0.35">
      <c r="A261">
        <v>269</v>
      </c>
      <c r="B261" t="s">
        <v>1698</v>
      </c>
      <c r="C261">
        <v>2021</v>
      </c>
      <c r="D261" t="s">
        <v>1701</v>
      </c>
      <c r="E261" t="s">
        <v>1703</v>
      </c>
      <c r="F261" s="8" t="s">
        <v>2014</v>
      </c>
      <c r="G261" t="s">
        <v>2247</v>
      </c>
    </row>
    <row r="262" spans="1:7" hidden="1" x14ac:dyDescent="0.35">
      <c r="A262">
        <v>270</v>
      </c>
      <c r="B262" t="s">
        <v>1704</v>
      </c>
      <c r="C262">
        <v>2021</v>
      </c>
      <c r="D262" t="s">
        <v>1706</v>
      </c>
      <c r="E262" t="s">
        <v>1709</v>
      </c>
      <c r="F262" s="8" t="s">
        <v>2014</v>
      </c>
      <c r="G262" t="s">
        <v>2248</v>
      </c>
    </row>
    <row r="263" spans="1:7" x14ac:dyDescent="0.35">
      <c r="A263">
        <v>271</v>
      </c>
      <c r="B263" t="s">
        <v>1710</v>
      </c>
      <c r="C263">
        <v>2021</v>
      </c>
      <c r="D263" t="s">
        <v>1712</v>
      </c>
      <c r="E263" t="s">
        <v>1715</v>
      </c>
      <c r="F263" s="8" t="s">
        <v>2018</v>
      </c>
      <c r="G263" t="s">
        <v>2297</v>
      </c>
    </row>
    <row r="264" spans="1:7" hidden="1" x14ac:dyDescent="0.35">
      <c r="A264">
        <v>272</v>
      </c>
      <c r="B264" t="s">
        <v>1716</v>
      </c>
      <c r="C264">
        <v>2021</v>
      </c>
      <c r="D264" t="s">
        <v>1719</v>
      </c>
      <c r="E264" t="s">
        <v>1722</v>
      </c>
      <c r="F264" s="8" t="s">
        <v>2014</v>
      </c>
      <c r="G264" t="s">
        <v>2249</v>
      </c>
    </row>
    <row r="265" spans="1:7" hidden="1" x14ac:dyDescent="0.35">
      <c r="A265">
        <v>273</v>
      </c>
      <c r="B265" t="s">
        <v>1723</v>
      </c>
      <c r="C265">
        <v>2021</v>
      </c>
      <c r="D265" t="s">
        <v>1725</v>
      </c>
      <c r="E265" t="s">
        <v>1728</v>
      </c>
      <c r="F265" s="8" t="s">
        <v>2014</v>
      </c>
      <c r="G265" t="s">
        <v>2250</v>
      </c>
    </row>
    <row r="266" spans="1:7" hidden="1" x14ac:dyDescent="0.35">
      <c r="A266">
        <v>275</v>
      </c>
      <c r="B266" t="s">
        <v>1736</v>
      </c>
      <c r="C266">
        <v>2021</v>
      </c>
      <c r="D266" t="s">
        <v>1738</v>
      </c>
      <c r="E266" t="s">
        <v>1740</v>
      </c>
      <c r="F266" s="8" t="s">
        <v>2014</v>
      </c>
      <c r="G266" t="s">
        <v>2251</v>
      </c>
    </row>
    <row r="267" spans="1:7" hidden="1" x14ac:dyDescent="0.35">
      <c r="A267">
        <v>276</v>
      </c>
      <c r="B267" t="s">
        <v>1741</v>
      </c>
      <c r="C267">
        <v>2020</v>
      </c>
      <c r="D267" t="s">
        <v>1743</v>
      </c>
      <c r="E267" t="s">
        <v>1745</v>
      </c>
      <c r="F267" s="8" t="s">
        <v>2014</v>
      </c>
      <c r="G267" t="s">
        <v>2252</v>
      </c>
    </row>
    <row r="268" spans="1:7" hidden="1" x14ac:dyDescent="0.35">
      <c r="A268">
        <v>277</v>
      </c>
      <c r="B268" t="s">
        <v>1746</v>
      </c>
      <c r="C268">
        <v>2020</v>
      </c>
      <c r="D268" t="s">
        <v>1748</v>
      </c>
      <c r="E268" t="s">
        <v>1751</v>
      </c>
      <c r="F268" s="8" t="s">
        <v>2014</v>
      </c>
      <c r="G268" t="s">
        <v>2253</v>
      </c>
    </row>
    <row r="269" spans="1:7" hidden="1" x14ac:dyDescent="0.35">
      <c r="A269">
        <v>278</v>
      </c>
      <c r="B269" t="s">
        <v>1752</v>
      </c>
      <c r="C269">
        <v>2020</v>
      </c>
      <c r="D269" t="s">
        <v>1753</v>
      </c>
      <c r="E269" t="s">
        <v>1756</v>
      </c>
      <c r="F269" s="8" t="s">
        <v>2014</v>
      </c>
      <c r="G269" t="s">
        <v>2254</v>
      </c>
    </row>
    <row r="270" spans="1:7" hidden="1" x14ac:dyDescent="0.35">
      <c r="A270">
        <v>279</v>
      </c>
      <c r="B270" t="s">
        <v>1757</v>
      </c>
      <c r="C270">
        <v>2020</v>
      </c>
      <c r="D270" t="s">
        <v>1759</v>
      </c>
      <c r="E270" t="s">
        <v>1762</v>
      </c>
      <c r="F270" s="8" t="s">
        <v>2014</v>
      </c>
      <c r="G270" t="s">
        <v>2255</v>
      </c>
    </row>
    <row r="271" spans="1:7" hidden="1" x14ac:dyDescent="0.35">
      <c r="A271">
        <v>281</v>
      </c>
      <c r="B271" t="s">
        <v>1766</v>
      </c>
      <c r="C271">
        <v>2020</v>
      </c>
      <c r="D271" t="s">
        <v>1769</v>
      </c>
      <c r="E271" t="s">
        <v>1772</v>
      </c>
      <c r="F271" s="8" t="s">
        <v>2014</v>
      </c>
      <c r="G271" t="s">
        <v>2256</v>
      </c>
    </row>
    <row r="272" spans="1:7" hidden="1" x14ac:dyDescent="0.35">
      <c r="A272">
        <v>282</v>
      </c>
      <c r="B272" t="s">
        <v>1773</v>
      </c>
      <c r="C272">
        <v>2020</v>
      </c>
      <c r="D272" t="s">
        <v>1775</v>
      </c>
      <c r="E272" t="s">
        <v>1778</v>
      </c>
      <c r="F272" s="8" t="s">
        <v>2014</v>
      </c>
      <c r="G272" t="s">
        <v>2257</v>
      </c>
    </row>
    <row r="273" spans="1:7" hidden="1" x14ac:dyDescent="0.35">
      <c r="A273">
        <v>283</v>
      </c>
      <c r="B273" t="s">
        <v>47</v>
      </c>
      <c r="C273">
        <v>2020</v>
      </c>
      <c r="D273" t="s">
        <v>48</v>
      </c>
      <c r="E273" t="s">
        <v>1782</v>
      </c>
      <c r="F273" s="8" t="s">
        <v>2014</v>
      </c>
      <c r="G273" t="s">
        <v>2258</v>
      </c>
    </row>
    <row r="274" spans="1:7" hidden="1" x14ac:dyDescent="0.35">
      <c r="A274">
        <v>284</v>
      </c>
      <c r="B274" t="s">
        <v>1783</v>
      </c>
      <c r="C274">
        <v>2020</v>
      </c>
      <c r="D274" t="s">
        <v>84</v>
      </c>
      <c r="E274" t="s">
        <v>1787</v>
      </c>
      <c r="F274" s="8" t="s">
        <v>2014</v>
      </c>
      <c r="G274" t="s">
        <v>2259</v>
      </c>
    </row>
    <row r="275" spans="1:7" hidden="1" x14ac:dyDescent="0.35">
      <c r="A275">
        <v>285</v>
      </c>
      <c r="B275" t="s">
        <v>1788</v>
      </c>
      <c r="C275">
        <v>2020</v>
      </c>
      <c r="D275" t="s">
        <v>1791</v>
      </c>
      <c r="E275" t="s">
        <v>1793</v>
      </c>
      <c r="F275" s="8" t="s">
        <v>2014</v>
      </c>
      <c r="G275" t="s">
        <v>2260</v>
      </c>
    </row>
    <row r="276" spans="1:7" hidden="1" x14ac:dyDescent="0.35">
      <c r="A276">
        <v>286</v>
      </c>
      <c r="B276" t="s">
        <v>1794</v>
      </c>
      <c r="C276">
        <v>2020</v>
      </c>
      <c r="D276" t="s">
        <v>1797</v>
      </c>
      <c r="E276" t="s">
        <v>1800</v>
      </c>
      <c r="F276" s="8" t="s">
        <v>2014</v>
      </c>
      <c r="G276" t="s">
        <v>2261</v>
      </c>
    </row>
    <row r="277" spans="1:7" hidden="1" x14ac:dyDescent="0.35">
      <c r="A277">
        <v>287</v>
      </c>
      <c r="B277" t="s">
        <v>41</v>
      </c>
      <c r="C277">
        <v>2020</v>
      </c>
      <c r="D277" t="s">
        <v>42</v>
      </c>
      <c r="E277" t="s">
        <v>1804</v>
      </c>
      <c r="F277" s="8" t="s">
        <v>2014</v>
      </c>
      <c r="G277" t="s">
        <v>2262</v>
      </c>
    </row>
    <row r="278" spans="1:7" hidden="1" x14ac:dyDescent="0.35">
      <c r="A278">
        <v>288</v>
      </c>
      <c r="B278" t="s">
        <v>1805</v>
      </c>
      <c r="C278">
        <v>2020</v>
      </c>
      <c r="D278" t="s">
        <v>1807</v>
      </c>
      <c r="E278" t="s">
        <v>1810</v>
      </c>
      <c r="F278" s="8" t="s">
        <v>2014</v>
      </c>
      <c r="G278" t="s">
        <v>2263</v>
      </c>
    </row>
    <row r="279" spans="1:7" x14ac:dyDescent="0.35">
      <c r="A279">
        <v>289</v>
      </c>
      <c r="B279" t="s">
        <v>1811</v>
      </c>
      <c r="C279">
        <v>2020</v>
      </c>
      <c r="D279" t="s">
        <v>1813</v>
      </c>
      <c r="E279" t="s">
        <v>1816</v>
      </c>
      <c r="F279" s="8" t="s">
        <v>2018</v>
      </c>
      <c r="G279" t="s">
        <v>2294</v>
      </c>
    </row>
    <row r="280" spans="1:7" hidden="1" x14ac:dyDescent="0.35">
      <c r="A280">
        <v>290</v>
      </c>
      <c r="B280" t="s">
        <v>1817</v>
      </c>
      <c r="C280">
        <v>2020</v>
      </c>
      <c r="D280" t="s">
        <v>1819</v>
      </c>
      <c r="E280" t="s">
        <v>1822</v>
      </c>
      <c r="F280" s="8" t="s">
        <v>2014</v>
      </c>
      <c r="G280" t="s">
        <v>2264</v>
      </c>
    </row>
    <row r="281" spans="1:7" hidden="1" x14ac:dyDescent="0.35">
      <c r="A281">
        <v>291</v>
      </c>
      <c r="B281" t="s">
        <v>52</v>
      </c>
      <c r="C281">
        <v>2020</v>
      </c>
      <c r="D281" t="s">
        <v>84</v>
      </c>
      <c r="E281" t="s">
        <v>1824</v>
      </c>
      <c r="F281" s="8" t="s">
        <v>2014</v>
      </c>
      <c r="G281" t="s">
        <v>2265</v>
      </c>
    </row>
    <row r="282" spans="1:7" hidden="1" x14ac:dyDescent="0.35">
      <c r="A282">
        <v>292</v>
      </c>
      <c r="B282" t="s">
        <v>1825</v>
      </c>
      <c r="C282">
        <v>2020</v>
      </c>
      <c r="D282" t="s">
        <v>84</v>
      </c>
      <c r="E282" t="s">
        <v>1829</v>
      </c>
      <c r="F282" s="8" t="s">
        <v>2014</v>
      </c>
      <c r="G282" t="s">
        <v>2265</v>
      </c>
    </row>
    <row r="283" spans="1:7" hidden="1" x14ac:dyDescent="0.35">
      <c r="A283">
        <v>293</v>
      </c>
      <c r="B283" t="s">
        <v>1830</v>
      </c>
      <c r="C283">
        <v>2020</v>
      </c>
      <c r="D283" t="s">
        <v>1833</v>
      </c>
      <c r="E283" t="s">
        <v>1836</v>
      </c>
      <c r="F283" s="8" t="s">
        <v>2014</v>
      </c>
      <c r="G283" t="s">
        <v>2266</v>
      </c>
    </row>
    <row r="284" spans="1:7" x14ac:dyDescent="0.35">
      <c r="A284">
        <v>294</v>
      </c>
      <c r="B284" t="s">
        <v>1837</v>
      </c>
      <c r="C284">
        <v>2020</v>
      </c>
      <c r="D284" t="s">
        <v>1840</v>
      </c>
      <c r="E284" t="s">
        <v>1843</v>
      </c>
      <c r="F284" s="8" t="s">
        <v>2018</v>
      </c>
      <c r="G284" t="s">
        <v>2293</v>
      </c>
    </row>
    <row r="285" spans="1:7" x14ac:dyDescent="0.35">
      <c r="A285">
        <v>295</v>
      </c>
      <c r="B285" t="s">
        <v>54</v>
      </c>
      <c r="C285">
        <v>2020</v>
      </c>
      <c r="D285" t="s">
        <v>84</v>
      </c>
      <c r="E285" t="s">
        <v>1846</v>
      </c>
      <c r="F285" s="8" t="s">
        <v>2018</v>
      </c>
      <c r="G285" t="s">
        <v>2294</v>
      </c>
    </row>
    <row r="286" spans="1:7" hidden="1" x14ac:dyDescent="0.35">
      <c r="A286">
        <v>296</v>
      </c>
      <c r="B286" t="s">
        <v>1847</v>
      </c>
      <c r="C286">
        <v>2020</v>
      </c>
      <c r="D286" t="s">
        <v>1848</v>
      </c>
      <c r="E286" t="s">
        <v>1851</v>
      </c>
      <c r="F286" s="8" t="s">
        <v>2014</v>
      </c>
      <c r="G286" t="s">
        <v>2267</v>
      </c>
    </row>
    <row r="287" spans="1:7" x14ac:dyDescent="0.35">
      <c r="A287">
        <v>297</v>
      </c>
      <c r="B287" t="s">
        <v>44</v>
      </c>
      <c r="C287">
        <v>2020</v>
      </c>
      <c r="D287" t="s">
        <v>45</v>
      </c>
      <c r="E287" t="s">
        <v>1855</v>
      </c>
      <c r="F287" s="8" t="s">
        <v>2018</v>
      </c>
      <c r="G287" t="s">
        <v>2292</v>
      </c>
    </row>
    <row r="288" spans="1:7" hidden="1" x14ac:dyDescent="0.35">
      <c r="A288">
        <v>298</v>
      </c>
      <c r="B288" t="s">
        <v>1856</v>
      </c>
      <c r="C288">
        <v>2020</v>
      </c>
      <c r="E288" t="s">
        <v>1860</v>
      </c>
      <c r="F288" s="8" t="s">
        <v>2014</v>
      </c>
      <c r="G288" t="s">
        <v>2268</v>
      </c>
    </row>
    <row r="289" spans="1:7" hidden="1" x14ac:dyDescent="0.35">
      <c r="A289">
        <v>299</v>
      </c>
      <c r="B289" t="s">
        <v>1861</v>
      </c>
      <c r="C289">
        <v>2020</v>
      </c>
      <c r="D289" t="s">
        <v>1864</v>
      </c>
      <c r="E289" t="s">
        <v>1867</v>
      </c>
      <c r="F289" s="8" t="s">
        <v>2014</v>
      </c>
      <c r="G289" t="s">
        <v>2269</v>
      </c>
    </row>
    <row r="290" spans="1:7" hidden="1" x14ac:dyDescent="0.35">
      <c r="A290">
        <v>300</v>
      </c>
      <c r="B290" t="s">
        <v>1868</v>
      </c>
      <c r="C290">
        <v>2020</v>
      </c>
      <c r="D290" t="s">
        <v>1870</v>
      </c>
      <c r="E290" t="s">
        <v>1873</v>
      </c>
      <c r="F290" s="8" t="s">
        <v>2014</v>
      </c>
      <c r="G290" t="s">
        <v>2270</v>
      </c>
    </row>
    <row r="291" spans="1:7" hidden="1" x14ac:dyDescent="0.35">
      <c r="A291">
        <v>301</v>
      </c>
      <c r="B291" t="s">
        <v>1874</v>
      </c>
      <c r="C291">
        <v>2020</v>
      </c>
      <c r="D291" t="s">
        <v>1876</v>
      </c>
      <c r="E291" t="s">
        <v>1879</v>
      </c>
      <c r="F291" s="8" t="s">
        <v>2014</v>
      </c>
      <c r="G291" t="s">
        <v>2271</v>
      </c>
    </row>
    <row r="292" spans="1:7" hidden="1" x14ac:dyDescent="0.35">
      <c r="A292">
        <v>302</v>
      </c>
      <c r="B292" t="s">
        <v>56</v>
      </c>
      <c r="C292">
        <v>2020</v>
      </c>
      <c r="D292" t="s">
        <v>84</v>
      </c>
      <c r="E292" t="s">
        <v>1882</v>
      </c>
      <c r="F292" s="8" t="s">
        <v>2014</v>
      </c>
      <c r="G292" t="s">
        <v>2272</v>
      </c>
    </row>
    <row r="293" spans="1:7" hidden="1" x14ac:dyDescent="0.35">
      <c r="A293">
        <v>303</v>
      </c>
      <c r="B293" t="s">
        <v>1883</v>
      </c>
      <c r="C293">
        <v>2020</v>
      </c>
      <c r="D293" t="s">
        <v>84</v>
      </c>
      <c r="E293" t="s">
        <v>1887</v>
      </c>
      <c r="F293" s="8" t="s">
        <v>2014</v>
      </c>
      <c r="G293" t="s">
        <v>2273</v>
      </c>
    </row>
    <row r="294" spans="1:7" hidden="1" x14ac:dyDescent="0.35">
      <c r="A294">
        <v>304</v>
      </c>
      <c r="B294" t="s">
        <v>1888</v>
      </c>
      <c r="C294">
        <v>2020</v>
      </c>
      <c r="D294" t="s">
        <v>84</v>
      </c>
      <c r="E294" t="s">
        <v>1892</v>
      </c>
      <c r="F294" s="8" t="s">
        <v>2014</v>
      </c>
      <c r="G294" t="s">
        <v>2274</v>
      </c>
    </row>
    <row r="295" spans="1:7" hidden="1" x14ac:dyDescent="0.35">
      <c r="A295">
        <v>305</v>
      </c>
      <c r="B295" t="s">
        <v>1893</v>
      </c>
      <c r="C295">
        <v>2019</v>
      </c>
      <c r="D295" t="s">
        <v>1895</v>
      </c>
      <c r="E295" t="s">
        <v>1898</v>
      </c>
      <c r="F295" s="8" t="s">
        <v>2014</v>
      </c>
      <c r="G295" t="s">
        <v>2275</v>
      </c>
    </row>
    <row r="296" spans="1:7" hidden="1" x14ac:dyDescent="0.35">
      <c r="A296">
        <v>306</v>
      </c>
      <c r="B296" t="s">
        <v>1899</v>
      </c>
      <c r="C296">
        <v>2019</v>
      </c>
      <c r="D296" t="s">
        <v>1902</v>
      </c>
      <c r="E296" t="s">
        <v>1905</v>
      </c>
      <c r="F296" s="8" t="s">
        <v>2014</v>
      </c>
      <c r="G296" t="s">
        <v>2276</v>
      </c>
    </row>
    <row r="297" spans="1:7" hidden="1" x14ac:dyDescent="0.35">
      <c r="A297">
        <v>307</v>
      </c>
      <c r="B297" t="s">
        <v>1906</v>
      </c>
      <c r="C297">
        <v>2019</v>
      </c>
      <c r="D297" t="s">
        <v>1909</v>
      </c>
      <c r="E297" t="s">
        <v>1912</v>
      </c>
      <c r="F297" s="8" t="s">
        <v>2014</v>
      </c>
      <c r="G297" t="s">
        <v>2277</v>
      </c>
    </row>
    <row r="298" spans="1:7" hidden="1" x14ac:dyDescent="0.35">
      <c r="A298">
        <v>308</v>
      </c>
      <c r="B298" t="s">
        <v>1913</v>
      </c>
      <c r="C298">
        <v>2019</v>
      </c>
      <c r="D298" t="s">
        <v>1916</v>
      </c>
      <c r="E298" t="s">
        <v>1918</v>
      </c>
      <c r="F298" s="8" t="s">
        <v>2014</v>
      </c>
      <c r="G298" t="s">
        <v>2278</v>
      </c>
    </row>
    <row r="299" spans="1:7" hidden="1" x14ac:dyDescent="0.35">
      <c r="A299">
        <v>309</v>
      </c>
      <c r="B299" t="s">
        <v>1919</v>
      </c>
      <c r="C299">
        <v>2019</v>
      </c>
      <c r="D299" t="s">
        <v>1922</v>
      </c>
      <c r="E299" t="s">
        <v>1925</v>
      </c>
      <c r="F299" s="8" t="s">
        <v>2014</v>
      </c>
      <c r="G299" t="s">
        <v>2279</v>
      </c>
    </row>
    <row r="300" spans="1:7" hidden="1" x14ac:dyDescent="0.35">
      <c r="A300">
        <v>310</v>
      </c>
      <c r="B300" t="s">
        <v>1926</v>
      </c>
      <c r="C300">
        <v>2019</v>
      </c>
      <c r="D300" t="s">
        <v>1929</v>
      </c>
      <c r="E300" t="s">
        <v>1931</v>
      </c>
      <c r="F300" s="8" t="s">
        <v>2014</v>
      </c>
      <c r="G300" t="s">
        <v>2280</v>
      </c>
    </row>
    <row r="301" spans="1:7" x14ac:dyDescent="0.35">
      <c r="A301">
        <v>311</v>
      </c>
      <c r="B301" t="s">
        <v>1932</v>
      </c>
      <c r="C301">
        <v>2019</v>
      </c>
      <c r="D301" t="s">
        <v>1935</v>
      </c>
      <c r="E301" t="s">
        <v>1938</v>
      </c>
      <c r="F301" s="8" t="s">
        <v>2018</v>
      </c>
      <c r="G301" t="s">
        <v>2292</v>
      </c>
    </row>
    <row r="302" spans="1:7" hidden="1" x14ac:dyDescent="0.35">
      <c r="A302">
        <v>312</v>
      </c>
      <c r="B302" t="s">
        <v>1939</v>
      </c>
      <c r="C302">
        <v>2019</v>
      </c>
      <c r="D302" t="s">
        <v>1942</v>
      </c>
      <c r="E302" t="s">
        <v>1945</v>
      </c>
      <c r="F302" s="8" t="s">
        <v>2014</v>
      </c>
      <c r="G302" t="s">
        <v>2281</v>
      </c>
    </row>
    <row r="303" spans="1:7" hidden="1" x14ac:dyDescent="0.35">
      <c r="A303">
        <v>313</v>
      </c>
      <c r="B303" t="s">
        <v>1946</v>
      </c>
      <c r="C303">
        <v>2018</v>
      </c>
      <c r="D303" t="s">
        <v>1948</v>
      </c>
      <c r="E303" t="s">
        <v>1951</v>
      </c>
      <c r="F303" s="8" t="s">
        <v>2014</v>
      </c>
      <c r="G303" s="15" t="s">
        <v>2282</v>
      </c>
    </row>
    <row r="304" spans="1:7" hidden="1" x14ac:dyDescent="0.35">
      <c r="A304">
        <v>314</v>
      </c>
      <c r="B304" t="s">
        <v>1952</v>
      </c>
      <c r="C304">
        <v>2018</v>
      </c>
      <c r="D304" t="s">
        <v>1955</v>
      </c>
      <c r="E304" t="s">
        <v>1958</v>
      </c>
      <c r="F304" s="8" t="s">
        <v>2014</v>
      </c>
      <c r="G304" s="15" t="s">
        <v>2283</v>
      </c>
    </row>
    <row r="305" spans="1:7" hidden="1" x14ac:dyDescent="0.35">
      <c r="A305">
        <v>315</v>
      </c>
      <c r="B305" t="s">
        <v>1893</v>
      </c>
      <c r="C305">
        <v>2018</v>
      </c>
      <c r="D305" t="s">
        <v>1960</v>
      </c>
      <c r="E305" t="s">
        <v>84</v>
      </c>
      <c r="F305" s="8" t="s">
        <v>2014</v>
      </c>
      <c r="G305" s="15" t="s">
        <v>2284</v>
      </c>
    </row>
    <row r="306" spans="1:7" hidden="1" x14ac:dyDescent="0.35">
      <c r="A306">
        <v>316</v>
      </c>
      <c r="B306" t="s">
        <v>1962</v>
      </c>
      <c r="C306">
        <v>2013</v>
      </c>
      <c r="D306" t="s">
        <v>1965</v>
      </c>
      <c r="E306" t="s">
        <v>1968</v>
      </c>
      <c r="F306" s="8" t="s">
        <v>2014</v>
      </c>
      <c r="G306" s="15" t="s">
        <v>2285</v>
      </c>
    </row>
    <row r="307" spans="1:7" hidden="1" x14ac:dyDescent="0.35">
      <c r="A307">
        <v>317</v>
      </c>
      <c r="B307" t="s">
        <v>1969</v>
      </c>
      <c r="C307">
        <v>2010</v>
      </c>
      <c r="D307" t="s">
        <v>1971</v>
      </c>
      <c r="E307" t="s">
        <v>1974</v>
      </c>
      <c r="F307" s="8" t="s">
        <v>2014</v>
      </c>
      <c r="G307" s="15" t="s">
        <v>2286</v>
      </c>
    </row>
    <row r="308" spans="1:7" hidden="1" x14ac:dyDescent="0.35">
      <c r="A308">
        <v>318</v>
      </c>
      <c r="B308" t="s">
        <v>1975</v>
      </c>
      <c r="C308">
        <v>2010</v>
      </c>
      <c r="D308" t="s">
        <v>1977</v>
      </c>
      <c r="E308" t="s">
        <v>1980</v>
      </c>
      <c r="F308" s="8" t="s">
        <v>2014</v>
      </c>
      <c r="G308" s="15" t="s">
        <v>2287</v>
      </c>
    </row>
    <row r="309" spans="1:7" hidden="1" x14ac:dyDescent="0.35">
      <c r="A309">
        <v>320</v>
      </c>
      <c r="B309" t="s">
        <v>1987</v>
      </c>
      <c r="C309">
        <v>2006</v>
      </c>
      <c r="D309" t="s">
        <v>1989</v>
      </c>
      <c r="E309" t="s">
        <v>1991</v>
      </c>
      <c r="F309" s="8" t="s">
        <v>2014</v>
      </c>
      <c r="G309" s="15" t="s">
        <v>2288</v>
      </c>
    </row>
    <row r="310" spans="1:7" hidden="1" x14ac:dyDescent="0.35">
      <c r="A310">
        <v>321</v>
      </c>
      <c r="B310" t="s">
        <v>1992</v>
      </c>
      <c r="C310">
        <v>2005</v>
      </c>
      <c r="D310" t="s">
        <v>1994</v>
      </c>
      <c r="E310" t="s">
        <v>1997</v>
      </c>
      <c r="F310" s="8" t="s">
        <v>2014</v>
      </c>
      <c r="G310" s="15" t="s">
        <v>2289</v>
      </c>
    </row>
    <row r="311" spans="1:7" hidden="1" x14ac:dyDescent="0.35">
      <c r="A311">
        <v>323</v>
      </c>
      <c r="B311" t="s">
        <v>2005</v>
      </c>
      <c r="C311">
        <v>1990</v>
      </c>
      <c r="D311" t="s">
        <v>84</v>
      </c>
      <c r="E311" t="s">
        <v>2009</v>
      </c>
      <c r="F311" s="8" t="s">
        <v>2014</v>
      </c>
      <c r="G311" s="15" t="s">
        <v>2290</v>
      </c>
    </row>
  </sheetData>
  <conditionalFormatting sqref="F3:F141 F143:F311 G303:G311">
    <cfRule type="cellIs" dxfId="9" priority="5" operator="equal">
      <formula>"Excluded"</formula>
    </cfRule>
    <cfRule type="cellIs" dxfId="8" priority="6" operator="equal">
      <formula>"Included"</formula>
    </cfRule>
  </conditionalFormatting>
  <conditionalFormatting sqref="J4:J5">
    <cfRule type="cellIs" dxfId="7" priority="3" operator="equal">
      <formula>"Excluded"</formula>
    </cfRule>
    <cfRule type="cellIs" dxfId="6" priority="4" operator="equal">
      <formula>"Included"</formula>
    </cfRule>
  </conditionalFormatting>
  <conditionalFormatting sqref="J7:J8">
    <cfRule type="cellIs" dxfId="5" priority="1" operator="equal">
      <formula>"Excluded"</formula>
    </cfRule>
    <cfRule type="cellIs" dxfId="4" priority="2" operator="equal">
      <formula>"Included"</formula>
    </cfRule>
  </conditionalFormatting>
  <pageMargins left="0.7" right="0.7" top="0.75" bottom="0.75" header="0.3" footer="0.3"/>
  <ignoredErrors>
    <ignoredError sqref="J64 J67 J70" formula="1"/>
  </ignoredErrors>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1E0D9-100C-41F9-94FD-EC6D8C033CB6}">
  <dimension ref="A1:O318"/>
  <sheetViews>
    <sheetView zoomScale="80" zoomScaleNormal="80" workbookViewId="0"/>
  </sheetViews>
  <sheetFormatPr baseColWidth="10" defaultRowHeight="14.5" x14ac:dyDescent="0.35"/>
  <cols>
    <col min="1" max="1" width="5.1796875" bestFit="1" customWidth="1"/>
    <col min="2" max="2" width="44.1796875" customWidth="1"/>
    <col min="3" max="3" width="7.1796875" bestFit="1" customWidth="1"/>
    <col min="6" max="6" width="8.26953125" customWidth="1"/>
    <col min="7" max="7" width="8.453125" customWidth="1"/>
    <col min="8" max="8" width="50.54296875" customWidth="1"/>
    <col min="9" max="9" width="41.453125" customWidth="1"/>
    <col min="10" max="10" width="32.81640625" customWidth="1"/>
    <col min="11" max="11" width="37.54296875" customWidth="1"/>
    <col min="12" max="12" width="50.26953125" customWidth="1"/>
    <col min="13" max="13" width="30.54296875" customWidth="1"/>
    <col min="15" max="15" width="68" style="1" customWidth="1"/>
  </cols>
  <sheetData>
    <row r="1" spans="1:15" ht="15" thickBot="1" x14ac:dyDescent="0.4">
      <c r="O1"/>
    </row>
    <row r="2" spans="1:15" ht="15" thickBot="1" x14ac:dyDescent="0.4">
      <c r="A2" t="s">
        <v>0</v>
      </c>
      <c r="B2" t="s">
        <v>1</v>
      </c>
      <c r="C2" t="s">
        <v>3</v>
      </c>
      <c r="D2" t="s">
        <v>4</v>
      </c>
      <c r="E2" t="s">
        <v>61</v>
      </c>
      <c r="F2" s="9" t="s">
        <v>2303</v>
      </c>
      <c r="H2" s="22" t="s">
        <v>2298</v>
      </c>
      <c r="I2" s="23" t="s">
        <v>2299</v>
      </c>
      <c r="J2" s="23" t="s">
        <v>2300</v>
      </c>
      <c r="K2" s="23" t="s">
        <v>2301</v>
      </c>
      <c r="L2" s="23" t="s">
        <v>2302</v>
      </c>
      <c r="M2" s="24" t="s">
        <v>2304</v>
      </c>
      <c r="N2" s="25" t="s">
        <v>2303</v>
      </c>
      <c r="O2"/>
    </row>
    <row r="3" spans="1:15" ht="15" hidden="1" thickBot="1" x14ac:dyDescent="0.4">
      <c r="A3">
        <v>1</v>
      </c>
      <c r="B3" t="s">
        <v>2305</v>
      </c>
      <c r="C3">
        <v>2024</v>
      </c>
      <c r="D3" t="s">
        <v>66</v>
      </c>
      <c r="E3" t="s">
        <v>69</v>
      </c>
      <c r="F3" s="8" t="s">
        <v>2014</v>
      </c>
      <c r="H3" s="26"/>
      <c r="I3" s="26"/>
      <c r="J3" s="26"/>
      <c r="K3" s="26"/>
      <c r="L3" s="26"/>
      <c r="M3" s="27"/>
      <c r="N3" s="28"/>
      <c r="O3"/>
    </row>
    <row r="4" spans="1:15" ht="15" hidden="1" thickBot="1" x14ac:dyDescent="0.4">
      <c r="A4">
        <v>2</v>
      </c>
      <c r="B4" t="s">
        <v>71</v>
      </c>
      <c r="C4">
        <v>2024</v>
      </c>
      <c r="D4" t="s">
        <v>74</v>
      </c>
      <c r="E4" t="s">
        <v>77</v>
      </c>
      <c r="F4" s="8" t="s">
        <v>2014</v>
      </c>
      <c r="H4" s="29"/>
      <c r="I4" s="29"/>
      <c r="J4" s="29"/>
      <c r="K4" s="29"/>
      <c r="L4" s="29"/>
      <c r="M4" s="30"/>
      <c r="N4" s="31"/>
      <c r="O4"/>
    </row>
    <row r="5" spans="1:15" ht="15" hidden="1" thickBot="1" x14ac:dyDescent="0.4">
      <c r="A5">
        <v>3</v>
      </c>
      <c r="B5" t="s">
        <v>79</v>
      </c>
      <c r="C5">
        <v>2024</v>
      </c>
      <c r="D5" t="s">
        <v>82</v>
      </c>
      <c r="E5" t="s">
        <v>85</v>
      </c>
      <c r="F5" s="8" t="s">
        <v>2014</v>
      </c>
      <c r="H5" s="29"/>
      <c r="I5" s="29"/>
      <c r="J5" s="29"/>
      <c r="K5" s="29"/>
      <c r="L5" s="29"/>
      <c r="M5" s="30"/>
      <c r="N5" s="31"/>
      <c r="O5"/>
    </row>
    <row r="6" spans="1:15" ht="15" hidden="1" thickBot="1" x14ac:dyDescent="0.4">
      <c r="A6">
        <v>4</v>
      </c>
      <c r="B6" t="s">
        <v>86</v>
      </c>
      <c r="C6">
        <v>2024</v>
      </c>
      <c r="D6" t="s">
        <v>89</v>
      </c>
      <c r="E6" t="s">
        <v>92</v>
      </c>
      <c r="F6" s="8" t="s">
        <v>2014</v>
      </c>
      <c r="H6" s="29"/>
      <c r="I6" s="29"/>
      <c r="J6" s="29"/>
      <c r="K6" s="29"/>
      <c r="L6" s="29"/>
      <c r="M6" s="30"/>
      <c r="N6" s="31"/>
      <c r="O6"/>
    </row>
    <row r="7" spans="1:15" ht="15" hidden="1" thickBot="1" x14ac:dyDescent="0.4">
      <c r="A7">
        <v>5</v>
      </c>
      <c r="B7" t="s">
        <v>93</v>
      </c>
      <c r="C7">
        <v>2024</v>
      </c>
      <c r="D7" t="s">
        <v>96</v>
      </c>
      <c r="E7" t="s">
        <v>99</v>
      </c>
      <c r="F7" s="8" t="s">
        <v>2014</v>
      </c>
      <c r="H7" s="29"/>
      <c r="I7" s="29"/>
      <c r="J7" s="29"/>
      <c r="K7" s="29"/>
      <c r="L7" s="29"/>
      <c r="M7" s="30"/>
      <c r="N7" s="31"/>
      <c r="O7"/>
    </row>
    <row r="8" spans="1:15" ht="15" hidden="1" thickBot="1" x14ac:dyDescent="0.4">
      <c r="A8">
        <v>6</v>
      </c>
      <c r="B8" t="s">
        <v>100</v>
      </c>
      <c r="C8">
        <v>2024</v>
      </c>
      <c r="D8" t="s">
        <v>103</v>
      </c>
      <c r="E8" t="s">
        <v>106</v>
      </c>
      <c r="F8" s="8" t="s">
        <v>2014</v>
      </c>
      <c r="H8" s="29"/>
      <c r="I8" s="29"/>
      <c r="J8" s="29"/>
      <c r="K8" s="29"/>
      <c r="L8" s="29"/>
      <c r="M8" s="30"/>
      <c r="N8" s="31"/>
      <c r="O8"/>
    </row>
    <row r="9" spans="1:15" ht="15" hidden="1" thickBot="1" x14ac:dyDescent="0.4">
      <c r="A9">
        <v>7</v>
      </c>
      <c r="B9" t="s">
        <v>107</v>
      </c>
      <c r="C9">
        <v>2024</v>
      </c>
      <c r="D9" t="s">
        <v>109</v>
      </c>
      <c r="E9" t="s">
        <v>112</v>
      </c>
      <c r="F9" s="8" t="s">
        <v>2014</v>
      </c>
      <c r="H9" s="29"/>
      <c r="I9" s="29"/>
      <c r="J9" s="29"/>
      <c r="K9" s="29"/>
      <c r="L9" s="29"/>
      <c r="M9" s="30"/>
      <c r="N9" s="31"/>
      <c r="O9"/>
    </row>
    <row r="10" spans="1:15" ht="15" hidden="1" thickBot="1" x14ac:dyDescent="0.4">
      <c r="A10">
        <v>8</v>
      </c>
      <c r="B10" t="s">
        <v>113</v>
      </c>
      <c r="C10">
        <v>2024</v>
      </c>
      <c r="D10" t="s">
        <v>116</v>
      </c>
      <c r="E10" t="s">
        <v>118</v>
      </c>
      <c r="F10" s="8" t="s">
        <v>2014</v>
      </c>
      <c r="H10" s="32"/>
      <c r="I10" s="32"/>
      <c r="J10" s="32"/>
      <c r="K10" s="32"/>
      <c r="L10" s="32"/>
      <c r="M10" s="33"/>
      <c r="N10" s="34"/>
      <c r="O10"/>
    </row>
    <row r="11" spans="1:15" ht="17" customHeight="1" x14ac:dyDescent="0.35">
      <c r="A11" s="1">
        <v>9</v>
      </c>
      <c r="B11" s="1" t="s">
        <v>119</v>
      </c>
      <c r="C11" s="1">
        <v>2024</v>
      </c>
      <c r="D11" s="1" t="s">
        <v>122</v>
      </c>
      <c r="E11" s="1" t="s">
        <v>125</v>
      </c>
      <c r="F11" s="35" t="s">
        <v>2018</v>
      </c>
      <c r="H11" s="36" t="s">
        <v>2306</v>
      </c>
      <c r="I11" s="37"/>
      <c r="J11" s="37"/>
      <c r="K11" s="37"/>
      <c r="L11" s="37"/>
      <c r="M11" s="37"/>
      <c r="N11" s="48" t="s">
        <v>2307</v>
      </c>
      <c r="O11"/>
    </row>
    <row r="12" spans="1:15" ht="17" customHeight="1" x14ac:dyDescent="0.35">
      <c r="A12" s="1">
        <v>10</v>
      </c>
      <c r="B12" s="1" t="s">
        <v>126</v>
      </c>
      <c r="C12" s="1">
        <v>2024</v>
      </c>
      <c r="D12" s="1" t="s">
        <v>129</v>
      </c>
      <c r="E12" s="1" t="s">
        <v>132</v>
      </c>
      <c r="F12" s="35" t="s">
        <v>2018</v>
      </c>
      <c r="H12" s="38" t="s">
        <v>2308</v>
      </c>
      <c r="I12" s="38" t="s">
        <v>2309</v>
      </c>
      <c r="J12" s="38" t="s">
        <v>2310</v>
      </c>
      <c r="K12" s="39"/>
      <c r="L12" s="39"/>
      <c r="M12" s="38" t="s">
        <v>2311</v>
      </c>
      <c r="N12" s="42" t="s">
        <v>2312</v>
      </c>
      <c r="O12"/>
    </row>
    <row r="13" spans="1:15" ht="17" hidden="1" x14ac:dyDescent="0.35">
      <c r="A13" s="1">
        <v>11</v>
      </c>
      <c r="B13" s="1" t="s">
        <v>133</v>
      </c>
      <c r="C13" s="1">
        <v>2024</v>
      </c>
      <c r="D13" s="1" t="s">
        <v>136</v>
      </c>
      <c r="E13" s="1" t="s">
        <v>139</v>
      </c>
      <c r="F13" s="35" t="s">
        <v>2014</v>
      </c>
      <c r="H13" s="39"/>
      <c r="I13" s="39"/>
      <c r="J13" s="39"/>
      <c r="K13" s="39"/>
      <c r="L13" s="39"/>
      <c r="M13" s="39"/>
      <c r="N13" s="42"/>
      <c r="O13"/>
    </row>
    <row r="14" spans="1:15" ht="17" customHeight="1" x14ac:dyDescent="0.35">
      <c r="A14" s="1">
        <v>12</v>
      </c>
      <c r="B14" s="1" t="s">
        <v>140</v>
      </c>
      <c r="C14" s="1">
        <v>2024</v>
      </c>
      <c r="D14" s="1" t="s">
        <v>143</v>
      </c>
      <c r="E14" s="1" t="s">
        <v>146</v>
      </c>
      <c r="F14" s="35" t="s">
        <v>2018</v>
      </c>
      <c r="H14" s="38" t="s">
        <v>2313</v>
      </c>
      <c r="I14" s="38" t="s">
        <v>2314</v>
      </c>
      <c r="J14" s="40"/>
      <c r="K14" s="40"/>
      <c r="L14" s="38" t="s">
        <v>2315</v>
      </c>
      <c r="M14" s="38" t="s">
        <v>2316</v>
      </c>
      <c r="N14" s="42" t="s">
        <v>2312</v>
      </c>
      <c r="O14"/>
    </row>
    <row r="15" spans="1:15" ht="17" hidden="1" x14ac:dyDescent="0.35">
      <c r="A15">
        <v>13</v>
      </c>
      <c r="B15" t="s">
        <v>147</v>
      </c>
      <c r="C15">
        <v>2024</v>
      </c>
      <c r="D15" t="s">
        <v>150</v>
      </c>
      <c r="E15" t="s">
        <v>153</v>
      </c>
      <c r="F15" s="8" t="s">
        <v>2014</v>
      </c>
      <c r="H15" s="39"/>
      <c r="I15" s="39"/>
      <c r="J15" s="39"/>
      <c r="K15" s="39"/>
      <c r="L15" s="39"/>
      <c r="M15" s="39"/>
      <c r="N15" s="42"/>
      <c r="O15"/>
    </row>
    <row r="16" spans="1:15" ht="17" hidden="1" x14ac:dyDescent="0.35">
      <c r="A16">
        <v>14</v>
      </c>
      <c r="B16" t="s">
        <v>154</v>
      </c>
      <c r="C16">
        <v>2024</v>
      </c>
      <c r="D16" t="s">
        <v>157</v>
      </c>
      <c r="E16" t="s">
        <v>160</v>
      </c>
      <c r="F16" s="8" t="s">
        <v>2014</v>
      </c>
      <c r="H16" s="39"/>
      <c r="I16" s="39"/>
      <c r="J16" s="39"/>
      <c r="K16" s="39"/>
      <c r="L16" s="39"/>
      <c r="M16" s="39"/>
      <c r="N16" s="42"/>
      <c r="O16"/>
    </row>
    <row r="17" spans="1:15" ht="17" hidden="1" x14ac:dyDescent="0.35">
      <c r="A17">
        <v>15</v>
      </c>
      <c r="B17" t="s">
        <v>161</v>
      </c>
      <c r="C17">
        <v>2024</v>
      </c>
      <c r="D17" t="s">
        <v>164</v>
      </c>
      <c r="E17" t="s">
        <v>166</v>
      </c>
      <c r="F17" s="8" t="s">
        <v>2014</v>
      </c>
      <c r="H17" s="39"/>
      <c r="I17" s="39"/>
      <c r="J17" s="39"/>
      <c r="K17" s="39"/>
      <c r="L17" s="39"/>
      <c r="M17" s="39"/>
      <c r="N17" s="42"/>
      <c r="O17"/>
    </row>
    <row r="18" spans="1:15" ht="17" customHeight="1" x14ac:dyDescent="0.35">
      <c r="A18" s="1">
        <v>16</v>
      </c>
      <c r="B18" s="1" t="s">
        <v>167</v>
      </c>
      <c r="C18" s="1">
        <v>2024</v>
      </c>
      <c r="D18" s="1" t="s">
        <v>170</v>
      </c>
      <c r="E18" s="1" t="s">
        <v>173</v>
      </c>
      <c r="F18" s="35" t="s">
        <v>2018</v>
      </c>
      <c r="H18" s="38" t="s">
        <v>2317</v>
      </c>
      <c r="I18" s="38" t="s">
        <v>2318</v>
      </c>
      <c r="J18" s="51" t="s">
        <v>2319</v>
      </c>
      <c r="K18" s="38" t="s">
        <v>2320</v>
      </c>
      <c r="L18" s="38" t="s">
        <v>2321</v>
      </c>
      <c r="M18" s="38" t="s">
        <v>2322</v>
      </c>
      <c r="N18" s="42" t="s">
        <v>2312</v>
      </c>
      <c r="O18"/>
    </row>
    <row r="19" spans="1:15" ht="17" customHeight="1" x14ac:dyDescent="0.35">
      <c r="A19" s="1">
        <v>17</v>
      </c>
      <c r="B19" s="1" t="s">
        <v>174</v>
      </c>
      <c r="C19" s="1">
        <v>2024</v>
      </c>
      <c r="D19" s="1" t="s">
        <v>177</v>
      </c>
      <c r="E19" s="1" t="s">
        <v>180</v>
      </c>
      <c r="F19" s="35" t="s">
        <v>2018</v>
      </c>
      <c r="H19" s="52" t="s">
        <v>2323</v>
      </c>
      <c r="I19" s="39" t="s">
        <v>2016</v>
      </c>
      <c r="J19" s="39" t="s">
        <v>2016</v>
      </c>
      <c r="K19" s="39" t="s">
        <v>2016</v>
      </c>
      <c r="L19" s="39" t="s">
        <v>2016</v>
      </c>
      <c r="M19" s="39" t="s">
        <v>2016</v>
      </c>
      <c r="N19" s="42" t="s">
        <v>2307</v>
      </c>
      <c r="O19"/>
    </row>
    <row r="20" spans="1:15" ht="17" hidden="1" x14ac:dyDescent="0.35">
      <c r="A20">
        <v>18</v>
      </c>
      <c r="B20" t="s">
        <v>181</v>
      </c>
      <c r="C20">
        <v>2024</v>
      </c>
      <c r="D20" t="s">
        <v>184</v>
      </c>
      <c r="E20" t="s">
        <v>187</v>
      </c>
      <c r="F20" s="8" t="s">
        <v>2014</v>
      </c>
      <c r="H20" s="39" t="s">
        <v>2016</v>
      </c>
      <c r="I20" s="39" t="s">
        <v>2016</v>
      </c>
      <c r="J20" s="39" t="s">
        <v>2016</v>
      </c>
      <c r="K20" s="39" t="s">
        <v>2016</v>
      </c>
      <c r="L20" s="39" t="s">
        <v>2016</v>
      </c>
      <c r="M20" s="39" t="s">
        <v>2016</v>
      </c>
      <c r="N20" s="42" t="s">
        <v>2016</v>
      </c>
      <c r="O20"/>
    </row>
    <row r="21" spans="1:15" ht="17" customHeight="1" x14ac:dyDescent="0.35">
      <c r="A21" s="1">
        <v>19</v>
      </c>
      <c r="B21" s="1" t="s">
        <v>188</v>
      </c>
      <c r="C21" s="1">
        <v>2024</v>
      </c>
      <c r="D21" s="1" t="s">
        <v>191</v>
      </c>
      <c r="E21" s="1" t="s">
        <v>194</v>
      </c>
      <c r="F21" s="35" t="s">
        <v>2018</v>
      </c>
      <c r="H21" s="52" t="s">
        <v>2324</v>
      </c>
      <c r="I21" s="40" t="s">
        <v>2016</v>
      </c>
      <c r="J21" s="40" t="s">
        <v>2016</v>
      </c>
      <c r="K21" s="40" t="s">
        <v>2016</v>
      </c>
      <c r="L21" s="52" t="s">
        <v>2325</v>
      </c>
      <c r="M21" s="52" t="s">
        <v>2326</v>
      </c>
      <c r="N21" s="42" t="s">
        <v>2307</v>
      </c>
      <c r="O21"/>
    </row>
    <row r="22" spans="1:15" ht="17" hidden="1" x14ac:dyDescent="0.35">
      <c r="A22">
        <v>20</v>
      </c>
      <c r="B22" t="s">
        <v>195</v>
      </c>
      <c r="C22">
        <v>2024</v>
      </c>
      <c r="D22" t="s">
        <v>198</v>
      </c>
      <c r="E22" t="s">
        <v>201</v>
      </c>
      <c r="F22" s="8" t="s">
        <v>2014</v>
      </c>
      <c r="H22" s="40" t="s">
        <v>2016</v>
      </c>
      <c r="I22" s="40" t="s">
        <v>2016</v>
      </c>
      <c r="J22" s="40" t="s">
        <v>2016</v>
      </c>
      <c r="K22" s="40" t="s">
        <v>2016</v>
      </c>
      <c r="L22" s="40" t="s">
        <v>2016</v>
      </c>
      <c r="M22" s="40" t="s">
        <v>2016</v>
      </c>
      <c r="N22" s="42" t="s">
        <v>2016</v>
      </c>
      <c r="O22"/>
    </row>
    <row r="23" spans="1:15" ht="17" hidden="1" x14ac:dyDescent="0.35">
      <c r="A23">
        <v>21</v>
      </c>
      <c r="B23" t="s">
        <v>202</v>
      </c>
      <c r="C23">
        <v>2024</v>
      </c>
      <c r="D23" t="s">
        <v>204</v>
      </c>
      <c r="E23" t="s">
        <v>207</v>
      </c>
      <c r="F23" s="8" t="s">
        <v>2014</v>
      </c>
      <c r="H23" s="40" t="s">
        <v>2016</v>
      </c>
      <c r="I23" s="40" t="s">
        <v>2016</v>
      </c>
      <c r="J23" s="40" t="s">
        <v>2016</v>
      </c>
      <c r="K23" s="40" t="s">
        <v>2016</v>
      </c>
      <c r="L23" s="40" t="s">
        <v>2016</v>
      </c>
      <c r="M23" s="40" t="s">
        <v>2016</v>
      </c>
      <c r="N23" s="42" t="s">
        <v>2016</v>
      </c>
      <c r="O23"/>
    </row>
    <row r="24" spans="1:15" ht="17" hidden="1" x14ac:dyDescent="0.35">
      <c r="A24">
        <v>22</v>
      </c>
      <c r="B24" t="s">
        <v>208</v>
      </c>
      <c r="C24">
        <v>2024</v>
      </c>
      <c r="D24" t="s">
        <v>210</v>
      </c>
      <c r="E24" t="s">
        <v>213</v>
      </c>
      <c r="F24" s="8" t="s">
        <v>2014</v>
      </c>
      <c r="H24" s="40" t="s">
        <v>2016</v>
      </c>
      <c r="I24" s="40" t="s">
        <v>2016</v>
      </c>
      <c r="J24" s="40" t="s">
        <v>2016</v>
      </c>
      <c r="K24" s="40" t="s">
        <v>2016</v>
      </c>
      <c r="L24" s="40" t="s">
        <v>2016</v>
      </c>
      <c r="M24" s="40" t="s">
        <v>2016</v>
      </c>
      <c r="N24" s="42" t="s">
        <v>2016</v>
      </c>
      <c r="O24"/>
    </row>
    <row r="25" spans="1:15" ht="17" hidden="1" x14ac:dyDescent="0.35">
      <c r="A25">
        <v>23</v>
      </c>
      <c r="B25" t="s">
        <v>214</v>
      </c>
      <c r="C25">
        <v>2024</v>
      </c>
      <c r="D25" t="s">
        <v>217</v>
      </c>
      <c r="E25" t="s">
        <v>220</v>
      </c>
      <c r="F25" s="8" t="s">
        <v>2014</v>
      </c>
      <c r="H25" s="40" t="s">
        <v>2016</v>
      </c>
      <c r="I25" s="40" t="s">
        <v>2016</v>
      </c>
      <c r="J25" s="40" t="s">
        <v>2016</v>
      </c>
      <c r="K25" s="40" t="s">
        <v>2016</v>
      </c>
      <c r="L25" s="40" t="s">
        <v>2016</v>
      </c>
      <c r="M25" s="40" t="s">
        <v>2016</v>
      </c>
      <c r="N25" s="42" t="s">
        <v>2016</v>
      </c>
      <c r="O25"/>
    </row>
    <row r="26" spans="1:15" ht="17" hidden="1" x14ac:dyDescent="0.35">
      <c r="A26">
        <v>24</v>
      </c>
      <c r="B26" t="s">
        <v>221</v>
      </c>
      <c r="C26">
        <v>2024</v>
      </c>
      <c r="D26" t="s">
        <v>224</v>
      </c>
      <c r="E26" t="s">
        <v>227</v>
      </c>
      <c r="F26" s="8" t="s">
        <v>2014</v>
      </c>
      <c r="H26" s="40" t="s">
        <v>2016</v>
      </c>
      <c r="I26" s="40" t="s">
        <v>2016</v>
      </c>
      <c r="J26" s="40" t="s">
        <v>2016</v>
      </c>
      <c r="K26" s="40" t="s">
        <v>2016</v>
      </c>
      <c r="L26" s="40" t="s">
        <v>2016</v>
      </c>
      <c r="M26" s="40" t="s">
        <v>2016</v>
      </c>
      <c r="N26" s="42" t="s">
        <v>2016</v>
      </c>
      <c r="O26"/>
    </row>
    <row r="27" spans="1:15" ht="17" hidden="1" x14ac:dyDescent="0.35">
      <c r="A27">
        <v>25</v>
      </c>
      <c r="B27" t="s">
        <v>228</v>
      </c>
      <c r="C27">
        <v>2024</v>
      </c>
      <c r="D27" t="s">
        <v>231</v>
      </c>
      <c r="E27" t="s">
        <v>234</v>
      </c>
      <c r="F27" s="8" t="s">
        <v>2014</v>
      </c>
      <c r="H27" s="40" t="s">
        <v>2016</v>
      </c>
      <c r="I27" s="40" t="s">
        <v>2016</v>
      </c>
      <c r="J27" s="40" t="s">
        <v>2016</v>
      </c>
      <c r="K27" s="40" t="s">
        <v>2016</v>
      </c>
      <c r="L27" s="40" t="s">
        <v>2016</v>
      </c>
      <c r="M27" s="40" t="s">
        <v>2016</v>
      </c>
      <c r="N27" s="42" t="s">
        <v>2016</v>
      </c>
      <c r="O27"/>
    </row>
    <row r="28" spans="1:15" ht="17" hidden="1" x14ac:dyDescent="0.35">
      <c r="A28">
        <v>26</v>
      </c>
      <c r="B28" t="s">
        <v>235</v>
      </c>
      <c r="C28">
        <v>2024</v>
      </c>
      <c r="D28" t="s">
        <v>238</v>
      </c>
      <c r="E28" t="s">
        <v>241</v>
      </c>
      <c r="F28" s="8" t="s">
        <v>2014</v>
      </c>
      <c r="H28" s="40" t="s">
        <v>2016</v>
      </c>
      <c r="I28" s="40" t="s">
        <v>2016</v>
      </c>
      <c r="J28" s="40" t="s">
        <v>2016</v>
      </c>
      <c r="K28" s="40" t="s">
        <v>2016</v>
      </c>
      <c r="L28" s="40" t="s">
        <v>2016</v>
      </c>
      <c r="M28" s="40" t="s">
        <v>2016</v>
      </c>
      <c r="N28" s="42" t="s">
        <v>2016</v>
      </c>
      <c r="O28"/>
    </row>
    <row r="29" spans="1:15" ht="17" hidden="1" x14ac:dyDescent="0.35">
      <c r="A29">
        <v>27</v>
      </c>
      <c r="B29" t="s">
        <v>242</v>
      </c>
      <c r="C29">
        <v>2024</v>
      </c>
      <c r="D29" t="s">
        <v>245</v>
      </c>
      <c r="E29" t="s">
        <v>248</v>
      </c>
      <c r="F29" s="8" t="s">
        <v>2014</v>
      </c>
      <c r="H29" s="40" t="s">
        <v>2016</v>
      </c>
      <c r="I29" s="40" t="s">
        <v>2016</v>
      </c>
      <c r="J29" s="40" t="s">
        <v>2016</v>
      </c>
      <c r="K29" s="40" t="s">
        <v>2016</v>
      </c>
      <c r="L29" s="40" t="s">
        <v>2016</v>
      </c>
      <c r="M29" s="40" t="s">
        <v>2016</v>
      </c>
      <c r="N29" s="42" t="s">
        <v>2016</v>
      </c>
      <c r="O29"/>
    </row>
    <row r="30" spans="1:15" ht="17" hidden="1" x14ac:dyDescent="0.35">
      <c r="A30">
        <v>28</v>
      </c>
      <c r="B30" t="s">
        <v>249</v>
      </c>
      <c r="C30">
        <v>2024</v>
      </c>
      <c r="D30" t="s">
        <v>252</v>
      </c>
      <c r="E30" t="s">
        <v>255</v>
      </c>
      <c r="F30" s="8" t="s">
        <v>2014</v>
      </c>
      <c r="H30" s="40" t="s">
        <v>2016</v>
      </c>
      <c r="I30" s="40" t="s">
        <v>2016</v>
      </c>
      <c r="J30" s="40" t="s">
        <v>2016</v>
      </c>
      <c r="K30" s="40" t="s">
        <v>2016</v>
      </c>
      <c r="L30" s="40" t="s">
        <v>2016</v>
      </c>
      <c r="M30" s="40" t="s">
        <v>2016</v>
      </c>
      <c r="N30" s="42" t="s">
        <v>2016</v>
      </c>
      <c r="O30"/>
    </row>
    <row r="31" spans="1:15" ht="17" hidden="1" x14ac:dyDescent="0.35">
      <c r="A31">
        <v>29</v>
      </c>
      <c r="B31" t="s">
        <v>256</v>
      </c>
      <c r="C31">
        <v>2024</v>
      </c>
      <c r="D31" t="s">
        <v>259</v>
      </c>
      <c r="E31" t="s">
        <v>262</v>
      </c>
      <c r="F31" s="8" t="s">
        <v>2014</v>
      </c>
      <c r="H31" s="40" t="s">
        <v>2016</v>
      </c>
      <c r="I31" s="40" t="s">
        <v>2016</v>
      </c>
      <c r="J31" s="40" t="s">
        <v>2016</v>
      </c>
      <c r="K31" s="40" t="s">
        <v>2016</v>
      </c>
      <c r="L31" s="40" t="s">
        <v>2016</v>
      </c>
      <c r="M31" s="40" t="s">
        <v>2016</v>
      </c>
      <c r="N31" s="42" t="s">
        <v>2016</v>
      </c>
      <c r="O31"/>
    </row>
    <row r="32" spans="1:15" ht="17" hidden="1" x14ac:dyDescent="0.35">
      <c r="A32">
        <v>30</v>
      </c>
      <c r="B32" t="s">
        <v>263</v>
      </c>
      <c r="C32">
        <v>2024</v>
      </c>
      <c r="D32" t="s">
        <v>266</v>
      </c>
      <c r="E32" t="s">
        <v>269</v>
      </c>
      <c r="F32" s="8" t="s">
        <v>2014</v>
      </c>
      <c r="H32" s="40" t="s">
        <v>2016</v>
      </c>
      <c r="I32" s="40" t="s">
        <v>2016</v>
      </c>
      <c r="J32" s="40" t="s">
        <v>2016</v>
      </c>
      <c r="K32" s="40" t="s">
        <v>2016</v>
      </c>
      <c r="L32" s="40" t="s">
        <v>2016</v>
      </c>
      <c r="M32" s="40" t="s">
        <v>2016</v>
      </c>
      <c r="N32" s="42" t="s">
        <v>2016</v>
      </c>
      <c r="O32"/>
    </row>
    <row r="33" spans="1:15" ht="17" customHeight="1" x14ac:dyDescent="0.35">
      <c r="A33" s="1">
        <v>31</v>
      </c>
      <c r="B33" s="1" t="s">
        <v>270</v>
      </c>
      <c r="C33" s="1">
        <v>2024</v>
      </c>
      <c r="D33" s="1" t="s">
        <v>272</v>
      </c>
      <c r="E33" s="1" t="s">
        <v>275</v>
      </c>
      <c r="F33" s="35" t="s">
        <v>2018</v>
      </c>
      <c r="H33" s="52" t="s">
        <v>2327</v>
      </c>
      <c r="I33" s="40" t="s">
        <v>2016</v>
      </c>
      <c r="J33" s="40" t="s">
        <v>2016</v>
      </c>
      <c r="K33" s="40" t="s">
        <v>2016</v>
      </c>
      <c r="L33" s="40" t="s">
        <v>2016</v>
      </c>
      <c r="M33" s="40" t="s">
        <v>2016</v>
      </c>
      <c r="N33" s="42" t="s">
        <v>2307</v>
      </c>
      <c r="O33"/>
    </row>
    <row r="34" spans="1:15" ht="17" hidden="1" x14ac:dyDescent="0.35">
      <c r="A34">
        <v>32</v>
      </c>
      <c r="B34" t="s">
        <v>276</v>
      </c>
      <c r="C34">
        <v>2024</v>
      </c>
      <c r="D34" t="s">
        <v>278</v>
      </c>
      <c r="E34" t="s">
        <v>281</v>
      </c>
      <c r="F34" s="8" t="s">
        <v>2014</v>
      </c>
      <c r="H34" s="40" t="s">
        <v>2016</v>
      </c>
      <c r="I34" s="40" t="s">
        <v>2016</v>
      </c>
      <c r="J34" s="40" t="s">
        <v>2016</v>
      </c>
      <c r="K34" s="40" t="s">
        <v>2016</v>
      </c>
      <c r="L34" s="40" t="s">
        <v>2016</v>
      </c>
      <c r="M34" s="40" t="s">
        <v>2016</v>
      </c>
      <c r="N34" s="42" t="s">
        <v>2016</v>
      </c>
      <c r="O34"/>
    </row>
    <row r="35" spans="1:15" ht="17" hidden="1" x14ac:dyDescent="0.35">
      <c r="A35">
        <v>33</v>
      </c>
      <c r="B35" t="s">
        <v>282</v>
      </c>
      <c r="C35">
        <v>2024</v>
      </c>
      <c r="D35" t="s">
        <v>284</v>
      </c>
      <c r="E35" t="s">
        <v>287</v>
      </c>
      <c r="F35" s="8" t="s">
        <v>2014</v>
      </c>
      <c r="H35" s="40" t="s">
        <v>2016</v>
      </c>
      <c r="I35" s="40" t="s">
        <v>2016</v>
      </c>
      <c r="J35" s="40" t="s">
        <v>2016</v>
      </c>
      <c r="K35" s="40" t="s">
        <v>2016</v>
      </c>
      <c r="L35" s="40" t="s">
        <v>2016</v>
      </c>
      <c r="M35" s="40" t="s">
        <v>2016</v>
      </c>
      <c r="N35" s="42" t="s">
        <v>2016</v>
      </c>
      <c r="O35"/>
    </row>
    <row r="36" spans="1:15" ht="17" hidden="1" x14ac:dyDescent="0.35">
      <c r="A36">
        <v>34</v>
      </c>
      <c r="B36" t="s">
        <v>288</v>
      </c>
      <c r="C36">
        <v>2024</v>
      </c>
      <c r="D36" t="s">
        <v>290</v>
      </c>
      <c r="E36" t="s">
        <v>293</v>
      </c>
      <c r="F36" s="8" t="s">
        <v>2014</v>
      </c>
      <c r="H36" s="40" t="s">
        <v>2016</v>
      </c>
      <c r="I36" s="40" t="s">
        <v>2016</v>
      </c>
      <c r="J36" s="40" t="s">
        <v>2016</v>
      </c>
      <c r="K36" s="40" t="s">
        <v>2016</v>
      </c>
      <c r="L36" s="40" t="s">
        <v>2016</v>
      </c>
      <c r="M36" s="40" t="s">
        <v>2016</v>
      </c>
      <c r="N36" s="42" t="s">
        <v>2016</v>
      </c>
      <c r="O36"/>
    </row>
    <row r="37" spans="1:15" ht="17" hidden="1" x14ac:dyDescent="0.35">
      <c r="A37">
        <v>35</v>
      </c>
      <c r="B37" t="s">
        <v>294</v>
      </c>
      <c r="C37">
        <v>2024</v>
      </c>
      <c r="E37" t="s">
        <v>299</v>
      </c>
      <c r="F37" s="8" t="s">
        <v>2014</v>
      </c>
      <c r="H37" s="40" t="s">
        <v>2016</v>
      </c>
      <c r="I37" s="40" t="s">
        <v>2016</v>
      </c>
      <c r="J37" s="40" t="s">
        <v>2016</v>
      </c>
      <c r="K37" s="40" t="s">
        <v>2016</v>
      </c>
      <c r="L37" s="40" t="s">
        <v>2016</v>
      </c>
      <c r="M37" s="40" t="s">
        <v>2016</v>
      </c>
      <c r="N37" s="42" t="s">
        <v>2016</v>
      </c>
      <c r="O37"/>
    </row>
    <row r="38" spans="1:15" ht="17" hidden="1" x14ac:dyDescent="0.35">
      <c r="A38">
        <v>36</v>
      </c>
      <c r="B38" t="s">
        <v>300</v>
      </c>
      <c r="C38">
        <v>2024</v>
      </c>
      <c r="D38" t="s">
        <v>302</v>
      </c>
      <c r="E38" t="s">
        <v>305</v>
      </c>
      <c r="F38" s="8" t="s">
        <v>2014</v>
      </c>
      <c r="H38" s="40" t="s">
        <v>2016</v>
      </c>
      <c r="I38" s="40" t="s">
        <v>2016</v>
      </c>
      <c r="J38" s="40" t="s">
        <v>2016</v>
      </c>
      <c r="K38" s="40" t="s">
        <v>2016</v>
      </c>
      <c r="L38" s="40" t="s">
        <v>2016</v>
      </c>
      <c r="M38" s="40" t="s">
        <v>2016</v>
      </c>
      <c r="N38" s="42" t="s">
        <v>2016</v>
      </c>
      <c r="O38"/>
    </row>
    <row r="39" spans="1:15" ht="17" hidden="1" x14ac:dyDescent="0.35">
      <c r="A39">
        <v>37</v>
      </c>
      <c r="B39" t="s">
        <v>306</v>
      </c>
      <c r="C39">
        <v>2024</v>
      </c>
      <c r="D39" t="s">
        <v>308</v>
      </c>
      <c r="E39" t="s">
        <v>311</v>
      </c>
      <c r="F39" s="8" t="s">
        <v>2014</v>
      </c>
      <c r="H39" s="40" t="s">
        <v>2016</v>
      </c>
      <c r="I39" s="40" t="s">
        <v>2016</v>
      </c>
      <c r="J39" s="40" t="s">
        <v>2016</v>
      </c>
      <c r="K39" s="40" t="s">
        <v>2016</v>
      </c>
      <c r="L39" s="40" t="s">
        <v>2016</v>
      </c>
      <c r="M39" s="40" t="s">
        <v>2016</v>
      </c>
      <c r="N39" s="42" t="s">
        <v>2016</v>
      </c>
      <c r="O39"/>
    </row>
    <row r="40" spans="1:15" ht="17" hidden="1" x14ac:dyDescent="0.35">
      <c r="A40">
        <v>38</v>
      </c>
      <c r="B40" t="s">
        <v>312</v>
      </c>
      <c r="C40">
        <v>2024</v>
      </c>
      <c r="D40" t="s">
        <v>314</v>
      </c>
      <c r="E40" t="s">
        <v>317</v>
      </c>
      <c r="F40" s="8" t="s">
        <v>2014</v>
      </c>
      <c r="H40" s="40" t="s">
        <v>2016</v>
      </c>
      <c r="I40" s="40" t="s">
        <v>2016</v>
      </c>
      <c r="J40" s="40" t="s">
        <v>2016</v>
      </c>
      <c r="K40" s="40" t="s">
        <v>2016</v>
      </c>
      <c r="L40" s="40" t="s">
        <v>2016</v>
      </c>
      <c r="M40" s="40" t="s">
        <v>2016</v>
      </c>
      <c r="N40" s="42" t="s">
        <v>2016</v>
      </c>
      <c r="O40"/>
    </row>
    <row r="41" spans="1:15" ht="17" customHeight="1" x14ac:dyDescent="0.35">
      <c r="A41" s="1">
        <v>39</v>
      </c>
      <c r="B41" s="1" t="s">
        <v>318</v>
      </c>
      <c r="C41" s="1">
        <v>2024</v>
      </c>
      <c r="D41" s="1" t="s">
        <v>320</v>
      </c>
      <c r="E41" s="1" t="s">
        <v>323</v>
      </c>
      <c r="F41" s="35" t="s">
        <v>2018</v>
      </c>
      <c r="H41" s="38" t="s">
        <v>2328</v>
      </c>
      <c r="I41" s="38" t="s">
        <v>2329</v>
      </c>
      <c r="J41" s="38" t="s">
        <v>2330</v>
      </c>
      <c r="K41" s="40" t="s">
        <v>2016</v>
      </c>
      <c r="L41" s="38" t="s">
        <v>2331</v>
      </c>
      <c r="M41" s="40"/>
      <c r="N41" s="42" t="s">
        <v>2312</v>
      </c>
      <c r="O41"/>
    </row>
    <row r="42" spans="1:15" ht="17" hidden="1" x14ac:dyDescent="0.35">
      <c r="A42">
        <v>40</v>
      </c>
      <c r="B42" t="s">
        <v>324</v>
      </c>
      <c r="C42">
        <v>2024</v>
      </c>
      <c r="D42" t="s">
        <v>327</v>
      </c>
      <c r="E42" t="s">
        <v>330</v>
      </c>
      <c r="F42" s="8" t="s">
        <v>2014</v>
      </c>
      <c r="H42" s="40" t="s">
        <v>2016</v>
      </c>
      <c r="I42" s="40" t="s">
        <v>2016</v>
      </c>
      <c r="J42" s="40" t="s">
        <v>2016</v>
      </c>
      <c r="K42" s="40" t="s">
        <v>2016</v>
      </c>
      <c r="L42" s="40" t="s">
        <v>2016</v>
      </c>
      <c r="M42" s="40" t="s">
        <v>2016</v>
      </c>
      <c r="N42" s="42" t="s">
        <v>2016</v>
      </c>
      <c r="O42"/>
    </row>
    <row r="43" spans="1:15" ht="17" customHeight="1" x14ac:dyDescent="0.35">
      <c r="A43" s="1">
        <v>41</v>
      </c>
      <c r="B43" s="1" t="s">
        <v>331</v>
      </c>
      <c r="C43" s="1">
        <v>2024</v>
      </c>
      <c r="D43" s="1" t="s">
        <v>334</v>
      </c>
      <c r="E43" s="1" t="s">
        <v>337</v>
      </c>
      <c r="F43" s="35" t="s">
        <v>2018</v>
      </c>
      <c r="H43" s="38" t="s">
        <v>2332</v>
      </c>
      <c r="I43" s="38" t="s">
        <v>2333</v>
      </c>
      <c r="J43" s="38" t="s">
        <v>2334</v>
      </c>
      <c r="K43" s="38" t="s">
        <v>2335</v>
      </c>
      <c r="L43" s="38" t="s">
        <v>2336</v>
      </c>
      <c r="M43" s="38" t="s">
        <v>2337</v>
      </c>
      <c r="N43" s="42" t="s">
        <v>2312</v>
      </c>
      <c r="O43"/>
    </row>
    <row r="44" spans="1:15" ht="17" hidden="1" x14ac:dyDescent="0.35">
      <c r="A44">
        <v>42</v>
      </c>
      <c r="B44" t="s">
        <v>338</v>
      </c>
      <c r="C44">
        <v>2024</v>
      </c>
      <c r="D44" t="s">
        <v>340</v>
      </c>
      <c r="E44" t="s">
        <v>343</v>
      </c>
      <c r="F44" s="8" t="s">
        <v>2014</v>
      </c>
      <c r="H44" s="40" t="s">
        <v>2016</v>
      </c>
      <c r="I44" s="40" t="s">
        <v>2016</v>
      </c>
      <c r="J44" s="40" t="s">
        <v>2016</v>
      </c>
      <c r="K44" s="40" t="s">
        <v>2016</v>
      </c>
      <c r="L44" s="40" t="s">
        <v>2016</v>
      </c>
      <c r="M44" s="40" t="s">
        <v>2016</v>
      </c>
      <c r="N44" s="42" t="s">
        <v>2016</v>
      </c>
      <c r="O44"/>
    </row>
    <row r="45" spans="1:15" ht="17" hidden="1" x14ac:dyDescent="0.35">
      <c r="A45">
        <v>43</v>
      </c>
      <c r="B45" t="s">
        <v>344</v>
      </c>
      <c r="C45">
        <v>2024</v>
      </c>
      <c r="D45" t="s">
        <v>347</v>
      </c>
      <c r="E45" t="s">
        <v>350</v>
      </c>
      <c r="F45" s="8" t="s">
        <v>2014</v>
      </c>
      <c r="H45" s="40" t="s">
        <v>2016</v>
      </c>
      <c r="I45" s="40" t="s">
        <v>2016</v>
      </c>
      <c r="J45" s="40" t="s">
        <v>2016</v>
      </c>
      <c r="K45" s="40" t="s">
        <v>2016</v>
      </c>
      <c r="L45" s="40" t="s">
        <v>2016</v>
      </c>
      <c r="M45" s="40" t="s">
        <v>2016</v>
      </c>
      <c r="N45" s="42" t="s">
        <v>2016</v>
      </c>
      <c r="O45"/>
    </row>
    <row r="46" spans="1:15" ht="17" hidden="1" x14ac:dyDescent="0.35">
      <c r="A46">
        <v>44</v>
      </c>
      <c r="B46" t="s">
        <v>351</v>
      </c>
      <c r="C46">
        <v>2024</v>
      </c>
      <c r="D46" t="s">
        <v>354</v>
      </c>
      <c r="E46" t="s">
        <v>357</v>
      </c>
      <c r="F46" s="8" t="s">
        <v>2014</v>
      </c>
      <c r="H46" s="40" t="s">
        <v>2016</v>
      </c>
      <c r="I46" s="40" t="s">
        <v>2016</v>
      </c>
      <c r="J46" s="40" t="s">
        <v>2016</v>
      </c>
      <c r="K46" s="40" t="s">
        <v>2016</v>
      </c>
      <c r="L46" s="40" t="s">
        <v>2016</v>
      </c>
      <c r="M46" s="40" t="s">
        <v>2016</v>
      </c>
      <c r="N46" s="42" t="s">
        <v>2016</v>
      </c>
      <c r="O46"/>
    </row>
    <row r="47" spans="1:15" ht="17" hidden="1" x14ac:dyDescent="0.35">
      <c r="A47">
        <v>45</v>
      </c>
      <c r="B47" t="s">
        <v>358</v>
      </c>
      <c r="C47">
        <v>2024</v>
      </c>
      <c r="D47" t="s">
        <v>360</v>
      </c>
      <c r="E47" t="s">
        <v>363</v>
      </c>
      <c r="F47" s="8" t="s">
        <v>2014</v>
      </c>
      <c r="H47" s="40" t="s">
        <v>2016</v>
      </c>
      <c r="I47" s="40" t="s">
        <v>2016</v>
      </c>
      <c r="J47" s="40" t="s">
        <v>2016</v>
      </c>
      <c r="K47" s="40" t="s">
        <v>2016</v>
      </c>
      <c r="L47" s="40" t="s">
        <v>2016</v>
      </c>
      <c r="M47" s="40" t="s">
        <v>2016</v>
      </c>
      <c r="N47" s="42" t="s">
        <v>2016</v>
      </c>
      <c r="O47"/>
    </row>
    <row r="48" spans="1:15" ht="17" hidden="1" x14ac:dyDescent="0.35">
      <c r="A48">
        <v>46</v>
      </c>
      <c r="B48" t="s">
        <v>364</v>
      </c>
      <c r="C48">
        <v>2024</v>
      </c>
      <c r="D48" t="s">
        <v>366</v>
      </c>
      <c r="E48" t="s">
        <v>369</v>
      </c>
      <c r="F48" s="8" t="s">
        <v>2014</v>
      </c>
      <c r="H48" s="40" t="s">
        <v>2016</v>
      </c>
      <c r="I48" s="40" t="s">
        <v>2016</v>
      </c>
      <c r="J48" s="40" t="s">
        <v>2016</v>
      </c>
      <c r="K48" s="40" t="s">
        <v>2016</v>
      </c>
      <c r="L48" s="40" t="s">
        <v>2016</v>
      </c>
      <c r="M48" s="40" t="s">
        <v>2016</v>
      </c>
      <c r="N48" s="42" t="s">
        <v>2016</v>
      </c>
      <c r="O48"/>
    </row>
    <row r="49" spans="1:15" ht="17" hidden="1" x14ac:dyDescent="0.35">
      <c r="A49">
        <v>47</v>
      </c>
      <c r="B49" t="s">
        <v>370</v>
      </c>
      <c r="C49">
        <v>2024</v>
      </c>
      <c r="D49" t="s">
        <v>372</v>
      </c>
      <c r="E49" t="s">
        <v>375</v>
      </c>
      <c r="F49" s="8" t="s">
        <v>2014</v>
      </c>
      <c r="H49" s="40" t="s">
        <v>2016</v>
      </c>
      <c r="I49" s="40" t="s">
        <v>2016</v>
      </c>
      <c r="J49" s="40" t="s">
        <v>2016</v>
      </c>
      <c r="K49" s="40" t="s">
        <v>2016</v>
      </c>
      <c r="L49" s="40" t="s">
        <v>2016</v>
      </c>
      <c r="M49" s="40" t="s">
        <v>2016</v>
      </c>
      <c r="N49" s="42" t="s">
        <v>2016</v>
      </c>
      <c r="O49"/>
    </row>
    <row r="50" spans="1:15" ht="17" hidden="1" x14ac:dyDescent="0.35">
      <c r="A50">
        <v>48</v>
      </c>
      <c r="B50" t="s">
        <v>376</v>
      </c>
      <c r="C50">
        <v>2024</v>
      </c>
      <c r="D50" t="s">
        <v>378</v>
      </c>
      <c r="E50" t="s">
        <v>381</v>
      </c>
      <c r="F50" s="8" t="s">
        <v>2014</v>
      </c>
      <c r="H50" s="40" t="s">
        <v>2016</v>
      </c>
      <c r="I50" s="40" t="s">
        <v>2016</v>
      </c>
      <c r="J50" s="40" t="s">
        <v>2016</v>
      </c>
      <c r="K50" s="40" t="s">
        <v>2016</v>
      </c>
      <c r="L50" s="40" t="s">
        <v>2016</v>
      </c>
      <c r="M50" s="40" t="s">
        <v>2016</v>
      </c>
      <c r="N50" s="42" t="s">
        <v>2016</v>
      </c>
      <c r="O50"/>
    </row>
    <row r="51" spans="1:15" ht="17" hidden="1" x14ac:dyDescent="0.35">
      <c r="A51">
        <v>49</v>
      </c>
      <c r="B51" t="s">
        <v>382</v>
      </c>
      <c r="C51">
        <v>2024</v>
      </c>
      <c r="D51" t="s">
        <v>384</v>
      </c>
      <c r="E51" t="s">
        <v>387</v>
      </c>
      <c r="F51" s="8" t="s">
        <v>2014</v>
      </c>
      <c r="H51" s="40" t="s">
        <v>2016</v>
      </c>
      <c r="I51" s="40" t="s">
        <v>2016</v>
      </c>
      <c r="J51" s="40" t="s">
        <v>2016</v>
      </c>
      <c r="K51" s="40" t="s">
        <v>2016</v>
      </c>
      <c r="L51" s="40" t="s">
        <v>2016</v>
      </c>
      <c r="M51" s="40" t="s">
        <v>2016</v>
      </c>
      <c r="N51" s="42" t="s">
        <v>2016</v>
      </c>
      <c r="O51"/>
    </row>
    <row r="52" spans="1:15" ht="17" customHeight="1" x14ac:dyDescent="0.35">
      <c r="A52" s="1">
        <v>50</v>
      </c>
      <c r="B52" s="1" t="s">
        <v>388</v>
      </c>
      <c r="C52" s="1">
        <v>2024</v>
      </c>
      <c r="D52" s="1" t="s">
        <v>390</v>
      </c>
      <c r="E52" s="1" t="s">
        <v>393</v>
      </c>
      <c r="F52" s="35" t="s">
        <v>2018</v>
      </c>
      <c r="H52" s="38" t="s">
        <v>2338</v>
      </c>
      <c r="I52" s="38" t="s">
        <v>2339</v>
      </c>
      <c r="J52" s="38" t="s">
        <v>2340</v>
      </c>
      <c r="K52" s="40" t="s">
        <v>2016</v>
      </c>
      <c r="L52" s="40" t="s">
        <v>2016</v>
      </c>
      <c r="M52" s="40" t="s">
        <v>2016</v>
      </c>
      <c r="N52" s="42" t="s">
        <v>2312</v>
      </c>
      <c r="O52"/>
    </row>
    <row r="53" spans="1:15" ht="17" hidden="1" x14ac:dyDescent="0.35">
      <c r="A53">
        <v>51</v>
      </c>
      <c r="B53" t="s">
        <v>394</v>
      </c>
      <c r="C53">
        <v>2024</v>
      </c>
      <c r="D53" t="s">
        <v>397</v>
      </c>
      <c r="E53" t="s">
        <v>400</v>
      </c>
      <c r="F53" s="8" t="s">
        <v>2014</v>
      </c>
      <c r="H53" s="40" t="s">
        <v>2016</v>
      </c>
      <c r="I53" s="40" t="s">
        <v>2016</v>
      </c>
      <c r="J53" s="40" t="s">
        <v>2016</v>
      </c>
      <c r="K53" s="40" t="s">
        <v>2016</v>
      </c>
      <c r="L53" s="40" t="s">
        <v>2016</v>
      </c>
      <c r="M53" s="40" t="s">
        <v>2016</v>
      </c>
      <c r="N53" s="42" t="s">
        <v>2016</v>
      </c>
      <c r="O53"/>
    </row>
    <row r="54" spans="1:15" ht="17" hidden="1" x14ac:dyDescent="0.35">
      <c r="A54">
        <v>52</v>
      </c>
      <c r="B54" t="s">
        <v>401</v>
      </c>
      <c r="C54">
        <v>2024</v>
      </c>
      <c r="D54" t="s">
        <v>404</v>
      </c>
      <c r="E54" t="s">
        <v>407</v>
      </c>
      <c r="F54" s="8" t="s">
        <v>2014</v>
      </c>
      <c r="H54" s="40" t="s">
        <v>2016</v>
      </c>
      <c r="I54" s="40" t="s">
        <v>2016</v>
      </c>
      <c r="J54" s="40" t="s">
        <v>2016</v>
      </c>
      <c r="K54" s="40" t="s">
        <v>2016</v>
      </c>
      <c r="L54" s="40" t="s">
        <v>2016</v>
      </c>
      <c r="M54" s="40" t="s">
        <v>2016</v>
      </c>
      <c r="N54" s="42" t="s">
        <v>2016</v>
      </c>
      <c r="O54"/>
    </row>
    <row r="55" spans="1:15" ht="17" hidden="1" x14ac:dyDescent="0.35">
      <c r="A55">
        <v>53</v>
      </c>
      <c r="B55" t="s">
        <v>408</v>
      </c>
      <c r="C55">
        <v>2024</v>
      </c>
      <c r="D55" t="s">
        <v>410</v>
      </c>
      <c r="E55" t="s">
        <v>413</v>
      </c>
      <c r="F55" s="8" t="s">
        <v>2014</v>
      </c>
      <c r="H55" s="40" t="s">
        <v>2016</v>
      </c>
      <c r="I55" s="40" t="s">
        <v>2016</v>
      </c>
      <c r="J55" s="40" t="s">
        <v>2016</v>
      </c>
      <c r="K55" s="40" t="s">
        <v>2016</v>
      </c>
      <c r="L55" s="40" t="s">
        <v>2016</v>
      </c>
      <c r="M55" s="40" t="s">
        <v>2016</v>
      </c>
      <c r="N55" s="42" t="s">
        <v>2016</v>
      </c>
      <c r="O55"/>
    </row>
    <row r="56" spans="1:15" ht="17" hidden="1" x14ac:dyDescent="0.35">
      <c r="A56">
        <v>54</v>
      </c>
      <c r="B56" t="s">
        <v>414</v>
      </c>
      <c r="C56">
        <v>2024</v>
      </c>
      <c r="D56" t="s">
        <v>416</v>
      </c>
      <c r="E56" t="s">
        <v>419</v>
      </c>
      <c r="F56" s="8" t="s">
        <v>2014</v>
      </c>
      <c r="H56" s="40" t="s">
        <v>2016</v>
      </c>
      <c r="I56" s="40" t="s">
        <v>2016</v>
      </c>
      <c r="J56" s="40" t="s">
        <v>2016</v>
      </c>
      <c r="K56" s="40" t="s">
        <v>2016</v>
      </c>
      <c r="L56" s="40" t="s">
        <v>2016</v>
      </c>
      <c r="M56" s="40" t="s">
        <v>2016</v>
      </c>
      <c r="N56" s="42" t="s">
        <v>2016</v>
      </c>
      <c r="O56"/>
    </row>
    <row r="57" spans="1:15" ht="17" hidden="1" x14ac:dyDescent="0.35">
      <c r="A57">
        <v>55</v>
      </c>
      <c r="B57" t="s">
        <v>420</v>
      </c>
      <c r="C57">
        <v>2024</v>
      </c>
      <c r="D57" t="s">
        <v>421</v>
      </c>
      <c r="E57" t="s">
        <v>424</v>
      </c>
      <c r="F57" s="8" t="s">
        <v>2014</v>
      </c>
      <c r="H57" s="40" t="s">
        <v>2016</v>
      </c>
      <c r="I57" s="40" t="s">
        <v>2016</v>
      </c>
      <c r="J57" s="40" t="s">
        <v>2016</v>
      </c>
      <c r="K57" s="40" t="s">
        <v>2016</v>
      </c>
      <c r="L57" s="40" t="s">
        <v>2016</v>
      </c>
      <c r="M57" s="40" t="s">
        <v>2016</v>
      </c>
      <c r="N57" s="42" t="s">
        <v>2016</v>
      </c>
      <c r="O57"/>
    </row>
    <row r="58" spans="1:15" ht="17" hidden="1" x14ac:dyDescent="0.35">
      <c r="A58">
        <v>56</v>
      </c>
      <c r="B58" t="s">
        <v>425</v>
      </c>
      <c r="C58">
        <v>2024</v>
      </c>
      <c r="D58" t="s">
        <v>427</v>
      </c>
      <c r="E58" t="s">
        <v>430</v>
      </c>
      <c r="F58" s="8" t="s">
        <v>2014</v>
      </c>
      <c r="H58" s="40" t="s">
        <v>2016</v>
      </c>
      <c r="I58" s="40" t="s">
        <v>2016</v>
      </c>
      <c r="J58" s="40" t="s">
        <v>2016</v>
      </c>
      <c r="K58" s="40" t="s">
        <v>2016</v>
      </c>
      <c r="L58" s="40" t="s">
        <v>2016</v>
      </c>
      <c r="M58" s="40" t="s">
        <v>2016</v>
      </c>
      <c r="N58" s="42" t="s">
        <v>2016</v>
      </c>
      <c r="O58"/>
    </row>
    <row r="59" spans="1:15" ht="17" hidden="1" x14ac:dyDescent="0.35">
      <c r="A59">
        <v>57</v>
      </c>
      <c r="B59" t="s">
        <v>431</v>
      </c>
      <c r="C59">
        <v>2024</v>
      </c>
      <c r="D59" t="s">
        <v>434</v>
      </c>
      <c r="E59" t="s">
        <v>437</v>
      </c>
      <c r="F59" s="8" t="s">
        <v>2014</v>
      </c>
      <c r="H59" s="40" t="s">
        <v>2016</v>
      </c>
      <c r="I59" s="40" t="s">
        <v>2016</v>
      </c>
      <c r="J59" s="40" t="s">
        <v>2016</v>
      </c>
      <c r="K59" s="40" t="s">
        <v>2016</v>
      </c>
      <c r="L59" s="40" t="s">
        <v>2016</v>
      </c>
      <c r="M59" s="40" t="s">
        <v>2016</v>
      </c>
      <c r="N59" s="42" t="s">
        <v>2016</v>
      </c>
      <c r="O59"/>
    </row>
    <row r="60" spans="1:15" ht="17" hidden="1" x14ac:dyDescent="0.35">
      <c r="A60">
        <v>58</v>
      </c>
      <c r="B60" t="s">
        <v>438</v>
      </c>
      <c r="C60">
        <v>2024</v>
      </c>
      <c r="D60" t="s">
        <v>441</v>
      </c>
      <c r="E60" t="s">
        <v>444</v>
      </c>
      <c r="F60" s="8" t="s">
        <v>2014</v>
      </c>
      <c r="H60" s="40" t="s">
        <v>2016</v>
      </c>
      <c r="I60" s="40" t="s">
        <v>2016</v>
      </c>
      <c r="J60" s="40" t="s">
        <v>2016</v>
      </c>
      <c r="K60" s="40" t="s">
        <v>2016</v>
      </c>
      <c r="L60" s="40" t="s">
        <v>2016</v>
      </c>
      <c r="M60" s="40" t="s">
        <v>2016</v>
      </c>
      <c r="N60" s="42" t="s">
        <v>2016</v>
      </c>
      <c r="O60"/>
    </row>
    <row r="61" spans="1:15" ht="17" hidden="1" x14ac:dyDescent="0.35">
      <c r="A61">
        <v>59</v>
      </c>
      <c r="B61" t="s">
        <v>63</v>
      </c>
      <c r="C61">
        <v>2024</v>
      </c>
      <c r="D61" t="s">
        <v>66</v>
      </c>
      <c r="E61" t="s">
        <v>69</v>
      </c>
      <c r="F61" s="8" t="s">
        <v>2014</v>
      </c>
      <c r="H61" s="40" t="s">
        <v>2016</v>
      </c>
      <c r="I61" s="40" t="s">
        <v>2016</v>
      </c>
      <c r="J61" s="40" t="s">
        <v>2016</v>
      </c>
      <c r="K61" s="40" t="s">
        <v>2016</v>
      </c>
      <c r="L61" s="40" t="s">
        <v>2016</v>
      </c>
      <c r="M61" s="40" t="s">
        <v>2016</v>
      </c>
      <c r="N61" s="42" t="s">
        <v>2016</v>
      </c>
      <c r="O61"/>
    </row>
    <row r="62" spans="1:15" ht="17" hidden="1" x14ac:dyDescent="0.35">
      <c r="A62">
        <v>60</v>
      </c>
      <c r="B62" t="s">
        <v>448</v>
      </c>
      <c r="C62">
        <v>2024</v>
      </c>
      <c r="D62" t="s">
        <v>450</v>
      </c>
      <c r="E62" t="s">
        <v>453</v>
      </c>
      <c r="F62" s="8" t="s">
        <v>2014</v>
      </c>
      <c r="H62" s="40" t="s">
        <v>2016</v>
      </c>
      <c r="I62" s="40" t="s">
        <v>2016</v>
      </c>
      <c r="J62" s="40" t="s">
        <v>2016</v>
      </c>
      <c r="K62" s="40" t="s">
        <v>2016</v>
      </c>
      <c r="L62" s="40" t="s">
        <v>2016</v>
      </c>
      <c r="M62" s="40" t="s">
        <v>2016</v>
      </c>
      <c r="N62" s="42" t="s">
        <v>2016</v>
      </c>
      <c r="O62"/>
    </row>
    <row r="63" spans="1:15" ht="17" customHeight="1" x14ac:dyDescent="0.35">
      <c r="A63" s="1">
        <v>61</v>
      </c>
      <c r="B63" s="1" t="s">
        <v>454</v>
      </c>
      <c r="C63" s="1">
        <v>2024</v>
      </c>
      <c r="D63" s="1" t="s">
        <v>456</v>
      </c>
      <c r="E63" s="1" t="s">
        <v>459</v>
      </c>
      <c r="F63" s="35" t="s">
        <v>2018</v>
      </c>
      <c r="H63" s="38" t="s">
        <v>2341</v>
      </c>
      <c r="I63" s="38" t="s">
        <v>2342</v>
      </c>
      <c r="J63" s="38" t="s">
        <v>2343</v>
      </c>
      <c r="K63" s="38" t="s">
        <v>2344</v>
      </c>
      <c r="L63" s="38" t="s">
        <v>2345</v>
      </c>
      <c r="M63" s="38" t="s">
        <v>2346</v>
      </c>
      <c r="N63" s="42" t="s">
        <v>2312</v>
      </c>
      <c r="O63"/>
    </row>
    <row r="64" spans="1:15" ht="17" hidden="1" x14ac:dyDescent="0.35">
      <c r="A64">
        <v>62</v>
      </c>
      <c r="B64" t="s">
        <v>460</v>
      </c>
      <c r="C64">
        <v>2024</v>
      </c>
      <c r="D64" t="s">
        <v>463</v>
      </c>
      <c r="E64" t="s">
        <v>465</v>
      </c>
      <c r="F64" s="8" t="s">
        <v>2014</v>
      </c>
      <c r="H64" s="40" t="s">
        <v>2016</v>
      </c>
      <c r="I64" s="40" t="s">
        <v>2016</v>
      </c>
      <c r="J64" s="40" t="s">
        <v>2016</v>
      </c>
      <c r="K64" s="40" t="s">
        <v>2016</v>
      </c>
      <c r="L64" s="40" t="s">
        <v>2016</v>
      </c>
      <c r="M64" s="40" t="s">
        <v>2016</v>
      </c>
      <c r="N64" s="42" t="s">
        <v>2016</v>
      </c>
      <c r="O64"/>
    </row>
    <row r="65" spans="1:15" ht="17" hidden="1" x14ac:dyDescent="0.35">
      <c r="A65">
        <v>63</v>
      </c>
      <c r="B65" t="s">
        <v>466</v>
      </c>
      <c r="C65">
        <v>2024</v>
      </c>
      <c r="D65" t="s">
        <v>469</v>
      </c>
      <c r="E65" t="s">
        <v>472</v>
      </c>
      <c r="F65" s="8" t="s">
        <v>2014</v>
      </c>
      <c r="H65" s="40" t="s">
        <v>2016</v>
      </c>
      <c r="I65" s="40" t="s">
        <v>2016</v>
      </c>
      <c r="J65" s="40" t="s">
        <v>2016</v>
      </c>
      <c r="K65" s="40" t="s">
        <v>2016</v>
      </c>
      <c r="L65" s="40" t="s">
        <v>2016</v>
      </c>
      <c r="M65" s="40" t="s">
        <v>2016</v>
      </c>
      <c r="N65" s="42" t="s">
        <v>2016</v>
      </c>
      <c r="O65"/>
    </row>
    <row r="66" spans="1:15" ht="17" hidden="1" x14ac:dyDescent="0.35">
      <c r="A66">
        <v>64</v>
      </c>
      <c r="B66" t="s">
        <v>473</v>
      </c>
      <c r="C66">
        <v>2024</v>
      </c>
      <c r="D66" t="s">
        <v>475</v>
      </c>
      <c r="E66" t="s">
        <v>478</v>
      </c>
      <c r="F66" s="8" t="s">
        <v>2014</v>
      </c>
      <c r="H66" s="40" t="s">
        <v>2016</v>
      </c>
      <c r="I66" s="40" t="s">
        <v>2016</v>
      </c>
      <c r="J66" s="40" t="s">
        <v>2016</v>
      </c>
      <c r="K66" s="40" t="s">
        <v>2016</v>
      </c>
      <c r="L66" s="40" t="s">
        <v>2016</v>
      </c>
      <c r="M66" s="40" t="s">
        <v>2016</v>
      </c>
      <c r="N66" s="42" t="s">
        <v>2016</v>
      </c>
      <c r="O66"/>
    </row>
    <row r="67" spans="1:15" ht="17" hidden="1" x14ac:dyDescent="0.35">
      <c r="A67">
        <v>65</v>
      </c>
      <c r="B67" t="s">
        <v>479</v>
      </c>
      <c r="C67">
        <v>2024</v>
      </c>
      <c r="D67" t="s">
        <v>481</v>
      </c>
      <c r="E67" t="s">
        <v>484</v>
      </c>
      <c r="F67" s="8" t="s">
        <v>2014</v>
      </c>
      <c r="H67" s="40" t="s">
        <v>2016</v>
      </c>
      <c r="I67" s="40" t="s">
        <v>2016</v>
      </c>
      <c r="J67" s="40" t="s">
        <v>2016</v>
      </c>
      <c r="K67" s="40" t="s">
        <v>2016</v>
      </c>
      <c r="L67" s="40" t="s">
        <v>2016</v>
      </c>
      <c r="M67" s="40" t="s">
        <v>2016</v>
      </c>
      <c r="N67" s="42" t="s">
        <v>2016</v>
      </c>
      <c r="O67"/>
    </row>
    <row r="68" spans="1:15" ht="17" customHeight="1" x14ac:dyDescent="0.35">
      <c r="A68" s="1">
        <v>66</v>
      </c>
      <c r="B68" s="1" t="s">
        <v>485</v>
      </c>
      <c r="C68" s="1">
        <v>2024</v>
      </c>
      <c r="D68" s="1" t="s">
        <v>488</v>
      </c>
      <c r="E68" s="1" t="s">
        <v>491</v>
      </c>
      <c r="F68" s="35" t="s">
        <v>2018</v>
      </c>
      <c r="H68" s="38" t="s">
        <v>2347</v>
      </c>
      <c r="I68" s="38" t="s">
        <v>2348</v>
      </c>
      <c r="J68" s="38" t="s">
        <v>2349</v>
      </c>
      <c r="K68" s="38" t="s">
        <v>2350</v>
      </c>
      <c r="L68" s="38" t="s">
        <v>2351</v>
      </c>
      <c r="M68" s="38" t="s">
        <v>2352</v>
      </c>
      <c r="N68" s="42" t="s">
        <v>2312</v>
      </c>
      <c r="O68"/>
    </row>
    <row r="69" spans="1:15" ht="17" hidden="1" x14ac:dyDescent="0.35">
      <c r="A69">
        <v>67</v>
      </c>
      <c r="B69" t="s">
        <v>492</v>
      </c>
      <c r="C69">
        <v>2024</v>
      </c>
      <c r="D69" t="s">
        <v>494</v>
      </c>
      <c r="E69" t="s">
        <v>497</v>
      </c>
      <c r="F69" s="8" t="s">
        <v>2014</v>
      </c>
      <c r="H69" s="40" t="s">
        <v>2016</v>
      </c>
      <c r="I69" s="40" t="s">
        <v>2016</v>
      </c>
      <c r="J69" s="40" t="s">
        <v>2016</v>
      </c>
      <c r="K69" s="40" t="s">
        <v>2016</v>
      </c>
      <c r="L69" s="40" t="s">
        <v>2016</v>
      </c>
      <c r="M69" s="40" t="s">
        <v>2353</v>
      </c>
      <c r="N69" s="42" t="s">
        <v>2016</v>
      </c>
      <c r="O69"/>
    </row>
    <row r="70" spans="1:15" ht="17" hidden="1" x14ac:dyDescent="0.35">
      <c r="A70">
        <v>68</v>
      </c>
      <c r="B70" t="s">
        <v>498</v>
      </c>
      <c r="C70">
        <v>2024</v>
      </c>
      <c r="D70" t="s">
        <v>500</v>
      </c>
      <c r="E70" t="s">
        <v>503</v>
      </c>
      <c r="F70" s="8" t="s">
        <v>2014</v>
      </c>
      <c r="H70" s="40" t="s">
        <v>2016</v>
      </c>
      <c r="I70" s="40" t="s">
        <v>2016</v>
      </c>
      <c r="J70" s="40" t="s">
        <v>2016</v>
      </c>
      <c r="K70" s="40" t="s">
        <v>2016</v>
      </c>
      <c r="L70" s="40" t="s">
        <v>2016</v>
      </c>
      <c r="M70" s="40" t="s">
        <v>2016</v>
      </c>
      <c r="N70" s="42" t="s">
        <v>2016</v>
      </c>
      <c r="O70"/>
    </row>
    <row r="71" spans="1:15" ht="17" customHeight="1" x14ac:dyDescent="0.35">
      <c r="A71" s="1">
        <v>69</v>
      </c>
      <c r="B71" s="1" t="s">
        <v>504</v>
      </c>
      <c r="C71" s="1">
        <v>2024</v>
      </c>
      <c r="D71" s="1" t="s">
        <v>506</v>
      </c>
      <c r="E71" s="1" t="s">
        <v>509</v>
      </c>
      <c r="F71" s="35" t="s">
        <v>2018</v>
      </c>
      <c r="H71" s="38" t="s">
        <v>2354</v>
      </c>
      <c r="I71" s="38" t="s">
        <v>2355</v>
      </c>
      <c r="J71" s="38" t="s">
        <v>2356</v>
      </c>
      <c r="K71" s="40" t="s">
        <v>2016</v>
      </c>
      <c r="L71" s="38" t="s">
        <v>2357</v>
      </c>
      <c r="M71" s="38" t="s">
        <v>2358</v>
      </c>
      <c r="N71" s="42" t="s">
        <v>2312</v>
      </c>
      <c r="O71"/>
    </row>
    <row r="72" spans="1:15" ht="17" hidden="1" x14ac:dyDescent="0.35">
      <c r="A72">
        <v>70</v>
      </c>
      <c r="B72" t="s">
        <v>510</v>
      </c>
      <c r="C72">
        <v>2024</v>
      </c>
      <c r="D72" t="s">
        <v>512</v>
      </c>
      <c r="E72" t="s">
        <v>515</v>
      </c>
      <c r="F72" s="8" t="s">
        <v>2014</v>
      </c>
      <c r="H72" s="40" t="s">
        <v>2016</v>
      </c>
      <c r="I72" s="40" t="s">
        <v>2016</v>
      </c>
      <c r="J72" s="40" t="s">
        <v>2016</v>
      </c>
      <c r="K72" s="40" t="s">
        <v>2016</v>
      </c>
      <c r="L72" s="40" t="s">
        <v>2016</v>
      </c>
      <c r="M72" s="40" t="s">
        <v>2016</v>
      </c>
      <c r="N72" s="42" t="s">
        <v>2016</v>
      </c>
      <c r="O72"/>
    </row>
    <row r="73" spans="1:15" ht="17" hidden="1" x14ac:dyDescent="0.35">
      <c r="A73">
        <v>71</v>
      </c>
      <c r="B73" t="s">
        <v>516</v>
      </c>
      <c r="C73">
        <v>2024</v>
      </c>
      <c r="D73" t="s">
        <v>518</v>
      </c>
      <c r="E73" t="s">
        <v>521</v>
      </c>
      <c r="F73" s="8" t="s">
        <v>2014</v>
      </c>
      <c r="H73" s="40" t="s">
        <v>2016</v>
      </c>
      <c r="I73" s="40" t="s">
        <v>2016</v>
      </c>
      <c r="J73" s="40" t="s">
        <v>2016</v>
      </c>
      <c r="K73" s="40" t="s">
        <v>2016</v>
      </c>
      <c r="L73" s="40" t="s">
        <v>2016</v>
      </c>
      <c r="M73" s="40" t="s">
        <v>2016</v>
      </c>
      <c r="N73" s="42" t="s">
        <v>2016</v>
      </c>
      <c r="O73"/>
    </row>
    <row r="74" spans="1:15" ht="17" customHeight="1" x14ac:dyDescent="0.35">
      <c r="A74" s="1">
        <v>72</v>
      </c>
      <c r="B74" s="1" t="s">
        <v>522</v>
      </c>
      <c r="C74" s="1">
        <v>2024</v>
      </c>
      <c r="D74" s="1" t="s">
        <v>525</v>
      </c>
      <c r="E74" s="1" t="s">
        <v>528</v>
      </c>
      <c r="F74" s="35" t="s">
        <v>2018</v>
      </c>
      <c r="H74" s="38" t="s">
        <v>2359</v>
      </c>
      <c r="I74" s="38" t="s">
        <v>2360</v>
      </c>
      <c r="J74" s="38" t="s">
        <v>2361</v>
      </c>
      <c r="K74" s="38" t="s">
        <v>2362</v>
      </c>
      <c r="L74" s="38" t="s">
        <v>2363</v>
      </c>
      <c r="M74" s="38" t="s">
        <v>2364</v>
      </c>
      <c r="N74" s="42" t="s">
        <v>2312</v>
      </c>
      <c r="O74"/>
    </row>
    <row r="75" spans="1:15" ht="17" hidden="1" x14ac:dyDescent="0.35">
      <c r="A75">
        <v>73</v>
      </c>
      <c r="B75" t="s">
        <v>529</v>
      </c>
      <c r="C75">
        <v>2024</v>
      </c>
      <c r="D75" t="s">
        <v>531</v>
      </c>
      <c r="E75" t="s">
        <v>534</v>
      </c>
      <c r="F75" s="8" t="s">
        <v>2014</v>
      </c>
      <c r="H75" s="40" t="s">
        <v>2016</v>
      </c>
      <c r="I75" s="40" t="s">
        <v>2016</v>
      </c>
      <c r="J75" s="40" t="s">
        <v>2016</v>
      </c>
      <c r="K75" s="40" t="s">
        <v>2016</v>
      </c>
      <c r="L75" s="40" t="s">
        <v>2016</v>
      </c>
      <c r="M75" s="40" t="s">
        <v>2016</v>
      </c>
      <c r="N75" s="42" t="s">
        <v>2016</v>
      </c>
      <c r="O75"/>
    </row>
    <row r="76" spans="1:15" ht="17" hidden="1" x14ac:dyDescent="0.35">
      <c r="A76">
        <v>74</v>
      </c>
      <c r="B76" t="s">
        <v>535</v>
      </c>
      <c r="C76">
        <v>2024</v>
      </c>
      <c r="D76" t="s">
        <v>537</v>
      </c>
      <c r="E76" t="s">
        <v>539</v>
      </c>
      <c r="F76" s="8" t="s">
        <v>2014</v>
      </c>
      <c r="H76" s="40" t="s">
        <v>2016</v>
      </c>
      <c r="I76" s="40" t="s">
        <v>2016</v>
      </c>
      <c r="J76" s="40" t="s">
        <v>2016</v>
      </c>
      <c r="K76" s="40" t="s">
        <v>2016</v>
      </c>
      <c r="L76" s="40" t="s">
        <v>2016</v>
      </c>
      <c r="M76" s="40" t="s">
        <v>2016</v>
      </c>
      <c r="N76" s="42" t="s">
        <v>2016</v>
      </c>
      <c r="O76"/>
    </row>
    <row r="77" spans="1:15" ht="17" hidden="1" x14ac:dyDescent="0.35">
      <c r="A77">
        <v>75</v>
      </c>
      <c r="B77" t="s">
        <v>540</v>
      </c>
      <c r="C77">
        <v>2024</v>
      </c>
      <c r="D77" t="s">
        <v>542</v>
      </c>
      <c r="E77" t="s">
        <v>545</v>
      </c>
      <c r="F77" s="8" t="s">
        <v>2014</v>
      </c>
      <c r="H77" s="40" t="s">
        <v>2016</v>
      </c>
      <c r="I77" s="40" t="s">
        <v>2016</v>
      </c>
      <c r="J77" s="40" t="s">
        <v>2016</v>
      </c>
      <c r="K77" s="40" t="s">
        <v>2016</v>
      </c>
      <c r="L77" s="40" t="s">
        <v>2016</v>
      </c>
      <c r="M77" s="40" t="s">
        <v>2016</v>
      </c>
      <c r="N77" s="42" t="s">
        <v>2016</v>
      </c>
      <c r="O77"/>
    </row>
    <row r="78" spans="1:15" ht="17" hidden="1" x14ac:dyDescent="0.35">
      <c r="A78">
        <v>76</v>
      </c>
      <c r="B78" t="s">
        <v>546</v>
      </c>
      <c r="C78">
        <v>2024</v>
      </c>
      <c r="D78" t="s">
        <v>548</v>
      </c>
      <c r="E78" t="s">
        <v>551</v>
      </c>
      <c r="F78" s="8" t="s">
        <v>2014</v>
      </c>
      <c r="H78" s="40" t="s">
        <v>2016</v>
      </c>
      <c r="I78" s="40" t="s">
        <v>2016</v>
      </c>
      <c r="J78" s="40" t="s">
        <v>2016</v>
      </c>
      <c r="K78" s="40" t="s">
        <v>2016</v>
      </c>
      <c r="L78" s="40" t="s">
        <v>2016</v>
      </c>
      <c r="M78" s="40" t="s">
        <v>2016</v>
      </c>
      <c r="N78" s="42" t="s">
        <v>2016</v>
      </c>
      <c r="O78"/>
    </row>
    <row r="79" spans="1:15" ht="17" customHeight="1" x14ac:dyDescent="0.35">
      <c r="A79" s="1">
        <v>77</v>
      </c>
      <c r="B79" s="1" t="s">
        <v>552</v>
      </c>
      <c r="C79" s="1">
        <v>2024</v>
      </c>
      <c r="D79" s="1" t="s">
        <v>555</v>
      </c>
      <c r="E79" s="1" t="s">
        <v>558</v>
      </c>
      <c r="F79" s="35" t="s">
        <v>2018</v>
      </c>
      <c r="H79" s="38" t="s">
        <v>2365</v>
      </c>
      <c r="I79" s="38" t="s">
        <v>2366</v>
      </c>
      <c r="J79" s="40" t="s">
        <v>2016</v>
      </c>
      <c r="K79" s="40" t="s">
        <v>2016</v>
      </c>
      <c r="L79" s="38" t="s">
        <v>2367</v>
      </c>
      <c r="M79" s="38" t="s">
        <v>2368</v>
      </c>
      <c r="N79" s="42" t="s">
        <v>2312</v>
      </c>
      <c r="O79"/>
    </row>
    <row r="80" spans="1:15" ht="17" customHeight="1" x14ac:dyDescent="0.35">
      <c r="A80" s="1">
        <v>78</v>
      </c>
      <c r="B80" s="1" t="s">
        <v>559</v>
      </c>
      <c r="C80" s="1">
        <v>2024</v>
      </c>
      <c r="D80" s="1" t="s">
        <v>562</v>
      </c>
      <c r="E80" s="1" t="s">
        <v>565</v>
      </c>
      <c r="F80" s="35" t="s">
        <v>2018</v>
      </c>
      <c r="H80" s="38" t="s">
        <v>2369</v>
      </c>
      <c r="I80" s="38" t="s">
        <v>2370</v>
      </c>
      <c r="J80" s="38" t="s">
        <v>2371</v>
      </c>
      <c r="K80" s="38" t="s">
        <v>2372</v>
      </c>
      <c r="L80" s="38" t="s">
        <v>2373</v>
      </c>
      <c r="M80" s="38" t="s">
        <v>2374</v>
      </c>
      <c r="N80" s="42" t="s">
        <v>2312</v>
      </c>
      <c r="O80"/>
    </row>
    <row r="81" spans="1:15" ht="17" hidden="1" x14ac:dyDescent="0.35">
      <c r="A81">
        <v>79</v>
      </c>
      <c r="B81" t="s">
        <v>566</v>
      </c>
      <c r="C81">
        <v>2024</v>
      </c>
      <c r="D81" t="s">
        <v>568</v>
      </c>
      <c r="E81" t="s">
        <v>571</v>
      </c>
      <c r="F81" s="8" t="s">
        <v>2014</v>
      </c>
      <c r="H81" s="40" t="s">
        <v>2016</v>
      </c>
      <c r="I81" s="40" t="s">
        <v>2016</v>
      </c>
      <c r="J81" s="40" t="s">
        <v>2016</v>
      </c>
      <c r="K81" s="40" t="s">
        <v>2016</v>
      </c>
      <c r="L81" s="40" t="s">
        <v>2016</v>
      </c>
      <c r="M81" s="40" t="s">
        <v>2016</v>
      </c>
      <c r="N81" s="42" t="s">
        <v>2016</v>
      </c>
      <c r="O81"/>
    </row>
    <row r="82" spans="1:15" ht="17" hidden="1" x14ac:dyDescent="0.35">
      <c r="A82">
        <v>80</v>
      </c>
      <c r="B82" t="s">
        <v>572</v>
      </c>
      <c r="C82">
        <v>2024</v>
      </c>
      <c r="D82" t="s">
        <v>575</v>
      </c>
      <c r="E82" t="s">
        <v>578</v>
      </c>
      <c r="F82" s="8" t="s">
        <v>2014</v>
      </c>
      <c r="H82" s="40" t="s">
        <v>2016</v>
      </c>
      <c r="I82" s="40" t="s">
        <v>2016</v>
      </c>
      <c r="J82" s="40" t="s">
        <v>2016</v>
      </c>
      <c r="K82" s="40" t="s">
        <v>2016</v>
      </c>
      <c r="L82" s="40" t="s">
        <v>2016</v>
      </c>
      <c r="M82" s="40" t="s">
        <v>2016</v>
      </c>
      <c r="N82" s="42" t="s">
        <v>2016</v>
      </c>
      <c r="O82"/>
    </row>
    <row r="83" spans="1:15" ht="17" hidden="1" x14ac:dyDescent="0.35">
      <c r="A83">
        <v>81</v>
      </c>
      <c r="B83" t="s">
        <v>579</v>
      </c>
      <c r="C83">
        <v>2024</v>
      </c>
      <c r="D83" t="s">
        <v>582</v>
      </c>
      <c r="E83" t="s">
        <v>585</v>
      </c>
      <c r="F83" s="8" t="s">
        <v>2014</v>
      </c>
      <c r="H83" s="40" t="s">
        <v>2016</v>
      </c>
      <c r="I83" s="40" t="s">
        <v>2016</v>
      </c>
      <c r="J83" s="40" t="s">
        <v>2016</v>
      </c>
      <c r="K83" s="40" t="s">
        <v>2016</v>
      </c>
      <c r="L83" s="40" t="s">
        <v>2016</v>
      </c>
      <c r="M83" s="40" t="s">
        <v>2016</v>
      </c>
      <c r="N83" s="42" t="s">
        <v>2016</v>
      </c>
      <c r="O83"/>
    </row>
    <row r="84" spans="1:15" ht="17" hidden="1" x14ac:dyDescent="0.35">
      <c r="A84">
        <v>82</v>
      </c>
      <c r="B84" t="s">
        <v>586</v>
      </c>
      <c r="C84">
        <v>2024</v>
      </c>
      <c r="D84" t="s">
        <v>588</v>
      </c>
      <c r="E84" t="s">
        <v>591</v>
      </c>
      <c r="F84" s="8" t="s">
        <v>2014</v>
      </c>
      <c r="H84" s="40" t="s">
        <v>2016</v>
      </c>
      <c r="I84" s="40" t="s">
        <v>2016</v>
      </c>
      <c r="J84" s="40" t="s">
        <v>2016</v>
      </c>
      <c r="K84" s="40" t="s">
        <v>2016</v>
      </c>
      <c r="L84" s="40" t="s">
        <v>2016</v>
      </c>
      <c r="M84" s="40" t="s">
        <v>2016</v>
      </c>
      <c r="N84" s="42" t="s">
        <v>2016</v>
      </c>
      <c r="O84"/>
    </row>
    <row r="85" spans="1:15" ht="17" hidden="1" x14ac:dyDescent="0.35">
      <c r="A85">
        <v>83</v>
      </c>
      <c r="B85" t="s">
        <v>592</v>
      </c>
      <c r="C85">
        <v>2024</v>
      </c>
      <c r="D85" t="s">
        <v>595</v>
      </c>
      <c r="E85" t="s">
        <v>598</v>
      </c>
      <c r="F85" s="8" t="s">
        <v>2014</v>
      </c>
      <c r="H85" s="40" t="s">
        <v>2016</v>
      </c>
      <c r="I85" s="40" t="s">
        <v>2016</v>
      </c>
      <c r="J85" s="40" t="s">
        <v>2016</v>
      </c>
      <c r="K85" s="40" t="s">
        <v>2016</v>
      </c>
      <c r="L85" s="40" t="s">
        <v>2016</v>
      </c>
      <c r="M85" s="40" t="s">
        <v>2016</v>
      </c>
      <c r="N85" s="42" t="s">
        <v>2016</v>
      </c>
      <c r="O85"/>
    </row>
    <row r="86" spans="1:15" ht="17" hidden="1" x14ac:dyDescent="0.35">
      <c r="A86">
        <v>84</v>
      </c>
      <c r="B86" t="s">
        <v>599</v>
      </c>
      <c r="C86">
        <v>2024</v>
      </c>
      <c r="E86" t="s">
        <v>604</v>
      </c>
      <c r="F86" s="8" t="s">
        <v>2014</v>
      </c>
      <c r="H86" s="40" t="s">
        <v>2016</v>
      </c>
      <c r="I86" s="40" t="s">
        <v>2016</v>
      </c>
      <c r="J86" s="40" t="s">
        <v>2016</v>
      </c>
      <c r="K86" s="40" t="s">
        <v>2016</v>
      </c>
      <c r="L86" s="40" t="s">
        <v>2016</v>
      </c>
      <c r="M86" s="40" t="s">
        <v>2016</v>
      </c>
      <c r="N86" s="42" t="s">
        <v>2016</v>
      </c>
      <c r="O86"/>
    </row>
    <row r="87" spans="1:15" ht="17" hidden="1" x14ac:dyDescent="0.35">
      <c r="A87">
        <v>85</v>
      </c>
      <c r="B87" t="s">
        <v>605</v>
      </c>
      <c r="C87">
        <v>2024</v>
      </c>
      <c r="D87" t="s">
        <v>608</v>
      </c>
      <c r="E87" t="s">
        <v>611</v>
      </c>
      <c r="F87" s="8" t="s">
        <v>2014</v>
      </c>
      <c r="H87" s="40" t="s">
        <v>2016</v>
      </c>
      <c r="I87" s="40" t="s">
        <v>2016</v>
      </c>
      <c r="J87" s="40" t="s">
        <v>2016</v>
      </c>
      <c r="K87" s="40" t="s">
        <v>2016</v>
      </c>
      <c r="L87" s="40" t="s">
        <v>2016</v>
      </c>
      <c r="M87" s="40" t="s">
        <v>2016</v>
      </c>
      <c r="N87" s="42" t="s">
        <v>2016</v>
      </c>
      <c r="O87"/>
    </row>
    <row r="88" spans="1:15" ht="17" hidden="1" x14ac:dyDescent="0.35">
      <c r="A88">
        <v>86</v>
      </c>
      <c r="B88" t="s">
        <v>612</v>
      </c>
      <c r="C88">
        <v>2024</v>
      </c>
      <c r="D88" t="s">
        <v>614</v>
      </c>
      <c r="E88" t="s">
        <v>617</v>
      </c>
      <c r="F88" s="8" t="s">
        <v>2014</v>
      </c>
      <c r="H88" s="40" t="s">
        <v>2016</v>
      </c>
      <c r="I88" s="40" t="s">
        <v>2016</v>
      </c>
      <c r="J88" s="40" t="s">
        <v>2016</v>
      </c>
      <c r="K88" s="40" t="s">
        <v>2016</v>
      </c>
      <c r="L88" s="40" t="s">
        <v>2016</v>
      </c>
      <c r="M88" s="40" t="s">
        <v>2016</v>
      </c>
      <c r="N88" s="42" t="s">
        <v>2016</v>
      </c>
      <c r="O88"/>
    </row>
    <row r="89" spans="1:15" ht="17" hidden="1" x14ac:dyDescent="0.35">
      <c r="A89">
        <v>87</v>
      </c>
      <c r="B89" t="s">
        <v>618</v>
      </c>
      <c r="C89">
        <v>2024</v>
      </c>
      <c r="E89" t="s">
        <v>622</v>
      </c>
      <c r="F89" s="8" t="s">
        <v>2014</v>
      </c>
      <c r="H89" s="40" t="s">
        <v>2016</v>
      </c>
      <c r="I89" s="40" t="s">
        <v>2016</v>
      </c>
      <c r="J89" s="40" t="s">
        <v>2016</v>
      </c>
      <c r="K89" s="40" t="s">
        <v>2016</v>
      </c>
      <c r="L89" s="40" t="s">
        <v>2016</v>
      </c>
      <c r="M89" s="40" t="s">
        <v>2016</v>
      </c>
      <c r="N89" s="42" t="s">
        <v>2016</v>
      </c>
      <c r="O89"/>
    </row>
    <row r="90" spans="1:15" ht="17" hidden="1" x14ac:dyDescent="0.35">
      <c r="A90">
        <v>88</v>
      </c>
      <c r="B90" t="s">
        <v>623</v>
      </c>
      <c r="C90">
        <v>2024</v>
      </c>
      <c r="D90" t="s">
        <v>625</v>
      </c>
      <c r="E90" t="s">
        <v>628</v>
      </c>
      <c r="F90" s="8" t="s">
        <v>2014</v>
      </c>
      <c r="H90" s="40" t="s">
        <v>2016</v>
      </c>
      <c r="I90" s="40" t="s">
        <v>2016</v>
      </c>
      <c r="J90" s="40" t="s">
        <v>2016</v>
      </c>
      <c r="K90" s="40" t="s">
        <v>2016</v>
      </c>
      <c r="L90" s="40" t="s">
        <v>2016</v>
      </c>
      <c r="M90" s="40" t="s">
        <v>2016</v>
      </c>
      <c r="N90" s="42" t="s">
        <v>2016</v>
      </c>
      <c r="O90"/>
    </row>
    <row r="91" spans="1:15" ht="17" hidden="1" x14ac:dyDescent="0.35">
      <c r="A91">
        <v>89</v>
      </c>
      <c r="B91" t="s">
        <v>629</v>
      </c>
      <c r="C91">
        <v>2024</v>
      </c>
      <c r="D91" t="s">
        <v>631</v>
      </c>
      <c r="E91" t="s">
        <v>634</v>
      </c>
      <c r="F91" s="8" t="s">
        <v>2014</v>
      </c>
      <c r="H91" s="40" t="s">
        <v>2016</v>
      </c>
      <c r="I91" s="40" t="s">
        <v>2016</v>
      </c>
      <c r="J91" s="40" t="s">
        <v>2016</v>
      </c>
      <c r="K91" s="40" t="s">
        <v>2016</v>
      </c>
      <c r="L91" s="40" t="s">
        <v>2016</v>
      </c>
      <c r="M91" s="40" t="s">
        <v>2016</v>
      </c>
      <c r="N91" s="42" t="s">
        <v>2016</v>
      </c>
      <c r="O91"/>
    </row>
    <row r="92" spans="1:15" ht="17" hidden="1" x14ac:dyDescent="0.35">
      <c r="A92">
        <v>90</v>
      </c>
      <c r="B92" t="s">
        <v>635</v>
      </c>
      <c r="C92">
        <v>2024</v>
      </c>
      <c r="D92" t="s">
        <v>637</v>
      </c>
      <c r="E92" t="s">
        <v>640</v>
      </c>
      <c r="F92" s="8" t="s">
        <v>2014</v>
      </c>
      <c r="H92" s="40" t="s">
        <v>2016</v>
      </c>
      <c r="I92" s="40" t="s">
        <v>2016</v>
      </c>
      <c r="J92" s="40" t="s">
        <v>2016</v>
      </c>
      <c r="K92" s="40" t="s">
        <v>2016</v>
      </c>
      <c r="L92" s="40" t="s">
        <v>2016</v>
      </c>
      <c r="M92" s="40" t="s">
        <v>2016</v>
      </c>
      <c r="N92" s="42" t="s">
        <v>2016</v>
      </c>
      <c r="O92"/>
    </row>
    <row r="93" spans="1:15" ht="17" hidden="1" x14ac:dyDescent="0.35">
      <c r="A93">
        <v>91</v>
      </c>
      <c r="B93" t="s">
        <v>641</v>
      </c>
      <c r="C93">
        <v>2024</v>
      </c>
      <c r="D93" t="s">
        <v>643</v>
      </c>
      <c r="E93" t="s">
        <v>646</v>
      </c>
      <c r="F93" s="8" t="s">
        <v>2014</v>
      </c>
      <c r="H93" s="40" t="s">
        <v>2016</v>
      </c>
      <c r="I93" s="40" t="s">
        <v>2016</v>
      </c>
      <c r="J93" s="40" t="s">
        <v>2016</v>
      </c>
      <c r="K93" s="40" t="s">
        <v>2016</v>
      </c>
      <c r="L93" s="40" t="s">
        <v>2016</v>
      </c>
      <c r="M93" s="40" t="s">
        <v>2016</v>
      </c>
      <c r="N93" s="42" t="s">
        <v>2016</v>
      </c>
      <c r="O93"/>
    </row>
    <row r="94" spans="1:15" ht="17" hidden="1" x14ac:dyDescent="0.35">
      <c r="A94">
        <v>92</v>
      </c>
      <c r="B94" t="s">
        <v>647</v>
      </c>
      <c r="C94">
        <v>2024</v>
      </c>
      <c r="D94" t="s">
        <v>649</v>
      </c>
      <c r="E94" t="s">
        <v>652</v>
      </c>
      <c r="F94" s="8" t="s">
        <v>2014</v>
      </c>
      <c r="H94" s="40" t="s">
        <v>2016</v>
      </c>
      <c r="I94" s="40" t="s">
        <v>2016</v>
      </c>
      <c r="J94" s="40" t="s">
        <v>2016</v>
      </c>
      <c r="K94" s="40" t="s">
        <v>2016</v>
      </c>
      <c r="L94" s="40" t="s">
        <v>2016</v>
      </c>
      <c r="M94" s="40" t="s">
        <v>2016</v>
      </c>
      <c r="N94" s="42" t="s">
        <v>2016</v>
      </c>
      <c r="O94"/>
    </row>
    <row r="95" spans="1:15" ht="17" hidden="1" x14ac:dyDescent="0.35">
      <c r="A95">
        <v>93</v>
      </c>
      <c r="B95" t="s">
        <v>653</v>
      </c>
      <c r="C95">
        <v>2024</v>
      </c>
      <c r="D95" t="s">
        <v>655</v>
      </c>
      <c r="E95" t="s">
        <v>658</v>
      </c>
      <c r="F95" s="8" t="s">
        <v>2014</v>
      </c>
      <c r="H95" s="40" t="s">
        <v>2016</v>
      </c>
      <c r="I95" s="40" t="s">
        <v>2016</v>
      </c>
      <c r="J95" s="40" t="s">
        <v>2016</v>
      </c>
      <c r="K95" s="40" t="s">
        <v>2016</v>
      </c>
      <c r="L95" s="40" t="s">
        <v>2016</v>
      </c>
      <c r="M95" s="40" t="s">
        <v>2016</v>
      </c>
      <c r="N95" s="42" t="s">
        <v>2016</v>
      </c>
      <c r="O95"/>
    </row>
    <row r="96" spans="1:15" ht="17" hidden="1" x14ac:dyDescent="0.35">
      <c r="A96">
        <v>94</v>
      </c>
      <c r="B96" t="s">
        <v>659</v>
      </c>
      <c r="C96">
        <v>2024</v>
      </c>
      <c r="D96" t="s">
        <v>662</v>
      </c>
      <c r="E96" t="s">
        <v>665</v>
      </c>
      <c r="F96" s="8" t="s">
        <v>2014</v>
      </c>
      <c r="H96" s="40" t="s">
        <v>2016</v>
      </c>
      <c r="I96" s="40" t="s">
        <v>2016</v>
      </c>
      <c r="J96" s="40" t="s">
        <v>2016</v>
      </c>
      <c r="K96" s="40" t="s">
        <v>2016</v>
      </c>
      <c r="L96" s="40" t="s">
        <v>2016</v>
      </c>
      <c r="M96" s="40" t="s">
        <v>2016</v>
      </c>
      <c r="N96" s="42" t="s">
        <v>2016</v>
      </c>
      <c r="O96"/>
    </row>
    <row r="97" spans="1:15" ht="17" hidden="1" x14ac:dyDescent="0.35">
      <c r="A97">
        <v>95</v>
      </c>
      <c r="B97" t="s">
        <v>666</v>
      </c>
      <c r="C97">
        <v>2024</v>
      </c>
      <c r="D97" t="s">
        <v>669</v>
      </c>
      <c r="E97" t="s">
        <v>672</v>
      </c>
      <c r="F97" s="8" t="s">
        <v>2014</v>
      </c>
      <c r="H97" s="40" t="s">
        <v>2016</v>
      </c>
      <c r="I97" s="40" t="s">
        <v>2016</v>
      </c>
      <c r="J97" s="40" t="s">
        <v>2016</v>
      </c>
      <c r="K97" s="40" t="s">
        <v>2016</v>
      </c>
      <c r="L97" s="40" t="s">
        <v>2016</v>
      </c>
      <c r="M97" s="40" t="s">
        <v>2016</v>
      </c>
      <c r="N97" s="42" t="s">
        <v>2016</v>
      </c>
      <c r="O97"/>
    </row>
    <row r="98" spans="1:15" ht="17" hidden="1" x14ac:dyDescent="0.35">
      <c r="A98">
        <v>96</v>
      </c>
      <c r="B98" t="s">
        <v>673</v>
      </c>
      <c r="C98">
        <v>2024</v>
      </c>
      <c r="D98" t="s">
        <v>676</v>
      </c>
      <c r="E98" t="s">
        <v>679</v>
      </c>
      <c r="F98" s="8" t="s">
        <v>2014</v>
      </c>
      <c r="H98" s="40" t="s">
        <v>2016</v>
      </c>
      <c r="I98" s="40" t="s">
        <v>2016</v>
      </c>
      <c r="J98" s="40" t="s">
        <v>2016</v>
      </c>
      <c r="K98" s="40" t="s">
        <v>2016</v>
      </c>
      <c r="L98" s="40" t="s">
        <v>2016</v>
      </c>
      <c r="M98" s="40" t="s">
        <v>2016</v>
      </c>
      <c r="N98" s="42" t="s">
        <v>2016</v>
      </c>
      <c r="O98"/>
    </row>
    <row r="99" spans="1:15" ht="17" customHeight="1" x14ac:dyDescent="0.35">
      <c r="A99" s="1">
        <v>97</v>
      </c>
      <c r="B99" s="1" t="s">
        <v>680</v>
      </c>
      <c r="C99" s="1">
        <v>2023</v>
      </c>
      <c r="D99" s="1" t="s">
        <v>683</v>
      </c>
      <c r="E99" s="1" t="s">
        <v>685</v>
      </c>
      <c r="F99" s="35" t="s">
        <v>2018</v>
      </c>
      <c r="H99" s="52" t="s">
        <v>2375</v>
      </c>
      <c r="I99" s="40" t="s">
        <v>2016</v>
      </c>
      <c r="J99" s="40" t="s">
        <v>2016</v>
      </c>
      <c r="K99" s="40" t="s">
        <v>2016</v>
      </c>
      <c r="L99" s="40" t="s">
        <v>2016</v>
      </c>
      <c r="M99" s="40" t="s">
        <v>2016</v>
      </c>
      <c r="N99" s="42" t="s">
        <v>2307</v>
      </c>
      <c r="O99"/>
    </row>
    <row r="100" spans="1:15" ht="17" hidden="1" x14ac:dyDescent="0.35">
      <c r="A100">
        <v>98</v>
      </c>
      <c r="B100" t="s">
        <v>6</v>
      </c>
      <c r="C100">
        <v>2023</v>
      </c>
      <c r="D100" t="s">
        <v>7</v>
      </c>
      <c r="E100" t="s">
        <v>688</v>
      </c>
      <c r="F100" s="8" t="s">
        <v>2014</v>
      </c>
      <c r="H100" s="40" t="s">
        <v>2016</v>
      </c>
      <c r="I100" s="40" t="s">
        <v>2016</v>
      </c>
      <c r="J100" s="40" t="s">
        <v>2016</v>
      </c>
      <c r="K100" s="40" t="s">
        <v>2016</v>
      </c>
      <c r="L100" s="40" t="s">
        <v>2016</v>
      </c>
      <c r="M100" s="40" t="s">
        <v>2016</v>
      </c>
      <c r="N100" s="42" t="s">
        <v>2016</v>
      </c>
      <c r="O100"/>
    </row>
    <row r="101" spans="1:15" ht="17" customHeight="1" x14ac:dyDescent="0.35">
      <c r="A101" s="1">
        <v>99</v>
      </c>
      <c r="B101" s="1" t="s">
        <v>689</v>
      </c>
      <c r="C101" s="1">
        <v>2023</v>
      </c>
      <c r="D101" s="1" t="s">
        <v>692</v>
      </c>
      <c r="E101" s="1" t="s">
        <v>694</v>
      </c>
      <c r="F101" s="35" t="s">
        <v>2018</v>
      </c>
      <c r="H101" s="38" t="s">
        <v>2376</v>
      </c>
      <c r="I101" s="38" t="s">
        <v>2377</v>
      </c>
      <c r="J101" s="38" t="s">
        <v>2378</v>
      </c>
      <c r="K101" s="38" t="s">
        <v>2379</v>
      </c>
      <c r="L101" s="38" t="s">
        <v>2380</v>
      </c>
      <c r="M101" s="40" t="s">
        <v>2016</v>
      </c>
      <c r="N101" s="42" t="s">
        <v>2312</v>
      </c>
      <c r="O101"/>
    </row>
    <row r="102" spans="1:15" ht="17" hidden="1" x14ac:dyDescent="0.35">
      <c r="A102">
        <v>100</v>
      </c>
      <c r="B102" t="s">
        <v>695</v>
      </c>
      <c r="C102">
        <v>2023</v>
      </c>
      <c r="D102" t="s">
        <v>698</v>
      </c>
      <c r="E102" t="s">
        <v>701</v>
      </c>
      <c r="F102" s="8" t="s">
        <v>2014</v>
      </c>
      <c r="H102" s="40" t="s">
        <v>2016</v>
      </c>
      <c r="I102" s="40" t="s">
        <v>2016</v>
      </c>
      <c r="J102" s="40" t="s">
        <v>2016</v>
      </c>
      <c r="K102" s="40" t="s">
        <v>2016</v>
      </c>
      <c r="L102" s="40" t="s">
        <v>2016</v>
      </c>
      <c r="M102" s="40" t="s">
        <v>2016</v>
      </c>
      <c r="N102" s="42" t="s">
        <v>2016</v>
      </c>
      <c r="O102"/>
    </row>
    <row r="103" spans="1:15" ht="17" hidden="1" x14ac:dyDescent="0.35">
      <c r="A103">
        <v>101</v>
      </c>
      <c r="B103" t="s">
        <v>702</v>
      </c>
      <c r="C103">
        <v>2023</v>
      </c>
      <c r="D103" t="s">
        <v>705</v>
      </c>
      <c r="E103" t="s">
        <v>708</v>
      </c>
      <c r="F103" s="8" t="s">
        <v>2014</v>
      </c>
      <c r="H103" s="40" t="s">
        <v>2016</v>
      </c>
      <c r="I103" s="40" t="s">
        <v>2016</v>
      </c>
      <c r="J103" s="40" t="s">
        <v>2016</v>
      </c>
      <c r="K103" s="40" t="s">
        <v>2016</v>
      </c>
      <c r="L103" s="40" t="s">
        <v>2016</v>
      </c>
      <c r="M103" s="40" t="s">
        <v>2016</v>
      </c>
      <c r="N103" s="42" t="s">
        <v>2016</v>
      </c>
      <c r="O103"/>
    </row>
    <row r="104" spans="1:15" ht="17" hidden="1" x14ac:dyDescent="0.35">
      <c r="A104">
        <v>102</v>
      </c>
      <c r="B104" t="s">
        <v>709</v>
      </c>
      <c r="C104">
        <v>2023</v>
      </c>
      <c r="D104" t="s">
        <v>712</v>
      </c>
      <c r="E104" t="s">
        <v>715</v>
      </c>
      <c r="F104" s="8" t="s">
        <v>2014</v>
      </c>
      <c r="H104" s="40" t="s">
        <v>2016</v>
      </c>
      <c r="I104" s="40" t="s">
        <v>2016</v>
      </c>
      <c r="J104" s="40" t="s">
        <v>2016</v>
      </c>
      <c r="K104" s="40" t="s">
        <v>2016</v>
      </c>
      <c r="L104" s="40" t="s">
        <v>2016</v>
      </c>
      <c r="M104" s="40" t="s">
        <v>2016</v>
      </c>
      <c r="N104" s="42" t="s">
        <v>2016</v>
      </c>
      <c r="O104"/>
    </row>
    <row r="105" spans="1:15" ht="17" hidden="1" x14ac:dyDescent="0.35">
      <c r="A105">
        <v>103</v>
      </c>
      <c r="B105" t="s">
        <v>716</v>
      </c>
      <c r="C105">
        <v>2023</v>
      </c>
      <c r="D105" t="s">
        <v>718</v>
      </c>
      <c r="E105" t="s">
        <v>721</v>
      </c>
      <c r="F105" s="8" t="s">
        <v>2014</v>
      </c>
      <c r="H105" s="40" t="s">
        <v>2016</v>
      </c>
      <c r="I105" s="40" t="s">
        <v>2016</v>
      </c>
      <c r="J105" s="40" t="s">
        <v>2016</v>
      </c>
      <c r="K105" s="40" t="s">
        <v>2016</v>
      </c>
      <c r="L105" s="40" t="s">
        <v>2016</v>
      </c>
      <c r="M105" s="40" t="s">
        <v>2016</v>
      </c>
      <c r="N105" s="42" t="s">
        <v>2016</v>
      </c>
      <c r="O105"/>
    </row>
    <row r="106" spans="1:15" ht="17" hidden="1" x14ac:dyDescent="0.35">
      <c r="A106">
        <v>104</v>
      </c>
      <c r="B106" t="s">
        <v>722</v>
      </c>
      <c r="C106">
        <v>2023</v>
      </c>
      <c r="D106" t="s">
        <v>724</v>
      </c>
      <c r="E106" t="s">
        <v>727</v>
      </c>
      <c r="F106" s="8" t="s">
        <v>2014</v>
      </c>
      <c r="H106" s="40" t="s">
        <v>2016</v>
      </c>
      <c r="I106" s="40" t="s">
        <v>2016</v>
      </c>
      <c r="J106" s="40" t="s">
        <v>2016</v>
      </c>
      <c r="K106" s="40" t="s">
        <v>2016</v>
      </c>
      <c r="L106" s="40" t="s">
        <v>2016</v>
      </c>
      <c r="M106" s="40" t="s">
        <v>2016</v>
      </c>
      <c r="N106" s="42" t="s">
        <v>2016</v>
      </c>
      <c r="O106"/>
    </row>
    <row r="107" spans="1:15" ht="17" customHeight="1" x14ac:dyDescent="0.35">
      <c r="A107" s="1">
        <v>105</v>
      </c>
      <c r="B107" s="1" t="s">
        <v>728</v>
      </c>
      <c r="C107" s="1">
        <v>2023</v>
      </c>
      <c r="D107" s="1" t="s">
        <v>730</v>
      </c>
      <c r="E107" s="1" t="s">
        <v>733</v>
      </c>
      <c r="F107" s="35" t="s">
        <v>2018</v>
      </c>
      <c r="H107" s="38" t="s">
        <v>2381</v>
      </c>
      <c r="I107" s="38" t="s">
        <v>2382</v>
      </c>
      <c r="J107" s="38" t="s">
        <v>2383</v>
      </c>
      <c r="K107" s="40" t="s">
        <v>2016</v>
      </c>
      <c r="L107" s="38" t="s">
        <v>2384</v>
      </c>
      <c r="M107" s="40"/>
      <c r="N107" s="42" t="s">
        <v>2312</v>
      </c>
      <c r="O107"/>
    </row>
    <row r="108" spans="1:15" ht="17" hidden="1" x14ac:dyDescent="0.35">
      <c r="A108">
        <v>106</v>
      </c>
      <c r="B108" t="s">
        <v>734</v>
      </c>
      <c r="C108">
        <v>2023</v>
      </c>
      <c r="D108" t="s">
        <v>736</v>
      </c>
      <c r="E108" t="s">
        <v>739</v>
      </c>
      <c r="F108" s="8" t="s">
        <v>2014</v>
      </c>
      <c r="H108" s="40" t="s">
        <v>2016</v>
      </c>
      <c r="I108" s="40" t="s">
        <v>2016</v>
      </c>
      <c r="J108" s="40" t="s">
        <v>2016</v>
      </c>
      <c r="K108" s="40" t="s">
        <v>2016</v>
      </c>
      <c r="L108" s="40" t="s">
        <v>2016</v>
      </c>
      <c r="M108" s="40" t="s">
        <v>2016</v>
      </c>
      <c r="N108" s="42" t="s">
        <v>2016</v>
      </c>
      <c r="O108"/>
    </row>
    <row r="109" spans="1:15" ht="17" hidden="1" x14ac:dyDescent="0.35">
      <c r="A109">
        <v>107</v>
      </c>
      <c r="B109" t="s">
        <v>740</v>
      </c>
      <c r="C109">
        <v>2023</v>
      </c>
      <c r="D109" t="s">
        <v>743</v>
      </c>
      <c r="E109" t="s">
        <v>746</v>
      </c>
      <c r="F109" s="8" t="s">
        <v>2014</v>
      </c>
      <c r="H109" s="40" t="s">
        <v>2016</v>
      </c>
      <c r="I109" s="40" t="s">
        <v>2016</v>
      </c>
      <c r="J109" s="40" t="s">
        <v>2016</v>
      </c>
      <c r="K109" s="40" t="s">
        <v>2016</v>
      </c>
      <c r="L109" s="40" t="s">
        <v>2016</v>
      </c>
      <c r="M109" s="40" t="s">
        <v>2016</v>
      </c>
      <c r="N109" s="42" t="s">
        <v>2016</v>
      </c>
      <c r="O109"/>
    </row>
    <row r="110" spans="1:15" ht="17" customHeight="1" x14ac:dyDescent="0.35">
      <c r="A110" s="1">
        <v>108</v>
      </c>
      <c r="B110" s="1" t="s">
        <v>747</v>
      </c>
      <c r="C110" s="1">
        <v>2023</v>
      </c>
      <c r="D110" s="1" t="s">
        <v>749</v>
      </c>
      <c r="E110" s="1" t="s">
        <v>752</v>
      </c>
      <c r="F110" s="35" t="s">
        <v>2018</v>
      </c>
      <c r="H110" s="38" t="s">
        <v>2385</v>
      </c>
      <c r="I110" s="38" t="s">
        <v>2386</v>
      </c>
      <c r="J110" s="38" t="s">
        <v>2387</v>
      </c>
      <c r="K110" s="40" t="s">
        <v>2016</v>
      </c>
      <c r="L110" s="38" t="s">
        <v>2388</v>
      </c>
      <c r="M110" s="38" t="s">
        <v>2389</v>
      </c>
      <c r="N110" s="42" t="s">
        <v>2312</v>
      </c>
      <c r="O110"/>
    </row>
    <row r="111" spans="1:15" ht="17" hidden="1" x14ac:dyDescent="0.35">
      <c r="A111">
        <v>109</v>
      </c>
      <c r="B111" t="s">
        <v>753</v>
      </c>
      <c r="C111">
        <v>2023</v>
      </c>
      <c r="D111" t="s">
        <v>755</v>
      </c>
      <c r="E111" t="s">
        <v>758</v>
      </c>
      <c r="F111" s="8" t="s">
        <v>2014</v>
      </c>
      <c r="H111" s="40" t="s">
        <v>2016</v>
      </c>
      <c r="I111" s="40" t="s">
        <v>2016</v>
      </c>
      <c r="J111" s="40" t="s">
        <v>2016</v>
      </c>
      <c r="K111" s="40" t="s">
        <v>2016</v>
      </c>
      <c r="L111" s="40" t="s">
        <v>2016</v>
      </c>
      <c r="M111" s="40" t="s">
        <v>2016</v>
      </c>
      <c r="N111" s="42" t="s">
        <v>2016</v>
      </c>
      <c r="O111"/>
    </row>
    <row r="112" spans="1:15" ht="17" hidden="1" x14ac:dyDescent="0.35">
      <c r="A112">
        <v>110</v>
      </c>
      <c r="B112" t="s">
        <v>759</v>
      </c>
      <c r="C112">
        <v>2023</v>
      </c>
      <c r="D112" t="s">
        <v>762</v>
      </c>
      <c r="E112" t="s">
        <v>765</v>
      </c>
      <c r="F112" s="8" t="s">
        <v>2014</v>
      </c>
      <c r="H112" s="40" t="s">
        <v>2016</v>
      </c>
      <c r="I112" s="40" t="s">
        <v>2016</v>
      </c>
      <c r="J112" s="40" t="s">
        <v>2016</v>
      </c>
      <c r="K112" s="40" t="s">
        <v>2016</v>
      </c>
      <c r="L112" s="40" t="s">
        <v>2016</v>
      </c>
      <c r="M112" s="40" t="s">
        <v>2016</v>
      </c>
      <c r="N112" s="42" t="s">
        <v>2016</v>
      </c>
      <c r="O112"/>
    </row>
    <row r="113" spans="1:15" ht="17" hidden="1" x14ac:dyDescent="0.35">
      <c r="A113">
        <v>111</v>
      </c>
      <c r="B113" t="s">
        <v>766</v>
      </c>
      <c r="C113">
        <v>2023</v>
      </c>
      <c r="D113" t="s">
        <v>769</v>
      </c>
      <c r="E113" t="s">
        <v>772</v>
      </c>
      <c r="F113" s="8" t="s">
        <v>2014</v>
      </c>
      <c r="H113" s="40" t="s">
        <v>2016</v>
      </c>
      <c r="I113" s="40" t="s">
        <v>2016</v>
      </c>
      <c r="J113" s="40" t="s">
        <v>2016</v>
      </c>
      <c r="K113" s="40" t="s">
        <v>2016</v>
      </c>
      <c r="L113" s="40" t="s">
        <v>2016</v>
      </c>
      <c r="M113" s="40" t="s">
        <v>2016</v>
      </c>
      <c r="N113" s="42" t="s">
        <v>2016</v>
      </c>
      <c r="O113"/>
    </row>
    <row r="114" spans="1:15" ht="17" hidden="1" x14ac:dyDescent="0.35">
      <c r="A114">
        <v>112</v>
      </c>
      <c r="B114" t="s">
        <v>773</v>
      </c>
      <c r="C114">
        <v>2023</v>
      </c>
      <c r="D114" t="s">
        <v>775</v>
      </c>
      <c r="E114" t="s">
        <v>778</v>
      </c>
      <c r="F114" s="8" t="s">
        <v>2014</v>
      </c>
      <c r="H114" s="40" t="s">
        <v>2016</v>
      </c>
      <c r="I114" s="40" t="s">
        <v>2016</v>
      </c>
      <c r="J114" s="40" t="s">
        <v>2016</v>
      </c>
      <c r="K114" s="40" t="s">
        <v>2016</v>
      </c>
      <c r="L114" s="40" t="s">
        <v>2016</v>
      </c>
      <c r="M114" s="40" t="s">
        <v>2016</v>
      </c>
      <c r="N114" s="42" t="s">
        <v>2016</v>
      </c>
      <c r="O114"/>
    </row>
    <row r="115" spans="1:15" ht="17" hidden="1" x14ac:dyDescent="0.35">
      <c r="A115">
        <v>113</v>
      </c>
      <c r="B115" t="s">
        <v>779</v>
      </c>
      <c r="C115">
        <v>2023</v>
      </c>
      <c r="D115" t="s">
        <v>782</v>
      </c>
      <c r="E115" t="s">
        <v>785</v>
      </c>
      <c r="F115" s="8" t="s">
        <v>2014</v>
      </c>
      <c r="H115" s="40" t="s">
        <v>2016</v>
      </c>
      <c r="I115" s="40" t="s">
        <v>2016</v>
      </c>
      <c r="J115" s="40" t="s">
        <v>2016</v>
      </c>
      <c r="K115" s="40" t="s">
        <v>2016</v>
      </c>
      <c r="L115" s="40" t="s">
        <v>2016</v>
      </c>
      <c r="M115" s="40" t="s">
        <v>2016</v>
      </c>
      <c r="N115" s="42" t="s">
        <v>2016</v>
      </c>
      <c r="O115"/>
    </row>
    <row r="116" spans="1:15" ht="17" hidden="1" x14ac:dyDescent="0.35">
      <c r="A116">
        <v>114</v>
      </c>
      <c r="B116" t="s">
        <v>786</v>
      </c>
      <c r="C116">
        <v>2023</v>
      </c>
      <c r="D116" t="s">
        <v>787</v>
      </c>
      <c r="E116" t="s">
        <v>790</v>
      </c>
      <c r="F116" s="8" t="s">
        <v>2014</v>
      </c>
      <c r="H116" s="40" t="s">
        <v>2016</v>
      </c>
      <c r="I116" s="40" t="s">
        <v>2016</v>
      </c>
      <c r="J116" s="40" t="s">
        <v>2016</v>
      </c>
      <c r="K116" s="40" t="s">
        <v>2016</v>
      </c>
      <c r="L116" s="40" t="s">
        <v>2016</v>
      </c>
      <c r="M116" s="40" t="s">
        <v>2016</v>
      </c>
      <c r="N116" s="42" t="s">
        <v>2016</v>
      </c>
      <c r="O116"/>
    </row>
    <row r="117" spans="1:15" ht="17" customHeight="1" x14ac:dyDescent="0.35">
      <c r="A117" s="1">
        <v>115</v>
      </c>
      <c r="B117" s="1" t="s">
        <v>791</v>
      </c>
      <c r="C117" s="1">
        <v>2023</v>
      </c>
      <c r="D117" s="1" t="s">
        <v>794</v>
      </c>
      <c r="E117" s="1" t="s">
        <v>797</v>
      </c>
      <c r="F117" s="35" t="s">
        <v>2018</v>
      </c>
      <c r="H117" s="38" t="s">
        <v>2390</v>
      </c>
      <c r="I117" s="38" t="s">
        <v>2391</v>
      </c>
      <c r="J117" s="38" t="s">
        <v>2392</v>
      </c>
      <c r="K117" s="38" t="s">
        <v>2393</v>
      </c>
      <c r="L117" s="38" t="s">
        <v>2394</v>
      </c>
      <c r="M117" s="40" t="s">
        <v>2016</v>
      </c>
      <c r="N117" s="42" t="s">
        <v>2312</v>
      </c>
      <c r="O117"/>
    </row>
    <row r="118" spans="1:15" ht="17" hidden="1" x14ac:dyDescent="0.35">
      <c r="A118">
        <v>116</v>
      </c>
      <c r="B118" t="s">
        <v>798</v>
      </c>
      <c r="C118">
        <v>2023</v>
      </c>
      <c r="D118" t="s">
        <v>800</v>
      </c>
      <c r="E118" t="s">
        <v>803</v>
      </c>
      <c r="F118" s="8" t="s">
        <v>2014</v>
      </c>
      <c r="H118" s="40" t="s">
        <v>2016</v>
      </c>
      <c r="I118" s="40" t="s">
        <v>2016</v>
      </c>
      <c r="J118" s="40" t="s">
        <v>2016</v>
      </c>
      <c r="K118" s="40" t="s">
        <v>2016</v>
      </c>
      <c r="L118" s="40" t="s">
        <v>2016</v>
      </c>
      <c r="M118" s="40" t="s">
        <v>2016</v>
      </c>
      <c r="N118" s="42" t="s">
        <v>2016</v>
      </c>
      <c r="O118"/>
    </row>
    <row r="119" spans="1:15" ht="17" customHeight="1" x14ac:dyDescent="0.35">
      <c r="A119" s="1">
        <v>117</v>
      </c>
      <c r="B119" s="1" t="s">
        <v>804</v>
      </c>
      <c r="C119" s="1">
        <v>2023</v>
      </c>
      <c r="D119" s="1" t="s">
        <v>807</v>
      </c>
      <c r="E119" s="1" t="s">
        <v>810</v>
      </c>
      <c r="F119" s="35" t="s">
        <v>2018</v>
      </c>
      <c r="H119" s="38" t="s">
        <v>2395</v>
      </c>
      <c r="I119" s="38" t="s">
        <v>2396</v>
      </c>
      <c r="J119" s="38" t="s">
        <v>2397</v>
      </c>
      <c r="K119" s="40" t="s">
        <v>2016</v>
      </c>
      <c r="L119" s="38" t="s">
        <v>2398</v>
      </c>
      <c r="M119" s="40" t="s">
        <v>2016</v>
      </c>
      <c r="N119" s="42" t="s">
        <v>2312</v>
      </c>
      <c r="O119"/>
    </row>
    <row r="120" spans="1:15" ht="17" hidden="1" x14ac:dyDescent="0.35">
      <c r="A120">
        <v>118</v>
      </c>
      <c r="B120" t="s">
        <v>811</v>
      </c>
      <c r="C120">
        <v>2023</v>
      </c>
      <c r="D120" t="s">
        <v>814</v>
      </c>
      <c r="E120" t="s">
        <v>816</v>
      </c>
      <c r="F120" s="8" t="s">
        <v>2014</v>
      </c>
      <c r="H120" s="40" t="s">
        <v>2016</v>
      </c>
      <c r="I120" s="40" t="s">
        <v>2016</v>
      </c>
      <c r="J120" s="40" t="s">
        <v>2016</v>
      </c>
      <c r="K120" s="40" t="s">
        <v>2016</v>
      </c>
      <c r="L120" s="40" t="s">
        <v>2016</v>
      </c>
      <c r="M120" s="40" t="s">
        <v>2016</v>
      </c>
      <c r="N120" s="42" t="s">
        <v>2016</v>
      </c>
      <c r="O120"/>
    </row>
    <row r="121" spans="1:15" ht="17" hidden="1" x14ac:dyDescent="0.35">
      <c r="A121">
        <v>119</v>
      </c>
      <c r="B121" t="s">
        <v>817</v>
      </c>
      <c r="C121">
        <v>2023</v>
      </c>
      <c r="D121" t="s">
        <v>820</v>
      </c>
      <c r="E121" t="s">
        <v>823</v>
      </c>
      <c r="F121" s="8" t="s">
        <v>2014</v>
      </c>
      <c r="H121" s="40" t="s">
        <v>2016</v>
      </c>
      <c r="I121" s="40" t="s">
        <v>2016</v>
      </c>
      <c r="J121" s="40" t="s">
        <v>2016</v>
      </c>
      <c r="K121" s="40" t="s">
        <v>2016</v>
      </c>
      <c r="L121" s="40" t="s">
        <v>2016</v>
      </c>
      <c r="M121" s="40" t="s">
        <v>2016</v>
      </c>
      <c r="N121" s="42" t="s">
        <v>2016</v>
      </c>
      <c r="O121"/>
    </row>
    <row r="122" spans="1:15" ht="17" hidden="1" x14ac:dyDescent="0.35">
      <c r="A122">
        <v>120</v>
      </c>
      <c r="B122" t="s">
        <v>824</v>
      </c>
      <c r="C122">
        <v>2023</v>
      </c>
      <c r="D122" t="s">
        <v>826</v>
      </c>
      <c r="E122" t="s">
        <v>829</v>
      </c>
      <c r="F122" s="8" t="s">
        <v>2014</v>
      </c>
      <c r="H122" s="40" t="s">
        <v>2016</v>
      </c>
      <c r="I122" s="40" t="s">
        <v>2016</v>
      </c>
      <c r="J122" s="40" t="s">
        <v>2016</v>
      </c>
      <c r="K122" s="40" t="s">
        <v>2016</v>
      </c>
      <c r="L122" s="40" t="s">
        <v>2016</v>
      </c>
      <c r="M122" s="40" t="s">
        <v>2016</v>
      </c>
      <c r="N122" s="42" t="s">
        <v>2016</v>
      </c>
      <c r="O122"/>
    </row>
    <row r="123" spans="1:15" ht="17" hidden="1" x14ac:dyDescent="0.35">
      <c r="A123">
        <v>121</v>
      </c>
      <c r="B123" t="s">
        <v>830</v>
      </c>
      <c r="C123">
        <v>2023</v>
      </c>
      <c r="D123" t="s">
        <v>832</v>
      </c>
      <c r="E123" t="s">
        <v>835</v>
      </c>
      <c r="F123" s="8" t="s">
        <v>2014</v>
      </c>
      <c r="H123" s="40" t="s">
        <v>2016</v>
      </c>
      <c r="I123" s="40" t="s">
        <v>2016</v>
      </c>
      <c r="J123" s="40" t="s">
        <v>2016</v>
      </c>
      <c r="K123" s="40" t="s">
        <v>2016</v>
      </c>
      <c r="L123" s="40" t="s">
        <v>2016</v>
      </c>
      <c r="M123" s="40" t="s">
        <v>2016</v>
      </c>
      <c r="N123" s="42" t="s">
        <v>2016</v>
      </c>
      <c r="O123"/>
    </row>
    <row r="124" spans="1:15" ht="17" customHeight="1" x14ac:dyDescent="0.35">
      <c r="A124" s="1">
        <v>122</v>
      </c>
      <c r="B124" s="1" t="s">
        <v>836</v>
      </c>
      <c r="C124" s="1">
        <v>2023</v>
      </c>
      <c r="D124" s="1" t="s">
        <v>838</v>
      </c>
      <c r="E124" s="1" t="s">
        <v>841</v>
      </c>
      <c r="F124" s="35" t="s">
        <v>2018</v>
      </c>
      <c r="H124" s="38" t="s">
        <v>2399</v>
      </c>
      <c r="I124" s="38" t="s">
        <v>2400</v>
      </c>
      <c r="J124" s="38" t="s">
        <v>2401</v>
      </c>
      <c r="K124" s="40" t="s">
        <v>2016</v>
      </c>
      <c r="L124" s="38" t="s">
        <v>2402</v>
      </c>
      <c r="M124" s="38" t="s">
        <v>2403</v>
      </c>
      <c r="N124" s="42" t="s">
        <v>2404</v>
      </c>
      <c r="O124"/>
    </row>
    <row r="125" spans="1:15" ht="17" hidden="1" x14ac:dyDescent="0.35">
      <c r="A125">
        <v>123</v>
      </c>
      <c r="B125" t="s">
        <v>842</v>
      </c>
      <c r="C125">
        <v>2023</v>
      </c>
      <c r="D125" t="s">
        <v>844</v>
      </c>
      <c r="E125" t="s">
        <v>847</v>
      </c>
      <c r="F125" s="8" t="s">
        <v>2014</v>
      </c>
      <c r="H125" s="40" t="s">
        <v>2016</v>
      </c>
      <c r="I125" s="40" t="s">
        <v>2016</v>
      </c>
      <c r="J125" s="40" t="s">
        <v>2016</v>
      </c>
      <c r="K125" s="40" t="s">
        <v>2016</v>
      </c>
      <c r="L125" s="40" t="s">
        <v>2016</v>
      </c>
      <c r="M125" s="40" t="s">
        <v>2016</v>
      </c>
      <c r="N125" s="42" t="s">
        <v>2016</v>
      </c>
      <c r="O125"/>
    </row>
    <row r="126" spans="1:15" ht="17" hidden="1" x14ac:dyDescent="0.35">
      <c r="A126">
        <v>124</v>
      </c>
      <c r="B126" t="s">
        <v>848</v>
      </c>
      <c r="C126">
        <v>2023</v>
      </c>
      <c r="D126" t="s">
        <v>850</v>
      </c>
      <c r="E126" t="s">
        <v>853</v>
      </c>
      <c r="F126" s="8" t="s">
        <v>2014</v>
      </c>
      <c r="H126" s="40" t="s">
        <v>2016</v>
      </c>
      <c r="I126" s="40" t="s">
        <v>2016</v>
      </c>
      <c r="J126" s="40" t="s">
        <v>2016</v>
      </c>
      <c r="K126" s="40" t="s">
        <v>2016</v>
      </c>
      <c r="L126" s="40" t="s">
        <v>2016</v>
      </c>
      <c r="M126" s="40" t="s">
        <v>2016</v>
      </c>
      <c r="N126" s="42" t="s">
        <v>2016</v>
      </c>
      <c r="O126"/>
    </row>
    <row r="127" spans="1:15" ht="17" hidden="1" x14ac:dyDescent="0.35">
      <c r="A127">
        <v>125</v>
      </c>
      <c r="B127" t="s">
        <v>854</v>
      </c>
      <c r="C127">
        <v>2023</v>
      </c>
      <c r="E127" t="s">
        <v>858</v>
      </c>
      <c r="F127" s="8" t="s">
        <v>2014</v>
      </c>
      <c r="H127" s="40" t="s">
        <v>2016</v>
      </c>
      <c r="I127" s="40" t="s">
        <v>2016</v>
      </c>
      <c r="J127" s="40" t="s">
        <v>2016</v>
      </c>
      <c r="K127" s="40" t="s">
        <v>2016</v>
      </c>
      <c r="L127" s="40" t="s">
        <v>2016</v>
      </c>
      <c r="M127" s="40" t="s">
        <v>2016</v>
      </c>
      <c r="N127" s="42" t="s">
        <v>2016</v>
      </c>
      <c r="O127"/>
    </row>
    <row r="128" spans="1:15" ht="17" hidden="1" x14ac:dyDescent="0.35">
      <c r="A128">
        <v>126</v>
      </c>
      <c r="B128" t="s">
        <v>859</v>
      </c>
      <c r="C128">
        <v>2023</v>
      </c>
      <c r="D128" t="s">
        <v>862</v>
      </c>
      <c r="E128" t="s">
        <v>865</v>
      </c>
      <c r="F128" s="8" t="s">
        <v>2014</v>
      </c>
      <c r="H128" s="40" t="s">
        <v>2016</v>
      </c>
      <c r="I128" s="40" t="s">
        <v>2016</v>
      </c>
      <c r="J128" s="40" t="s">
        <v>2016</v>
      </c>
      <c r="K128" s="40" t="s">
        <v>2016</v>
      </c>
      <c r="L128" s="40" t="s">
        <v>2016</v>
      </c>
      <c r="M128" s="40" t="s">
        <v>2016</v>
      </c>
      <c r="N128" s="42" t="s">
        <v>2016</v>
      </c>
      <c r="O128"/>
    </row>
    <row r="129" spans="1:15" ht="17" hidden="1" x14ac:dyDescent="0.35">
      <c r="A129">
        <v>127</v>
      </c>
      <c r="B129" t="s">
        <v>866</v>
      </c>
      <c r="C129">
        <v>2023</v>
      </c>
      <c r="D129" t="s">
        <v>869</v>
      </c>
      <c r="E129" t="s">
        <v>872</v>
      </c>
      <c r="F129" s="8" t="s">
        <v>2014</v>
      </c>
      <c r="H129" s="40" t="s">
        <v>2016</v>
      </c>
      <c r="I129" s="40" t="s">
        <v>2016</v>
      </c>
      <c r="J129" s="40" t="s">
        <v>2016</v>
      </c>
      <c r="K129" s="40" t="s">
        <v>2016</v>
      </c>
      <c r="L129" s="40" t="s">
        <v>2016</v>
      </c>
      <c r="M129" s="40" t="s">
        <v>2016</v>
      </c>
      <c r="N129" s="42" t="s">
        <v>2016</v>
      </c>
      <c r="O129"/>
    </row>
    <row r="130" spans="1:15" ht="17" hidden="1" x14ac:dyDescent="0.35">
      <c r="A130">
        <v>128</v>
      </c>
      <c r="B130" t="s">
        <v>9</v>
      </c>
      <c r="C130">
        <v>2023</v>
      </c>
      <c r="D130" t="s">
        <v>10</v>
      </c>
      <c r="E130" t="s">
        <v>876</v>
      </c>
      <c r="F130" s="8" t="s">
        <v>2014</v>
      </c>
      <c r="H130" s="40" t="s">
        <v>2016</v>
      </c>
      <c r="I130" s="40" t="s">
        <v>2016</v>
      </c>
      <c r="J130" s="40" t="s">
        <v>2016</v>
      </c>
      <c r="K130" s="40" t="s">
        <v>2016</v>
      </c>
      <c r="L130" s="40" t="s">
        <v>2016</v>
      </c>
      <c r="M130" s="40" t="s">
        <v>2016</v>
      </c>
      <c r="N130" s="42" t="s">
        <v>2016</v>
      </c>
      <c r="O130"/>
    </row>
    <row r="131" spans="1:15" ht="17" hidden="1" x14ac:dyDescent="0.35">
      <c r="A131">
        <v>129</v>
      </c>
      <c r="B131" t="s">
        <v>877</v>
      </c>
      <c r="C131">
        <v>2023</v>
      </c>
      <c r="D131" t="s">
        <v>879</v>
      </c>
      <c r="E131" t="s">
        <v>882</v>
      </c>
      <c r="F131" s="8" t="s">
        <v>2014</v>
      </c>
      <c r="H131" s="40" t="s">
        <v>2016</v>
      </c>
      <c r="I131" s="40" t="s">
        <v>2016</v>
      </c>
      <c r="J131" s="40" t="s">
        <v>2016</v>
      </c>
      <c r="K131" s="40" t="s">
        <v>2016</v>
      </c>
      <c r="L131" s="40" t="s">
        <v>2016</v>
      </c>
      <c r="M131" s="40" t="s">
        <v>2016</v>
      </c>
      <c r="N131" s="42" t="s">
        <v>2016</v>
      </c>
      <c r="O131"/>
    </row>
    <row r="132" spans="1:15" ht="17" hidden="1" x14ac:dyDescent="0.35">
      <c r="A132">
        <v>130</v>
      </c>
      <c r="B132" t="s">
        <v>883</v>
      </c>
      <c r="C132">
        <v>2023</v>
      </c>
      <c r="D132" t="s">
        <v>885</v>
      </c>
      <c r="E132" t="s">
        <v>888</v>
      </c>
      <c r="F132" s="8" t="s">
        <v>2014</v>
      </c>
      <c r="H132" s="40" t="s">
        <v>2016</v>
      </c>
      <c r="I132" s="40" t="s">
        <v>2016</v>
      </c>
      <c r="J132" s="40" t="s">
        <v>2016</v>
      </c>
      <c r="K132" s="40" t="s">
        <v>2016</v>
      </c>
      <c r="L132" s="40" t="s">
        <v>2016</v>
      </c>
      <c r="M132" s="40" t="s">
        <v>2016</v>
      </c>
      <c r="N132" s="42" t="s">
        <v>2016</v>
      </c>
      <c r="O132"/>
    </row>
    <row r="133" spans="1:15" ht="17" hidden="1" x14ac:dyDescent="0.35">
      <c r="A133">
        <v>131</v>
      </c>
      <c r="B133" t="s">
        <v>889</v>
      </c>
      <c r="C133">
        <v>2023</v>
      </c>
      <c r="D133" t="s">
        <v>891</v>
      </c>
      <c r="E133" t="s">
        <v>894</v>
      </c>
      <c r="F133" s="8" t="s">
        <v>2014</v>
      </c>
      <c r="H133" s="40" t="s">
        <v>2016</v>
      </c>
      <c r="I133" s="40" t="s">
        <v>2016</v>
      </c>
      <c r="J133" s="40" t="s">
        <v>2016</v>
      </c>
      <c r="K133" s="40" t="s">
        <v>2016</v>
      </c>
      <c r="L133" s="40" t="s">
        <v>2016</v>
      </c>
      <c r="M133" s="40" t="s">
        <v>2016</v>
      </c>
      <c r="N133" s="42" t="s">
        <v>2016</v>
      </c>
      <c r="O133"/>
    </row>
    <row r="134" spans="1:15" ht="17" hidden="1" x14ac:dyDescent="0.35">
      <c r="A134">
        <v>132</v>
      </c>
      <c r="B134" t="s">
        <v>895</v>
      </c>
      <c r="C134">
        <v>2023</v>
      </c>
      <c r="D134" t="s">
        <v>897</v>
      </c>
      <c r="E134" t="s">
        <v>899</v>
      </c>
      <c r="F134" s="8" t="s">
        <v>2014</v>
      </c>
      <c r="H134" s="40" t="s">
        <v>2016</v>
      </c>
      <c r="I134" s="40" t="s">
        <v>2016</v>
      </c>
      <c r="J134" s="40" t="s">
        <v>2016</v>
      </c>
      <c r="K134" s="40" t="s">
        <v>2016</v>
      </c>
      <c r="L134" s="40" t="s">
        <v>2016</v>
      </c>
      <c r="M134" s="40" t="s">
        <v>2016</v>
      </c>
      <c r="N134" s="42" t="s">
        <v>2016</v>
      </c>
      <c r="O134"/>
    </row>
    <row r="135" spans="1:15" ht="17" hidden="1" x14ac:dyDescent="0.35">
      <c r="A135">
        <v>133</v>
      </c>
      <c r="B135" t="s">
        <v>900</v>
      </c>
      <c r="C135">
        <v>2023</v>
      </c>
      <c r="D135" t="s">
        <v>902</v>
      </c>
      <c r="E135" t="s">
        <v>905</v>
      </c>
      <c r="F135" s="8" t="s">
        <v>2014</v>
      </c>
      <c r="H135" s="40" t="s">
        <v>2016</v>
      </c>
      <c r="I135" s="40" t="s">
        <v>2016</v>
      </c>
      <c r="J135" s="40" t="s">
        <v>2016</v>
      </c>
      <c r="K135" s="40" t="s">
        <v>2016</v>
      </c>
      <c r="L135" s="40" t="s">
        <v>2016</v>
      </c>
      <c r="M135" s="40" t="s">
        <v>2016</v>
      </c>
      <c r="N135" s="42" t="s">
        <v>2016</v>
      </c>
      <c r="O135"/>
    </row>
    <row r="136" spans="1:15" ht="17" customHeight="1" x14ac:dyDescent="0.35">
      <c r="A136" s="1">
        <v>134</v>
      </c>
      <c r="B136" s="1" t="s">
        <v>906</v>
      </c>
      <c r="C136" s="1">
        <v>2023</v>
      </c>
      <c r="D136" s="1" t="s">
        <v>908</v>
      </c>
      <c r="E136" s="1" t="s">
        <v>911</v>
      </c>
      <c r="F136" s="35" t="s">
        <v>2018</v>
      </c>
      <c r="H136" s="38" t="s">
        <v>2405</v>
      </c>
      <c r="I136" s="38" t="s">
        <v>2406</v>
      </c>
      <c r="J136" s="38" t="s">
        <v>2407</v>
      </c>
      <c r="K136" s="40"/>
      <c r="L136" s="40"/>
      <c r="M136" s="40"/>
      <c r="N136" s="42" t="s">
        <v>2312</v>
      </c>
      <c r="O136"/>
    </row>
    <row r="137" spans="1:15" ht="17" customHeight="1" x14ac:dyDescent="0.35">
      <c r="A137" s="1">
        <v>135</v>
      </c>
      <c r="B137" s="1" t="s">
        <v>912</v>
      </c>
      <c r="C137" s="1">
        <v>2023</v>
      </c>
      <c r="D137" s="1" t="s">
        <v>914</v>
      </c>
      <c r="E137" s="1" t="s">
        <v>917</v>
      </c>
      <c r="F137" s="35" t="s">
        <v>2018</v>
      </c>
      <c r="H137" s="38" t="s">
        <v>2408</v>
      </c>
      <c r="I137" s="38" t="s">
        <v>2409</v>
      </c>
      <c r="J137" s="40" t="s">
        <v>2016</v>
      </c>
      <c r="K137" s="38" t="s">
        <v>2410</v>
      </c>
      <c r="L137" s="38" t="s">
        <v>2411</v>
      </c>
      <c r="M137" s="40" t="s">
        <v>2016</v>
      </c>
      <c r="N137" s="42" t="s">
        <v>2312</v>
      </c>
      <c r="O137"/>
    </row>
    <row r="138" spans="1:15" ht="17" hidden="1" x14ac:dyDescent="0.35">
      <c r="A138">
        <v>136</v>
      </c>
      <c r="B138" t="s">
        <v>918</v>
      </c>
      <c r="C138">
        <v>2023</v>
      </c>
      <c r="D138" t="s">
        <v>919</v>
      </c>
      <c r="E138" t="s">
        <v>922</v>
      </c>
      <c r="F138" s="8" t="s">
        <v>2014</v>
      </c>
      <c r="H138" s="40" t="s">
        <v>2016</v>
      </c>
      <c r="I138" s="40" t="s">
        <v>2016</v>
      </c>
      <c r="J138" s="40" t="s">
        <v>2016</v>
      </c>
      <c r="K138" s="40" t="s">
        <v>2016</v>
      </c>
      <c r="L138" s="40" t="s">
        <v>2016</v>
      </c>
      <c r="M138" s="40" t="s">
        <v>2016</v>
      </c>
      <c r="N138" s="42" t="s">
        <v>2016</v>
      </c>
      <c r="O138"/>
    </row>
    <row r="139" spans="1:15" ht="17" hidden="1" x14ac:dyDescent="0.35">
      <c r="A139">
        <v>137</v>
      </c>
      <c r="B139" t="s">
        <v>923</v>
      </c>
      <c r="C139">
        <v>2023</v>
      </c>
      <c r="D139" t="s">
        <v>926</v>
      </c>
      <c r="E139" t="s">
        <v>929</v>
      </c>
      <c r="F139" s="8" t="s">
        <v>2014</v>
      </c>
      <c r="H139" s="40" t="s">
        <v>2016</v>
      </c>
      <c r="I139" s="40" t="s">
        <v>2016</v>
      </c>
      <c r="J139" s="40" t="s">
        <v>2016</v>
      </c>
      <c r="K139" s="40" t="s">
        <v>2016</v>
      </c>
      <c r="L139" s="40" t="s">
        <v>2016</v>
      </c>
      <c r="M139" s="40" t="s">
        <v>2016</v>
      </c>
      <c r="N139" s="42" t="s">
        <v>2016</v>
      </c>
      <c r="O139"/>
    </row>
    <row r="140" spans="1:15" ht="17" hidden="1" x14ac:dyDescent="0.35">
      <c r="A140">
        <v>138</v>
      </c>
      <c r="B140" t="s">
        <v>930</v>
      </c>
      <c r="C140">
        <v>2023</v>
      </c>
      <c r="D140" t="s">
        <v>933</v>
      </c>
      <c r="E140" t="s">
        <v>936</v>
      </c>
      <c r="F140" s="8" t="s">
        <v>2014</v>
      </c>
      <c r="H140" s="40" t="s">
        <v>2016</v>
      </c>
      <c r="I140" s="40" t="s">
        <v>2016</v>
      </c>
      <c r="J140" s="40" t="s">
        <v>2016</v>
      </c>
      <c r="K140" s="40" t="s">
        <v>2016</v>
      </c>
      <c r="L140" s="40" t="s">
        <v>2016</v>
      </c>
      <c r="M140" s="40" t="s">
        <v>2016</v>
      </c>
      <c r="N140" s="42" t="s">
        <v>2016</v>
      </c>
      <c r="O140"/>
    </row>
    <row r="141" spans="1:15" ht="17" hidden="1" x14ac:dyDescent="0.35">
      <c r="A141">
        <v>139</v>
      </c>
      <c r="B141" t="s">
        <v>937</v>
      </c>
      <c r="C141">
        <v>2023</v>
      </c>
      <c r="D141" t="s">
        <v>939</v>
      </c>
      <c r="E141" t="s">
        <v>942</v>
      </c>
      <c r="F141" s="8" t="s">
        <v>2014</v>
      </c>
      <c r="H141" s="40" t="s">
        <v>2016</v>
      </c>
      <c r="I141" s="40" t="s">
        <v>2016</v>
      </c>
      <c r="J141" s="40" t="s">
        <v>2016</v>
      </c>
      <c r="K141" s="40" t="s">
        <v>2016</v>
      </c>
      <c r="L141" s="40" t="s">
        <v>2016</v>
      </c>
      <c r="M141" s="40" t="s">
        <v>2016</v>
      </c>
      <c r="N141" s="42" t="s">
        <v>2016</v>
      </c>
      <c r="O141"/>
    </row>
    <row r="142" spans="1:15" ht="17" hidden="1" x14ac:dyDescent="0.35">
      <c r="A142">
        <v>140</v>
      </c>
      <c r="B142" t="s">
        <v>943</v>
      </c>
      <c r="C142">
        <v>2023</v>
      </c>
      <c r="D142" t="s">
        <v>945</v>
      </c>
      <c r="E142" t="s">
        <v>948</v>
      </c>
      <c r="F142" s="8" t="s">
        <v>2014</v>
      </c>
      <c r="H142" s="40" t="s">
        <v>2016</v>
      </c>
      <c r="I142" s="40" t="s">
        <v>2016</v>
      </c>
      <c r="J142" s="40" t="s">
        <v>2016</v>
      </c>
      <c r="K142" s="40" t="s">
        <v>2016</v>
      </c>
      <c r="L142" s="40" t="s">
        <v>2016</v>
      </c>
      <c r="M142" s="40" t="s">
        <v>2016</v>
      </c>
      <c r="N142" s="42" t="s">
        <v>2016</v>
      </c>
      <c r="O142"/>
    </row>
    <row r="143" spans="1:15" ht="17" customHeight="1" x14ac:dyDescent="0.35">
      <c r="A143" s="1">
        <v>141</v>
      </c>
      <c r="B143" s="1" t="s">
        <v>949</v>
      </c>
      <c r="C143" s="1">
        <v>2023</v>
      </c>
      <c r="D143" s="1" t="s">
        <v>952</v>
      </c>
      <c r="E143" s="1" t="s">
        <v>955</v>
      </c>
      <c r="F143" s="35" t="s">
        <v>2018</v>
      </c>
      <c r="H143" s="38" t="s">
        <v>2412</v>
      </c>
      <c r="I143" s="38" t="s">
        <v>2413</v>
      </c>
      <c r="J143" s="38" t="s">
        <v>2414</v>
      </c>
      <c r="K143" s="40" t="s">
        <v>2016</v>
      </c>
      <c r="L143" s="38" t="s">
        <v>2415</v>
      </c>
      <c r="M143" s="40" t="s">
        <v>2016</v>
      </c>
      <c r="N143" s="42" t="s">
        <v>2312</v>
      </c>
      <c r="O143"/>
    </row>
    <row r="144" spans="1:15" ht="17" hidden="1" x14ac:dyDescent="0.35">
      <c r="A144">
        <v>142</v>
      </c>
      <c r="B144" t="s">
        <v>956</v>
      </c>
      <c r="C144">
        <v>2023</v>
      </c>
      <c r="D144" t="s">
        <v>958</v>
      </c>
      <c r="E144" t="s">
        <v>961</v>
      </c>
      <c r="F144" s="8" t="s">
        <v>2014</v>
      </c>
      <c r="H144" s="40" t="s">
        <v>2016</v>
      </c>
      <c r="I144" s="40" t="s">
        <v>2016</v>
      </c>
      <c r="J144" s="40" t="s">
        <v>2016</v>
      </c>
      <c r="K144" s="40" t="s">
        <v>2016</v>
      </c>
      <c r="L144" s="40" t="s">
        <v>2016</v>
      </c>
      <c r="M144" s="40" t="s">
        <v>2016</v>
      </c>
      <c r="N144" s="42" t="s">
        <v>2016</v>
      </c>
      <c r="O144"/>
    </row>
    <row r="145" spans="1:15" ht="17" hidden="1" x14ac:dyDescent="0.35">
      <c r="A145">
        <v>143</v>
      </c>
      <c r="B145" t="s">
        <v>962</v>
      </c>
      <c r="C145">
        <v>2023</v>
      </c>
      <c r="D145" t="s">
        <v>964</v>
      </c>
      <c r="E145" t="s">
        <v>967</v>
      </c>
      <c r="F145" s="8" t="s">
        <v>2014</v>
      </c>
      <c r="H145" s="40" t="s">
        <v>2016</v>
      </c>
      <c r="I145" s="40" t="s">
        <v>2016</v>
      </c>
      <c r="J145" s="40" t="s">
        <v>2016</v>
      </c>
      <c r="K145" s="40" t="s">
        <v>2016</v>
      </c>
      <c r="L145" s="40" t="s">
        <v>2016</v>
      </c>
      <c r="M145" s="40" t="s">
        <v>2016</v>
      </c>
      <c r="N145" s="42" t="s">
        <v>2016</v>
      </c>
      <c r="O145"/>
    </row>
    <row r="146" spans="1:15" ht="17" hidden="1" x14ac:dyDescent="0.35">
      <c r="A146">
        <v>144</v>
      </c>
      <c r="B146" t="s">
        <v>968</v>
      </c>
      <c r="C146">
        <v>2023</v>
      </c>
      <c r="D146" t="s">
        <v>971</v>
      </c>
      <c r="E146" t="s">
        <v>974</v>
      </c>
      <c r="F146" s="8" t="s">
        <v>2014</v>
      </c>
      <c r="H146" s="40" t="s">
        <v>2016</v>
      </c>
      <c r="I146" s="40" t="s">
        <v>2016</v>
      </c>
      <c r="J146" s="40" t="s">
        <v>2016</v>
      </c>
      <c r="K146" s="40" t="s">
        <v>2016</v>
      </c>
      <c r="L146" s="40" t="s">
        <v>2016</v>
      </c>
      <c r="M146" s="40" t="s">
        <v>2016</v>
      </c>
      <c r="N146" s="42" t="s">
        <v>2016</v>
      </c>
      <c r="O146"/>
    </row>
    <row r="147" spans="1:15" ht="17" hidden="1" x14ac:dyDescent="0.35">
      <c r="A147" s="13">
        <v>145</v>
      </c>
      <c r="B147" s="13" t="s">
        <v>975</v>
      </c>
      <c r="C147" s="13">
        <v>2023</v>
      </c>
      <c r="D147" s="13" t="s">
        <v>705</v>
      </c>
      <c r="E147" s="13" t="s">
        <v>979</v>
      </c>
      <c r="F147" s="14" t="s">
        <v>2014</v>
      </c>
      <c r="H147" s="40" t="s">
        <v>2016</v>
      </c>
      <c r="I147" s="40" t="s">
        <v>2016</v>
      </c>
      <c r="J147" s="40" t="s">
        <v>2016</v>
      </c>
      <c r="K147" s="40" t="s">
        <v>2016</v>
      </c>
      <c r="L147" s="40" t="s">
        <v>2016</v>
      </c>
      <c r="M147" s="40" t="s">
        <v>2016</v>
      </c>
      <c r="N147" s="42" t="s">
        <v>2016</v>
      </c>
      <c r="O147"/>
    </row>
    <row r="148" spans="1:15" ht="17" hidden="1" x14ac:dyDescent="0.35">
      <c r="A148">
        <v>146</v>
      </c>
      <c r="B148" t="s">
        <v>980</v>
      </c>
      <c r="C148">
        <v>2023</v>
      </c>
      <c r="D148" t="s">
        <v>983</v>
      </c>
      <c r="E148" t="s">
        <v>986</v>
      </c>
      <c r="F148" s="8" t="s">
        <v>2014</v>
      </c>
      <c r="H148" s="40" t="s">
        <v>2016</v>
      </c>
      <c r="I148" s="40" t="s">
        <v>2016</v>
      </c>
      <c r="J148" s="40" t="s">
        <v>2016</v>
      </c>
      <c r="K148" s="40" t="s">
        <v>2016</v>
      </c>
      <c r="L148" s="40" t="s">
        <v>2016</v>
      </c>
      <c r="M148" s="40" t="s">
        <v>2016</v>
      </c>
      <c r="N148" s="42" t="s">
        <v>2016</v>
      </c>
      <c r="O148"/>
    </row>
    <row r="149" spans="1:15" ht="17" hidden="1" x14ac:dyDescent="0.35">
      <c r="A149">
        <v>147</v>
      </c>
      <c r="B149" t="s">
        <v>987</v>
      </c>
      <c r="C149">
        <v>2023</v>
      </c>
      <c r="D149" t="s">
        <v>989</v>
      </c>
      <c r="E149" t="s">
        <v>992</v>
      </c>
      <c r="F149" s="8" t="s">
        <v>2014</v>
      </c>
      <c r="H149" s="40" t="s">
        <v>2016</v>
      </c>
      <c r="I149" s="40" t="s">
        <v>2016</v>
      </c>
      <c r="J149" s="40" t="s">
        <v>2016</v>
      </c>
      <c r="K149" s="40" t="s">
        <v>2016</v>
      </c>
      <c r="L149" s="40" t="s">
        <v>2016</v>
      </c>
      <c r="M149" s="40" t="s">
        <v>2016</v>
      </c>
      <c r="N149" s="42" t="s">
        <v>2016</v>
      </c>
      <c r="O149"/>
    </row>
    <row r="150" spans="1:15" ht="17" customHeight="1" x14ac:dyDescent="0.35">
      <c r="A150" s="1">
        <v>148</v>
      </c>
      <c r="B150" s="1" t="s">
        <v>993</v>
      </c>
      <c r="C150" s="1">
        <v>2023</v>
      </c>
      <c r="D150" s="1" t="s">
        <v>995</v>
      </c>
      <c r="E150" s="1" t="s">
        <v>998</v>
      </c>
      <c r="F150" s="35" t="s">
        <v>2018</v>
      </c>
      <c r="H150" s="52" t="s">
        <v>2416</v>
      </c>
      <c r="I150" s="40" t="s">
        <v>2016</v>
      </c>
      <c r="J150" s="40" t="s">
        <v>2016</v>
      </c>
      <c r="K150" s="40" t="s">
        <v>2016</v>
      </c>
      <c r="L150" s="52" t="s">
        <v>2417</v>
      </c>
      <c r="M150" s="52" t="s">
        <v>2418</v>
      </c>
      <c r="N150" s="42" t="s">
        <v>2307</v>
      </c>
      <c r="O150"/>
    </row>
    <row r="151" spans="1:15" ht="17" hidden="1" x14ac:dyDescent="0.35">
      <c r="A151">
        <v>149</v>
      </c>
      <c r="B151" t="s">
        <v>999</v>
      </c>
      <c r="C151">
        <v>2023</v>
      </c>
      <c r="D151" t="s">
        <v>1002</v>
      </c>
      <c r="E151" t="s">
        <v>1005</v>
      </c>
      <c r="F151" s="8" t="s">
        <v>2014</v>
      </c>
      <c r="H151" s="40" t="s">
        <v>2016</v>
      </c>
      <c r="I151" s="40" t="s">
        <v>2016</v>
      </c>
      <c r="J151" s="40" t="s">
        <v>2016</v>
      </c>
      <c r="K151" s="40" t="s">
        <v>2016</v>
      </c>
      <c r="L151" s="40" t="s">
        <v>2016</v>
      </c>
      <c r="M151" s="40" t="s">
        <v>2016</v>
      </c>
      <c r="N151" s="42" t="s">
        <v>2016</v>
      </c>
      <c r="O151"/>
    </row>
    <row r="152" spans="1:15" ht="17" hidden="1" x14ac:dyDescent="0.35">
      <c r="A152">
        <v>150</v>
      </c>
      <c r="B152" t="s">
        <v>1006</v>
      </c>
      <c r="C152">
        <v>2023</v>
      </c>
      <c r="D152" t="s">
        <v>1008</v>
      </c>
      <c r="E152" t="s">
        <v>1011</v>
      </c>
      <c r="F152" s="8" t="s">
        <v>2014</v>
      </c>
      <c r="H152" s="40" t="s">
        <v>2016</v>
      </c>
      <c r="I152" s="40" t="s">
        <v>2016</v>
      </c>
      <c r="J152" s="40" t="s">
        <v>2016</v>
      </c>
      <c r="K152" s="40" t="s">
        <v>2016</v>
      </c>
      <c r="L152" s="40" t="s">
        <v>2016</v>
      </c>
      <c r="M152" s="40" t="s">
        <v>2016</v>
      </c>
      <c r="N152" s="42" t="s">
        <v>2016</v>
      </c>
      <c r="O152"/>
    </row>
    <row r="153" spans="1:15" ht="17" hidden="1" x14ac:dyDescent="0.35">
      <c r="A153">
        <v>151</v>
      </c>
      <c r="B153" t="s">
        <v>1012</v>
      </c>
      <c r="C153">
        <v>2023</v>
      </c>
      <c r="D153" t="s">
        <v>1015</v>
      </c>
      <c r="E153" t="s">
        <v>1018</v>
      </c>
      <c r="F153" s="8" t="s">
        <v>2014</v>
      </c>
      <c r="H153" s="40" t="s">
        <v>2016</v>
      </c>
      <c r="I153" s="40" t="s">
        <v>2016</v>
      </c>
      <c r="J153" s="40" t="s">
        <v>2016</v>
      </c>
      <c r="K153" s="40" t="s">
        <v>2016</v>
      </c>
      <c r="L153" s="40" t="s">
        <v>2016</v>
      </c>
      <c r="M153" s="40" t="s">
        <v>2016</v>
      </c>
      <c r="N153" s="42" t="s">
        <v>2016</v>
      </c>
      <c r="O153"/>
    </row>
    <row r="154" spans="1:15" ht="17" hidden="1" x14ac:dyDescent="0.35">
      <c r="A154">
        <v>152</v>
      </c>
      <c r="B154" t="s">
        <v>1019</v>
      </c>
      <c r="C154">
        <v>2023</v>
      </c>
      <c r="D154" t="s">
        <v>1021</v>
      </c>
      <c r="E154" t="s">
        <v>1024</v>
      </c>
      <c r="F154" s="8" t="s">
        <v>2014</v>
      </c>
      <c r="H154" s="40" t="s">
        <v>2016</v>
      </c>
      <c r="I154" s="40" t="s">
        <v>2016</v>
      </c>
      <c r="J154" s="40" t="s">
        <v>2016</v>
      </c>
      <c r="K154" s="40" t="s">
        <v>2016</v>
      </c>
      <c r="L154" s="40" t="s">
        <v>2016</v>
      </c>
      <c r="M154" s="40" t="s">
        <v>2016</v>
      </c>
      <c r="N154" s="42" t="s">
        <v>2016</v>
      </c>
      <c r="O154"/>
    </row>
    <row r="155" spans="1:15" ht="17" hidden="1" x14ac:dyDescent="0.35">
      <c r="A155">
        <v>153</v>
      </c>
      <c r="B155" t="s">
        <v>1025</v>
      </c>
      <c r="C155">
        <v>2023</v>
      </c>
      <c r="D155" t="s">
        <v>1027</v>
      </c>
      <c r="E155" t="s">
        <v>1030</v>
      </c>
      <c r="F155" s="8" t="s">
        <v>2014</v>
      </c>
      <c r="H155" s="40" t="s">
        <v>2016</v>
      </c>
      <c r="I155" s="40" t="s">
        <v>2016</v>
      </c>
      <c r="J155" s="40" t="s">
        <v>2016</v>
      </c>
      <c r="K155" s="40" t="s">
        <v>2016</v>
      </c>
      <c r="L155" s="40" t="s">
        <v>2016</v>
      </c>
      <c r="M155" s="40" t="s">
        <v>2016</v>
      </c>
      <c r="N155" s="42" t="s">
        <v>2016</v>
      </c>
      <c r="O155"/>
    </row>
    <row r="156" spans="1:15" ht="17" hidden="1" x14ac:dyDescent="0.35">
      <c r="A156">
        <v>154</v>
      </c>
      <c r="B156" t="s">
        <v>1031</v>
      </c>
      <c r="C156">
        <v>2023</v>
      </c>
      <c r="D156" t="s">
        <v>1033</v>
      </c>
      <c r="E156" t="s">
        <v>1036</v>
      </c>
      <c r="F156" s="8" t="s">
        <v>2014</v>
      </c>
      <c r="H156" s="40" t="s">
        <v>2016</v>
      </c>
      <c r="I156" s="40" t="s">
        <v>2016</v>
      </c>
      <c r="J156" s="40" t="s">
        <v>2016</v>
      </c>
      <c r="K156" s="40" t="s">
        <v>2016</v>
      </c>
      <c r="L156" s="40" t="s">
        <v>2016</v>
      </c>
      <c r="M156" s="40" t="s">
        <v>2016</v>
      </c>
      <c r="N156" s="42" t="s">
        <v>2016</v>
      </c>
      <c r="O156"/>
    </row>
    <row r="157" spans="1:15" ht="17" hidden="1" x14ac:dyDescent="0.35">
      <c r="A157">
        <v>155</v>
      </c>
      <c r="B157" t="s">
        <v>1037</v>
      </c>
      <c r="C157">
        <v>2023</v>
      </c>
      <c r="D157" t="s">
        <v>1038</v>
      </c>
      <c r="E157" t="s">
        <v>1041</v>
      </c>
      <c r="F157" s="8" t="s">
        <v>2014</v>
      </c>
      <c r="H157" s="40" t="s">
        <v>2016</v>
      </c>
      <c r="I157" s="40" t="s">
        <v>2016</v>
      </c>
      <c r="J157" s="40" t="s">
        <v>2016</v>
      </c>
      <c r="K157" s="40" t="s">
        <v>2016</v>
      </c>
      <c r="L157" s="40" t="s">
        <v>2016</v>
      </c>
      <c r="M157" s="40" t="s">
        <v>2016</v>
      </c>
      <c r="N157" s="42" t="s">
        <v>2016</v>
      </c>
      <c r="O157"/>
    </row>
    <row r="158" spans="1:15" ht="17" hidden="1" x14ac:dyDescent="0.35">
      <c r="A158">
        <v>156</v>
      </c>
      <c r="B158" t="s">
        <v>1042</v>
      </c>
      <c r="C158">
        <v>2023</v>
      </c>
      <c r="D158" t="s">
        <v>1045</v>
      </c>
      <c r="E158" t="s">
        <v>1048</v>
      </c>
      <c r="F158" s="8" t="s">
        <v>2014</v>
      </c>
      <c r="H158" s="40" t="s">
        <v>2016</v>
      </c>
      <c r="I158" s="40" t="s">
        <v>2016</v>
      </c>
      <c r="J158" s="40" t="s">
        <v>2016</v>
      </c>
      <c r="K158" s="40" t="s">
        <v>2016</v>
      </c>
      <c r="L158" s="40" t="s">
        <v>2016</v>
      </c>
      <c r="M158" s="40" t="s">
        <v>2016</v>
      </c>
      <c r="N158" s="42" t="s">
        <v>2016</v>
      </c>
      <c r="O158"/>
    </row>
    <row r="159" spans="1:15" ht="17" hidden="1" x14ac:dyDescent="0.35">
      <c r="A159">
        <v>157</v>
      </c>
      <c r="B159" t="s">
        <v>1049</v>
      </c>
      <c r="C159">
        <v>2023</v>
      </c>
      <c r="D159" t="s">
        <v>1051</v>
      </c>
      <c r="E159" t="s">
        <v>1054</v>
      </c>
      <c r="F159" s="8" t="s">
        <v>2014</v>
      </c>
      <c r="H159" s="40" t="s">
        <v>2016</v>
      </c>
      <c r="I159" s="40" t="s">
        <v>2016</v>
      </c>
      <c r="J159" s="40" t="s">
        <v>2016</v>
      </c>
      <c r="K159" s="40" t="s">
        <v>2016</v>
      </c>
      <c r="L159" s="40" t="s">
        <v>2016</v>
      </c>
      <c r="M159" s="40" t="s">
        <v>2016</v>
      </c>
      <c r="N159" s="42" t="s">
        <v>2016</v>
      </c>
      <c r="O159"/>
    </row>
    <row r="160" spans="1:15" ht="17" hidden="1" x14ac:dyDescent="0.35">
      <c r="A160">
        <v>158</v>
      </c>
      <c r="B160" t="s">
        <v>1055</v>
      </c>
      <c r="C160">
        <v>2023</v>
      </c>
      <c r="D160" t="s">
        <v>1058</v>
      </c>
      <c r="E160" t="s">
        <v>1061</v>
      </c>
      <c r="F160" s="8" t="s">
        <v>2014</v>
      </c>
      <c r="H160" s="40" t="s">
        <v>2016</v>
      </c>
      <c r="I160" s="40" t="s">
        <v>2016</v>
      </c>
      <c r="J160" s="40" t="s">
        <v>2016</v>
      </c>
      <c r="K160" s="40" t="s">
        <v>2016</v>
      </c>
      <c r="L160" s="40" t="s">
        <v>2016</v>
      </c>
      <c r="M160" s="40" t="s">
        <v>2016</v>
      </c>
      <c r="N160" s="42" t="s">
        <v>2016</v>
      </c>
      <c r="O160"/>
    </row>
    <row r="161" spans="1:15" ht="17" hidden="1" x14ac:dyDescent="0.35">
      <c r="A161">
        <v>159</v>
      </c>
      <c r="B161" t="s">
        <v>1062</v>
      </c>
      <c r="C161">
        <v>2023</v>
      </c>
      <c r="D161" t="s">
        <v>1064</v>
      </c>
      <c r="E161" t="s">
        <v>1067</v>
      </c>
      <c r="F161" s="8" t="s">
        <v>2014</v>
      </c>
      <c r="H161" s="40" t="s">
        <v>2016</v>
      </c>
      <c r="I161" s="40" t="s">
        <v>2016</v>
      </c>
      <c r="J161" s="40" t="s">
        <v>2016</v>
      </c>
      <c r="K161" s="40" t="s">
        <v>2016</v>
      </c>
      <c r="L161" s="40" t="s">
        <v>2016</v>
      </c>
      <c r="M161" s="40" t="s">
        <v>2016</v>
      </c>
      <c r="N161" s="42" t="s">
        <v>2016</v>
      </c>
      <c r="O161"/>
    </row>
    <row r="162" spans="1:15" ht="17" hidden="1" x14ac:dyDescent="0.35">
      <c r="A162">
        <v>160</v>
      </c>
      <c r="B162" t="s">
        <v>1068</v>
      </c>
      <c r="C162">
        <v>2023</v>
      </c>
      <c r="D162" t="s">
        <v>1070</v>
      </c>
      <c r="E162" t="s">
        <v>1073</v>
      </c>
      <c r="F162" s="8" t="s">
        <v>2014</v>
      </c>
      <c r="H162" s="40" t="s">
        <v>2016</v>
      </c>
      <c r="I162" s="40" t="s">
        <v>2016</v>
      </c>
      <c r="J162" s="40" t="s">
        <v>2016</v>
      </c>
      <c r="K162" s="40" t="s">
        <v>2016</v>
      </c>
      <c r="L162" s="40" t="s">
        <v>2016</v>
      </c>
      <c r="M162" s="40" t="s">
        <v>2016</v>
      </c>
      <c r="N162" s="42" t="s">
        <v>2016</v>
      </c>
      <c r="O162"/>
    </row>
    <row r="163" spans="1:15" ht="17" hidden="1" x14ac:dyDescent="0.35">
      <c r="A163">
        <v>161</v>
      </c>
      <c r="B163" t="s">
        <v>1074</v>
      </c>
      <c r="C163">
        <v>2023</v>
      </c>
      <c r="D163" t="s">
        <v>1076</v>
      </c>
      <c r="E163" t="s">
        <v>1079</v>
      </c>
      <c r="F163" s="8" t="s">
        <v>2014</v>
      </c>
      <c r="H163" s="40" t="s">
        <v>2016</v>
      </c>
      <c r="I163" s="40" t="s">
        <v>2016</v>
      </c>
      <c r="J163" s="40" t="s">
        <v>2016</v>
      </c>
      <c r="K163" s="40" t="s">
        <v>2016</v>
      </c>
      <c r="L163" s="40" t="s">
        <v>2016</v>
      </c>
      <c r="M163" s="40" t="s">
        <v>2016</v>
      </c>
      <c r="N163" s="42" t="s">
        <v>2016</v>
      </c>
      <c r="O163"/>
    </row>
    <row r="164" spans="1:15" ht="17" hidden="1" x14ac:dyDescent="0.35">
      <c r="A164">
        <v>162</v>
      </c>
      <c r="B164" t="s">
        <v>1080</v>
      </c>
      <c r="C164">
        <v>2023</v>
      </c>
      <c r="D164" t="s">
        <v>1082</v>
      </c>
      <c r="E164" t="s">
        <v>1085</v>
      </c>
      <c r="F164" s="8" t="s">
        <v>2014</v>
      </c>
      <c r="H164" s="40" t="s">
        <v>2016</v>
      </c>
      <c r="I164" s="40" t="s">
        <v>2016</v>
      </c>
      <c r="J164" s="40" t="s">
        <v>2016</v>
      </c>
      <c r="K164" s="40" t="s">
        <v>2016</v>
      </c>
      <c r="L164" s="40" t="s">
        <v>2016</v>
      </c>
      <c r="M164" s="40" t="s">
        <v>2016</v>
      </c>
      <c r="N164" s="42" t="s">
        <v>2016</v>
      </c>
      <c r="O164"/>
    </row>
    <row r="165" spans="1:15" ht="17" hidden="1" x14ac:dyDescent="0.35">
      <c r="A165">
        <v>163</v>
      </c>
      <c r="B165" t="s">
        <v>1086</v>
      </c>
      <c r="C165">
        <v>2023</v>
      </c>
      <c r="D165" t="s">
        <v>1089</v>
      </c>
      <c r="E165" t="s">
        <v>1092</v>
      </c>
      <c r="F165" s="8" t="s">
        <v>2014</v>
      </c>
      <c r="H165" s="40" t="s">
        <v>2016</v>
      </c>
      <c r="I165" s="40" t="s">
        <v>2016</v>
      </c>
      <c r="J165" s="40" t="s">
        <v>2016</v>
      </c>
      <c r="K165" s="40" t="s">
        <v>2016</v>
      </c>
      <c r="L165" s="40" t="s">
        <v>2016</v>
      </c>
      <c r="M165" s="40" t="s">
        <v>2016</v>
      </c>
      <c r="N165" s="42" t="s">
        <v>2016</v>
      </c>
      <c r="O165"/>
    </row>
    <row r="166" spans="1:15" ht="17" hidden="1" x14ac:dyDescent="0.35">
      <c r="A166">
        <v>164</v>
      </c>
      <c r="B166" t="s">
        <v>1093</v>
      </c>
      <c r="C166">
        <v>2023</v>
      </c>
      <c r="D166" t="s">
        <v>1094</v>
      </c>
      <c r="E166" t="s">
        <v>1097</v>
      </c>
      <c r="F166" s="8" t="s">
        <v>2014</v>
      </c>
      <c r="H166" s="40" t="s">
        <v>2016</v>
      </c>
      <c r="I166" s="40" t="s">
        <v>2016</v>
      </c>
      <c r="J166" s="40" t="s">
        <v>2016</v>
      </c>
      <c r="K166" s="40" t="s">
        <v>2016</v>
      </c>
      <c r="L166" s="40" t="s">
        <v>2016</v>
      </c>
      <c r="M166" s="40" t="s">
        <v>2016</v>
      </c>
      <c r="N166" s="42" t="s">
        <v>2016</v>
      </c>
      <c r="O166"/>
    </row>
    <row r="167" spans="1:15" ht="17" customHeight="1" x14ac:dyDescent="0.35">
      <c r="A167" s="1">
        <v>165</v>
      </c>
      <c r="B167" s="1" t="s">
        <v>1098</v>
      </c>
      <c r="C167" s="1">
        <v>2023</v>
      </c>
      <c r="D167" s="1" t="s">
        <v>1101</v>
      </c>
      <c r="E167" s="1" t="s">
        <v>1104</v>
      </c>
      <c r="F167" s="35" t="s">
        <v>2018</v>
      </c>
      <c r="H167" s="38" t="s">
        <v>2419</v>
      </c>
      <c r="I167" s="38" t="s">
        <v>2420</v>
      </c>
      <c r="J167" s="38" t="s">
        <v>2421</v>
      </c>
      <c r="K167" s="40" t="s">
        <v>2016</v>
      </c>
      <c r="L167" s="40" t="s">
        <v>2016</v>
      </c>
      <c r="M167" s="40" t="s">
        <v>2016</v>
      </c>
      <c r="N167" s="42" t="s">
        <v>2312</v>
      </c>
      <c r="O167"/>
    </row>
    <row r="168" spans="1:15" ht="17" hidden="1" x14ac:dyDescent="0.35">
      <c r="A168">
        <v>166</v>
      </c>
      <c r="B168" t="s">
        <v>1105</v>
      </c>
      <c r="C168">
        <v>2023</v>
      </c>
      <c r="D168" t="s">
        <v>1107</v>
      </c>
      <c r="E168" t="s">
        <v>1110</v>
      </c>
      <c r="F168" s="8" t="s">
        <v>2014</v>
      </c>
      <c r="H168" s="40" t="s">
        <v>2016</v>
      </c>
      <c r="I168" s="40" t="s">
        <v>2016</v>
      </c>
      <c r="J168" s="40" t="s">
        <v>2016</v>
      </c>
      <c r="K168" s="40" t="s">
        <v>2016</v>
      </c>
      <c r="L168" s="40" t="s">
        <v>2016</v>
      </c>
      <c r="M168" s="40" t="s">
        <v>2016</v>
      </c>
      <c r="N168" s="42" t="s">
        <v>2016</v>
      </c>
      <c r="O168"/>
    </row>
    <row r="169" spans="1:15" ht="17" hidden="1" x14ac:dyDescent="0.35">
      <c r="A169">
        <v>167</v>
      </c>
      <c r="B169" t="s">
        <v>1111</v>
      </c>
      <c r="C169">
        <v>2023</v>
      </c>
      <c r="D169" t="s">
        <v>1112</v>
      </c>
      <c r="E169" t="s">
        <v>1115</v>
      </c>
      <c r="F169" s="8" t="s">
        <v>2014</v>
      </c>
      <c r="H169" s="40" t="s">
        <v>2016</v>
      </c>
      <c r="I169" s="40" t="s">
        <v>2016</v>
      </c>
      <c r="J169" s="40" t="s">
        <v>2016</v>
      </c>
      <c r="K169" s="40" t="s">
        <v>2016</v>
      </c>
      <c r="L169" s="40" t="s">
        <v>2016</v>
      </c>
      <c r="M169" s="40" t="s">
        <v>2016</v>
      </c>
      <c r="N169" s="42" t="s">
        <v>2016</v>
      </c>
      <c r="O169"/>
    </row>
    <row r="170" spans="1:15" ht="17" hidden="1" x14ac:dyDescent="0.35">
      <c r="A170">
        <v>168</v>
      </c>
      <c r="B170" t="s">
        <v>1116</v>
      </c>
      <c r="C170">
        <v>2023</v>
      </c>
      <c r="D170" t="s">
        <v>1119</v>
      </c>
      <c r="E170" t="s">
        <v>1122</v>
      </c>
      <c r="F170" s="8" t="s">
        <v>2014</v>
      </c>
      <c r="H170" s="40" t="s">
        <v>2016</v>
      </c>
      <c r="I170" s="40" t="s">
        <v>2016</v>
      </c>
      <c r="J170" s="40" t="s">
        <v>2016</v>
      </c>
      <c r="K170" s="40" t="s">
        <v>2016</v>
      </c>
      <c r="L170" s="40" t="s">
        <v>2016</v>
      </c>
      <c r="M170" s="40" t="s">
        <v>2016</v>
      </c>
      <c r="N170" s="42" t="s">
        <v>2016</v>
      </c>
      <c r="O170"/>
    </row>
    <row r="171" spans="1:15" ht="17" hidden="1" x14ac:dyDescent="0.35">
      <c r="A171">
        <v>169</v>
      </c>
      <c r="B171" t="s">
        <v>1123</v>
      </c>
      <c r="C171">
        <v>2023</v>
      </c>
      <c r="D171" t="s">
        <v>1125</v>
      </c>
      <c r="E171" t="s">
        <v>1128</v>
      </c>
      <c r="F171" s="8" t="s">
        <v>2014</v>
      </c>
      <c r="H171" s="40" t="s">
        <v>2016</v>
      </c>
      <c r="I171" s="40" t="s">
        <v>2016</v>
      </c>
      <c r="J171" s="40" t="s">
        <v>2016</v>
      </c>
      <c r="K171" s="40" t="s">
        <v>2016</v>
      </c>
      <c r="L171" s="40" t="s">
        <v>2016</v>
      </c>
      <c r="M171" s="40" t="s">
        <v>2016</v>
      </c>
      <c r="N171" s="42" t="s">
        <v>2016</v>
      </c>
      <c r="O171"/>
    </row>
    <row r="172" spans="1:15" ht="17" customHeight="1" x14ac:dyDescent="0.35">
      <c r="A172" s="1">
        <v>170</v>
      </c>
      <c r="B172" s="1" t="s">
        <v>1129</v>
      </c>
      <c r="C172" s="1">
        <v>2023</v>
      </c>
      <c r="D172" s="1" t="s">
        <v>1132</v>
      </c>
      <c r="E172" s="1" t="s">
        <v>1135</v>
      </c>
      <c r="F172" s="35" t="s">
        <v>2018</v>
      </c>
      <c r="H172" s="38" t="s">
        <v>2422</v>
      </c>
      <c r="I172" s="38" t="s">
        <v>2423</v>
      </c>
      <c r="J172" s="38" t="s">
        <v>2424</v>
      </c>
      <c r="K172" s="40" t="s">
        <v>2016</v>
      </c>
      <c r="L172" s="40" t="s">
        <v>2016</v>
      </c>
      <c r="M172" s="40" t="s">
        <v>2016</v>
      </c>
      <c r="N172" s="42" t="s">
        <v>2312</v>
      </c>
      <c r="O172"/>
    </row>
    <row r="173" spans="1:15" ht="17" hidden="1" x14ac:dyDescent="0.35">
      <c r="A173">
        <v>171</v>
      </c>
      <c r="B173" t="s">
        <v>1136</v>
      </c>
      <c r="C173">
        <v>2023</v>
      </c>
      <c r="D173" t="s">
        <v>1138</v>
      </c>
      <c r="E173" t="s">
        <v>1141</v>
      </c>
      <c r="F173" s="8" t="s">
        <v>2014</v>
      </c>
      <c r="H173" s="40" t="s">
        <v>2016</v>
      </c>
      <c r="I173" s="40" t="s">
        <v>2016</v>
      </c>
      <c r="J173" s="40" t="s">
        <v>2016</v>
      </c>
      <c r="K173" s="40" t="s">
        <v>2016</v>
      </c>
      <c r="L173" s="40" t="s">
        <v>2016</v>
      </c>
      <c r="M173" s="40" t="s">
        <v>2016</v>
      </c>
      <c r="N173" s="42" t="s">
        <v>2016</v>
      </c>
      <c r="O173"/>
    </row>
    <row r="174" spans="1:15" ht="17" hidden="1" x14ac:dyDescent="0.35">
      <c r="A174">
        <v>172</v>
      </c>
      <c r="B174" t="s">
        <v>1142</v>
      </c>
      <c r="C174">
        <v>2023</v>
      </c>
      <c r="D174" t="s">
        <v>1144</v>
      </c>
      <c r="E174" t="s">
        <v>1147</v>
      </c>
      <c r="F174" s="8" t="s">
        <v>2014</v>
      </c>
      <c r="H174" s="40" t="s">
        <v>2016</v>
      </c>
      <c r="I174" s="40" t="s">
        <v>2016</v>
      </c>
      <c r="J174" s="40" t="s">
        <v>2016</v>
      </c>
      <c r="K174" s="40" t="s">
        <v>2016</v>
      </c>
      <c r="L174" s="40" t="s">
        <v>2016</v>
      </c>
      <c r="M174" s="40" t="s">
        <v>2016</v>
      </c>
      <c r="N174" s="42" t="s">
        <v>2016</v>
      </c>
      <c r="O174"/>
    </row>
    <row r="175" spans="1:15" ht="17" hidden="1" x14ac:dyDescent="0.35">
      <c r="A175">
        <v>173</v>
      </c>
      <c r="B175" t="s">
        <v>1148</v>
      </c>
      <c r="C175">
        <v>2023</v>
      </c>
      <c r="D175" t="s">
        <v>1151</v>
      </c>
      <c r="E175" t="s">
        <v>1154</v>
      </c>
      <c r="F175" s="8" t="s">
        <v>2014</v>
      </c>
      <c r="H175" s="40" t="s">
        <v>2016</v>
      </c>
      <c r="I175" s="40" t="s">
        <v>2016</v>
      </c>
      <c r="J175" s="40" t="s">
        <v>2016</v>
      </c>
      <c r="K175" s="40" t="s">
        <v>2016</v>
      </c>
      <c r="L175" s="40" t="s">
        <v>2016</v>
      </c>
      <c r="M175" s="40" t="s">
        <v>2016</v>
      </c>
      <c r="N175" s="42" t="s">
        <v>2016</v>
      </c>
      <c r="O175"/>
    </row>
    <row r="176" spans="1:15" ht="17" customHeight="1" x14ac:dyDescent="0.35">
      <c r="A176" s="1">
        <v>174</v>
      </c>
      <c r="B176" s="1" t="s">
        <v>1155</v>
      </c>
      <c r="C176" s="1">
        <v>2023</v>
      </c>
      <c r="D176" s="1" t="s">
        <v>1158</v>
      </c>
      <c r="E176" s="1" t="s">
        <v>1161</v>
      </c>
      <c r="F176" s="35" t="s">
        <v>2018</v>
      </c>
      <c r="H176" s="52" t="s">
        <v>2425</v>
      </c>
      <c r="I176" s="40" t="s">
        <v>2016</v>
      </c>
      <c r="J176" s="52" t="s">
        <v>2426</v>
      </c>
      <c r="K176" s="40" t="s">
        <v>2016</v>
      </c>
      <c r="L176" s="52" t="s">
        <v>2427</v>
      </c>
      <c r="M176" s="40" t="s">
        <v>2016</v>
      </c>
      <c r="N176" s="42" t="s">
        <v>2307</v>
      </c>
      <c r="O176"/>
    </row>
    <row r="177" spans="1:15" ht="17" hidden="1" x14ac:dyDescent="0.35">
      <c r="A177">
        <v>175</v>
      </c>
      <c r="B177" t="s">
        <v>1162</v>
      </c>
      <c r="C177">
        <v>2023</v>
      </c>
      <c r="D177" t="s">
        <v>1165</v>
      </c>
      <c r="E177" t="s">
        <v>1168</v>
      </c>
      <c r="F177" s="8" t="s">
        <v>2014</v>
      </c>
      <c r="H177" s="40" t="s">
        <v>2016</v>
      </c>
      <c r="I177" s="40" t="s">
        <v>2016</v>
      </c>
      <c r="J177" s="40" t="s">
        <v>2016</v>
      </c>
      <c r="K177" s="40" t="s">
        <v>2016</v>
      </c>
      <c r="L177" s="40" t="s">
        <v>2016</v>
      </c>
      <c r="M177" s="40" t="s">
        <v>2016</v>
      </c>
      <c r="N177" s="42" t="s">
        <v>2016</v>
      </c>
      <c r="O177"/>
    </row>
    <row r="178" spans="1:15" ht="17" hidden="1" x14ac:dyDescent="0.35">
      <c r="A178">
        <v>176</v>
      </c>
      <c r="B178" t="s">
        <v>1169</v>
      </c>
      <c r="C178">
        <v>2023</v>
      </c>
      <c r="D178" t="s">
        <v>1172</v>
      </c>
      <c r="E178" t="s">
        <v>1175</v>
      </c>
      <c r="F178" s="8" t="s">
        <v>2014</v>
      </c>
      <c r="H178" s="40" t="s">
        <v>2016</v>
      </c>
      <c r="I178" s="40" t="s">
        <v>2016</v>
      </c>
      <c r="J178" s="40" t="s">
        <v>2016</v>
      </c>
      <c r="K178" s="40" t="s">
        <v>2016</v>
      </c>
      <c r="L178" s="40" t="s">
        <v>2016</v>
      </c>
      <c r="M178" s="40" t="s">
        <v>2016</v>
      </c>
      <c r="N178" s="42" t="s">
        <v>2016</v>
      </c>
      <c r="O178"/>
    </row>
    <row r="179" spans="1:15" ht="17" hidden="1" x14ac:dyDescent="0.35">
      <c r="A179">
        <v>177</v>
      </c>
      <c r="B179" t="s">
        <v>1176</v>
      </c>
      <c r="C179">
        <v>2022</v>
      </c>
      <c r="D179" t="s">
        <v>1179</v>
      </c>
      <c r="E179" t="s">
        <v>1182</v>
      </c>
      <c r="F179" s="8" t="s">
        <v>2014</v>
      </c>
      <c r="H179" s="40" t="s">
        <v>2016</v>
      </c>
      <c r="I179" s="40" t="s">
        <v>2016</v>
      </c>
      <c r="J179" s="40" t="s">
        <v>2016</v>
      </c>
      <c r="K179" s="40" t="s">
        <v>2016</v>
      </c>
      <c r="L179" s="40" t="s">
        <v>2016</v>
      </c>
      <c r="M179" s="40" t="s">
        <v>2016</v>
      </c>
      <c r="N179" s="42" t="s">
        <v>2016</v>
      </c>
      <c r="O179"/>
    </row>
    <row r="180" spans="1:15" ht="17" hidden="1" x14ac:dyDescent="0.35">
      <c r="A180">
        <v>178</v>
      </c>
      <c r="B180" t="s">
        <v>1183</v>
      </c>
      <c r="C180">
        <v>2022</v>
      </c>
      <c r="D180" t="s">
        <v>1184</v>
      </c>
      <c r="E180" t="s">
        <v>1187</v>
      </c>
      <c r="F180" s="8" t="s">
        <v>2014</v>
      </c>
      <c r="H180" s="40" t="s">
        <v>2016</v>
      </c>
      <c r="I180" s="40" t="s">
        <v>2016</v>
      </c>
      <c r="J180" s="40" t="s">
        <v>2016</v>
      </c>
      <c r="K180" s="40" t="s">
        <v>2016</v>
      </c>
      <c r="L180" s="40" t="s">
        <v>2016</v>
      </c>
      <c r="M180" s="40" t="s">
        <v>2016</v>
      </c>
      <c r="N180" s="42" t="s">
        <v>2016</v>
      </c>
      <c r="O180"/>
    </row>
    <row r="181" spans="1:15" ht="17" hidden="1" x14ac:dyDescent="0.35">
      <c r="A181">
        <v>179</v>
      </c>
      <c r="B181" t="s">
        <v>1188</v>
      </c>
      <c r="C181">
        <v>2022</v>
      </c>
      <c r="D181" t="s">
        <v>1190</v>
      </c>
      <c r="E181" t="s">
        <v>1193</v>
      </c>
      <c r="F181" s="8" t="s">
        <v>2014</v>
      </c>
      <c r="H181" s="40" t="s">
        <v>2016</v>
      </c>
      <c r="I181" s="40" t="s">
        <v>2016</v>
      </c>
      <c r="J181" s="40" t="s">
        <v>2016</v>
      </c>
      <c r="K181" s="40" t="s">
        <v>2016</v>
      </c>
      <c r="L181" s="40" t="s">
        <v>2016</v>
      </c>
      <c r="M181" s="40" t="s">
        <v>2016</v>
      </c>
      <c r="N181" s="42" t="s">
        <v>2016</v>
      </c>
      <c r="O181"/>
    </row>
    <row r="182" spans="1:15" ht="17" hidden="1" x14ac:dyDescent="0.35">
      <c r="A182">
        <v>180</v>
      </c>
      <c r="B182" t="s">
        <v>1194</v>
      </c>
      <c r="C182">
        <v>2022</v>
      </c>
      <c r="D182" t="s">
        <v>1196</v>
      </c>
      <c r="E182" t="s">
        <v>1199</v>
      </c>
      <c r="F182" s="8" t="s">
        <v>2014</v>
      </c>
      <c r="H182" s="40" t="s">
        <v>2016</v>
      </c>
      <c r="I182" s="40" t="s">
        <v>2016</v>
      </c>
      <c r="J182" s="40" t="s">
        <v>2016</v>
      </c>
      <c r="K182" s="40" t="s">
        <v>2016</v>
      </c>
      <c r="L182" s="40" t="s">
        <v>2016</v>
      </c>
      <c r="M182" s="40" t="s">
        <v>2016</v>
      </c>
      <c r="N182" s="42" t="s">
        <v>2016</v>
      </c>
      <c r="O182"/>
    </row>
    <row r="183" spans="1:15" ht="17" hidden="1" x14ac:dyDescent="0.35">
      <c r="A183">
        <v>181</v>
      </c>
      <c r="B183" t="s">
        <v>1200</v>
      </c>
      <c r="C183">
        <v>2022</v>
      </c>
      <c r="D183" t="s">
        <v>1203</v>
      </c>
      <c r="E183" t="s">
        <v>1206</v>
      </c>
      <c r="F183" s="8" t="s">
        <v>2014</v>
      </c>
      <c r="H183" s="40" t="s">
        <v>2016</v>
      </c>
      <c r="I183" s="40" t="s">
        <v>2016</v>
      </c>
      <c r="J183" s="40" t="s">
        <v>2016</v>
      </c>
      <c r="K183" s="40" t="s">
        <v>2016</v>
      </c>
      <c r="L183" s="40" t="s">
        <v>2016</v>
      </c>
      <c r="M183" s="40" t="s">
        <v>2016</v>
      </c>
      <c r="N183" s="42" t="s">
        <v>2016</v>
      </c>
      <c r="O183"/>
    </row>
    <row r="184" spans="1:15" ht="17" hidden="1" x14ac:dyDescent="0.35">
      <c r="A184">
        <v>182</v>
      </c>
      <c r="B184" t="s">
        <v>1207</v>
      </c>
      <c r="C184">
        <v>2022</v>
      </c>
      <c r="D184" t="s">
        <v>1209</v>
      </c>
      <c r="E184" t="s">
        <v>1212</v>
      </c>
      <c r="F184" s="8" t="s">
        <v>2014</v>
      </c>
      <c r="H184" s="40" t="s">
        <v>2016</v>
      </c>
      <c r="I184" s="40" t="s">
        <v>2016</v>
      </c>
      <c r="J184" s="40" t="s">
        <v>2016</v>
      </c>
      <c r="K184" s="40" t="s">
        <v>2016</v>
      </c>
      <c r="L184" s="40" t="s">
        <v>2016</v>
      </c>
      <c r="M184" s="40" t="s">
        <v>2016</v>
      </c>
      <c r="N184" s="42" t="s">
        <v>2016</v>
      </c>
      <c r="O184"/>
    </row>
    <row r="185" spans="1:15" ht="17" customHeight="1" x14ac:dyDescent="0.35">
      <c r="A185" s="47">
        <v>183</v>
      </c>
      <c r="B185" s="1" t="s">
        <v>1213</v>
      </c>
      <c r="C185" s="1">
        <v>2022</v>
      </c>
      <c r="D185" s="1" t="s">
        <v>1215</v>
      </c>
      <c r="E185" s="1" t="s">
        <v>1218</v>
      </c>
      <c r="F185" s="43" t="s">
        <v>2014</v>
      </c>
      <c r="H185" s="38" t="s">
        <v>2428</v>
      </c>
      <c r="I185" s="38" t="s">
        <v>2429</v>
      </c>
      <c r="J185" s="38" t="s">
        <v>2430</v>
      </c>
      <c r="K185" s="40" t="s">
        <v>2016</v>
      </c>
      <c r="L185" s="38" t="s">
        <v>2431</v>
      </c>
      <c r="M185" s="38" t="s">
        <v>2432</v>
      </c>
      <c r="N185" s="42" t="s">
        <v>2307</v>
      </c>
      <c r="O185"/>
    </row>
    <row r="186" spans="1:15" ht="17" hidden="1" x14ac:dyDescent="0.35">
      <c r="A186">
        <v>184</v>
      </c>
      <c r="B186" t="s">
        <v>1219</v>
      </c>
      <c r="C186">
        <v>2022</v>
      </c>
      <c r="D186" t="s">
        <v>1220</v>
      </c>
      <c r="E186" t="s">
        <v>1223</v>
      </c>
      <c r="F186" s="8" t="s">
        <v>2014</v>
      </c>
      <c r="H186" s="40" t="s">
        <v>2016</v>
      </c>
      <c r="I186" s="40" t="s">
        <v>2016</v>
      </c>
      <c r="J186" s="40" t="s">
        <v>2016</v>
      </c>
      <c r="K186" s="40" t="s">
        <v>2016</v>
      </c>
      <c r="L186" s="40" t="s">
        <v>2016</v>
      </c>
      <c r="M186" s="40" t="s">
        <v>2016</v>
      </c>
      <c r="N186" s="42" t="s">
        <v>2016</v>
      </c>
      <c r="O186"/>
    </row>
    <row r="187" spans="1:15" ht="17" hidden="1" x14ac:dyDescent="0.35">
      <c r="A187">
        <v>185</v>
      </c>
      <c r="B187" t="s">
        <v>1224</v>
      </c>
      <c r="C187">
        <v>2022</v>
      </c>
      <c r="D187" t="s">
        <v>1227</v>
      </c>
      <c r="E187" t="s">
        <v>1229</v>
      </c>
      <c r="F187" s="8" t="s">
        <v>2014</v>
      </c>
      <c r="H187" s="40" t="s">
        <v>2016</v>
      </c>
      <c r="I187" s="40" t="s">
        <v>2016</v>
      </c>
      <c r="J187" s="40" t="s">
        <v>2016</v>
      </c>
      <c r="K187" s="40" t="s">
        <v>2016</v>
      </c>
      <c r="L187" s="40" t="s">
        <v>2016</v>
      </c>
      <c r="M187" s="40" t="s">
        <v>2016</v>
      </c>
      <c r="N187" s="42" t="s">
        <v>2016</v>
      </c>
      <c r="O187"/>
    </row>
    <row r="188" spans="1:15" ht="17" customHeight="1" x14ac:dyDescent="0.35">
      <c r="A188" s="1">
        <v>186</v>
      </c>
      <c r="B188" s="1" t="s">
        <v>1230</v>
      </c>
      <c r="C188" s="1">
        <v>2022</v>
      </c>
      <c r="D188" s="1" t="s">
        <v>1233</v>
      </c>
      <c r="E188" s="1" t="s">
        <v>1235</v>
      </c>
      <c r="F188" s="35" t="s">
        <v>2014</v>
      </c>
      <c r="H188" s="52" t="s">
        <v>2433</v>
      </c>
      <c r="I188" s="40" t="s">
        <v>2016</v>
      </c>
      <c r="J188" s="40" t="s">
        <v>2016</v>
      </c>
      <c r="K188" s="40" t="s">
        <v>2016</v>
      </c>
      <c r="L188" s="52" t="s">
        <v>2434</v>
      </c>
      <c r="M188" s="40" t="s">
        <v>2016</v>
      </c>
      <c r="N188" s="42" t="s">
        <v>2307</v>
      </c>
      <c r="O188"/>
    </row>
    <row r="189" spans="1:15" ht="17" hidden="1" x14ac:dyDescent="0.35">
      <c r="A189">
        <v>187</v>
      </c>
      <c r="B189" t="s">
        <v>1236</v>
      </c>
      <c r="C189">
        <v>2022</v>
      </c>
      <c r="D189" t="s">
        <v>1239</v>
      </c>
      <c r="E189" t="s">
        <v>1242</v>
      </c>
      <c r="F189" s="8" t="s">
        <v>2014</v>
      </c>
      <c r="H189" s="40" t="s">
        <v>2016</v>
      </c>
      <c r="I189" s="40" t="s">
        <v>2016</v>
      </c>
      <c r="J189" s="40" t="s">
        <v>2016</v>
      </c>
      <c r="K189" s="40" t="s">
        <v>2016</v>
      </c>
      <c r="L189" s="40" t="s">
        <v>2016</v>
      </c>
      <c r="M189" s="40" t="s">
        <v>2016</v>
      </c>
      <c r="N189" s="42" t="s">
        <v>2016</v>
      </c>
      <c r="O189"/>
    </row>
    <row r="190" spans="1:15" ht="17" hidden="1" x14ac:dyDescent="0.35">
      <c r="A190">
        <v>188</v>
      </c>
      <c r="B190" t="s">
        <v>12</v>
      </c>
      <c r="C190">
        <v>2022</v>
      </c>
      <c r="D190" t="s">
        <v>13</v>
      </c>
      <c r="E190" t="s">
        <v>1245</v>
      </c>
      <c r="F190" s="8" t="s">
        <v>2014</v>
      </c>
      <c r="H190" s="40" t="s">
        <v>2016</v>
      </c>
      <c r="I190" s="40" t="s">
        <v>2016</v>
      </c>
      <c r="J190" s="40" t="s">
        <v>2016</v>
      </c>
      <c r="K190" s="40" t="s">
        <v>2016</v>
      </c>
      <c r="L190" s="40" t="s">
        <v>2016</v>
      </c>
      <c r="M190" s="40" t="s">
        <v>2016</v>
      </c>
      <c r="N190" s="42" t="s">
        <v>2016</v>
      </c>
      <c r="O190"/>
    </row>
    <row r="191" spans="1:15" ht="17" hidden="1" x14ac:dyDescent="0.35">
      <c r="A191">
        <v>189</v>
      </c>
      <c r="B191" t="s">
        <v>1246</v>
      </c>
      <c r="C191">
        <v>2022</v>
      </c>
      <c r="D191" t="s">
        <v>1248</v>
      </c>
      <c r="E191" t="s">
        <v>1250</v>
      </c>
      <c r="F191" s="8" t="s">
        <v>2014</v>
      </c>
      <c r="H191" s="40" t="s">
        <v>2016</v>
      </c>
      <c r="I191" s="40" t="s">
        <v>2016</v>
      </c>
      <c r="J191" s="40" t="s">
        <v>2016</v>
      </c>
      <c r="K191" s="40" t="s">
        <v>2016</v>
      </c>
      <c r="L191" s="40" t="s">
        <v>2016</v>
      </c>
      <c r="M191" s="40" t="s">
        <v>2016</v>
      </c>
      <c r="N191" s="42" t="s">
        <v>2016</v>
      </c>
      <c r="O191"/>
    </row>
    <row r="192" spans="1:15" ht="17" hidden="1" x14ac:dyDescent="0.35">
      <c r="A192">
        <v>190</v>
      </c>
      <c r="B192" t="s">
        <v>1251</v>
      </c>
      <c r="C192">
        <v>2022</v>
      </c>
      <c r="D192" t="s">
        <v>1253</v>
      </c>
      <c r="E192" t="s">
        <v>1255</v>
      </c>
      <c r="F192" s="8" t="s">
        <v>2014</v>
      </c>
      <c r="H192" s="40" t="s">
        <v>2016</v>
      </c>
      <c r="I192" s="40" t="s">
        <v>2016</v>
      </c>
      <c r="J192" s="40" t="s">
        <v>2016</v>
      </c>
      <c r="K192" s="40" t="s">
        <v>2016</v>
      </c>
      <c r="L192" s="40" t="s">
        <v>2016</v>
      </c>
      <c r="M192" s="40" t="s">
        <v>2016</v>
      </c>
      <c r="N192" s="42" t="s">
        <v>2016</v>
      </c>
      <c r="O192"/>
    </row>
    <row r="193" spans="1:15" ht="17" hidden="1" x14ac:dyDescent="0.35">
      <c r="A193">
        <v>191</v>
      </c>
      <c r="B193" t="s">
        <v>1256</v>
      </c>
      <c r="C193">
        <v>2022</v>
      </c>
      <c r="D193" t="s">
        <v>1258</v>
      </c>
      <c r="E193" t="s">
        <v>1261</v>
      </c>
      <c r="F193" s="8" t="s">
        <v>2014</v>
      </c>
      <c r="H193" s="40" t="s">
        <v>2016</v>
      </c>
      <c r="I193" s="40" t="s">
        <v>2016</v>
      </c>
      <c r="J193" s="40" t="s">
        <v>2016</v>
      </c>
      <c r="K193" s="40" t="s">
        <v>2016</v>
      </c>
      <c r="L193" s="40" t="s">
        <v>2016</v>
      </c>
      <c r="M193" s="40" t="s">
        <v>2016</v>
      </c>
      <c r="N193" s="42" t="s">
        <v>2016</v>
      </c>
      <c r="O193"/>
    </row>
    <row r="194" spans="1:15" ht="17" customHeight="1" x14ac:dyDescent="0.35">
      <c r="A194" s="1">
        <v>192</v>
      </c>
      <c r="B194" s="1" t="s">
        <v>1262</v>
      </c>
      <c r="C194" s="1">
        <v>2022</v>
      </c>
      <c r="D194" s="1" t="s">
        <v>1264</v>
      </c>
      <c r="E194" s="1" t="s">
        <v>1267</v>
      </c>
      <c r="F194" s="35" t="s">
        <v>2018</v>
      </c>
      <c r="H194" s="38" t="s">
        <v>2435</v>
      </c>
      <c r="I194" s="38" t="s">
        <v>2436</v>
      </c>
      <c r="J194" s="38" t="s">
        <v>2437</v>
      </c>
      <c r="K194" s="38" t="s">
        <v>2438</v>
      </c>
      <c r="L194" s="38" t="s">
        <v>2439</v>
      </c>
      <c r="M194" s="40" t="s">
        <v>2016</v>
      </c>
      <c r="N194" s="42" t="s">
        <v>2312</v>
      </c>
      <c r="O194"/>
    </row>
    <row r="195" spans="1:15" ht="17" hidden="1" x14ac:dyDescent="0.35">
      <c r="A195">
        <v>193</v>
      </c>
      <c r="B195" t="s">
        <v>18</v>
      </c>
      <c r="C195">
        <v>2022</v>
      </c>
      <c r="D195" t="s">
        <v>19</v>
      </c>
      <c r="E195" t="s">
        <v>1270</v>
      </c>
      <c r="F195" s="8" t="s">
        <v>2014</v>
      </c>
      <c r="H195" s="40" t="s">
        <v>2016</v>
      </c>
      <c r="I195" s="40" t="s">
        <v>2016</v>
      </c>
      <c r="J195" s="40" t="s">
        <v>2016</v>
      </c>
      <c r="K195" s="40" t="s">
        <v>2016</v>
      </c>
      <c r="L195" s="40" t="s">
        <v>2016</v>
      </c>
      <c r="M195" s="40" t="s">
        <v>2016</v>
      </c>
      <c r="N195" s="42" t="s">
        <v>2016</v>
      </c>
      <c r="O195"/>
    </row>
    <row r="196" spans="1:15" ht="17" hidden="1" x14ac:dyDescent="0.35">
      <c r="A196">
        <v>194</v>
      </c>
      <c r="B196" t="s">
        <v>1271</v>
      </c>
      <c r="C196">
        <v>2022</v>
      </c>
      <c r="D196" t="s">
        <v>1272</v>
      </c>
      <c r="E196" t="s">
        <v>1275</v>
      </c>
      <c r="F196" s="8" t="s">
        <v>2014</v>
      </c>
      <c r="H196" s="40" t="s">
        <v>2016</v>
      </c>
      <c r="I196" s="40" t="s">
        <v>2016</v>
      </c>
      <c r="J196" s="40" t="s">
        <v>2016</v>
      </c>
      <c r="K196" s="40" t="s">
        <v>2016</v>
      </c>
      <c r="L196" s="40" t="s">
        <v>2016</v>
      </c>
      <c r="M196" s="40" t="s">
        <v>2016</v>
      </c>
      <c r="N196" s="42" t="s">
        <v>2016</v>
      </c>
      <c r="O196"/>
    </row>
    <row r="197" spans="1:15" ht="17" hidden="1" x14ac:dyDescent="0.35">
      <c r="A197">
        <v>195</v>
      </c>
      <c r="B197" t="s">
        <v>1276</v>
      </c>
      <c r="C197">
        <v>2022</v>
      </c>
      <c r="D197" t="s">
        <v>1278</v>
      </c>
      <c r="E197" t="s">
        <v>1281</v>
      </c>
      <c r="F197" s="8" t="s">
        <v>2014</v>
      </c>
      <c r="H197" s="40" t="s">
        <v>2016</v>
      </c>
      <c r="I197" s="40" t="s">
        <v>2016</v>
      </c>
      <c r="J197" s="40" t="s">
        <v>2016</v>
      </c>
      <c r="K197" s="40" t="s">
        <v>2016</v>
      </c>
      <c r="L197" s="40" t="s">
        <v>2016</v>
      </c>
      <c r="M197" s="40" t="s">
        <v>2016</v>
      </c>
      <c r="N197" s="42" t="s">
        <v>2016</v>
      </c>
      <c r="O197"/>
    </row>
    <row r="198" spans="1:15" ht="17" hidden="1" x14ac:dyDescent="0.35">
      <c r="A198">
        <v>196</v>
      </c>
      <c r="B198" t="s">
        <v>1282</v>
      </c>
      <c r="C198">
        <v>2022</v>
      </c>
      <c r="D198" t="s">
        <v>1285</v>
      </c>
      <c r="E198" t="s">
        <v>1288</v>
      </c>
      <c r="F198" s="8" t="s">
        <v>2014</v>
      </c>
      <c r="H198" s="40" t="s">
        <v>2016</v>
      </c>
      <c r="I198" s="40" t="s">
        <v>2016</v>
      </c>
      <c r="J198" s="40" t="s">
        <v>2016</v>
      </c>
      <c r="K198" s="40" t="s">
        <v>2016</v>
      </c>
      <c r="L198" s="40" t="s">
        <v>2016</v>
      </c>
      <c r="M198" s="40" t="s">
        <v>2016</v>
      </c>
      <c r="N198" s="42" t="s">
        <v>2016</v>
      </c>
      <c r="O198"/>
    </row>
    <row r="199" spans="1:15" ht="17" hidden="1" x14ac:dyDescent="0.35">
      <c r="A199">
        <v>197</v>
      </c>
      <c r="B199" t="s">
        <v>1289</v>
      </c>
      <c r="C199">
        <v>2022</v>
      </c>
      <c r="D199" t="s">
        <v>1292</v>
      </c>
      <c r="E199" t="s">
        <v>1295</v>
      </c>
      <c r="F199" s="8" t="s">
        <v>2014</v>
      </c>
      <c r="H199" s="40" t="s">
        <v>2016</v>
      </c>
      <c r="I199" s="40" t="s">
        <v>2016</v>
      </c>
      <c r="J199" s="40" t="s">
        <v>2016</v>
      </c>
      <c r="K199" s="40" t="s">
        <v>2016</v>
      </c>
      <c r="L199" s="40" t="s">
        <v>2016</v>
      </c>
      <c r="M199" s="40" t="s">
        <v>2016</v>
      </c>
      <c r="N199" s="42" t="s">
        <v>2016</v>
      </c>
      <c r="O199"/>
    </row>
    <row r="200" spans="1:15" ht="17" hidden="1" x14ac:dyDescent="0.35">
      <c r="A200">
        <v>198</v>
      </c>
      <c r="B200" t="s">
        <v>15</v>
      </c>
      <c r="C200">
        <v>2022</v>
      </c>
      <c r="D200" t="s">
        <v>16</v>
      </c>
      <c r="E200" t="s">
        <v>1298</v>
      </c>
      <c r="F200" s="8" t="s">
        <v>2014</v>
      </c>
      <c r="H200" s="40" t="s">
        <v>2016</v>
      </c>
      <c r="I200" s="40" t="s">
        <v>2016</v>
      </c>
      <c r="J200" s="40" t="s">
        <v>2016</v>
      </c>
      <c r="K200" s="40" t="s">
        <v>2016</v>
      </c>
      <c r="L200" s="40" t="s">
        <v>2016</v>
      </c>
      <c r="M200" s="40" t="s">
        <v>2016</v>
      </c>
      <c r="N200" s="42" t="s">
        <v>2016</v>
      </c>
      <c r="O200"/>
    </row>
    <row r="201" spans="1:15" ht="17" customHeight="1" x14ac:dyDescent="0.35">
      <c r="A201" s="1">
        <v>199</v>
      </c>
      <c r="B201" s="1" t="s">
        <v>1299</v>
      </c>
      <c r="C201" s="1">
        <v>2022</v>
      </c>
      <c r="D201" s="1" t="s">
        <v>1301</v>
      </c>
      <c r="E201" s="1" t="s">
        <v>1304</v>
      </c>
      <c r="F201" s="35" t="s">
        <v>2018</v>
      </c>
      <c r="H201" s="38" t="s">
        <v>2440</v>
      </c>
      <c r="I201" s="38" t="s">
        <v>2441</v>
      </c>
      <c r="J201" s="38" t="s">
        <v>2442</v>
      </c>
      <c r="K201" s="40" t="s">
        <v>2016</v>
      </c>
      <c r="L201" s="38" t="s">
        <v>2443</v>
      </c>
      <c r="M201" s="40" t="s">
        <v>2016</v>
      </c>
      <c r="N201" s="42" t="s">
        <v>2312</v>
      </c>
      <c r="O201"/>
    </row>
    <row r="202" spans="1:15" ht="17" hidden="1" x14ac:dyDescent="0.35">
      <c r="A202">
        <v>200</v>
      </c>
      <c r="B202" t="s">
        <v>1305</v>
      </c>
      <c r="C202">
        <v>2022</v>
      </c>
      <c r="D202" t="s">
        <v>1308</v>
      </c>
      <c r="E202" t="s">
        <v>1311</v>
      </c>
      <c r="F202" s="8" t="s">
        <v>2014</v>
      </c>
      <c r="H202" s="40" t="s">
        <v>2016</v>
      </c>
      <c r="I202" s="40" t="s">
        <v>2016</v>
      </c>
      <c r="J202" s="40" t="s">
        <v>2016</v>
      </c>
      <c r="K202" s="40" t="s">
        <v>2016</v>
      </c>
      <c r="L202" s="40" t="s">
        <v>2016</v>
      </c>
      <c r="M202" s="40" t="s">
        <v>2016</v>
      </c>
      <c r="N202" s="42" t="s">
        <v>2016</v>
      </c>
      <c r="O202"/>
    </row>
    <row r="203" spans="1:15" ht="17" hidden="1" x14ac:dyDescent="0.35">
      <c r="A203">
        <v>201</v>
      </c>
      <c r="B203" t="s">
        <v>1312</v>
      </c>
      <c r="C203">
        <v>2022</v>
      </c>
      <c r="D203" t="s">
        <v>1314</v>
      </c>
      <c r="E203" t="s">
        <v>1317</v>
      </c>
      <c r="F203" s="8" t="s">
        <v>2014</v>
      </c>
      <c r="H203" s="40" t="s">
        <v>2016</v>
      </c>
      <c r="I203" s="40" t="s">
        <v>2016</v>
      </c>
      <c r="J203" s="40" t="s">
        <v>2016</v>
      </c>
      <c r="K203" s="40" t="s">
        <v>2016</v>
      </c>
      <c r="L203" s="40" t="s">
        <v>2016</v>
      </c>
      <c r="M203" s="40" t="s">
        <v>2016</v>
      </c>
      <c r="N203" s="42" t="s">
        <v>2016</v>
      </c>
      <c r="O203"/>
    </row>
    <row r="204" spans="1:15" ht="17" hidden="1" x14ac:dyDescent="0.35">
      <c r="A204">
        <v>202</v>
      </c>
      <c r="B204" t="s">
        <v>1318</v>
      </c>
      <c r="C204">
        <v>2022</v>
      </c>
      <c r="D204" t="s">
        <v>1321</v>
      </c>
      <c r="E204" t="s">
        <v>1324</v>
      </c>
      <c r="F204" s="8" t="s">
        <v>2014</v>
      </c>
      <c r="H204" s="40" t="s">
        <v>2016</v>
      </c>
      <c r="I204" s="40" t="s">
        <v>2016</v>
      </c>
      <c r="J204" s="40" t="s">
        <v>2016</v>
      </c>
      <c r="K204" s="40" t="s">
        <v>2016</v>
      </c>
      <c r="L204" s="40" t="s">
        <v>2016</v>
      </c>
      <c r="M204" s="40" t="s">
        <v>2016</v>
      </c>
      <c r="N204" s="42" t="s">
        <v>2016</v>
      </c>
      <c r="O204"/>
    </row>
    <row r="205" spans="1:15" ht="17" hidden="1" x14ac:dyDescent="0.35">
      <c r="A205">
        <v>203</v>
      </c>
      <c r="B205" t="s">
        <v>1325</v>
      </c>
      <c r="C205">
        <v>2022</v>
      </c>
      <c r="D205" t="s">
        <v>1327</v>
      </c>
      <c r="E205" t="s">
        <v>1330</v>
      </c>
      <c r="F205" s="8" t="s">
        <v>2014</v>
      </c>
      <c r="H205" s="40" t="s">
        <v>2016</v>
      </c>
      <c r="I205" s="40" t="s">
        <v>2016</v>
      </c>
      <c r="J205" s="40" t="s">
        <v>2016</v>
      </c>
      <c r="K205" s="40" t="s">
        <v>2016</v>
      </c>
      <c r="L205" s="40" t="s">
        <v>2016</v>
      </c>
      <c r="M205" s="40" t="s">
        <v>2016</v>
      </c>
      <c r="N205" s="42" t="s">
        <v>2016</v>
      </c>
      <c r="O205"/>
    </row>
    <row r="206" spans="1:15" ht="17" hidden="1" x14ac:dyDescent="0.35">
      <c r="A206">
        <v>204</v>
      </c>
      <c r="B206" t="s">
        <v>1331</v>
      </c>
      <c r="C206">
        <v>2022</v>
      </c>
      <c r="D206" t="s">
        <v>1333</v>
      </c>
      <c r="E206" t="s">
        <v>1336</v>
      </c>
      <c r="F206" s="8" t="s">
        <v>2014</v>
      </c>
      <c r="H206" s="40" t="s">
        <v>2016</v>
      </c>
      <c r="I206" s="40" t="s">
        <v>2016</v>
      </c>
      <c r="J206" s="40" t="s">
        <v>2016</v>
      </c>
      <c r="K206" s="40" t="s">
        <v>2016</v>
      </c>
      <c r="L206" s="40" t="s">
        <v>2016</v>
      </c>
      <c r="M206" s="40" t="s">
        <v>2016</v>
      </c>
      <c r="N206" s="42" t="s">
        <v>2016</v>
      </c>
      <c r="O206"/>
    </row>
    <row r="207" spans="1:15" ht="17" hidden="1" x14ac:dyDescent="0.35">
      <c r="A207">
        <v>205</v>
      </c>
      <c r="B207" t="s">
        <v>1337</v>
      </c>
      <c r="C207">
        <v>2022</v>
      </c>
      <c r="D207" t="s">
        <v>1339</v>
      </c>
      <c r="E207" t="s">
        <v>1341</v>
      </c>
      <c r="F207" s="8" t="s">
        <v>2014</v>
      </c>
      <c r="H207" s="40" t="s">
        <v>2016</v>
      </c>
      <c r="I207" s="40" t="s">
        <v>2016</v>
      </c>
      <c r="J207" s="40" t="s">
        <v>2016</v>
      </c>
      <c r="K207" s="40" t="s">
        <v>2016</v>
      </c>
      <c r="L207" s="40" t="s">
        <v>2016</v>
      </c>
      <c r="M207" s="40" t="s">
        <v>2016</v>
      </c>
      <c r="N207" s="42" t="s">
        <v>2016</v>
      </c>
      <c r="O207"/>
    </row>
    <row r="208" spans="1:15" ht="17" hidden="1" x14ac:dyDescent="0.35">
      <c r="A208">
        <v>206</v>
      </c>
      <c r="B208" t="s">
        <v>1342</v>
      </c>
      <c r="C208">
        <v>2022</v>
      </c>
      <c r="E208" t="s">
        <v>1346</v>
      </c>
      <c r="F208" s="8" t="s">
        <v>2014</v>
      </c>
      <c r="H208" s="40" t="s">
        <v>2016</v>
      </c>
      <c r="I208" s="40" t="s">
        <v>2016</v>
      </c>
      <c r="J208" s="40" t="s">
        <v>2016</v>
      </c>
      <c r="K208" s="40" t="s">
        <v>2016</v>
      </c>
      <c r="L208" s="40" t="s">
        <v>2016</v>
      </c>
      <c r="M208" s="40" t="s">
        <v>2016</v>
      </c>
      <c r="N208" s="42" t="s">
        <v>2016</v>
      </c>
      <c r="O208"/>
    </row>
    <row r="209" spans="1:15" ht="17" hidden="1" x14ac:dyDescent="0.35">
      <c r="A209">
        <v>207</v>
      </c>
      <c r="B209" t="s">
        <v>1347</v>
      </c>
      <c r="C209">
        <v>2022</v>
      </c>
      <c r="D209" t="s">
        <v>1350</v>
      </c>
      <c r="E209" t="s">
        <v>1352</v>
      </c>
      <c r="F209" s="8" t="s">
        <v>2014</v>
      </c>
      <c r="H209" s="40" t="s">
        <v>2016</v>
      </c>
      <c r="I209" s="40" t="s">
        <v>2016</v>
      </c>
      <c r="J209" s="40" t="s">
        <v>2016</v>
      </c>
      <c r="K209" s="40" t="s">
        <v>2016</v>
      </c>
      <c r="L209" s="40" t="s">
        <v>2016</v>
      </c>
      <c r="M209" s="40" t="s">
        <v>2016</v>
      </c>
      <c r="N209" s="42" t="s">
        <v>2016</v>
      </c>
      <c r="O209"/>
    </row>
    <row r="210" spans="1:15" ht="17" hidden="1" x14ac:dyDescent="0.35">
      <c r="A210">
        <v>208</v>
      </c>
      <c r="B210" t="s">
        <v>1353</v>
      </c>
      <c r="C210">
        <v>2022</v>
      </c>
      <c r="D210" t="s">
        <v>1355</v>
      </c>
      <c r="E210" t="s">
        <v>1357</v>
      </c>
      <c r="F210" s="8" t="s">
        <v>2014</v>
      </c>
      <c r="H210" s="40" t="s">
        <v>2016</v>
      </c>
      <c r="I210" s="40" t="s">
        <v>2016</v>
      </c>
      <c r="J210" s="40" t="s">
        <v>2016</v>
      </c>
      <c r="K210" s="40" t="s">
        <v>2016</v>
      </c>
      <c r="L210" s="40" t="s">
        <v>2016</v>
      </c>
      <c r="M210" s="40" t="s">
        <v>2016</v>
      </c>
      <c r="N210" s="42" t="s">
        <v>2016</v>
      </c>
      <c r="O210"/>
    </row>
    <row r="211" spans="1:15" ht="17" hidden="1" x14ac:dyDescent="0.35">
      <c r="A211">
        <v>209</v>
      </c>
      <c r="B211" t="s">
        <v>1358</v>
      </c>
      <c r="C211">
        <v>2022</v>
      </c>
      <c r="D211" t="s">
        <v>1359</v>
      </c>
      <c r="E211" t="s">
        <v>1362</v>
      </c>
      <c r="F211" s="8" t="s">
        <v>2014</v>
      </c>
      <c r="H211" s="40" t="s">
        <v>2016</v>
      </c>
      <c r="I211" s="40" t="s">
        <v>2016</v>
      </c>
      <c r="J211" s="40" t="s">
        <v>2016</v>
      </c>
      <c r="K211" s="40" t="s">
        <v>2016</v>
      </c>
      <c r="L211" s="40" t="s">
        <v>2016</v>
      </c>
      <c r="M211" s="40" t="s">
        <v>2016</v>
      </c>
      <c r="N211" s="42" t="s">
        <v>2016</v>
      </c>
      <c r="O211"/>
    </row>
    <row r="212" spans="1:15" ht="17" hidden="1" x14ac:dyDescent="0.35">
      <c r="A212">
        <v>210</v>
      </c>
      <c r="B212" t="s">
        <v>1363</v>
      </c>
      <c r="C212">
        <v>2022</v>
      </c>
      <c r="D212" t="s">
        <v>1366</v>
      </c>
      <c r="E212" t="s">
        <v>1368</v>
      </c>
      <c r="F212" s="8" t="s">
        <v>2014</v>
      </c>
      <c r="H212" s="40" t="s">
        <v>2016</v>
      </c>
      <c r="I212" s="40" t="s">
        <v>2016</v>
      </c>
      <c r="J212" s="40" t="s">
        <v>2016</v>
      </c>
      <c r="K212" s="40" t="s">
        <v>2016</v>
      </c>
      <c r="L212" s="40" t="s">
        <v>2016</v>
      </c>
      <c r="M212" s="40" t="s">
        <v>2016</v>
      </c>
      <c r="N212" s="42" t="s">
        <v>2016</v>
      </c>
      <c r="O212"/>
    </row>
    <row r="213" spans="1:15" ht="17" hidden="1" x14ac:dyDescent="0.35">
      <c r="A213">
        <v>211</v>
      </c>
      <c r="B213" t="s">
        <v>1369</v>
      </c>
      <c r="C213">
        <v>2022</v>
      </c>
      <c r="D213" t="s">
        <v>1372</v>
      </c>
      <c r="E213" t="s">
        <v>1375</v>
      </c>
      <c r="F213" s="8" t="s">
        <v>2014</v>
      </c>
      <c r="H213" s="40" t="s">
        <v>2016</v>
      </c>
      <c r="I213" s="40" t="s">
        <v>2016</v>
      </c>
      <c r="J213" s="40" t="s">
        <v>2016</v>
      </c>
      <c r="K213" s="40" t="s">
        <v>2016</v>
      </c>
      <c r="L213" s="40" t="s">
        <v>2016</v>
      </c>
      <c r="M213" s="40" t="s">
        <v>2016</v>
      </c>
      <c r="N213" s="42" t="s">
        <v>2016</v>
      </c>
      <c r="O213"/>
    </row>
    <row r="214" spans="1:15" ht="17" hidden="1" x14ac:dyDescent="0.35">
      <c r="A214">
        <v>212</v>
      </c>
      <c r="B214" t="s">
        <v>1376</v>
      </c>
      <c r="C214">
        <v>2022</v>
      </c>
      <c r="D214" t="s">
        <v>1378</v>
      </c>
      <c r="E214" t="s">
        <v>1381</v>
      </c>
      <c r="F214" s="8" t="s">
        <v>2014</v>
      </c>
      <c r="H214" s="40" t="s">
        <v>2016</v>
      </c>
      <c r="I214" s="40" t="s">
        <v>2016</v>
      </c>
      <c r="J214" s="40" t="s">
        <v>2016</v>
      </c>
      <c r="K214" s="40" t="s">
        <v>2016</v>
      </c>
      <c r="L214" s="40" t="s">
        <v>2016</v>
      </c>
      <c r="M214" s="40" t="s">
        <v>2016</v>
      </c>
      <c r="N214" s="42" t="s">
        <v>2016</v>
      </c>
      <c r="O214"/>
    </row>
    <row r="215" spans="1:15" ht="17" customHeight="1" x14ac:dyDescent="0.35">
      <c r="A215" s="1">
        <v>213</v>
      </c>
      <c r="B215" s="1" t="s">
        <v>1382</v>
      </c>
      <c r="C215" s="1">
        <v>2022</v>
      </c>
      <c r="D215" s="1" t="s">
        <v>1385</v>
      </c>
      <c r="E215" s="1" t="s">
        <v>1388</v>
      </c>
      <c r="F215" s="35" t="s">
        <v>2014</v>
      </c>
      <c r="H215" s="52" t="s">
        <v>2016</v>
      </c>
      <c r="I215" s="52" t="s">
        <v>2016</v>
      </c>
      <c r="J215" s="52" t="s">
        <v>2016</v>
      </c>
      <c r="K215" s="52" t="s">
        <v>2016</v>
      </c>
      <c r="L215" s="52" t="s">
        <v>2016</v>
      </c>
      <c r="M215" s="52" t="s">
        <v>2016</v>
      </c>
      <c r="N215" s="42" t="s">
        <v>2307</v>
      </c>
      <c r="O215"/>
    </row>
    <row r="216" spans="1:15" ht="17" hidden="1" x14ac:dyDescent="0.35">
      <c r="A216">
        <v>214</v>
      </c>
      <c r="B216" t="s">
        <v>1389</v>
      </c>
      <c r="C216">
        <v>2022</v>
      </c>
      <c r="D216" t="s">
        <v>1390</v>
      </c>
      <c r="E216" t="s">
        <v>1393</v>
      </c>
      <c r="F216" s="8" t="s">
        <v>2014</v>
      </c>
      <c r="H216" s="40" t="s">
        <v>2016</v>
      </c>
      <c r="I216" s="40" t="s">
        <v>2016</v>
      </c>
      <c r="J216" s="40" t="s">
        <v>2016</v>
      </c>
      <c r="K216" s="40" t="s">
        <v>2016</v>
      </c>
      <c r="L216" s="40" t="s">
        <v>2016</v>
      </c>
      <c r="M216" s="40" t="s">
        <v>2016</v>
      </c>
      <c r="N216" s="42" t="s">
        <v>2016</v>
      </c>
      <c r="O216"/>
    </row>
    <row r="217" spans="1:15" ht="17" hidden="1" x14ac:dyDescent="0.35">
      <c r="A217">
        <v>215</v>
      </c>
      <c r="B217" t="s">
        <v>1394</v>
      </c>
      <c r="C217">
        <v>2022</v>
      </c>
      <c r="D217" t="s">
        <v>1396</v>
      </c>
      <c r="E217" t="s">
        <v>1399</v>
      </c>
      <c r="F217" s="8" t="s">
        <v>2014</v>
      </c>
      <c r="H217" s="40" t="s">
        <v>2016</v>
      </c>
      <c r="I217" s="40" t="s">
        <v>2016</v>
      </c>
      <c r="J217" s="40" t="s">
        <v>2016</v>
      </c>
      <c r="K217" s="40" t="s">
        <v>2016</v>
      </c>
      <c r="L217" s="40" t="s">
        <v>2016</v>
      </c>
      <c r="M217" s="40" t="s">
        <v>2016</v>
      </c>
      <c r="N217" s="42" t="s">
        <v>2016</v>
      </c>
      <c r="O217"/>
    </row>
    <row r="218" spans="1:15" ht="17" hidden="1" x14ac:dyDescent="0.35">
      <c r="A218">
        <v>216</v>
      </c>
      <c r="B218" t="s">
        <v>1400</v>
      </c>
      <c r="C218">
        <v>2022</v>
      </c>
      <c r="D218" t="s">
        <v>1401</v>
      </c>
      <c r="E218" t="s">
        <v>1403</v>
      </c>
      <c r="F218" s="8" t="s">
        <v>2014</v>
      </c>
      <c r="H218" s="40" t="s">
        <v>2016</v>
      </c>
      <c r="I218" s="40" t="s">
        <v>2016</v>
      </c>
      <c r="J218" s="40" t="s">
        <v>2016</v>
      </c>
      <c r="K218" s="40" t="s">
        <v>2016</v>
      </c>
      <c r="L218" s="40" t="s">
        <v>2016</v>
      </c>
      <c r="M218" s="40" t="s">
        <v>2016</v>
      </c>
      <c r="N218" s="42" t="s">
        <v>2016</v>
      </c>
      <c r="O218"/>
    </row>
    <row r="219" spans="1:15" ht="17" hidden="1" x14ac:dyDescent="0.35">
      <c r="A219">
        <v>217</v>
      </c>
      <c r="B219" t="s">
        <v>1404</v>
      </c>
      <c r="C219">
        <v>2022</v>
      </c>
      <c r="D219" t="s">
        <v>1407</v>
      </c>
      <c r="E219" t="s">
        <v>1410</v>
      </c>
      <c r="F219" s="8" t="s">
        <v>2014</v>
      </c>
      <c r="H219" s="40" t="s">
        <v>2016</v>
      </c>
      <c r="I219" s="40" t="s">
        <v>2016</v>
      </c>
      <c r="J219" s="40" t="s">
        <v>2016</v>
      </c>
      <c r="K219" s="40" t="s">
        <v>2016</v>
      </c>
      <c r="L219" s="40" t="s">
        <v>2016</v>
      </c>
      <c r="M219" s="40" t="s">
        <v>2016</v>
      </c>
      <c r="N219" s="42" t="s">
        <v>2016</v>
      </c>
      <c r="O219"/>
    </row>
    <row r="220" spans="1:15" ht="17" hidden="1" x14ac:dyDescent="0.35">
      <c r="A220">
        <v>218</v>
      </c>
      <c r="B220" t="s">
        <v>1411</v>
      </c>
      <c r="C220">
        <v>2022</v>
      </c>
      <c r="D220" t="s">
        <v>1413</v>
      </c>
      <c r="E220" t="s">
        <v>1416</v>
      </c>
      <c r="F220" s="8" t="s">
        <v>2014</v>
      </c>
      <c r="H220" s="40" t="s">
        <v>2016</v>
      </c>
      <c r="I220" s="40" t="s">
        <v>2016</v>
      </c>
      <c r="J220" s="40" t="s">
        <v>2016</v>
      </c>
      <c r="K220" s="40" t="s">
        <v>2016</v>
      </c>
      <c r="L220" s="40" t="s">
        <v>2016</v>
      </c>
      <c r="M220" s="40" t="s">
        <v>2016</v>
      </c>
      <c r="N220" s="42" t="s">
        <v>2016</v>
      </c>
      <c r="O220"/>
    </row>
    <row r="221" spans="1:15" ht="17" hidden="1" x14ac:dyDescent="0.35">
      <c r="A221">
        <v>219</v>
      </c>
      <c r="B221" t="s">
        <v>1417</v>
      </c>
      <c r="C221">
        <v>2022</v>
      </c>
      <c r="D221" t="s">
        <v>1419</v>
      </c>
      <c r="E221" t="s">
        <v>1422</v>
      </c>
      <c r="F221" s="8" t="s">
        <v>2014</v>
      </c>
      <c r="H221" s="40" t="s">
        <v>2016</v>
      </c>
      <c r="I221" s="40" t="s">
        <v>2016</v>
      </c>
      <c r="J221" s="40" t="s">
        <v>2016</v>
      </c>
      <c r="K221" s="40" t="s">
        <v>2016</v>
      </c>
      <c r="L221" s="40" t="s">
        <v>2016</v>
      </c>
      <c r="M221" s="40" t="s">
        <v>2016</v>
      </c>
      <c r="N221" s="42" t="s">
        <v>2016</v>
      </c>
      <c r="O221"/>
    </row>
    <row r="222" spans="1:15" ht="17" hidden="1" x14ac:dyDescent="0.35">
      <c r="A222">
        <v>220</v>
      </c>
      <c r="B222" t="s">
        <v>1423</v>
      </c>
      <c r="C222">
        <v>2022</v>
      </c>
      <c r="D222" t="s">
        <v>1425</v>
      </c>
      <c r="E222" t="s">
        <v>1428</v>
      </c>
      <c r="F222" s="8" t="s">
        <v>2014</v>
      </c>
      <c r="H222" s="40" t="s">
        <v>2016</v>
      </c>
      <c r="I222" s="40" t="s">
        <v>2016</v>
      </c>
      <c r="J222" s="40" t="s">
        <v>2016</v>
      </c>
      <c r="K222" s="40" t="s">
        <v>2016</v>
      </c>
      <c r="L222" s="40" t="s">
        <v>2016</v>
      </c>
      <c r="M222" s="40" t="s">
        <v>2016</v>
      </c>
      <c r="N222" s="42" t="s">
        <v>2016</v>
      </c>
      <c r="O222"/>
    </row>
    <row r="223" spans="1:15" ht="17" hidden="1" x14ac:dyDescent="0.35">
      <c r="A223">
        <v>221</v>
      </c>
      <c r="B223" t="s">
        <v>1429</v>
      </c>
      <c r="C223">
        <v>2022</v>
      </c>
      <c r="D223" t="s">
        <v>1432</v>
      </c>
      <c r="E223" t="s">
        <v>1435</v>
      </c>
      <c r="F223" s="8" t="s">
        <v>2014</v>
      </c>
      <c r="H223" s="40" t="s">
        <v>2016</v>
      </c>
      <c r="I223" s="40" t="s">
        <v>2016</v>
      </c>
      <c r="J223" s="40" t="s">
        <v>2016</v>
      </c>
      <c r="K223" s="40" t="s">
        <v>2016</v>
      </c>
      <c r="L223" s="40" t="s">
        <v>2016</v>
      </c>
      <c r="M223" s="40" t="s">
        <v>2016</v>
      </c>
      <c r="N223" s="42" t="s">
        <v>2016</v>
      </c>
      <c r="O223"/>
    </row>
    <row r="224" spans="1:15" ht="17" hidden="1" x14ac:dyDescent="0.35">
      <c r="A224">
        <v>222</v>
      </c>
      <c r="B224" t="s">
        <v>1436</v>
      </c>
      <c r="C224">
        <v>2022</v>
      </c>
      <c r="D224" t="s">
        <v>1439</v>
      </c>
      <c r="E224" t="s">
        <v>1442</v>
      </c>
      <c r="F224" s="8" t="s">
        <v>2014</v>
      </c>
      <c r="H224" s="40" t="s">
        <v>2016</v>
      </c>
      <c r="I224" s="40" t="s">
        <v>2016</v>
      </c>
      <c r="J224" s="40" t="s">
        <v>2016</v>
      </c>
      <c r="K224" s="40" t="s">
        <v>2016</v>
      </c>
      <c r="L224" s="40" t="s">
        <v>2016</v>
      </c>
      <c r="M224" s="40" t="s">
        <v>2016</v>
      </c>
      <c r="N224" s="42" t="s">
        <v>2016</v>
      </c>
      <c r="O224"/>
    </row>
    <row r="225" spans="1:15" ht="17" hidden="1" x14ac:dyDescent="0.35">
      <c r="A225">
        <v>223</v>
      </c>
      <c r="B225" t="s">
        <v>1443</v>
      </c>
      <c r="C225">
        <v>2022</v>
      </c>
      <c r="D225" t="s">
        <v>1445</v>
      </c>
      <c r="E225" t="s">
        <v>1448</v>
      </c>
      <c r="F225" s="8" t="s">
        <v>2014</v>
      </c>
      <c r="H225" s="40" t="s">
        <v>2016</v>
      </c>
      <c r="I225" s="40" t="s">
        <v>2016</v>
      </c>
      <c r="J225" s="40" t="s">
        <v>2016</v>
      </c>
      <c r="K225" s="40" t="s">
        <v>2016</v>
      </c>
      <c r="L225" s="40" t="s">
        <v>2016</v>
      </c>
      <c r="M225" s="40" t="s">
        <v>2016</v>
      </c>
      <c r="N225" s="42" t="s">
        <v>2016</v>
      </c>
      <c r="O225"/>
    </row>
    <row r="226" spans="1:15" ht="17" hidden="1" x14ac:dyDescent="0.35">
      <c r="A226">
        <v>224</v>
      </c>
      <c r="B226" t="s">
        <v>1449</v>
      </c>
      <c r="C226">
        <v>2022</v>
      </c>
      <c r="D226" t="s">
        <v>1452</v>
      </c>
      <c r="E226" t="s">
        <v>1455</v>
      </c>
      <c r="F226" s="8" t="s">
        <v>2014</v>
      </c>
      <c r="H226" s="40" t="s">
        <v>2016</v>
      </c>
      <c r="I226" s="40" t="s">
        <v>2016</v>
      </c>
      <c r="J226" s="40" t="s">
        <v>2016</v>
      </c>
      <c r="K226" s="40" t="s">
        <v>2016</v>
      </c>
      <c r="L226" s="40" t="s">
        <v>2016</v>
      </c>
      <c r="M226" s="40" t="s">
        <v>2016</v>
      </c>
      <c r="N226" s="42" t="s">
        <v>2016</v>
      </c>
      <c r="O226"/>
    </row>
    <row r="227" spans="1:15" ht="17" hidden="1" x14ac:dyDescent="0.35">
      <c r="A227">
        <v>225</v>
      </c>
      <c r="B227" t="s">
        <v>21</v>
      </c>
      <c r="C227">
        <v>2022</v>
      </c>
      <c r="D227" t="s">
        <v>22</v>
      </c>
      <c r="E227" t="s">
        <v>1459</v>
      </c>
      <c r="F227" s="8" t="s">
        <v>2014</v>
      </c>
      <c r="H227" s="40" t="s">
        <v>2016</v>
      </c>
      <c r="I227" s="40" t="s">
        <v>2016</v>
      </c>
      <c r="J227" s="40" t="s">
        <v>2016</v>
      </c>
      <c r="K227" s="40" t="s">
        <v>2016</v>
      </c>
      <c r="L227" s="40" t="s">
        <v>2016</v>
      </c>
      <c r="M227" s="40" t="s">
        <v>2016</v>
      </c>
      <c r="N227" s="42" t="s">
        <v>2016</v>
      </c>
      <c r="O227"/>
    </row>
    <row r="228" spans="1:15" ht="17" hidden="1" x14ac:dyDescent="0.35">
      <c r="A228">
        <v>226</v>
      </c>
      <c r="B228" t="s">
        <v>1460</v>
      </c>
      <c r="C228">
        <v>2022</v>
      </c>
      <c r="D228" t="s">
        <v>1462</v>
      </c>
      <c r="E228" t="s">
        <v>1465</v>
      </c>
      <c r="F228" s="8" t="s">
        <v>2014</v>
      </c>
      <c r="H228" s="40" t="s">
        <v>2016</v>
      </c>
      <c r="I228" s="40" t="s">
        <v>2016</v>
      </c>
      <c r="J228" s="40" t="s">
        <v>2016</v>
      </c>
      <c r="K228" s="40" t="s">
        <v>2016</v>
      </c>
      <c r="L228" s="40" t="s">
        <v>2016</v>
      </c>
      <c r="M228" s="40" t="s">
        <v>2016</v>
      </c>
      <c r="N228" s="42" t="s">
        <v>2016</v>
      </c>
      <c r="O228"/>
    </row>
    <row r="229" spans="1:15" ht="17" hidden="1" x14ac:dyDescent="0.35">
      <c r="A229">
        <v>227</v>
      </c>
      <c r="B229" t="s">
        <v>1466</v>
      </c>
      <c r="C229">
        <v>2021</v>
      </c>
      <c r="D229" t="s">
        <v>1469</v>
      </c>
      <c r="E229" t="s">
        <v>1471</v>
      </c>
      <c r="F229" s="8" t="s">
        <v>2014</v>
      </c>
      <c r="H229" s="40" t="s">
        <v>2016</v>
      </c>
      <c r="I229" s="40" t="s">
        <v>2016</v>
      </c>
      <c r="J229" s="40" t="s">
        <v>2016</v>
      </c>
      <c r="K229" s="40" t="s">
        <v>2016</v>
      </c>
      <c r="L229" s="40" t="s">
        <v>2016</v>
      </c>
      <c r="M229" s="40" t="s">
        <v>2016</v>
      </c>
      <c r="N229" s="42" t="s">
        <v>2016</v>
      </c>
      <c r="O229"/>
    </row>
    <row r="230" spans="1:15" ht="17" hidden="1" x14ac:dyDescent="0.35">
      <c r="A230">
        <v>228</v>
      </c>
      <c r="B230" t="s">
        <v>1472</v>
      </c>
      <c r="C230">
        <v>2021</v>
      </c>
      <c r="D230" t="s">
        <v>1475</v>
      </c>
      <c r="E230" t="s">
        <v>1477</v>
      </c>
      <c r="F230" s="8" t="s">
        <v>2014</v>
      </c>
      <c r="H230" s="40" t="s">
        <v>2016</v>
      </c>
      <c r="I230" s="40" t="s">
        <v>2016</v>
      </c>
      <c r="J230" s="40" t="s">
        <v>2016</v>
      </c>
      <c r="K230" s="40" t="s">
        <v>2016</v>
      </c>
      <c r="L230" s="40" t="s">
        <v>2016</v>
      </c>
      <c r="M230" s="40" t="s">
        <v>2016</v>
      </c>
      <c r="N230" s="42" t="s">
        <v>2016</v>
      </c>
      <c r="O230"/>
    </row>
    <row r="231" spans="1:15" ht="17" hidden="1" x14ac:dyDescent="0.35">
      <c r="A231">
        <v>229</v>
      </c>
      <c r="B231" t="s">
        <v>1478</v>
      </c>
      <c r="C231">
        <v>2021</v>
      </c>
      <c r="D231" t="s">
        <v>1481</v>
      </c>
      <c r="E231" t="s">
        <v>1483</v>
      </c>
      <c r="F231" s="8" t="s">
        <v>2014</v>
      </c>
      <c r="H231" s="40" t="s">
        <v>2016</v>
      </c>
      <c r="I231" s="40" t="s">
        <v>2016</v>
      </c>
      <c r="J231" s="40" t="s">
        <v>2016</v>
      </c>
      <c r="K231" s="40" t="s">
        <v>2016</v>
      </c>
      <c r="L231" s="40" t="s">
        <v>2016</v>
      </c>
      <c r="M231" s="40" t="s">
        <v>2016</v>
      </c>
      <c r="N231" s="42" t="s">
        <v>2016</v>
      </c>
      <c r="O231"/>
    </row>
    <row r="232" spans="1:15" ht="17" customHeight="1" x14ac:dyDescent="0.35">
      <c r="A232" s="1">
        <v>230</v>
      </c>
      <c r="B232" s="1" t="s">
        <v>1484</v>
      </c>
      <c r="C232" s="1">
        <v>2021</v>
      </c>
      <c r="D232" s="1" t="s">
        <v>1486</v>
      </c>
      <c r="E232" s="1" t="s">
        <v>1488</v>
      </c>
      <c r="F232" s="35" t="s">
        <v>2018</v>
      </c>
      <c r="H232" s="38" t="s">
        <v>2444</v>
      </c>
      <c r="I232" s="40" t="s">
        <v>2016</v>
      </c>
      <c r="J232" s="38" t="s">
        <v>2445</v>
      </c>
      <c r="K232" s="38" t="s">
        <v>2446</v>
      </c>
      <c r="L232" s="40" t="s">
        <v>2016</v>
      </c>
      <c r="M232" s="40" t="s">
        <v>2016</v>
      </c>
      <c r="N232" s="42" t="s">
        <v>2312</v>
      </c>
      <c r="O232"/>
    </row>
    <row r="233" spans="1:15" ht="17" hidden="1" x14ac:dyDescent="0.35">
      <c r="A233">
        <v>231</v>
      </c>
      <c r="B233" t="s">
        <v>1489</v>
      </c>
      <c r="C233">
        <v>2021</v>
      </c>
      <c r="D233" t="s">
        <v>1491</v>
      </c>
      <c r="E233" t="s">
        <v>1494</v>
      </c>
      <c r="F233" s="8" t="s">
        <v>2014</v>
      </c>
      <c r="H233" s="40" t="s">
        <v>2016</v>
      </c>
      <c r="I233" s="40" t="s">
        <v>2016</v>
      </c>
      <c r="J233" s="40" t="s">
        <v>2016</v>
      </c>
      <c r="K233" s="40" t="s">
        <v>2016</v>
      </c>
      <c r="L233" s="40" t="s">
        <v>2016</v>
      </c>
      <c r="M233" s="40" t="s">
        <v>2016</v>
      </c>
      <c r="N233" s="42" t="s">
        <v>2016</v>
      </c>
      <c r="O233"/>
    </row>
    <row r="234" spans="1:15" ht="17" hidden="1" x14ac:dyDescent="0.35">
      <c r="A234">
        <v>232</v>
      </c>
      <c r="B234" t="s">
        <v>1495</v>
      </c>
      <c r="C234">
        <v>2021</v>
      </c>
      <c r="D234" t="s">
        <v>1498</v>
      </c>
      <c r="E234" t="s">
        <v>1501</v>
      </c>
      <c r="F234" s="8" t="s">
        <v>2014</v>
      </c>
      <c r="H234" s="40" t="s">
        <v>2016</v>
      </c>
      <c r="I234" s="40" t="s">
        <v>2016</v>
      </c>
      <c r="J234" s="40" t="s">
        <v>2016</v>
      </c>
      <c r="K234" s="40" t="s">
        <v>2016</v>
      </c>
      <c r="L234" s="40" t="s">
        <v>2016</v>
      </c>
      <c r="M234" s="40" t="s">
        <v>2016</v>
      </c>
      <c r="N234" s="42" t="s">
        <v>2016</v>
      </c>
      <c r="O234"/>
    </row>
    <row r="235" spans="1:15" ht="17" hidden="1" x14ac:dyDescent="0.35">
      <c r="A235">
        <v>233</v>
      </c>
      <c r="B235" t="s">
        <v>1502</v>
      </c>
      <c r="C235">
        <v>2021</v>
      </c>
      <c r="D235" t="s">
        <v>1503</v>
      </c>
      <c r="E235" t="s">
        <v>1506</v>
      </c>
      <c r="F235" s="8" t="s">
        <v>2014</v>
      </c>
      <c r="H235" s="40" t="s">
        <v>2016</v>
      </c>
      <c r="I235" s="40" t="s">
        <v>2016</v>
      </c>
      <c r="J235" s="40" t="s">
        <v>2016</v>
      </c>
      <c r="K235" s="40" t="s">
        <v>2016</v>
      </c>
      <c r="L235" s="40" t="s">
        <v>2016</v>
      </c>
      <c r="M235" s="40" t="s">
        <v>2016</v>
      </c>
      <c r="N235" s="42" t="s">
        <v>2016</v>
      </c>
      <c r="O235"/>
    </row>
    <row r="236" spans="1:15" ht="17" hidden="1" x14ac:dyDescent="0.35">
      <c r="A236">
        <v>234</v>
      </c>
      <c r="B236" t="s">
        <v>1507</v>
      </c>
      <c r="C236">
        <v>2021</v>
      </c>
      <c r="E236" t="s">
        <v>1511</v>
      </c>
      <c r="F236" s="8" t="s">
        <v>2014</v>
      </c>
      <c r="H236" s="40" t="s">
        <v>2016</v>
      </c>
      <c r="I236" s="40" t="s">
        <v>2016</v>
      </c>
      <c r="J236" s="40" t="s">
        <v>2016</v>
      </c>
      <c r="K236" s="40" t="s">
        <v>2016</v>
      </c>
      <c r="L236" s="40" t="s">
        <v>2016</v>
      </c>
      <c r="M236" s="40" t="s">
        <v>2016</v>
      </c>
      <c r="N236" s="42" t="s">
        <v>2016</v>
      </c>
      <c r="O236"/>
    </row>
    <row r="237" spans="1:15" ht="17" hidden="1" x14ac:dyDescent="0.35">
      <c r="A237">
        <v>235</v>
      </c>
      <c r="B237" t="s">
        <v>30</v>
      </c>
      <c r="C237">
        <v>2021</v>
      </c>
      <c r="D237" t="s">
        <v>31</v>
      </c>
      <c r="E237" t="s">
        <v>1515</v>
      </c>
      <c r="F237" s="8" t="s">
        <v>2014</v>
      </c>
      <c r="H237" s="40" t="s">
        <v>2016</v>
      </c>
      <c r="I237" s="40" t="s">
        <v>2016</v>
      </c>
      <c r="J237" s="40" t="s">
        <v>2016</v>
      </c>
      <c r="K237" s="40" t="s">
        <v>2016</v>
      </c>
      <c r="L237" s="40" t="s">
        <v>2016</v>
      </c>
      <c r="M237" s="40" t="s">
        <v>2016</v>
      </c>
      <c r="N237" s="42" t="s">
        <v>2016</v>
      </c>
      <c r="O237"/>
    </row>
    <row r="238" spans="1:15" ht="17" hidden="1" x14ac:dyDescent="0.35">
      <c r="A238">
        <v>236</v>
      </c>
      <c r="B238" t="s">
        <v>1516</v>
      </c>
      <c r="C238">
        <v>2021</v>
      </c>
      <c r="E238" t="s">
        <v>1520</v>
      </c>
      <c r="F238" s="8" t="s">
        <v>2014</v>
      </c>
      <c r="H238" s="40" t="s">
        <v>2016</v>
      </c>
      <c r="I238" s="40" t="s">
        <v>2016</v>
      </c>
      <c r="J238" s="40" t="s">
        <v>2016</v>
      </c>
      <c r="K238" s="40" t="s">
        <v>2016</v>
      </c>
      <c r="L238" s="40" t="s">
        <v>2016</v>
      </c>
      <c r="M238" s="40" t="s">
        <v>2016</v>
      </c>
      <c r="N238" s="42" t="s">
        <v>2016</v>
      </c>
      <c r="O238"/>
    </row>
    <row r="239" spans="1:15" ht="17" hidden="1" x14ac:dyDescent="0.35">
      <c r="A239">
        <v>237</v>
      </c>
      <c r="B239" t="s">
        <v>1521</v>
      </c>
      <c r="C239">
        <v>2021</v>
      </c>
      <c r="D239" t="s">
        <v>1524</v>
      </c>
      <c r="E239" t="s">
        <v>1527</v>
      </c>
      <c r="F239" s="8" t="s">
        <v>2014</v>
      </c>
      <c r="H239" s="40" t="s">
        <v>2016</v>
      </c>
      <c r="I239" s="40" t="s">
        <v>2016</v>
      </c>
      <c r="J239" s="40" t="s">
        <v>2016</v>
      </c>
      <c r="K239" s="40" t="s">
        <v>2016</v>
      </c>
      <c r="L239" s="40" t="s">
        <v>2016</v>
      </c>
      <c r="M239" s="40" t="s">
        <v>2016</v>
      </c>
      <c r="N239" s="42" t="s">
        <v>2016</v>
      </c>
      <c r="O239"/>
    </row>
    <row r="240" spans="1:15" ht="17" hidden="1" x14ac:dyDescent="0.35">
      <c r="A240">
        <v>238</v>
      </c>
      <c r="B240" t="s">
        <v>24</v>
      </c>
      <c r="C240">
        <v>2021</v>
      </c>
      <c r="D240" t="s">
        <v>25</v>
      </c>
      <c r="E240" t="s">
        <v>1530</v>
      </c>
      <c r="F240" s="8" t="s">
        <v>2014</v>
      </c>
      <c r="H240" s="40" t="s">
        <v>2016</v>
      </c>
      <c r="I240" s="40" t="s">
        <v>2016</v>
      </c>
      <c r="J240" s="40" t="s">
        <v>2016</v>
      </c>
      <c r="K240" s="40" t="s">
        <v>2016</v>
      </c>
      <c r="L240" s="40" t="s">
        <v>2016</v>
      </c>
      <c r="M240" s="40" t="s">
        <v>2016</v>
      </c>
      <c r="N240" s="42" t="s">
        <v>2016</v>
      </c>
      <c r="O240"/>
    </row>
    <row r="241" spans="1:15" ht="17" hidden="1" x14ac:dyDescent="0.35">
      <c r="A241">
        <v>239</v>
      </c>
      <c r="B241" t="s">
        <v>1531</v>
      </c>
      <c r="C241">
        <v>2021</v>
      </c>
      <c r="D241" t="s">
        <v>1534</v>
      </c>
      <c r="E241" t="s">
        <v>1537</v>
      </c>
      <c r="F241" s="8" t="s">
        <v>2014</v>
      </c>
      <c r="H241" s="40" t="s">
        <v>2016</v>
      </c>
      <c r="I241" s="40" t="s">
        <v>2016</v>
      </c>
      <c r="J241" s="40" t="s">
        <v>2016</v>
      </c>
      <c r="K241" s="40" t="s">
        <v>2016</v>
      </c>
      <c r="L241" s="40" t="s">
        <v>2016</v>
      </c>
      <c r="M241" s="40" t="s">
        <v>2016</v>
      </c>
      <c r="N241" s="42" t="s">
        <v>2016</v>
      </c>
      <c r="O241"/>
    </row>
    <row r="242" spans="1:15" ht="17" hidden="1" x14ac:dyDescent="0.35">
      <c r="A242">
        <v>240</v>
      </c>
      <c r="B242" t="s">
        <v>1538</v>
      </c>
      <c r="C242">
        <v>2021</v>
      </c>
      <c r="D242" t="s">
        <v>1539</v>
      </c>
      <c r="E242" t="s">
        <v>1542</v>
      </c>
      <c r="F242" s="8" t="s">
        <v>2014</v>
      </c>
      <c r="H242" s="40" t="s">
        <v>2016</v>
      </c>
      <c r="I242" s="40" t="s">
        <v>2016</v>
      </c>
      <c r="J242" s="40" t="s">
        <v>2016</v>
      </c>
      <c r="K242" s="40" t="s">
        <v>2016</v>
      </c>
      <c r="L242" s="40" t="s">
        <v>2016</v>
      </c>
      <c r="M242" s="40" t="s">
        <v>2016</v>
      </c>
      <c r="N242" s="42" t="s">
        <v>2016</v>
      </c>
      <c r="O242"/>
    </row>
    <row r="243" spans="1:15" ht="17" hidden="1" x14ac:dyDescent="0.35">
      <c r="A243">
        <v>241</v>
      </c>
      <c r="B243" t="s">
        <v>1543</v>
      </c>
      <c r="C243">
        <v>2021</v>
      </c>
      <c r="D243" t="s">
        <v>1546</v>
      </c>
      <c r="E243" t="s">
        <v>1549</v>
      </c>
      <c r="F243" s="8" t="s">
        <v>2014</v>
      </c>
      <c r="H243" s="40" t="s">
        <v>2016</v>
      </c>
      <c r="I243" s="40" t="s">
        <v>2016</v>
      </c>
      <c r="J243" s="40" t="s">
        <v>2016</v>
      </c>
      <c r="K243" s="40" t="s">
        <v>2016</v>
      </c>
      <c r="L243" s="40" t="s">
        <v>2016</v>
      </c>
      <c r="M243" s="40" t="s">
        <v>2016</v>
      </c>
      <c r="N243" s="42" t="s">
        <v>2016</v>
      </c>
      <c r="O243"/>
    </row>
    <row r="244" spans="1:15" ht="17" hidden="1" x14ac:dyDescent="0.35">
      <c r="A244">
        <v>242</v>
      </c>
      <c r="B244" t="s">
        <v>1550</v>
      </c>
      <c r="C244">
        <v>2021</v>
      </c>
      <c r="D244" t="s">
        <v>1553</v>
      </c>
      <c r="E244" t="s">
        <v>1555</v>
      </c>
      <c r="F244" s="8" t="s">
        <v>2014</v>
      </c>
      <c r="H244" s="40" t="s">
        <v>2016</v>
      </c>
      <c r="I244" s="40" t="s">
        <v>2016</v>
      </c>
      <c r="J244" s="40" t="s">
        <v>2016</v>
      </c>
      <c r="K244" s="40" t="s">
        <v>2016</v>
      </c>
      <c r="L244" s="40" t="s">
        <v>2016</v>
      </c>
      <c r="M244" s="40" t="s">
        <v>2016</v>
      </c>
      <c r="N244" s="42" t="s">
        <v>2016</v>
      </c>
      <c r="O244"/>
    </row>
    <row r="245" spans="1:15" ht="17" hidden="1" x14ac:dyDescent="0.35">
      <c r="A245">
        <v>243</v>
      </c>
      <c r="B245" t="s">
        <v>36</v>
      </c>
      <c r="C245">
        <v>2021</v>
      </c>
      <c r="D245" t="s">
        <v>37</v>
      </c>
      <c r="E245" t="s">
        <v>1559</v>
      </c>
      <c r="F245" s="8" t="s">
        <v>2014</v>
      </c>
      <c r="H245" s="40" t="s">
        <v>2016</v>
      </c>
      <c r="I245" s="40" t="s">
        <v>2016</v>
      </c>
      <c r="J245" s="40" t="s">
        <v>2016</v>
      </c>
      <c r="K245" s="40" t="s">
        <v>2016</v>
      </c>
      <c r="L245" s="40" t="s">
        <v>2016</v>
      </c>
      <c r="M245" s="40" t="s">
        <v>2016</v>
      </c>
      <c r="N245" s="42" t="s">
        <v>2016</v>
      </c>
      <c r="O245"/>
    </row>
    <row r="246" spans="1:15" ht="17" hidden="1" x14ac:dyDescent="0.35">
      <c r="A246">
        <v>244</v>
      </c>
      <c r="B246" t="s">
        <v>1560</v>
      </c>
      <c r="C246">
        <v>2021</v>
      </c>
      <c r="D246" t="s">
        <v>1563</v>
      </c>
      <c r="E246" t="s">
        <v>1566</v>
      </c>
      <c r="F246" s="8" t="s">
        <v>2014</v>
      </c>
      <c r="H246" s="40" t="s">
        <v>2016</v>
      </c>
      <c r="I246" s="40" t="s">
        <v>2016</v>
      </c>
      <c r="J246" s="40" t="s">
        <v>2016</v>
      </c>
      <c r="K246" s="40" t="s">
        <v>2016</v>
      </c>
      <c r="L246" s="40" t="s">
        <v>2016</v>
      </c>
      <c r="M246" s="40" t="s">
        <v>2016</v>
      </c>
      <c r="N246" s="42" t="s">
        <v>2016</v>
      </c>
      <c r="O246"/>
    </row>
    <row r="247" spans="1:15" ht="17" hidden="1" x14ac:dyDescent="0.35">
      <c r="A247">
        <v>245</v>
      </c>
      <c r="B247" t="s">
        <v>1567</v>
      </c>
      <c r="C247">
        <v>2021</v>
      </c>
      <c r="D247" t="s">
        <v>1569</v>
      </c>
      <c r="E247" t="s">
        <v>1572</v>
      </c>
      <c r="F247" s="8" t="s">
        <v>2014</v>
      </c>
      <c r="H247" s="40" t="s">
        <v>2016</v>
      </c>
      <c r="I247" s="40" t="s">
        <v>2016</v>
      </c>
      <c r="J247" s="40" t="s">
        <v>2016</v>
      </c>
      <c r="K247" s="40" t="s">
        <v>2016</v>
      </c>
      <c r="L247" s="40" t="s">
        <v>2016</v>
      </c>
      <c r="M247" s="40" t="s">
        <v>2016</v>
      </c>
      <c r="N247" s="42" t="s">
        <v>2016</v>
      </c>
      <c r="O247"/>
    </row>
    <row r="248" spans="1:15" ht="17" hidden="1" x14ac:dyDescent="0.35">
      <c r="A248">
        <v>246</v>
      </c>
      <c r="B248" t="s">
        <v>1573</v>
      </c>
      <c r="C248">
        <v>2021</v>
      </c>
      <c r="E248" t="s">
        <v>1576</v>
      </c>
      <c r="F248" s="8" t="s">
        <v>2014</v>
      </c>
      <c r="H248" s="40" t="s">
        <v>2016</v>
      </c>
      <c r="I248" s="40" t="s">
        <v>2016</v>
      </c>
      <c r="J248" s="40" t="s">
        <v>2016</v>
      </c>
      <c r="K248" s="40" t="s">
        <v>2016</v>
      </c>
      <c r="L248" s="40" t="s">
        <v>2016</v>
      </c>
      <c r="M248" s="40" t="s">
        <v>2016</v>
      </c>
      <c r="N248" s="42" t="s">
        <v>2016</v>
      </c>
      <c r="O248"/>
    </row>
    <row r="249" spans="1:15" ht="17" hidden="1" x14ac:dyDescent="0.35">
      <c r="A249">
        <v>247</v>
      </c>
      <c r="B249" t="s">
        <v>1577</v>
      </c>
      <c r="C249">
        <v>2021</v>
      </c>
      <c r="D249" t="s">
        <v>1579</v>
      </c>
      <c r="E249" t="s">
        <v>1582</v>
      </c>
      <c r="F249" s="8" t="s">
        <v>2014</v>
      </c>
      <c r="H249" s="40" t="s">
        <v>2016</v>
      </c>
      <c r="I249" s="40" t="s">
        <v>2016</v>
      </c>
      <c r="J249" s="40" t="s">
        <v>2016</v>
      </c>
      <c r="K249" s="40" t="s">
        <v>2016</v>
      </c>
      <c r="L249" s="40" t="s">
        <v>2016</v>
      </c>
      <c r="M249" s="40" t="s">
        <v>2016</v>
      </c>
      <c r="N249" s="42" t="s">
        <v>2016</v>
      </c>
      <c r="O249"/>
    </row>
    <row r="250" spans="1:15" ht="17" hidden="1" x14ac:dyDescent="0.35">
      <c r="A250">
        <v>248</v>
      </c>
      <c r="B250" t="s">
        <v>1583</v>
      </c>
      <c r="C250">
        <v>2021</v>
      </c>
      <c r="D250" t="s">
        <v>1585</v>
      </c>
      <c r="E250" t="s">
        <v>1588</v>
      </c>
      <c r="F250" s="8" t="s">
        <v>2014</v>
      </c>
      <c r="H250" s="40" t="s">
        <v>2016</v>
      </c>
      <c r="I250" s="40" t="s">
        <v>2016</v>
      </c>
      <c r="J250" s="40" t="s">
        <v>2016</v>
      </c>
      <c r="K250" s="40" t="s">
        <v>2016</v>
      </c>
      <c r="L250" s="40" t="s">
        <v>2016</v>
      </c>
      <c r="M250" s="40" t="s">
        <v>2016</v>
      </c>
      <c r="N250" s="42" t="s">
        <v>2016</v>
      </c>
      <c r="O250"/>
    </row>
    <row r="251" spans="1:15" ht="17" hidden="1" x14ac:dyDescent="0.35">
      <c r="A251">
        <v>249</v>
      </c>
      <c r="B251" t="s">
        <v>1589</v>
      </c>
      <c r="C251">
        <v>2021</v>
      </c>
      <c r="D251" t="s">
        <v>1591</v>
      </c>
      <c r="E251" t="s">
        <v>1593</v>
      </c>
      <c r="F251" s="8" t="s">
        <v>2014</v>
      </c>
      <c r="H251" s="40" t="s">
        <v>2016</v>
      </c>
      <c r="I251" s="40" t="s">
        <v>2016</v>
      </c>
      <c r="J251" s="40" t="s">
        <v>2016</v>
      </c>
      <c r="K251" s="40" t="s">
        <v>2016</v>
      </c>
      <c r="L251" s="40" t="s">
        <v>2016</v>
      </c>
      <c r="M251" s="40" t="s">
        <v>2016</v>
      </c>
      <c r="N251" s="42" t="s">
        <v>2016</v>
      </c>
      <c r="O251"/>
    </row>
    <row r="252" spans="1:15" ht="17" hidden="1" x14ac:dyDescent="0.35">
      <c r="A252">
        <v>250</v>
      </c>
      <c r="B252" t="s">
        <v>1594</v>
      </c>
      <c r="C252">
        <v>2021</v>
      </c>
      <c r="D252" t="s">
        <v>1596</v>
      </c>
      <c r="E252" t="s">
        <v>1599</v>
      </c>
      <c r="F252" s="8" t="s">
        <v>2014</v>
      </c>
      <c r="H252" s="40" t="s">
        <v>2016</v>
      </c>
      <c r="I252" s="40" t="s">
        <v>2016</v>
      </c>
      <c r="J252" s="40" t="s">
        <v>2016</v>
      </c>
      <c r="K252" s="40" t="s">
        <v>2016</v>
      </c>
      <c r="L252" s="40" t="s">
        <v>2016</v>
      </c>
      <c r="M252" s="40" t="s">
        <v>2016</v>
      </c>
      <c r="N252" s="42" t="s">
        <v>2016</v>
      </c>
      <c r="O252"/>
    </row>
    <row r="253" spans="1:15" ht="17" hidden="1" x14ac:dyDescent="0.35">
      <c r="A253">
        <v>251</v>
      </c>
      <c r="B253" t="s">
        <v>27</v>
      </c>
      <c r="C253">
        <v>2021</v>
      </c>
      <c r="D253" t="s">
        <v>28</v>
      </c>
      <c r="E253" t="s">
        <v>1602</v>
      </c>
      <c r="F253" s="8" t="s">
        <v>2014</v>
      </c>
      <c r="H253" s="40" t="s">
        <v>2016</v>
      </c>
      <c r="I253" s="40" t="s">
        <v>2016</v>
      </c>
      <c r="J253" s="40" t="s">
        <v>2016</v>
      </c>
      <c r="K253" s="40" t="s">
        <v>2016</v>
      </c>
      <c r="L253" s="40" t="s">
        <v>2016</v>
      </c>
      <c r="M253" s="40" t="s">
        <v>2016</v>
      </c>
      <c r="N253" s="42" t="s">
        <v>2016</v>
      </c>
      <c r="O253"/>
    </row>
    <row r="254" spans="1:15" ht="17" hidden="1" x14ac:dyDescent="0.35">
      <c r="A254">
        <v>252</v>
      </c>
      <c r="B254" t="s">
        <v>1603</v>
      </c>
      <c r="C254">
        <v>2021</v>
      </c>
      <c r="D254" t="s">
        <v>1606</v>
      </c>
      <c r="E254" t="s">
        <v>1609</v>
      </c>
      <c r="F254" s="8" t="s">
        <v>2014</v>
      </c>
      <c r="H254" s="40" t="s">
        <v>2016</v>
      </c>
      <c r="I254" s="40" t="s">
        <v>2016</v>
      </c>
      <c r="J254" s="40" t="s">
        <v>2016</v>
      </c>
      <c r="K254" s="40" t="s">
        <v>2016</v>
      </c>
      <c r="L254" s="40" t="s">
        <v>2016</v>
      </c>
      <c r="M254" s="40" t="s">
        <v>2016</v>
      </c>
      <c r="N254" s="42" t="s">
        <v>2016</v>
      </c>
      <c r="O254"/>
    </row>
    <row r="255" spans="1:15" ht="17" hidden="1" x14ac:dyDescent="0.35">
      <c r="A255">
        <v>253</v>
      </c>
      <c r="B255" t="s">
        <v>1610</v>
      </c>
      <c r="C255">
        <v>2021</v>
      </c>
      <c r="D255" t="s">
        <v>1612</v>
      </c>
      <c r="E255" t="s">
        <v>1615</v>
      </c>
      <c r="F255" s="8" t="s">
        <v>2014</v>
      </c>
      <c r="H255" s="40" t="s">
        <v>2016</v>
      </c>
      <c r="I255" s="40" t="s">
        <v>2016</v>
      </c>
      <c r="J255" s="40" t="s">
        <v>2016</v>
      </c>
      <c r="K255" s="40" t="s">
        <v>2016</v>
      </c>
      <c r="L255" s="40" t="s">
        <v>2016</v>
      </c>
      <c r="M255" s="40" t="s">
        <v>2016</v>
      </c>
      <c r="N255" s="42" t="s">
        <v>2016</v>
      </c>
      <c r="O255"/>
    </row>
    <row r="256" spans="1:15" ht="17" hidden="1" x14ac:dyDescent="0.35">
      <c r="A256">
        <v>254</v>
      </c>
      <c r="B256" t="s">
        <v>1616</v>
      </c>
      <c r="C256">
        <v>2021</v>
      </c>
      <c r="D256" t="s">
        <v>1617</v>
      </c>
      <c r="E256" t="s">
        <v>1620</v>
      </c>
      <c r="F256" s="8" t="s">
        <v>2014</v>
      </c>
      <c r="H256" s="40" t="s">
        <v>2016</v>
      </c>
      <c r="I256" s="40" t="s">
        <v>2016</v>
      </c>
      <c r="J256" s="40" t="s">
        <v>2016</v>
      </c>
      <c r="K256" s="40" t="s">
        <v>2016</v>
      </c>
      <c r="L256" s="40" t="s">
        <v>2016</v>
      </c>
      <c r="M256" s="40" t="s">
        <v>2016</v>
      </c>
      <c r="N256" s="42" t="s">
        <v>2016</v>
      </c>
      <c r="O256"/>
    </row>
    <row r="257" spans="1:15" ht="17" hidden="1" x14ac:dyDescent="0.35">
      <c r="A257">
        <v>255</v>
      </c>
      <c r="B257" t="s">
        <v>1621</v>
      </c>
      <c r="C257">
        <v>2021</v>
      </c>
      <c r="D257" t="s">
        <v>1624</v>
      </c>
      <c r="E257" t="s">
        <v>1627</v>
      </c>
      <c r="F257" s="8" t="s">
        <v>2014</v>
      </c>
      <c r="H257" s="40" t="s">
        <v>2016</v>
      </c>
      <c r="I257" s="40" t="s">
        <v>2016</v>
      </c>
      <c r="J257" s="40" t="s">
        <v>2016</v>
      </c>
      <c r="K257" s="40" t="s">
        <v>2016</v>
      </c>
      <c r="L257" s="40" t="s">
        <v>2016</v>
      </c>
      <c r="M257" s="40" t="s">
        <v>2016</v>
      </c>
      <c r="N257" s="42" t="s">
        <v>2016</v>
      </c>
      <c r="O257"/>
    </row>
    <row r="258" spans="1:15" ht="17" customHeight="1" x14ac:dyDescent="0.35">
      <c r="A258" s="1">
        <v>256</v>
      </c>
      <c r="B258" s="1" t="s">
        <v>1628</v>
      </c>
      <c r="C258" s="1">
        <v>2021</v>
      </c>
      <c r="D258" s="1" t="s">
        <v>1631</v>
      </c>
      <c r="E258" s="1" t="s">
        <v>1634</v>
      </c>
      <c r="F258" s="35" t="s">
        <v>2018</v>
      </c>
      <c r="H258" s="38" t="s">
        <v>2447</v>
      </c>
      <c r="I258" s="38" t="s">
        <v>2448</v>
      </c>
      <c r="J258" s="38" t="s">
        <v>2449</v>
      </c>
      <c r="K258" s="38" t="s">
        <v>2450</v>
      </c>
      <c r="L258" s="38" t="s">
        <v>2451</v>
      </c>
      <c r="M258" s="40" t="s">
        <v>2016</v>
      </c>
      <c r="N258" s="42" t="s">
        <v>2312</v>
      </c>
      <c r="O258"/>
    </row>
    <row r="259" spans="1:15" ht="17" hidden="1" x14ac:dyDescent="0.35">
      <c r="A259">
        <v>257</v>
      </c>
      <c r="B259" t="s">
        <v>1635</v>
      </c>
      <c r="C259">
        <v>2021</v>
      </c>
      <c r="D259" t="s">
        <v>1638</v>
      </c>
      <c r="E259" t="s">
        <v>1641</v>
      </c>
      <c r="F259" s="8" t="s">
        <v>2014</v>
      </c>
      <c r="H259" s="40" t="s">
        <v>2016</v>
      </c>
      <c r="I259" s="40" t="s">
        <v>2016</v>
      </c>
      <c r="J259" s="40" t="s">
        <v>2016</v>
      </c>
      <c r="K259" s="40" t="s">
        <v>2016</v>
      </c>
      <c r="L259" s="40" t="s">
        <v>2016</v>
      </c>
      <c r="M259" s="40" t="s">
        <v>2016</v>
      </c>
      <c r="N259" s="42" t="s">
        <v>2016</v>
      </c>
      <c r="O259"/>
    </row>
    <row r="260" spans="1:15" ht="17" hidden="1" x14ac:dyDescent="0.35">
      <c r="A260">
        <v>258</v>
      </c>
      <c r="B260" t="s">
        <v>1642</v>
      </c>
      <c r="C260">
        <v>2021</v>
      </c>
      <c r="E260" t="s">
        <v>1646</v>
      </c>
      <c r="F260" s="8" t="s">
        <v>2014</v>
      </c>
      <c r="H260" s="40" t="s">
        <v>2016</v>
      </c>
      <c r="I260" s="40" t="s">
        <v>2016</v>
      </c>
      <c r="J260" s="40" t="s">
        <v>2016</v>
      </c>
      <c r="K260" s="40" t="s">
        <v>2016</v>
      </c>
      <c r="L260" s="40" t="s">
        <v>2016</v>
      </c>
      <c r="M260" s="40" t="s">
        <v>2016</v>
      </c>
      <c r="N260" s="42" t="s">
        <v>2016</v>
      </c>
      <c r="O260"/>
    </row>
    <row r="261" spans="1:15" ht="17" hidden="1" x14ac:dyDescent="0.35">
      <c r="A261">
        <v>259</v>
      </c>
      <c r="B261" t="s">
        <v>39</v>
      </c>
      <c r="C261">
        <v>2021</v>
      </c>
      <c r="E261" t="s">
        <v>1649</v>
      </c>
      <c r="F261" s="8" t="s">
        <v>2014</v>
      </c>
      <c r="H261" s="40" t="s">
        <v>2016</v>
      </c>
      <c r="I261" s="40" t="s">
        <v>2016</v>
      </c>
      <c r="J261" s="40" t="s">
        <v>2016</v>
      </c>
      <c r="K261" s="40" t="s">
        <v>2016</v>
      </c>
      <c r="L261" s="40" t="s">
        <v>2016</v>
      </c>
      <c r="M261" s="40" t="s">
        <v>2016</v>
      </c>
      <c r="N261" s="42" t="s">
        <v>2016</v>
      </c>
      <c r="O261"/>
    </row>
    <row r="262" spans="1:15" ht="17" hidden="1" x14ac:dyDescent="0.35">
      <c r="A262">
        <v>260</v>
      </c>
      <c r="B262" t="s">
        <v>1650</v>
      </c>
      <c r="C262">
        <v>2021</v>
      </c>
      <c r="E262" t="s">
        <v>1653</v>
      </c>
      <c r="F262" s="8" t="s">
        <v>2014</v>
      </c>
      <c r="H262" s="40" t="s">
        <v>2016</v>
      </c>
      <c r="I262" s="40" t="s">
        <v>2016</v>
      </c>
      <c r="J262" s="40" t="s">
        <v>2016</v>
      </c>
      <c r="K262" s="40" t="s">
        <v>2016</v>
      </c>
      <c r="L262" s="40" t="s">
        <v>2016</v>
      </c>
      <c r="M262" s="40" t="s">
        <v>2016</v>
      </c>
      <c r="N262" s="42" t="s">
        <v>2016</v>
      </c>
      <c r="O262"/>
    </row>
    <row r="263" spans="1:15" ht="17" hidden="1" x14ac:dyDescent="0.35">
      <c r="A263">
        <v>261</v>
      </c>
      <c r="B263" t="s">
        <v>1654</v>
      </c>
      <c r="C263">
        <v>2021</v>
      </c>
      <c r="D263" t="s">
        <v>1656</v>
      </c>
      <c r="E263" t="s">
        <v>1659</v>
      </c>
      <c r="F263" s="8" t="s">
        <v>2014</v>
      </c>
      <c r="H263" s="40" t="s">
        <v>2016</v>
      </c>
      <c r="I263" s="40" t="s">
        <v>2016</v>
      </c>
      <c r="J263" s="40" t="s">
        <v>2016</v>
      </c>
      <c r="K263" s="40" t="s">
        <v>2016</v>
      </c>
      <c r="L263" s="40" t="s">
        <v>2016</v>
      </c>
      <c r="M263" s="40" t="s">
        <v>2016</v>
      </c>
      <c r="N263" s="42" t="s">
        <v>2016</v>
      </c>
      <c r="O263"/>
    </row>
    <row r="264" spans="1:15" ht="17" hidden="1" x14ac:dyDescent="0.35">
      <c r="A264">
        <v>262</v>
      </c>
      <c r="B264" t="s">
        <v>1660</v>
      </c>
      <c r="C264">
        <v>2021</v>
      </c>
      <c r="D264" t="s">
        <v>1662</v>
      </c>
      <c r="E264" t="s">
        <v>1665</v>
      </c>
      <c r="F264" s="8" t="s">
        <v>2014</v>
      </c>
      <c r="H264" s="40" t="s">
        <v>2016</v>
      </c>
      <c r="I264" s="40" t="s">
        <v>2016</v>
      </c>
      <c r="J264" s="40" t="s">
        <v>2016</v>
      </c>
      <c r="K264" s="40" t="s">
        <v>2016</v>
      </c>
      <c r="L264" s="40" t="s">
        <v>2016</v>
      </c>
      <c r="M264" s="40" t="s">
        <v>2016</v>
      </c>
      <c r="N264" s="42" t="s">
        <v>2016</v>
      </c>
      <c r="O264"/>
    </row>
    <row r="265" spans="1:15" ht="17" hidden="1" x14ac:dyDescent="0.35">
      <c r="A265">
        <v>263</v>
      </c>
      <c r="B265" t="s">
        <v>33</v>
      </c>
      <c r="C265">
        <v>2021</v>
      </c>
      <c r="D265" t="s">
        <v>34</v>
      </c>
      <c r="E265" t="s">
        <v>1668</v>
      </c>
      <c r="F265" s="8" t="s">
        <v>2014</v>
      </c>
      <c r="H265" s="40" t="s">
        <v>2016</v>
      </c>
      <c r="I265" s="40" t="s">
        <v>2016</v>
      </c>
      <c r="J265" s="40" t="s">
        <v>2016</v>
      </c>
      <c r="K265" s="40" t="s">
        <v>2016</v>
      </c>
      <c r="L265" s="40" t="s">
        <v>2016</v>
      </c>
      <c r="M265" s="40" t="s">
        <v>2016</v>
      </c>
      <c r="N265" s="42" t="s">
        <v>2016</v>
      </c>
      <c r="O265"/>
    </row>
    <row r="266" spans="1:15" ht="17" hidden="1" x14ac:dyDescent="0.35">
      <c r="A266">
        <v>264</v>
      </c>
      <c r="B266" t="s">
        <v>1669</v>
      </c>
      <c r="C266">
        <v>2021</v>
      </c>
      <c r="E266" t="s">
        <v>1673</v>
      </c>
      <c r="F266" s="8" t="s">
        <v>2014</v>
      </c>
      <c r="H266" s="40" t="s">
        <v>2016</v>
      </c>
      <c r="I266" s="40" t="s">
        <v>2016</v>
      </c>
      <c r="J266" s="40" t="s">
        <v>2016</v>
      </c>
      <c r="K266" s="40" t="s">
        <v>2016</v>
      </c>
      <c r="L266" s="40" t="s">
        <v>2016</v>
      </c>
      <c r="M266" s="40" t="s">
        <v>2016</v>
      </c>
      <c r="N266" s="42" t="s">
        <v>2016</v>
      </c>
      <c r="O266"/>
    </row>
    <row r="267" spans="1:15" ht="17" hidden="1" x14ac:dyDescent="0.35">
      <c r="A267">
        <v>265</v>
      </c>
      <c r="B267" t="s">
        <v>1674</v>
      </c>
      <c r="C267">
        <v>2021</v>
      </c>
      <c r="D267" t="s">
        <v>1677</v>
      </c>
      <c r="E267" t="s">
        <v>1680</v>
      </c>
      <c r="F267" s="8" t="s">
        <v>2014</v>
      </c>
      <c r="H267" s="40" t="s">
        <v>2016</v>
      </c>
      <c r="I267" s="40" t="s">
        <v>2016</v>
      </c>
      <c r="J267" s="40" t="s">
        <v>2016</v>
      </c>
      <c r="K267" s="40" t="s">
        <v>2016</v>
      </c>
      <c r="L267" s="40" t="s">
        <v>2016</v>
      </c>
      <c r="M267" s="40" t="s">
        <v>2016</v>
      </c>
      <c r="N267" s="42" t="s">
        <v>2016</v>
      </c>
      <c r="O267"/>
    </row>
    <row r="268" spans="1:15" ht="17" hidden="1" x14ac:dyDescent="0.35">
      <c r="A268">
        <v>266</v>
      </c>
      <c r="B268" t="s">
        <v>1681</v>
      </c>
      <c r="C268">
        <v>2021</v>
      </c>
      <c r="D268" t="s">
        <v>1683</v>
      </c>
      <c r="E268" t="s">
        <v>1686</v>
      </c>
      <c r="F268" s="8" t="s">
        <v>2014</v>
      </c>
      <c r="H268" s="40" t="s">
        <v>2016</v>
      </c>
      <c r="I268" s="40" t="s">
        <v>2016</v>
      </c>
      <c r="J268" s="40" t="s">
        <v>2016</v>
      </c>
      <c r="K268" s="40" t="s">
        <v>2016</v>
      </c>
      <c r="L268" s="40" t="s">
        <v>2016</v>
      </c>
      <c r="M268" s="40" t="s">
        <v>2016</v>
      </c>
      <c r="N268" s="42" t="s">
        <v>2016</v>
      </c>
      <c r="O268"/>
    </row>
    <row r="269" spans="1:15" ht="17" hidden="1" x14ac:dyDescent="0.35">
      <c r="A269">
        <v>267</v>
      </c>
      <c r="B269" t="s">
        <v>1687</v>
      </c>
      <c r="C269">
        <v>2021</v>
      </c>
      <c r="D269" t="s">
        <v>1689</v>
      </c>
      <c r="E269" t="s">
        <v>1692</v>
      </c>
      <c r="F269" s="8" t="s">
        <v>2014</v>
      </c>
      <c r="H269" s="40" t="s">
        <v>2016</v>
      </c>
      <c r="I269" s="40" t="s">
        <v>2016</v>
      </c>
      <c r="J269" s="40" t="s">
        <v>2016</v>
      </c>
      <c r="K269" s="40" t="s">
        <v>2016</v>
      </c>
      <c r="L269" s="40" t="s">
        <v>2016</v>
      </c>
      <c r="M269" s="40" t="s">
        <v>2016</v>
      </c>
      <c r="N269" s="42" t="s">
        <v>2016</v>
      </c>
      <c r="O269"/>
    </row>
    <row r="270" spans="1:15" ht="17" hidden="1" x14ac:dyDescent="0.35">
      <c r="A270">
        <v>268</v>
      </c>
      <c r="B270" t="s">
        <v>1693</v>
      </c>
      <c r="C270">
        <v>2021</v>
      </c>
      <c r="E270" t="s">
        <v>1697</v>
      </c>
      <c r="F270" s="8" t="s">
        <v>2014</v>
      </c>
      <c r="H270" s="40" t="s">
        <v>2016</v>
      </c>
      <c r="I270" s="40" t="s">
        <v>2016</v>
      </c>
      <c r="J270" s="40" t="s">
        <v>2016</v>
      </c>
      <c r="K270" s="40" t="s">
        <v>2016</v>
      </c>
      <c r="L270" s="40" t="s">
        <v>2016</v>
      </c>
      <c r="M270" s="40" t="s">
        <v>2016</v>
      </c>
      <c r="N270" s="42" t="s">
        <v>2016</v>
      </c>
      <c r="O270"/>
    </row>
    <row r="271" spans="1:15" ht="17" hidden="1" x14ac:dyDescent="0.35">
      <c r="A271">
        <v>269</v>
      </c>
      <c r="B271" t="s">
        <v>1698</v>
      </c>
      <c r="C271">
        <v>2021</v>
      </c>
      <c r="D271" t="s">
        <v>1701</v>
      </c>
      <c r="E271" t="s">
        <v>1703</v>
      </c>
      <c r="F271" s="8" t="s">
        <v>2014</v>
      </c>
      <c r="H271" s="40" t="s">
        <v>2016</v>
      </c>
      <c r="I271" s="40" t="s">
        <v>2016</v>
      </c>
      <c r="J271" s="40" t="s">
        <v>2016</v>
      </c>
      <c r="K271" s="40" t="s">
        <v>2016</v>
      </c>
      <c r="L271" s="40" t="s">
        <v>2016</v>
      </c>
      <c r="M271" s="40" t="s">
        <v>2016</v>
      </c>
      <c r="N271" s="42" t="s">
        <v>2016</v>
      </c>
      <c r="O271"/>
    </row>
    <row r="272" spans="1:15" ht="17" hidden="1" x14ac:dyDescent="0.35">
      <c r="A272">
        <v>270</v>
      </c>
      <c r="B272" t="s">
        <v>1704</v>
      </c>
      <c r="C272">
        <v>2021</v>
      </c>
      <c r="D272" t="s">
        <v>1706</v>
      </c>
      <c r="E272" t="s">
        <v>1709</v>
      </c>
      <c r="F272" s="8" t="s">
        <v>2014</v>
      </c>
      <c r="H272" s="40" t="s">
        <v>2016</v>
      </c>
      <c r="I272" s="40" t="s">
        <v>2016</v>
      </c>
      <c r="J272" s="40" t="s">
        <v>2016</v>
      </c>
      <c r="K272" s="40" t="s">
        <v>2016</v>
      </c>
      <c r="L272" s="40" t="s">
        <v>2016</v>
      </c>
      <c r="M272" s="40" t="s">
        <v>2016</v>
      </c>
      <c r="N272" s="42" t="s">
        <v>2016</v>
      </c>
      <c r="O272"/>
    </row>
    <row r="273" spans="1:15" ht="17" customHeight="1" x14ac:dyDescent="0.35">
      <c r="A273" s="1">
        <v>271</v>
      </c>
      <c r="B273" s="1" t="s">
        <v>1710</v>
      </c>
      <c r="C273" s="1">
        <v>2021</v>
      </c>
      <c r="D273" s="1" t="s">
        <v>1712</v>
      </c>
      <c r="E273" s="1" t="s">
        <v>1715</v>
      </c>
      <c r="F273" s="35" t="s">
        <v>2018</v>
      </c>
      <c r="H273" s="38" t="s">
        <v>2452</v>
      </c>
      <c r="I273" s="38" t="s">
        <v>2453</v>
      </c>
      <c r="J273" s="38" t="s">
        <v>2454</v>
      </c>
      <c r="K273" s="40" t="s">
        <v>2016</v>
      </c>
      <c r="L273" s="38" t="s">
        <v>2455</v>
      </c>
      <c r="M273" s="40" t="s">
        <v>2016</v>
      </c>
      <c r="N273" s="42" t="s">
        <v>2312</v>
      </c>
      <c r="O273"/>
    </row>
    <row r="274" spans="1:15" ht="17" hidden="1" x14ac:dyDescent="0.35">
      <c r="A274">
        <v>272</v>
      </c>
      <c r="B274" t="s">
        <v>1716</v>
      </c>
      <c r="C274">
        <v>2021</v>
      </c>
      <c r="D274" t="s">
        <v>1719</v>
      </c>
      <c r="E274" t="s">
        <v>1722</v>
      </c>
      <c r="F274" s="8" t="s">
        <v>2014</v>
      </c>
      <c r="H274" s="40" t="s">
        <v>2016</v>
      </c>
      <c r="I274" s="40" t="s">
        <v>2016</v>
      </c>
      <c r="J274" s="40" t="s">
        <v>2016</v>
      </c>
      <c r="K274" s="40" t="s">
        <v>2016</v>
      </c>
      <c r="L274" s="40" t="s">
        <v>2016</v>
      </c>
      <c r="M274" s="40" t="s">
        <v>2016</v>
      </c>
      <c r="N274" s="42" t="s">
        <v>2016</v>
      </c>
      <c r="O274"/>
    </row>
    <row r="275" spans="1:15" ht="17" hidden="1" x14ac:dyDescent="0.35">
      <c r="A275">
        <v>273</v>
      </c>
      <c r="B275" t="s">
        <v>1723</v>
      </c>
      <c r="C275">
        <v>2021</v>
      </c>
      <c r="D275" t="s">
        <v>1725</v>
      </c>
      <c r="E275" t="s">
        <v>1728</v>
      </c>
      <c r="F275" s="8" t="s">
        <v>2014</v>
      </c>
      <c r="H275" s="40" t="s">
        <v>2016</v>
      </c>
      <c r="I275" s="40" t="s">
        <v>2016</v>
      </c>
      <c r="J275" s="40" t="s">
        <v>2016</v>
      </c>
      <c r="K275" s="40" t="s">
        <v>2016</v>
      </c>
      <c r="L275" s="40" t="s">
        <v>2016</v>
      </c>
      <c r="M275" s="40" t="s">
        <v>2016</v>
      </c>
      <c r="N275" s="42" t="s">
        <v>2016</v>
      </c>
      <c r="O275"/>
    </row>
    <row r="276" spans="1:15" ht="17" customHeight="1" x14ac:dyDescent="0.35">
      <c r="A276" s="1">
        <v>274</v>
      </c>
      <c r="B276" s="1" t="s">
        <v>1729</v>
      </c>
      <c r="C276" s="1">
        <v>2021</v>
      </c>
      <c r="D276" s="1" t="s">
        <v>1732</v>
      </c>
      <c r="E276" s="1" t="s">
        <v>1735</v>
      </c>
      <c r="F276" s="35" t="s">
        <v>2018</v>
      </c>
      <c r="H276" s="52" t="s">
        <v>2456</v>
      </c>
      <c r="I276" s="40" t="s">
        <v>2016</v>
      </c>
      <c r="J276" s="52" t="s">
        <v>2457</v>
      </c>
      <c r="K276" s="40" t="s">
        <v>2016</v>
      </c>
      <c r="L276" s="40" t="s">
        <v>2016</v>
      </c>
      <c r="M276" s="40" t="s">
        <v>2016</v>
      </c>
      <c r="N276" s="42" t="s">
        <v>2307</v>
      </c>
      <c r="O276"/>
    </row>
    <row r="277" spans="1:15" ht="17" hidden="1" x14ac:dyDescent="0.35">
      <c r="A277">
        <v>275</v>
      </c>
      <c r="B277" t="s">
        <v>1736</v>
      </c>
      <c r="C277">
        <v>2021</v>
      </c>
      <c r="D277" t="s">
        <v>1738</v>
      </c>
      <c r="E277" t="s">
        <v>1740</v>
      </c>
      <c r="F277" s="8" t="s">
        <v>2014</v>
      </c>
      <c r="H277" s="40" t="s">
        <v>2016</v>
      </c>
      <c r="I277" s="40" t="s">
        <v>2016</v>
      </c>
      <c r="J277" s="40" t="s">
        <v>2016</v>
      </c>
      <c r="K277" s="40" t="s">
        <v>2016</v>
      </c>
      <c r="L277" s="40" t="s">
        <v>2016</v>
      </c>
      <c r="M277" s="40" t="s">
        <v>2016</v>
      </c>
      <c r="N277" s="42" t="s">
        <v>2016</v>
      </c>
      <c r="O277"/>
    </row>
    <row r="278" spans="1:15" ht="17" hidden="1" x14ac:dyDescent="0.35">
      <c r="A278">
        <v>276</v>
      </c>
      <c r="B278" t="s">
        <v>1741</v>
      </c>
      <c r="C278">
        <v>2020</v>
      </c>
      <c r="D278" t="s">
        <v>1743</v>
      </c>
      <c r="E278" t="s">
        <v>1745</v>
      </c>
      <c r="F278" s="8" t="s">
        <v>2014</v>
      </c>
      <c r="H278" s="40" t="s">
        <v>2016</v>
      </c>
      <c r="I278" s="40" t="s">
        <v>2016</v>
      </c>
      <c r="J278" s="40" t="s">
        <v>2016</v>
      </c>
      <c r="K278" s="40" t="s">
        <v>2016</v>
      </c>
      <c r="L278" s="40" t="s">
        <v>2016</v>
      </c>
      <c r="M278" s="40" t="s">
        <v>2016</v>
      </c>
      <c r="N278" s="42" t="s">
        <v>2016</v>
      </c>
      <c r="O278"/>
    </row>
    <row r="279" spans="1:15" ht="17" hidden="1" x14ac:dyDescent="0.35">
      <c r="A279">
        <v>277</v>
      </c>
      <c r="B279" t="s">
        <v>1746</v>
      </c>
      <c r="C279">
        <v>2020</v>
      </c>
      <c r="D279" t="s">
        <v>1748</v>
      </c>
      <c r="E279" t="s">
        <v>1751</v>
      </c>
      <c r="F279" s="8" t="s">
        <v>2014</v>
      </c>
      <c r="H279" s="40" t="s">
        <v>2016</v>
      </c>
      <c r="I279" s="40" t="s">
        <v>2016</v>
      </c>
      <c r="J279" s="40" t="s">
        <v>2016</v>
      </c>
      <c r="K279" s="40" t="s">
        <v>2016</v>
      </c>
      <c r="L279" s="40" t="s">
        <v>2016</v>
      </c>
      <c r="M279" s="40" t="s">
        <v>2016</v>
      </c>
      <c r="N279" s="42" t="s">
        <v>2016</v>
      </c>
      <c r="O279"/>
    </row>
    <row r="280" spans="1:15" ht="17" hidden="1" x14ac:dyDescent="0.35">
      <c r="A280">
        <v>278</v>
      </c>
      <c r="B280" t="s">
        <v>1752</v>
      </c>
      <c r="C280">
        <v>2020</v>
      </c>
      <c r="D280" t="s">
        <v>1753</v>
      </c>
      <c r="E280" t="s">
        <v>1756</v>
      </c>
      <c r="F280" s="8" t="s">
        <v>2014</v>
      </c>
      <c r="H280" s="40" t="s">
        <v>2016</v>
      </c>
      <c r="I280" s="40" t="s">
        <v>2016</v>
      </c>
      <c r="J280" s="40" t="s">
        <v>2016</v>
      </c>
      <c r="K280" s="40" t="s">
        <v>2016</v>
      </c>
      <c r="L280" s="40" t="s">
        <v>2016</v>
      </c>
      <c r="M280" s="40" t="s">
        <v>2016</v>
      </c>
      <c r="N280" s="42" t="s">
        <v>2016</v>
      </c>
      <c r="O280"/>
    </row>
    <row r="281" spans="1:15" ht="17" hidden="1" x14ac:dyDescent="0.35">
      <c r="A281">
        <v>279</v>
      </c>
      <c r="B281" t="s">
        <v>1757</v>
      </c>
      <c r="C281">
        <v>2020</v>
      </c>
      <c r="D281" t="s">
        <v>1759</v>
      </c>
      <c r="E281" t="s">
        <v>1762</v>
      </c>
      <c r="F281" s="8" t="s">
        <v>2014</v>
      </c>
      <c r="H281" s="40" t="s">
        <v>2016</v>
      </c>
      <c r="I281" s="40" t="s">
        <v>2016</v>
      </c>
      <c r="J281" s="40" t="s">
        <v>2016</v>
      </c>
      <c r="K281" s="40" t="s">
        <v>2016</v>
      </c>
      <c r="L281" s="40" t="s">
        <v>2016</v>
      </c>
      <c r="M281" s="40" t="s">
        <v>2016</v>
      </c>
      <c r="N281" s="42" t="s">
        <v>2016</v>
      </c>
      <c r="O281"/>
    </row>
    <row r="282" spans="1:15" ht="17" customHeight="1" x14ac:dyDescent="0.35">
      <c r="A282" s="1">
        <v>280</v>
      </c>
      <c r="B282" s="1" t="s">
        <v>50</v>
      </c>
      <c r="C282" s="1">
        <v>2020</v>
      </c>
      <c r="D282" s="1"/>
      <c r="E282" s="1" t="s">
        <v>1765</v>
      </c>
      <c r="F282" s="35" t="s">
        <v>2018</v>
      </c>
      <c r="H282" s="52" t="s">
        <v>2458</v>
      </c>
      <c r="I282" s="40" t="s">
        <v>2016</v>
      </c>
      <c r="J282" s="40" t="s">
        <v>2016</v>
      </c>
      <c r="K282" s="40"/>
      <c r="L282" s="52" t="s">
        <v>2459</v>
      </c>
      <c r="M282" s="40" t="s">
        <v>2016</v>
      </c>
      <c r="N282" s="42" t="s">
        <v>2307</v>
      </c>
      <c r="O282"/>
    </row>
    <row r="283" spans="1:15" ht="17" hidden="1" x14ac:dyDescent="0.35">
      <c r="A283">
        <v>281</v>
      </c>
      <c r="B283" t="s">
        <v>1766</v>
      </c>
      <c r="C283">
        <v>2020</v>
      </c>
      <c r="D283" t="s">
        <v>1769</v>
      </c>
      <c r="E283" t="s">
        <v>1772</v>
      </c>
      <c r="F283" s="8" t="s">
        <v>2014</v>
      </c>
      <c r="H283" s="40" t="s">
        <v>2016</v>
      </c>
      <c r="I283" s="40" t="s">
        <v>2016</v>
      </c>
      <c r="J283" s="40" t="s">
        <v>2016</v>
      </c>
      <c r="K283" s="40" t="s">
        <v>2016</v>
      </c>
      <c r="L283" s="40" t="s">
        <v>2016</v>
      </c>
      <c r="M283" s="40" t="s">
        <v>2016</v>
      </c>
      <c r="N283" s="42" t="s">
        <v>2016</v>
      </c>
      <c r="O283"/>
    </row>
    <row r="284" spans="1:15" ht="17" hidden="1" x14ac:dyDescent="0.35">
      <c r="A284">
        <v>282</v>
      </c>
      <c r="B284" t="s">
        <v>1773</v>
      </c>
      <c r="C284">
        <v>2020</v>
      </c>
      <c r="D284" t="s">
        <v>1775</v>
      </c>
      <c r="E284" t="s">
        <v>1778</v>
      </c>
      <c r="F284" s="8" t="s">
        <v>2014</v>
      </c>
      <c r="H284" s="40" t="s">
        <v>2016</v>
      </c>
      <c r="I284" s="40" t="s">
        <v>2016</v>
      </c>
      <c r="J284" s="40" t="s">
        <v>2016</v>
      </c>
      <c r="K284" s="40" t="s">
        <v>2016</v>
      </c>
      <c r="L284" s="40" t="s">
        <v>2016</v>
      </c>
      <c r="M284" s="40" t="s">
        <v>2016</v>
      </c>
      <c r="N284" s="42" t="s">
        <v>2016</v>
      </c>
      <c r="O284"/>
    </row>
    <row r="285" spans="1:15" ht="17" hidden="1" x14ac:dyDescent="0.35">
      <c r="A285">
        <v>283</v>
      </c>
      <c r="B285" t="s">
        <v>47</v>
      </c>
      <c r="C285">
        <v>2020</v>
      </c>
      <c r="D285" t="s">
        <v>48</v>
      </c>
      <c r="E285" t="s">
        <v>1782</v>
      </c>
      <c r="F285" s="8" t="s">
        <v>2014</v>
      </c>
      <c r="H285" s="40" t="s">
        <v>2016</v>
      </c>
      <c r="I285" s="40" t="s">
        <v>2016</v>
      </c>
      <c r="J285" s="40" t="s">
        <v>2016</v>
      </c>
      <c r="K285" s="40" t="s">
        <v>2016</v>
      </c>
      <c r="L285" s="40" t="s">
        <v>2016</v>
      </c>
      <c r="M285" s="40" t="s">
        <v>2016</v>
      </c>
      <c r="N285" s="42" t="s">
        <v>2016</v>
      </c>
      <c r="O285"/>
    </row>
    <row r="286" spans="1:15" ht="17" hidden="1" x14ac:dyDescent="0.35">
      <c r="A286">
        <v>284</v>
      </c>
      <c r="B286" t="s">
        <v>1783</v>
      </c>
      <c r="C286">
        <v>2020</v>
      </c>
      <c r="E286" t="s">
        <v>1787</v>
      </c>
      <c r="F286" s="8" t="s">
        <v>2014</v>
      </c>
      <c r="H286" s="40" t="s">
        <v>2016</v>
      </c>
      <c r="I286" s="40" t="s">
        <v>2016</v>
      </c>
      <c r="J286" s="40" t="s">
        <v>2016</v>
      </c>
      <c r="K286" s="40" t="s">
        <v>2016</v>
      </c>
      <c r="L286" s="40" t="s">
        <v>2016</v>
      </c>
      <c r="M286" s="40" t="s">
        <v>2016</v>
      </c>
      <c r="N286" s="42" t="s">
        <v>2016</v>
      </c>
      <c r="O286"/>
    </row>
    <row r="287" spans="1:15" ht="17" hidden="1" x14ac:dyDescent="0.35">
      <c r="A287">
        <v>285</v>
      </c>
      <c r="B287" t="s">
        <v>1788</v>
      </c>
      <c r="C287">
        <v>2020</v>
      </c>
      <c r="D287" t="s">
        <v>1791</v>
      </c>
      <c r="E287" t="s">
        <v>1793</v>
      </c>
      <c r="F287" s="8" t="s">
        <v>2014</v>
      </c>
      <c r="H287" s="40" t="s">
        <v>2016</v>
      </c>
      <c r="I287" s="40" t="s">
        <v>2016</v>
      </c>
      <c r="J287" s="40" t="s">
        <v>2016</v>
      </c>
      <c r="K287" s="40" t="s">
        <v>2016</v>
      </c>
      <c r="L287" s="40" t="s">
        <v>2016</v>
      </c>
      <c r="M287" s="40" t="s">
        <v>2016</v>
      </c>
      <c r="N287" s="42" t="s">
        <v>2016</v>
      </c>
      <c r="O287"/>
    </row>
    <row r="288" spans="1:15" ht="17" hidden="1" x14ac:dyDescent="0.35">
      <c r="A288">
        <v>286</v>
      </c>
      <c r="B288" t="s">
        <v>1794</v>
      </c>
      <c r="C288">
        <v>2020</v>
      </c>
      <c r="D288" t="s">
        <v>1797</v>
      </c>
      <c r="E288" t="s">
        <v>1800</v>
      </c>
      <c r="F288" s="8" t="s">
        <v>2014</v>
      </c>
      <c r="H288" s="40" t="s">
        <v>2016</v>
      </c>
      <c r="I288" s="40" t="s">
        <v>2016</v>
      </c>
      <c r="J288" s="40" t="s">
        <v>2016</v>
      </c>
      <c r="K288" s="40" t="s">
        <v>2016</v>
      </c>
      <c r="L288" s="40" t="s">
        <v>2016</v>
      </c>
      <c r="M288" s="40" t="s">
        <v>2016</v>
      </c>
      <c r="N288" s="42" t="s">
        <v>2016</v>
      </c>
      <c r="O288"/>
    </row>
    <row r="289" spans="1:15" ht="17" hidden="1" x14ac:dyDescent="0.35">
      <c r="A289">
        <v>287</v>
      </c>
      <c r="B289" t="s">
        <v>41</v>
      </c>
      <c r="C289">
        <v>2020</v>
      </c>
      <c r="D289" t="s">
        <v>42</v>
      </c>
      <c r="E289" t="s">
        <v>1804</v>
      </c>
      <c r="F289" s="8" t="s">
        <v>2014</v>
      </c>
      <c r="H289" s="40" t="s">
        <v>2016</v>
      </c>
      <c r="I289" s="40" t="s">
        <v>2016</v>
      </c>
      <c r="J289" s="40" t="s">
        <v>2016</v>
      </c>
      <c r="K289" s="40" t="s">
        <v>2016</v>
      </c>
      <c r="L289" s="40" t="s">
        <v>2016</v>
      </c>
      <c r="M289" s="40" t="s">
        <v>2016</v>
      </c>
      <c r="N289" s="42" t="s">
        <v>2016</v>
      </c>
      <c r="O289"/>
    </row>
    <row r="290" spans="1:15" ht="17" hidden="1" x14ac:dyDescent="0.35">
      <c r="A290">
        <v>288</v>
      </c>
      <c r="B290" t="s">
        <v>1805</v>
      </c>
      <c r="C290">
        <v>2020</v>
      </c>
      <c r="D290" t="s">
        <v>1807</v>
      </c>
      <c r="E290" t="s">
        <v>1810</v>
      </c>
      <c r="F290" s="8" t="s">
        <v>2014</v>
      </c>
      <c r="H290" s="40" t="s">
        <v>2016</v>
      </c>
      <c r="I290" s="40" t="s">
        <v>2016</v>
      </c>
      <c r="J290" s="40" t="s">
        <v>2016</v>
      </c>
      <c r="K290" s="40" t="s">
        <v>2016</v>
      </c>
      <c r="L290" s="40" t="s">
        <v>2016</v>
      </c>
      <c r="M290" s="40" t="s">
        <v>2016</v>
      </c>
      <c r="N290" s="42" t="s">
        <v>2016</v>
      </c>
      <c r="O290"/>
    </row>
    <row r="291" spans="1:15" ht="17" customHeight="1" x14ac:dyDescent="0.35">
      <c r="A291" s="1">
        <v>289</v>
      </c>
      <c r="B291" s="1" t="s">
        <v>1811</v>
      </c>
      <c r="C291" s="1">
        <v>2020</v>
      </c>
      <c r="D291" s="1" t="s">
        <v>1813</v>
      </c>
      <c r="E291" s="1" t="s">
        <v>1816</v>
      </c>
      <c r="F291" s="35" t="s">
        <v>2018</v>
      </c>
      <c r="H291" s="38" t="s">
        <v>2460</v>
      </c>
      <c r="I291" s="38" t="s">
        <v>2461</v>
      </c>
      <c r="J291" s="38" t="s">
        <v>2462</v>
      </c>
      <c r="K291" s="40" t="s">
        <v>2016</v>
      </c>
      <c r="L291" s="38" t="s">
        <v>2463</v>
      </c>
      <c r="M291" s="40" t="s">
        <v>2016</v>
      </c>
      <c r="N291" s="42" t="s">
        <v>2312</v>
      </c>
      <c r="O291"/>
    </row>
    <row r="292" spans="1:15" ht="17" hidden="1" x14ac:dyDescent="0.35">
      <c r="A292">
        <v>290</v>
      </c>
      <c r="B292" t="s">
        <v>1817</v>
      </c>
      <c r="C292">
        <v>2020</v>
      </c>
      <c r="D292" t="s">
        <v>1819</v>
      </c>
      <c r="E292" t="s">
        <v>1822</v>
      </c>
      <c r="F292" s="8" t="s">
        <v>2014</v>
      </c>
      <c r="H292" s="40" t="s">
        <v>2016</v>
      </c>
      <c r="I292" s="40" t="s">
        <v>2016</v>
      </c>
      <c r="J292" s="40" t="s">
        <v>2016</v>
      </c>
      <c r="K292" s="40" t="s">
        <v>2016</v>
      </c>
      <c r="L292" s="40" t="s">
        <v>2016</v>
      </c>
      <c r="M292" s="40" t="s">
        <v>2016</v>
      </c>
      <c r="N292" s="42" t="s">
        <v>2016</v>
      </c>
      <c r="O292"/>
    </row>
    <row r="293" spans="1:15" ht="17" hidden="1" x14ac:dyDescent="0.35">
      <c r="A293">
        <v>291</v>
      </c>
      <c r="B293" t="s">
        <v>52</v>
      </c>
      <c r="C293">
        <v>2020</v>
      </c>
      <c r="E293" t="s">
        <v>1824</v>
      </c>
      <c r="F293" s="8" t="s">
        <v>2014</v>
      </c>
      <c r="H293" s="40" t="s">
        <v>2016</v>
      </c>
      <c r="I293" s="40" t="s">
        <v>2016</v>
      </c>
      <c r="J293" s="40" t="s">
        <v>2016</v>
      </c>
      <c r="K293" s="40" t="s">
        <v>2016</v>
      </c>
      <c r="L293" s="40" t="s">
        <v>2016</v>
      </c>
      <c r="M293" s="40" t="s">
        <v>2016</v>
      </c>
      <c r="N293" s="42" t="s">
        <v>2016</v>
      </c>
      <c r="O293"/>
    </row>
    <row r="294" spans="1:15" ht="17" hidden="1" x14ac:dyDescent="0.35">
      <c r="A294">
        <v>292</v>
      </c>
      <c r="B294" t="s">
        <v>1825</v>
      </c>
      <c r="C294">
        <v>2020</v>
      </c>
      <c r="E294" t="s">
        <v>1829</v>
      </c>
      <c r="F294" s="8" t="s">
        <v>2014</v>
      </c>
      <c r="H294" s="40" t="s">
        <v>2016</v>
      </c>
      <c r="I294" s="40" t="s">
        <v>2016</v>
      </c>
      <c r="J294" s="40" t="s">
        <v>2016</v>
      </c>
      <c r="K294" s="40" t="s">
        <v>2016</v>
      </c>
      <c r="L294" s="40" t="s">
        <v>2016</v>
      </c>
      <c r="M294" s="40" t="s">
        <v>2016</v>
      </c>
      <c r="N294" s="42" t="s">
        <v>2016</v>
      </c>
      <c r="O294"/>
    </row>
    <row r="295" spans="1:15" ht="17" hidden="1" x14ac:dyDescent="0.35">
      <c r="A295">
        <v>293</v>
      </c>
      <c r="B295" t="s">
        <v>1830</v>
      </c>
      <c r="C295">
        <v>2020</v>
      </c>
      <c r="D295" t="s">
        <v>1833</v>
      </c>
      <c r="E295" t="s">
        <v>1836</v>
      </c>
      <c r="F295" s="8" t="s">
        <v>2014</v>
      </c>
      <c r="H295" s="40" t="s">
        <v>2016</v>
      </c>
      <c r="I295" s="40" t="s">
        <v>2016</v>
      </c>
      <c r="J295" s="40" t="s">
        <v>2016</v>
      </c>
      <c r="K295" s="40" t="s">
        <v>2016</v>
      </c>
      <c r="L295" s="40" t="s">
        <v>2016</v>
      </c>
      <c r="M295" s="40" t="s">
        <v>2016</v>
      </c>
      <c r="N295" s="42" t="s">
        <v>2016</v>
      </c>
      <c r="O295"/>
    </row>
    <row r="296" spans="1:15" ht="17" customHeight="1" x14ac:dyDescent="0.35">
      <c r="A296" s="1">
        <v>294</v>
      </c>
      <c r="B296" s="1" t="s">
        <v>1837</v>
      </c>
      <c r="C296" s="1">
        <v>2020</v>
      </c>
      <c r="D296" s="1" t="s">
        <v>1840</v>
      </c>
      <c r="E296" s="1" t="s">
        <v>1843</v>
      </c>
      <c r="F296" s="35" t="s">
        <v>2018</v>
      </c>
      <c r="H296" s="38" t="s">
        <v>2464</v>
      </c>
      <c r="I296" s="38" t="s">
        <v>2465</v>
      </c>
      <c r="J296" s="38" t="s">
        <v>2466</v>
      </c>
      <c r="K296" s="40" t="s">
        <v>2016</v>
      </c>
      <c r="L296" s="38" t="s">
        <v>2467</v>
      </c>
      <c r="M296" s="40" t="s">
        <v>2016</v>
      </c>
      <c r="N296" s="42" t="s">
        <v>2312</v>
      </c>
      <c r="O296"/>
    </row>
    <row r="297" spans="1:15" ht="17" customHeight="1" x14ac:dyDescent="0.35">
      <c r="A297" s="1">
        <v>295</v>
      </c>
      <c r="B297" s="1" t="s">
        <v>54</v>
      </c>
      <c r="C297" s="1">
        <v>2020</v>
      </c>
      <c r="D297" s="1"/>
      <c r="E297" s="1" t="s">
        <v>1846</v>
      </c>
      <c r="F297" s="35" t="s">
        <v>2018</v>
      </c>
      <c r="H297" s="38" t="s">
        <v>2468</v>
      </c>
      <c r="I297" s="40" t="s">
        <v>2016</v>
      </c>
      <c r="J297" s="38" t="s">
        <v>2469</v>
      </c>
      <c r="K297" s="40" t="s">
        <v>2016</v>
      </c>
      <c r="L297" s="38" t="s">
        <v>2470</v>
      </c>
      <c r="M297" s="38" t="s">
        <v>2471</v>
      </c>
      <c r="N297" s="42" t="s">
        <v>2312</v>
      </c>
      <c r="O297"/>
    </row>
    <row r="298" spans="1:15" ht="17" hidden="1" x14ac:dyDescent="0.35">
      <c r="A298">
        <v>296</v>
      </c>
      <c r="B298" t="s">
        <v>1847</v>
      </c>
      <c r="C298">
        <v>2020</v>
      </c>
      <c r="D298" t="s">
        <v>1848</v>
      </c>
      <c r="E298" t="s">
        <v>1851</v>
      </c>
      <c r="F298" s="8" t="s">
        <v>2014</v>
      </c>
      <c r="H298" s="40" t="s">
        <v>2016</v>
      </c>
      <c r="I298" s="40" t="s">
        <v>2016</v>
      </c>
      <c r="J298" s="40" t="s">
        <v>2016</v>
      </c>
      <c r="K298" s="40" t="s">
        <v>2016</v>
      </c>
      <c r="L298" s="40" t="s">
        <v>2016</v>
      </c>
      <c r="M298" s="40" t="s">
        <v>2016</v>
      </c>
      <c r="N298" s="42" t="s">
        <v>2016</v>
      </c>
      <c r="O298"/>
    </row>
    <row r="299" spans="1:15" ht="17" customHeight="1" x14ac:dyDescent="0.35">
      <c r="A299" s="1">
        <v>297</v>
      </c>
      <c r="B299" s="1" t="s">
        <v>44</v>
      </c>
      <c r="C299" s="1">
        <v>2020</v>
      </c>
      <c r="D299" s="1" t="s">
        <v>45</v>
      </c>
      <c r="E299" s="1" t="s">
        <v>1855</v>
      </c>
      <c r="F299" s="35" t="s">
        <v>2018</v>
      </c>
      <c r="H299" s="38" t="s">
        <v>2472</v>
      </c>
      <c r="I299" s="38" t="s">
        <v>2473</v>
      </c>
      <c r="J299" s="38" t="s">
        <v>2474</v>
      </c>
      <c r="K299" s="38" t="s">
        <v>2475</v>
      </c>
      <c r="L299" s="40" t="s">
        <v>2016</v>
      </c>
      <c r="M299" s="40" t="s">
        <v>2016</v>
      </c>
      <c r="N299" s="42" t="s">
        <v>2312</v>
      </c>
      <c r="O299"/>
    </row>
    <row r="300" spans="1:15" ht="17" hidden="1" x14ac:dyDescent="0.35">
      <c r="A300">
        <v>298</v>
      </c>
      <c r="B300" t="s">
        <v>1856</v>
      </c>
      <c r="C300">
        <v>2020</v>
      </c>
      <c r="E300" t="s">
        <v>1860</v>
      </c>
      <c r="F300" s="8" t="s">
        <v>2014</v>
      </c>
      <c r="H300" s="40" t="s">
        <v>2016</v>
      </c>
      <c r="I300" s="40" t="s">
        <v>2016</v>
      </c>
      <c r="J300" s="40" t="s">
        <v>2016</v>
      </c>
      <c r="K300" s="40" t="s">
        <v>2016</v>
      </c>
      <c r="L300" s="40" t="s">
        <v>2016</v>
      </c>
      <c r="M300" s="40" t="s">
        <v>2016</v>
      </c>
      <c r="N300" s="42" t="s">
        <v>2016</v>
      </c>
      <c r="O300"/>
    </row>
    <row r="301" spans="1:15" ht="17" hidden="1" x14ac:dyDescent="0.35">
      <c r="A301">
        <v>299</v>
      </c>
      <c r="B301" t="s">
        <v>1861</v>
      </c>
      <c r="C301">
        <v>2020</v>
      </c>
      <c r="D301" t="s">
        <v>1864</v>
      </c>
      <c r="E301" t="s">
        <v>1867</v>
      </c>
      <c r="F301" s="8" t="s">
        <v>2014</v>
      </c>
      <c r="H301" s="40" t="s">
        <v>2016</v>
      </c>
      <c r="I301" s="40" t="s">
        <v>2016</v>
      </c>
      <c r="J301" s="40" t="s">
        <v>2016</v>
      </c>
      <c r="K301" s="40" t="s">
        <v>2016</v>
      </c>
      <c r="L301" s="40" t="s">
        <v>2016</v>
      </c>
      <c r="M301" s="40" t="s">
        <v>2016</v>
      </c>
      <c r="N301" s="42" t="s">
        <v>2016</v>
      </c>
      <c r="O301"/>
    </row>
    <row r="302" spans="1:15" ht="17" hidden="1" x14ac:dyDescent="0.35">
      <c r="A302">
        <v>300</v>
      </c>
      <c r="B302" t="s">
        <v>1868</v>
      </c>
      <c r="C302">
        <v>2020</v>
      </c>
      <c r="D302" t="s">
        <v>1870</v>
      </c>
      <c r="E302" t="s">
        <v>1873</v>
      </c>
      <c r="F302" s="8" t="s">
        <v>2014</v>
      </c>
      <c r="H302" s="40" t="s">
        <v>2016</v>
      </c>
      <c r="I302" s="40" t="s">
        <v>2016</v>
      </c>
      <c r="J302" s="40" t="s">
        <v>2016</v>
      </c>
      <c r="K302" s="40" t="s">
        <v>2016</v>
      </c>
      <c r="L302" s="40" t="s">
        <v>2016</v>
      </c>
      <c r="M302" s="40" t="s">
        <v>2016</v>
      </c>
      <c r="N302" s="42" t="s">
        <v>2016</v>
      </c>
      <c r="O302"/>
    </row>
    <row r="303" spans="1:15" ht="17" hidden="1" x14ac:dyDescent="0.35">
      <c r="A303">
        <v>301</v>
      </c>
      <c r="B303" t="s">
        <v>1874</v>
      </c>
      <c r="C303">
        <v>2020</v>
      </c>
      <c r="D303" t="s">
        <v>1876</v>
      </c>
      <c r="E303" t="s">
        <v>1879</v>
      </c>
      <c r="F303" s="8" t="s">
        <v>2014</v>
      </c>
      <c r="H303" s="40" t="s">
        <v>2016</v>
      </c>
      <c r="I303" s="40" t="s">
        <v>2016</v>
      </c>
      <c r="J303" s="40" t="s">
        <v>2016</v>
      </c>
      <c r="K303" s="40" t="s">
        <v>2016</v>
      </c>
      <c r="L303" s="40" t="s">
        <v>2016</v>
      </c>
      <c r="M303" s="40" t="s">
        <v>2016</v>
      </c>
      <c r="N303" s="42" t="s">
        <v>2016</v>
      </c>
      <c r="O303"/>
    </row>
    <row r="304" spans="1:15" ht="17" hidden="1" x14ac:dyDescent="0.35">
      <c r="A304">
        <v>302</v>
      </c>
      <c r="B304" t="s">
        <v>56</v>
      </c>
      <c r="C304">
        <v>2020</v>
      </c>
      <c r="E304" t="s">
        <v>1882</v>
      </c>
      <c r="F304" s="8" t="s">
        <v>2014</v>
      </c>
      <c r="H304" s="40" t="s">
        <v>2016</v>
      </c>
      <c r="I304" s="40" t="s">
        <v>2016</v>
      </c>
      <c r="J304" s="40" t="s">
        <v>2016</v>
      </c>
      <c r="K304" s="40" t="s">
        <v>2016</v>
      </c>
      <c r="L304" s="40" t="s">
        <v>2016</v>
      </c>
      <c r="M304" s="40" t="s">
        <v>2016</v>
      </c>
      <c r="N304" s="42" t="s">
        <v>2016</v>
      </c>
      <c r="O304"/>
    </row>
    <row r="305" spans="1:15" ht="17" hidden="1" x14ac:dyDescent="0.35">
      <c r="A305">
        <v>303</v>
      </c>
      <c r="B305" t="s">
        <v>1883</v>
      </c>
      <c r="C305">
        <v>2020</v>
      </c>
      <c r="E305" t="s">
        <v>1887</v>
      </c>
      <c r="F305" s="8" t="s">
        <v>2014</v>
      </c>
      <c r="H305" s="40" t="s">
        <v>2016</v>
      </c>
      <c r="I305" s="40" t="s">
        <v>2016</v>
      </c>
      <c r="J305" s="40" t="s">
        <v>2016</v>
      </c>
      <c r="K305" s="40" t="s">
        <v>2016</v>
      </c>
      <c r="L305" s="40" t="s">
        <v>2016</v>
      </c>
      <c r="M305" s="40" t="s">
        <v>2016</v>
      </c>
      <c r="N305" s="42" t="s">
        <v>2016</v>
      </c>
      <c r="O305"/>
    </row>
    <row r="306" spans="1:15" ht="17" hidden="1" x14ac:dyDescent="0.35">
      <c r="A306">
        <v>304</v>
      </c>
      <c r="B306" t="s">
        <v>1888</v>
      </c>
      <c r="C306">
        <v>2020</v>
      </c>
      <c r="E306" t="s">
        <v>1892</v>
      </c>
      <c r="F306" s="8" t="s">
        <v>2014</v>
      </c>
      <c r="H306" s="40" t="s">
        <v>2016</v>
      </c>
      <c r="I306" s="40" t="s">
        <v>2016</v>
      </c>
      <c r="J306" s="40" t="s">
        <v>2016</v>
      </c>
      <c r="K306" s="40" t="s">
        <v>2016</v>
      </c>
      <c r="L306" s="40" t="s">
        <v>2016</v>
      </c>
      <c r="M306" s="40" t="s">
        <v>2016</v>
      </c>
      <c r="N306" s="42" t="s">
        <v>2016</v>
      </c>
      <c r="O306"/>
    </row>
    <row r="307" spans="1:15" ht="17" hidden="1" x14ac:dyDescent="0.35">
      <c r="A307">
        <v>305</v>
      </c>
      <c r="B307" t="s">
        <v>1893</v>
      </c>
      <c r="C307">
        <v>2019</v>
      </c>
      <c r="D307" t="s">
        <v>1895</v>
      </c>
      <c r="E307" t="s">
        <v>1898</v>
      </c>
      <c r="F307" s="8" t="s">
        <v>2014</v>
      </c>
      <c r="H307" s="40" t="s">
        <v>2016</v>
      </c>
      <c r="I307" s="40" t="s">
        <v>2016</v>
      </c>
      <c r="J307" s="40" t="s">
        <v>2016</v>
      </c>
      <c r="K307" s="40" t="s">
        <v>2016</v>
      </c>
      <c r="L307" s="40" t="s">
        <v>2016</v>
      </c>
      <c r="M307" s="40" t="s">
        <v>2016</v>
      </c>
      <c r="N307" s="42" t="s">
        <v>2016</v>
      </c>
      <c r="O307"/>
    </row>
    <row r="308" spans="1:15" ht="17" hidden="1" x14ac:dyDescent="0.35">
      <c r="A308">
        <v>306</v>
      </c>
      <c r="B308" t="s">
        <v>1899</v>
      </c>
      <c r="C308">
        <v>2019</v>
      </c>
      <c r="D308" t="s">
        <v>1902</v>
      </c>
      <c r="E308" t="s">
        <v>1905</v>
      </c>
      <c r="F308" s="8" t="s">
        <v>2014</v>
      </c>
      <c r="H308" s="40" t="s">
        <v>2016</v>
      </c>
      <c r="I308" s="40" t="s">
        <v>2016</v>
      </c>
      <c r="J308" s="40" t="s">
        <v>2016</v>
      </c>
      <c r="K308" s="40" t="s">
        <v>2016</v>
      </c>
      <c r="L308" s="40" t="s">
        <v>2016</v>
      </c>
      <c r="M308" s="40" t="s">
        <v>2016</v>
      </c>
      <c r="N308" s="42" t="s">
        <v>2016</v>
      </c>
      <c r="O308"/>
    </row>
    <row r="309" spans="1:15" ht="17" hidden="1" x14ac:dyDescent="0.35">
      <c r="A309">
        <v>307</v>
      </c>
      <c r="B309" t="s">
        <v>1906</v>
      </c>
      <c r="C309">
        <v>2019</v>
      </c>
      <c r="D309" t="s">
        <v>1909</v>
      </c>
      <c r="E309" t="s">
        <v>1912</v>
      </c>
      <c r="F309" s="8" t="s">
        <v>2014</v>
      </c>
      <c r="H309" s="40" t="s">
        <v>2016</v>
      </c>
      <c r="I309" s="40" t="s">
        <v>2016</v>
      </c>
      <c r="J309" s="40" t="s">
        <v>2016</v>
      </c>
      <c r="K309" s="40" t="s">
        <v>2016</v>
      </c>
      <c r="L309" s="40" t="s">
        <v>2016</v>
      </c>
      <c r="M309" s="40" t="s">
        <v>2016</v>
      </c>
      <c r="N309" s="42" t="s">
        <v>2016</v>
      </c>
      <c r="O309"/>
    </row>
    <row r="310" spans="1:15" ht="17" hidden="1" x14ac:dyDescent="0.35">
      <c r="A310">
        <v>308</v>
      </c>
      <c r="B310" t="s">
        <v>1913</v>
      </c>
      <c r="C310">
        <v>2019</v>
      </c>
      <c r="D310" t="s">
        <v>1916</v>
      </c>
      <c r="E310" t="s">
        <v>1918</v>
      </c>
      <c r="F310" s="8" t="s">
        <v>2014</v>
      </c>
      <c r="H310" s="40" t="s">
        <v>2016</v>
      </c>
      <c r="I310" s="40" t="s">
        <v>2016</v>
      </c>
      <c r="J310" s="40" t="s">
        <v>2016</v>
      </c>
      <c r="K310" s="40" t="s">
        <v>2016</v>
      </c>
      <c r="L310" s="40" t="s">
        <v>2016</v>
      </c>
      <c r="M310" s="40" t="s">
        <v>2016</v>
      </c>
      <c r="N310" s="42" t="s">
        <v>2016</v>
      </c>
      <c r="O310"/>
    </row>
    <row r="311" spans="1:15" ht="17" hidden="1" x14ac:dyDescent="0.35">
      <c r="A311">
        <v>309</v>
      </c>
      <c r="B311" t="s">
        <v>1919</v>
      </c>
      <c r="C311">
        <v>2019</v>
      </c>
      <c r="D311" t="s">
        <v>1922</v>
      </c>
      <c r="E311" t="s">
        <v>1925</v>
      </c>
      <c r="F311" s="8" t="s">
        <v>2014</v>
      </c>
      <c r="H311" s="40" t="s">
        <v>2016</v>
      </c>
      <c r="I311" s="40" t="s">
        <v>2016</v>
      </c>
      <c r="J311" s="40" t="s">
        <v>2016</v>
      </c>
      <c r="K311" s="40" t="s">
        <v>2016</v>
      </c>
      <c r="L311" s="40" t="s">
        <v>2016</v>
      </c>
      <c r="M311" s="40" t="s">
        <v>2016</v>
      </c>
      <c r="N311" s="42" t="s">
        <v>2016</v>
      </c>
      <c r="O311"/>
    </row>
    <row r="312" spans="1:15" ht="17" hidden="1" x14ac:dyDescent="0.35">
      <c r="A312">
        <v>310</v>
      </c>
      <c r="B312" t="s">
        <v>1926</v>
      </c>
      <c r="C312">
        <v>2019</v>
      </c>
      <c r="D312" t="s">
        <v>1929</v>
      </c>
      <c r="E312" t="s">
        <v>1931</v>
      </c>
      <c r="F312" s="8" t="s">
        <v>2014</v>
      </c>
      <c r="H312" s="40" t="s">
        <v>2016</v>
      </c>
      <c r="I312" s="40" t="s">
        <v>2016</v>
      </c>
      <c r="J312" s="40" t="s">
        <v>2016</v>
      </c>
      <c r="K312" s="40" t="s">
        <v>2016</v>
      </c>
      <c r="L312" s="40" t="s">
        <v>2016</v>
      </c>
      <c r="M312" s="40" t="s">
        <v>2016</v>
      </c>
      <c r="N312" s="42" t="s">
        <v>2016</v>
      </c>
      <c r="O312"/>
    </row>
    <row r="313" spans="1:15" ht="17" customHeight="1" x14ac:dyDescent="0.35">
      <c r="A313" s="1">
        <v>311</v>
      </c>
      <c r="B313" s="1" t="s">
        <v>1932</v>
      </c>
      <c r="C313" s="1">
        <v>2019</v>
      </c>
      <c r="D313" s="1" t="s">
        <v>1935</v>
      </c>
      <c r="E313" s="1" t="s">
        <v>1938</v>
      </c>
      <c r="F313" s="35" t="s">
        <v>2018</v>
      </c>
      <c r="H313" s="38" t="s">
        <v>2476</v>
      </c>
      <c r="I313" s="38" t="s">
        <v>2477</v>
      </c>
      <c r="J313" s="38" t="s">
        <v>2478</v>
      </c>
      <c r="K313" s="40" t="s">
        <v>2016</v>
      </c>
      <c r="L313" s="38" t="s">
        <v>2479</v>
      </c>
      <c r="M313" s="38" t="s">
        <v>2480</v>
      </c>
      <c r="N313" s="42" t="s">
        <v>2312</v>
      </c>
      <c r="O313"/>
    </row>
    <row r="314" spans="1:15" ht="17" hidden="1" x14ac:dyDescent="0.35">
      <c r="A314">
        <v>312</v>
      </c>
      <c r="B314" t="s">
        <v>1939</v>
      </c>
      <c r="C314">
        <v>2019</v>
      </c>
      <c r="D314" t="s">
        <v>1942</v>
      </c>
      <c r="E314" t="s">
        <v>1945</v>
      </c>
      <c r="F314" s="8" t="s">
        <v>2014</v>
      </c>
      <c r="H314" s="53"/>
      <c r="I314" s="53"/>
      <c r="J314" s="53"/>
      <c r="K314" s="53"/>
      <c r="L314" s="53"/>
      <c r="M314" s="53"/>
      <c r="O314"/>
    </row>
    <row r="315" spans="1:15" ht="17" customHeight="1" x14ac:dyDescent="0.35">
      <c r="A315" s="1">
        <v>319</v>
      </c>
      <c r="B315" s="1" t="s">
        <v>1981</v>
      </c>
      <c r="C315" s="1">
        <v>2009</v>
      </c>
      <c r="D315" s="1" t="s">
        <v>84</v>
      </c>
      <c r="E315" s="1" t="s">
        <v>1986</v>
      </c>
      <c r="F315" s="44" t="s">
        <v>2014</v>
      </c>
      <c r="G315" s="1"/>
      <c r="H315" s="52" t="s">
        <v>2016</v>
      </c>
      <c r="I315" s="52" t="s">
        <v>2016</v>
      </c>
      <c r="J315" s="52" t="s">
        <v>2016</v>
      </c>
      <c r="K315" s="52" t="s">
        <v>2016</v>
      </c>
      <c r="L315" s="52" t="s">
        <v>2016</v>
      </c>
      <c r="M315" s="52" t="s">
        <v>2016</v>
      </c>
      <c r="N315" s="49" t="s">
        <v>2307</v>
      </c>
      <c r="O315"/>
    </row>
    <row r="316" spans="1:15" ht="17" customHeight="1" thickBot="1" x14ac:dyDescent="0.4">
      <c r="A316" s="45">
        <v>322</v>
      </c>
      <c r="B316" s="45" t="s">
        <v>1998</v>
      </c>
      <c r="C316" s="45">
        <v>2003</v>
      </c>
      <c r="D316" s="45" t="s">
        <v>2001</v>
      </c>
      <c r="E316" s="45" t="s">
        <v>2004</v>
      </c>
      <c r="F316" s="46" t="s">
        <v>2014</v>
      </c>
      <c r="H316" s="54" t="s">
        <v>2481</v>
      </c>
      <c r="I316" s="55" t="s">
        <v>2016</v>
      </c>
      <c r="J316" s="55" t="s">
        <v>2016</v>
      </c>
      <c r="K316" s="55" t="s">
        <v>2016</v>
      </c>
      <c r="L316" s="55" t="s">
        <v>2016</v>
      </c>
      <c r="M316" s="55" t="s">
        <v>2016</v>
      </c>
      <c r="N316" s="50" t="s">
        <v>2307</v>
      </c>
      <c r="O316"/>
    </row>
    <row r="317" spans="1:15" x14ac:dyDescent="0.35">
      <c r="N317">
        <f>COUNTIF(N11:N316,"I")</f>
        <v>33</v>
      </c>
    </row>
    <row r="318" spans="1:15" x14ac:dyDescent="0.35">
      <c r="H318" s="41"/>
      <c r="O318"/>
    </row>
  </sheetData>
  <conditionalFormatting sqref="F3:F146 F148:F316">
    <cfRule type="cellIs" dxfId="3" priority="3" operator="equal">
      <formula>"Excluded"</formula>
    </cfRule>
    <cfRule type="cellIs" dxfId="2" priority="4" operator="equal">
      <formula>"Included"</formula>
    </cfRule>
  </conditionalFormatting>
  <conditionalFormatting sqref="N11:N316">
    <cfRule type="cellIs" dxfId="1" priority="1" operator="equal">
      <formula>"I"</formula>
    </cfRule>
    <cfRule type="cellIs" dxfId="0" priority="2" operator="equal">
      <formula>"E"</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72E5-B95E-4149-B7ED-BEAD7E615CFD}">
  <dimension ref="A1:R36"/>
  <sheetViews>
    <sheetView workbookViewId="0"/>
  </sheetViews>
  <sheetFormatPr baseColWidth="10" defaultRowHeight="14.5" x14ac:dyDescent="0.35"/>
  <cols>
    <col min="1" max="1" width="3.81640625" bestFit="1" customWidth="1"/>
    <col min="2" max="2" width="9.08984375" customWidth="1"/>
    <col min="3" max="3" width="4.81640625" bestFit="1" customWidth="1"/>
    <col min="4" max="4" width="3.26953125" customWidth="1"/>
    <col min="5" max="5" width="35.54296875" customWidth="1"/>
    <col min="7" max="7" width="16.08984375" bestFit="1" customWidth="1"/>
    <col min="8" max="8" width="18.6328125" bestFit="1" customWidth="1"/>
    <col min="9" max="9" width="20.54296875" bestFit="1" customWidth="1"/>
    <col min="10" max="10" width="16.6328125" bestFit="1" customWidth="1"/>
    <col min="12" max="12" width="38.453125" customWidth="1"/>
    <col min="13" max="13" width="44.90625" customWidth="1"/>
    <col min="15" max="15" width="20.54296875" bestFit="1" customWidth="1"/>
    <col min="16" max="16" width="29.453125" bestFit="1" customWidth="1"/>
    <col min="17" max="17" width="20" bestFit="1" customWidth="1"/>
    <col min="18" max="18" width="6.36328125" customWidth="1"/>
  </cols>
  <sheetData>
    <row r="1" spans="1:18" ht="15" thickBot="1" x14ac:dyDescent="0.4"/>
    <row r="2" spans="1:18" ht="17" customHeight="1" thickBot="1" x14ac:dyDescent="0.4">
      <c r="A2" s="2" t="s">
        <v>0</v>
      </c>
      <c r="B2" s="2" t="s">
        <v>1</v>
      </c>
      <c r="C2" s="2" t="s">
        <v>3</v>
      </c>
      <c r="D2" t="s">
        <v>2016</v>
      </c>
      <c r="E2" s="25" t="s">
        <v>2298</v>
      </c>
      <c r="G2" s="2" t="s">
        <v>2482</v>
      </c>
      <c r="H2" s="2" t="s">
        <v>2483</v>
      </c>
      <c r="I2" s="2" t="s">
        <v>2484</v>
      </c>
      <c r="J2" s="2" t="s">
        <v>2485</v>
      </c>
      <c r="L2" s="2" t="s">
        <v>2486</v>
      </c>
      <c r="M2" s="2" t="s">
        <v>2487</v>
      </c>
      <c r="P2" s="2" t="s">
        <v>2495</v>
      </c>
      <c r="Q2" s="2" t="s">
        <v>2494</v>
      </c>
    </row>
    <row r="3" spans="1:18" ht="17" customHeight="1" x14ac:dyDescent="0.35">
      <c r="A3" s="57">
        <v>10</v>
      </c>
      <c r="B3" s="57" t="s">
        <v>126</v>
      </c>
      <c r="C3" s="57">
        <v>2024</v>
      </c>
      <c r="D3" t="s">
        <v>2016</v>
      </c>
      <c r="E3" s="59" t="s">
        <v>2308</v>
      </c>
      <c r="G3" s="61" t="s">
        <v>2488</v>
      </c>
      <c r="H3" s="61"/>
      <c r="I3" s="61"/>
      <c r="J3" s="61" t="s">
        <v>2016</v>
      </c>
      <c r="K3" s="56"/>
      <c r="L3" s="61" t="s">
        <v>2488</v>
      </c>
      <c r="M3" s="61"/>
      <c r="O3" s="85" t="s">
        <v>2482</v>
      </c>
      <c r="P3" s="81">
        <v>5</v>
      </c>
      <c r="Q3" s="65">
        <v>1</v>
      </c>
      <c r="R3" s="69">
        <f>SUM(P3:Q3)</f>
        <v>6</v>
      </c>
    </row>
    <row r="4" spans="1:18" ht="17" customHeight="1" x14ac:dyDescent="0.35">
      <c r="A4" s="58">
        <v>12</v>
      </c>
      <c r="B4" s="58" t="s">
        <v>140</v>
      </c>
      <c r="C4" s="58">
        <v>2024</v>
      </c>
      <c r="D4" t="s">
        <v>2016</v>
      </c>
      <c r="E4" s="40" t="s">
        <v>2313</v>
      </c>
      <c r="G4" s="62"/>
      <c r="H4" s="62" t="s">
        <v>2488</v>
      </c>
      <c r="I4" s="62"/>
      <c r="J4" s="62" t="s">
        <v>2016</v>
      </c>
      <c r="K4" s="56"/>
      <c r="L4" s="62" t="s">
        <v>2488</v>
      </c>
      <c r="M4" s="62"/>
      <c r="O4" s="85" t="s">
        <v>2483</v>
      </c>
      <c r="P4" s="83">
        <v>10</v>
      </c>
      <c r="Q4" s="66">
        <v>4</v>
      </c>
      <c r="R4" s="70">
        <f t="shared" ref="R4:R6" si="0">SUM(P4:Q4)</f>
        <v>14</v>
      </c>
    </row>
    <row r="5" spans="1:18" ht="17" customHeight="1" x14ac:dyDescent="0.35">
      <c r="A5" s="57">
        <v>16</v>
      </c>
      <c r="B5" s="57" t="s">
        <v>167</v>
      </c>
      <c r="C5" s="57">
        <v>2024</v>
      </c>
      <c r="D5" t="s">
        <v>2016</v>
      </c>
      <c r="E5" s="38" t="s">
        <v>2317</v>
      </c>
      <c r="G5" s="61"/>
      <c r="H5" s="61" t="s">
        <v>2488</v>
      </c>
      <c r="I5" s="61"/>
      <c r="J5" s="61"/>
      <c r="K5" s="56"/>
      <c r="L5" s="61"/>
      <c r="M5" s="61" t="s">
        <v>2488</v>
      </c>
      <c r="O5" s="85" t="s">
        <v>2484</v>
      </c>
      <c r="P5" s="81">
        <v>5</v>
      </c>
      <c r="Q5" s="65">
        <v>4</v>
      </c>
      <c r="R5" s="70">
        <f t="shared" si="0"/>
        <v>9</v>
      </c>
    </row>
    <row r="6" spans="1:18" ht="17" customHeight="1" thickBot="1" x14ac:dyDescent="0.4">
      <c r="A6" s="58">
        <v>39</v>
      </c>
      <c r="B6" s="58" t="s">
        <v>318</v>
      </c>
      <c r="C6" s="58">
        <v>2024</v>
      </c>
      <c r="D6" t="s">
        <v>2016</v>
      </c>
      <c r="E6" s="40" t="s">
        <v>2328</v>
      </c>
      <c r="G6" s="62"/>
      <c r="H6" s="62" t="s">
        <v>2488</v>
      </c>
      <c r="I6" s="62"/>
      <c r="J6" s="62" t="s">
        <v>2016</v>
      </c>
      <c r="K6" s="56"/>
      <c r="L6" s="62"/>
      <c r="M6" s="62" t="s">
        <v>2488</v>
      </c>
      <c r="O6" s="85" t="s">
        <v>2485</v>
      </c>
      <c r="P6" s="84">
        <v>2</v>
      </c>
      <c r="Q6" s="67">
        <v>2</v>
      </c>
      <c r="R6" s="70">
        <f t="shared" si="0"/>
        <v>4</v>
      </c>
    </row>
    <row r="7" spans="1:18" ht="17" customHeight="1" thickBot="1" x14ac:dyDescent="0.4">
      <c r="A7" s="57">
        <v>41</v>
      </c>
      <c r="B7" s="57" t="s">
        <v>331</v>
      </c>
      <c r="C7" s="57">
        <v>2024</v>
      </c>
      <c r="D7" t="s">
        <v>2016</v>
      </c>
      <c r="E7" s="38" t="s">
        <v>2332</v>
      </c>
      <c r="G7" s="61" t="s">
        <v>2488</v>
      </c>
      <c r="H7" s="61"/>
      <c r="I7" s="61"/>
      <c r="J7" s="61" t="s">
        <v>2016</v>
      </c>
      <c r="K7" s="56"/>
      <c r="L7" s="61" t="s">
        <v>2488</v>
      </c>
      <c r="M7" s="61"/>
      <c r="P7" s="68">
        <f>SUM(P3:P6)</f>
        <v>22</v>
      </c>
      <c r="Q7" s="71">
        <f>SUM(Q3:Q6)</f>
        <v>11</v>
      </c>
      <c r="R7" s="72">
        <f>SUM(R3:R6)</f>
        <v>33</v>
      </c>
    </row>
    <row r="8" spans="1:18" ht="17" customHeight="1" x14ac:dyDescent="0.35">
      <c r="A8" s="58">
        <v>50</v>
      </c>
      <c r="B8" s="58" t="s">
        <v>388</v>
      </c>
      <c r="C8" s="58">
        <v>2024</v>
      </c>
      <c r="D8" t="s">
        <v>2016</v>
      </c>
      <c r="E8" s="40" t="s">
        <v>2338</v>
      </c>
      <c r="G8" s="62" t="s">
        <v>2488</v>
      </c>
      <c r="H8" s="62"/>
      <c r="I8" s="62"/>
      <c r="J8" s="62" t="s">
        <v>2016</v>
      </c>
      <c r="K8" s="56"/>
      <c r="L8" s="62" t="s">
        <v>2488</v>
      </c>
      <c r="M8" s="62"/>
    </row>
    <row r="9" spans="1:18" ht="17" customHeight="1" x14ac:dyDescent="0.35">
      <c r="A9" s="57">
        <v>61</v>
      </c>
      <c r="B9" s="57" t="s">
        <v>454</v>
      </c>
      <c r="C9" s="57">
        <v>2024</v>
      </c>
      <c r="D9" t="s">
        <v>2016</v>
      </c>
      <c r="E9" s="38" t="s">
        <v>2341</v>
      </c>
      <c r="G9" s="61"/>
      <c r="H9" s="61" t="s">
        <v>2488</v>
      </c>
      <c r="I9" s="61"/>
      <c r="J9" s="61" t="s">
        <v>2016</v>
      </c>
      <c r="K9" s="56"/>
      <c r="L9" s="61"/>
      <c r="M9" s="61" t="s">
        <v>2488</v>
      </c>
    </row>
    <row r="10" spans="1:18" ht="17" customHeight="1" x14ac:dyDescent="0.35">
      <c r="A10" s="58">
        <v>66</v>
      </c>
      <c r="B10" s="58" t="s">
        <v>485</v>
      </c>
      <c r="C10" s="58">
        <v>2024</v>
      </c>
      <c r="D10" t="s">
        <v>2016</v>
      </c>
      <c r="E10" s="40" t="s">
        <v>2489</v>
      </c>
      <c r="G10" s="62" t="s">
        <v>2488</v>
      </c>
      <c r="H10" s="62"/>
      <c r="I10" s="62"/>
      <c r="J10" s="62" t="s">
        <v>2016</v>
      </c>
      <c r="K10" s="56"/>
      <c r="L10" s="62" t="s">
        <v>2488</v>
      </c>
      <c r="M10" s="62"/>
    </row>
    <row r="11" spans="1:18" ht="17" customHeight="1" x14ac:dyDescent="0.35">
      <c r="A11" s="57">
        <v>69</v>
      </c>
      <c r="B11" s="57" t="s">
        <v>504</v>
      </c>
      <c r="C11" s="57">
        <v>2024</v>
      </c>
      <c r="D11" t="s">
        <v>2016</v>
      </c>
      <c r="E11" s="38" t="s">
        <v>2354</v>
      </c>
      <c r="G11" s="61"/>
      <c r="H11" s="61"/>
      <c r="I11" s="61" t="s">
        <v>2488</v>
      </c>
      <c r="J11" s="61" t="s">
        <v>2016</v>
      </c>
      <c r="K11" s="56"/>
      <c r="L11" s="61"/>
      <c r="M11" s="61" t="s">
        <v>2488</v>
      </c>
    </row>
    <row r="12" spans="1:18" ht="17" customHeight="1" x14ac:dyDescent="0.35">
      <c r="A12" s="58">
        <v>72</v>
      </c>
      <c r="B12" s="58" t="s">
        <v>522</v>
      </c>
      <c r="C12" s="58">
        <v>2024</v>
      </c>
      <c r="D12" t="s">
        <v>2016</v>
      </c>
      <c r="E12" s="40" t="s">
        <v>2359</v>
      </c>
      <c r="G12" s="62"/>
      <c r="H12" s="62" t="s">
        <v>2488</v>
      </c>
      <c r="I12" s="62"/>
      <c r="J12" s="62"/>
      <c r="K12" s="56"/>
      <c r="L12" s="62"/>
      <c r="M12" s="62" t="s">
        <v>2488</v>
      </c>
    </row>
    <row r="13" spans="1:18" ht="17" customHeight="1" x14ac:dyDescent="0.35">
      <c r="A13" s="57">
        <v>77</v>
      </c>
      <c r="B13" s="57" t="s">
        <v>552</v>
      </c>
      <c r="C13" s="57">
        <v>2024</v>
      </c>
      <c r="D13" t="s">
        <v>2016</v>
      </c>
      <c r="E13" s="38" t="s">
        <v>2365</v>
      </c>
      <c r="G13" s="61"/>
      <c r="H13" s="61" t="s">
        <v>2488</v>
      </c>
      <c r="I13" s="61"/>
      <c r="J13" s="61" t="s">
        <v>2016</v>
      </c>
      <c r="K13" s="56"/>
      <c r="L13" s="61" t="s">
        <v>2488</v>
      </c>
      <c r="M13" s="61"/>
    </row>
    <row r="14" spans="1:18" ht="17" customHeight="1" x14ac:dyDescent="0.35">
      <c r="A14" s="58">
        <v>78</v>
      </c>
      <c r="B14" s="58" t="s">
        <v>559</v>
      </c>
      <c r="C14" s="58">
        <v>2024</v>
      </c>
      <c r="D14" t="s">
        <v>2016</v>
      </c>
      <c r="E14" s="40" t="s">
        <v>2369</v>
      </c>
      <c r="G14" s="62" t="s">
        <v>2488</v>
      </c>
      <c r="H14" s="62"/>
      <c r="I14" s="62"/>
      <c r="J14" s="62" t="s">
        <v>2016</v>
      </c>
      <c r="K14" s="56"/>
      <c r="L14" s="62" t="s">
        <v>2488</v>
      </c>
      <c r="M14" s="62"/>
    </row>
    <row r="15" spans="1:18" ht="17" customHeight="1" x14ac:dyDescent="0.35">
      <c r="A15" s="57">
        <v>99</v>
      </c>
      <c r="B15" s="57" t="s">
        <v>689</v>
      </c>
      <c r="C15" s="57">
        <v>2023</v>
      </c>
      <c r="D15" t="s">
        <v>2016</v>
      </c>
      <c r="E15" s="38" t="s">
        <v>2490</v>
      </c>
      <c r="G15" s="61"/>
      <c r="H15" s="61" t="s">
        <v>2488</v>
      </c>
      <c r="I15" s="61"/>
      <c r="J15" s="61" t="s">
        <v>2016</v>
      </c>
      <c r="K15" s="56"/>
      <c r="L15" s="61" t="s">
        <v>2488</v>
      </c>
      <c r="M15" s="61"/>
    </row>
    <row r="16" spans="1:18" ht="17" customHeight="1" x14ac:dyDescent="0.35">
      <c r="A16" s="58">
        <v>105</v>
      </c>
      <c r="B16" s="58" t="s">
        <v>728</v>
      </c>
      <c r="C16" s="58">
        <v>2023</v>
      </c>
      <c r="D16" t="s">
        <v>2016</v>
      </c>
      <c r="E16" s="40" t="s">
        <v>2381</v>
      </c>
      <c r="G16" s="62"/>
      <c r="H16" s="62" t="s">
        <v>2488</v>
      </c>
      <c r="I16" s="62"/>
      <c r="J16" s="62" t="s">
        <v>2016</v>
      </c>
      <c r="K16" s="56"/>
      <c r="L16" s="62" t="s">
        <v>2488</v>
      </c>
      <c r="M16" s="62"/>
    </row>
    <row r="17" spans="1:13" ht="17" customHeight="1" x14ac:dyDescent="0.35">
      <c r="A17" s="57">
        <v>108</v>
      </c>
      <c r="B17" s="57" t="s">
        <v>747</v>
      </c>
      <c r="C17" s="57">
        <v>2023</v>
      </c>
      <c r="D17" t="s">
        <v>2016</v>
      </c>
      <c r="E17" s="38" t="s">
        <v>2385</v>
      </c>
      <c r="G17" s="61"/>
      <c r="H17" s="61" t="s">
        <v>2488</v>
      </c>
      <c r="I17" s="61"/>
      <c r="J17" s="61"/>
      <c r="K17" s="56"/>
      <c r="L17" s="61"/>
      <c r="M17" s="61" t="s">
        <v>2488</v>
      </c>
    </row>
    <row r="18" spans="1:13" ht="17" customHeight="1" x14ac:dyDescent="0.35">
      <c r="A18" s="58">
        <v>115</v>
      </c>
      <c r="B18" s="58" t="s">
        <v>791</v>
      </c>
      <c r="C18" s="58">
        <v>2023</v>
      </c>
      <c r="D18" t="s">
        <v>2016</v>
      </c>
      <c r="E18" s="40" t="s">
        <v>2390</v>
      </c>
      <c r="G18" s="62"/>
      <c r="H18" s="62"/>
      <c r="I18" s="62" t="s">
        <v>2488</v>
      </c>
      <c r="J18" s="62" t="s">
        <v>2016</v>
      </c>
      <c r="K18" s="56"/>
      <c r="L18" s="62" t="s">
        <v>2488</v>
      </c>
      <c r="M18" s="62"/>
    </row>
    <row r="19" spans="1:13" ht="17" customHeight="1" x14ac:dyDescent="0.35">
      <c r="A19" s="57">
        <v>117</v>
      </c>
      <c r="B19" s="57" t="s">
        <v>804</v>
      </c>
      <c r="C19" s="57">
        <v>2023</v>
      </c>
      <c r="D19" t="s">
        <v>2016</v>
      </c>
      <c r="E19" s="38" t="s">
        <v>2395</v>
      </c>
      <c r="G19" s="61"/>
      <c r="H19" s="61" t="s">
        <v>2488</v>
      </c>
      <c r="I19" s="61"/>
      <c r="J19" s="61"/>
      <c r="K19" s="56"/>
      <c r="L19" s="61"/>
      <c r="M19" s="61" t="s">
        <v>2488</v>
      </c>
    </row>
    <row r="20" spans="1:13" ht="17" customHeight="1" x14ac:dyDescent="0.35">
      <c r="A20" s="58">
        <v>122</v>
      </c>
      <c r="B20" s="58" t="s">
        <v>836</v>
      </c>
      <c r="C20" s="58">
        <v>2023</v>
      </c>
      <c r="D20" t="s">
        <v>2016</v>
      </c>
      <c r="E20" s="40" t="s">
        <v>2399</v>
      </c>
      <c r="G20" s="62"/>
      <c r="H20" s="62"/>
      <c r="I20" s="62" t="s">
        <v>2488</v>
      </c>
      <c r="J20" s="62" t="s">
        <v>2016</v>
      </c>
      <c r="K20" s="56"/>
      <c r="L20" s="62"/>
      <c r="M20" s="62" t="s">
        <v>2488</v>
      </c>
    </row>
    <row r="21" spans="1:13" ht="17" customHeight="1" x14ac:dyDescent="0.35">
      <c r="A21" s="57">
        <v>134</v>
      </c>
      <c r="B21" s="57" t="s">
        <v>906</v>
      </c>
      <c r="C21" s="57">
        <v>2023</v>
      </c>
      <c r="D21" t="s">
        <v>2016</v>
      </c>
      <c r="E21" s="38" t="s">
        <v>2491</v>
      </c>
      <c r="G21" s="61" t="s">
        <v>2488</v>
      </c>
      <c r="H21" s="61"/>
      <c r="I21" s="61"/>
      <c r="J21" s="61"/>
      <c r="K21" s="56"/>
      <c r="L21" s="61"/>
      <c r="M21" s="61" t="s">
        <v>2488</v>
      </c>
    </row>
    <row r="22" spans="1:13" ht="17" customHeight="1" x14ac:dyDescent="0.35">
      <c r="A22" s="58">
        <v>135</v>
      </c>
      <c r="B22" s="58" t="s">
        <v>912</v>
      </c>
      <c r="C22" s="58">
        <v>2023</v>
      </c>
      <c r="D22" t="s">
        <v>2016</v>
      </c>
      <c r="E22" s="40" t="s">
        <v>2408</v>
      </c>
      <c r="G22" s="62"/>
      <c r="H22" s="62" t="s">
        <v>2488</v>
      </c>
      <c r="I22" s="62"/>
      <c r="J22" s="62"/>
      <c r="K22" s="56"/>
      <c r="L22" s="62"/>
      <c r="M22" s="62" t="s">
        <v>2488</v>
      </c>
    </row>
    <row r="23" spans="1:13" ht="17" customHeight="1" x14ac:dyDescent="0.35">
      <c r="A23" s="57">
        <v>141</v>
      </c>
      <c r="B23" s="57" t="s">
        <v>949</v>
      </c>
      <c r="C23" s="57">
        <v>2023</v>
      </c>
      <c r="D23" t="s">
        <v>2016</v>
      </c>
      <c r="E23" s="38" t="s">
        <v>2412</v>
      </c>
      <c r="G23" s="61"/>
      <c r="H23" s="61"/>
      <c r="I23" s="61"/>
      <c r="J23" s="61" t="s">
        <v>2488</v>
      </c>
      <c r="K23" s="56"/>
      <c r="L23" s="61"/>
      <c r="M23" s="61" t="s">
        <v>2488</v>
      </c>
    </row>
    <row r="24" spans="1:13" ht="17" customHeight="1" x14ac:dyDescent="0.35">
      <c r="A24" s="58">
        <v>165</v>
      </c>
      <c r="B24" s="58" t="s">
        <v>1098</v>
      </c>
      <c r="C24" s="58">
        <v>2023</v>
      </c>
      <c r="D24" t="s">
        <v>2016</v>
      </c>
      <c r="E24" s="40" t="s">
        <v>2419</v>
      </c>
      <c r="G24" s="62"/>
      <c r="H24" s="62"/>
      <c r="I24" s="62"/>
      <c r="J24" s="62" t="s">
        <v>2488</v>
      </c>
      <c r="K24" s="56"/>
      <c r="L24" s="62"/>
      <c r="M24" s="62" t="s">
        <v>2488</v>
      </c>
    </row>
    <row r="25" spans="1:13" ht="17" customHeight="1" x14ac:dyDescent="0.35">
      <c r="A25" s="57">
        <v>170</v>
      </c>
      <c r="B25" s="57" t="s">
        <v>1129</v>
      </c>
      <c r="C25" s="57">
        <v>2023</v>
      </c>
      <c r="D25" t="s">
        <v>2016</v>
      </c>
      <c r="E25" s="38" t="s">
        <v>2422</v>
      </c>
      <c r="G25" s="61"/>
      <c r="H25" s="61" t="s">
        <v>2488</v>
      </c>
      <c r="I25" s="61"/>
      <c r="J25" s="61" t="s">
        <v>2016</v>
      </c>
      <c r="K25" s="56"/>
      <c r="L25" s="61" t="s">
        <v>2488</v>
      </c>
      <c r="M25" s="61"/>
    </row>
    <row r="26" spans="1:13" ht="17" customHeight="1" x14ac:dyDescent="0.35">
      <c r="A26" s="58">
        <v>192</v>
      </c>
      <c r="B26" s="58" t="s">
        <v>1262</v>
      </c>
      <c r="C26" s="58">
        <v>2022</v>
      </c>
      <c r="D26" t="s">
        <v>2016</v>
      </c>
      <c r="E26" s="40" t="s">
        <v>2435</v>
      </c>
      <c r="G26" s="62"/>
      <c r="H26" s="62"/>
      <c r="I26" s="62" t="s">
        <v>2488</v>
      </c>
      <c r="J26" s="62" t="s">
        <v>2016</v>
      </c>
      <c r="K26" s="56"/>
      <c r="L26" s="62" t="s">
        <v>2488</v>
      </c>
      <c r="M26" s="62"/>
    </row>
    <row r="27" spans="1:13" ht="17" customHeight="1" x14ac:dyDescent="0.35">
      <c r="A27" s="57">
        <v>199</v>
      </c>
      <c r="B27" s="57" t="s">
        <v>1299</v>
      </c>
      <c r="C27" s="57">
        <v>2022</v>
      </c>
      <c r="D27" t="s">
        <v>2016</v>
      </c>
      <c r="E27" s="38" t="s">
        <v>2440</v>
      </c>
      <c r="G27" s="61"/>
      <c r="H27" s="61"/>
      <c r="I27" s="61" t="s">
        <v>2488</v>
      </c>
      <c r="J27" s="61" t="s">
        <v>2016</v>
      </c>
      <c r="K27" s="56"/>
      <c r="L27" s="61"/>
      <c r="M27" s="61" t="s">
        <v>2488</v>
      </c>
    </row>
    <row r="28" spans="1:13" ht="17" customHeight="1" x14ac:dyDescent="0.35">
      <c r="A28" s="58">
        <v>230</v>
      </c>
      <c r="B28" s="58" t="s">
        <v>1484</v>
      </c>
      <c r="C28" s="58">
        <v>2021</v>
      </c>
      <c r="D28" t="s">
        <v>2016</v>
      </c>
      <c r="E28" s="40" t="s">
        <v>2492</v>
      </c>
      <c r="G28" s="62"/>
      <c r="H28" s="62"/>
      <c r="I28" s="62"/>
      <c r="J28" s="62" t="s">
        <v>2488</v>
      </c>
      <c r="K28" s="56"/>
      <c r="L28" s="62" t="s">
        <v>2488</v>
      </c>
      <c r="M28" s="62"/>
    </row>
    <row r="29" spans="1:13" ht="17" customHeight="1" x14ac:dyDescent="0.35">
      <c r="A29" s="57">
        <v>256</v>
      </c>
      <c r="B29" s="57" t="s">
        <v>1628</v>
      </c>
      <c r="C29" s="57">
        <v>2021</v>
      </c>
      <c r="D29" t="s">
        <v>2016</v>
      </c>
      <c r="E29" s="38" t="s">
        <v>2447</v>
      </c>
      <c r="G29" s="61"/>
      <c r="H29" s="61"/>
      <c r="I29" s="61"/>
      <c r="J29" s="61" t="s">
        <v>2488</v>
      </c>
      <c r="K29" s="56"/>
      <c r="L29" s="61" t="s">
        <v>2488</v>
      </c>
      <c r="M29" s="61"/>
    </row>
    <row r="30" spans="1:13" ht="17" customHeight="1" x14ac:dyDescent="0.35">
      <c r="A30" s="58">
        <v>271</v>
      </c>
      <c r="B30" s="58" t="s">
        <v>1710</v>
      </c>
      <c r="C30" s="58">
        <v>2021</v>
      </c>
      <c r="D30" t="s">
        <v>2016</v>
      </c>
      <c r="E30" s="40" t="s">
        <v>2452</v>
      </c>
      <c r="G30" s="62"/>
      <c r="H30" s="62" t="s">
        <v>2488</v>
      </c>
      <c r="I30" s="62"/>
      <c r="J30" s="62" t="s">
        <v>2016</v>
      </c>
      <c r="K30" s="56"/>
      <c r="L30" s="62"/>
      <c r="M30" s="62" t="s">
        <v>2488</v>
      </c>
    </row>
    <row r="31" spans="1:13" ht="17" customHeight="1" x14ac:dyDescent="0.35">
      <c r="A31" s="57">
        <v>289</v>
      </c>
      <c r="B31" s="57" t="s">
        <v>1811</v>
      </c>
      <c r="C31" s="57">
        <v>2020</v>
      </c>
      <c r="D31" t="s">
        <v>2016</v>
      </c>
      <c r="E31" s="38" t="s">
        <v>2460</v>
      </c>
      <c r="G31" s="61"/>
      <c r="H31" s="61"/>
      <c r="I31" s="61" t="s">
        <v>2488</v>
      </c>
      <c r="J31" s="61" t="s">
        <v>2016</v>
      </c>
      <c r="K31" s="56"/>
      <c r="L31" s="61" t="s">
        <v>2488</v>
      </c>
      <c r="M31" s="61"/>
    </row>
    <row r="32" spans="1:13" ht="17" customHeight="1" x14ac:dyDescent="0.35">
      <c r="A32" s="58">
        <v>294</v>
      </c>
      <c r="B32" s="58" t="s">
        <v>1837</v>
      </c>
      <c r="C32" s="58">
        <v>2020</v>
      </c>
      <c r="D32" t="s">
        <v>2016</v>
      </c>
      <c r="E32" s="40" t="s">
        <v>2464</v>
      </c>
      <c r="G32" s="62"/>
      <c r="H32" s="62"/>
      <c r="I32" s="62" t="s">
        <v>2488</v>
      </c>
      <c r="J32" s="62" t="s">
        <v>2016</v>
      </c>
      <c r="K32" s="56"/>
      <c r="L32" s="62" t="s">
        <v>2488</v>
      </c>
      <c r="M32" s="62"/>
    </row>
    <row r="33" spans="1:13" ht="17" customHeight="1" x14ac:dyDescent="0.35">
      <c r="A33" s="57">
        <v>295</v>
      </c>
      <c r="B33" s="57" t="s">
        <v>54</v>
      </c>
      <c r="C33" s="57">
        <v>2020</v>
      </c>
      <c r="D33" t="s">
        <v>2016</v>
      </c>
      <c r="E33" s="38" t="s">
        <v>2493</v>
      </c>
      <c r="G33" s="61"/>
      <c r="H33" s="61" t="s">
        <v>2488</v>
      </c>
      <c r="I33" s="61"/>
      <c r="J33" s="61" t="s">
        <v>2016</v>
      </c>
      <c r="K33" s="56"/>
      <c r="L33" s="61"/>
      <c r="M33" s="61" t="s">
        <v>2488</v>
      </c>
    </row>
    <row r="34" spans="1:13" ht="17" customHeight="1" x14ac:dyDescent="0.35">
      <c r="A34" s="58">
        <v>297</v>
      </c>
      <c r="B34" s="58" t="s">
        <v>44</v>
      </c>
      <c r="C34" s="58">
        <v>2020</v>
      </c>
      <c r="D34" t="s">
        <v>2016</v>
      </c>
      <c r="E34" s="40" t="s">
        <v>2472</v>
      </c>
      <c r="G34" s="62"/>
      <c r="H34" s="62"/>
      <c r="I34" s="62" t="s">
        <v>2488</v>
      </c>
      <c r="J34" s="62" t="s">
        <v>2016</v>
      </c>
      <c r="K34" s="56"/>
      <c r="L34" s="62"/>
      <c r="M34" s="62" t="s">
        <v>2488</v>
      </c>
    </row>
    <row r="35" spans="1:13" ht="17" customHeight="1" thickBot="1" x14ac:dyDescent="0.4">
      <c r="A35" s="57">
        <v>311</v>
      </c>
      <c r="B35" s="57" t="s">
        <v>1932</v>
      </c>
      <c r="C35" s="57">
        <v>2019</v>
      </c>
      <c r="D35" t="s">
        <v>2016</v>
      </c>
      <c r="E35" s="60" t="s">
        <v>2476</v>
      </c>
      <c r="G35" s="61"/>
      <c r="H35" s="61"/>
      <c r="I35" s="61" t="s">
        <v>2488</v>
      </c>
      <c r="J35" s="61" t="s">
        <v>2016</v>
      </c>
      <c r="K35" s="56"/>
      <c r="L35" s="61" t="s">
        <v>2488</v>
      </c>
      <c r="M35" s="61"/>
    </row>
    <row r="36" spans="1:13" x14ac:dyDescent="0.35">
      <c r="G36">
        <f>COUNTIF(G3:G35,"x")</f>
        <v>6</v>
      </c>
      <c r="H36">
        <f>COUNTIF(H3:H35,"x")</f>
        <v>14</v>
      </c>
      <c r="I36">
        <f>COUNTIF(I3:I35,"x")</f>
        <v>9</v>
      </c>
      <c r="J36">
        <f>COUNTIF(J3:J35,"x")</f>
        <v>4</v>
      </c>
      <c r="L36">
        <f>COUNTIF(L3:L35,"x")</f>
        <v>17</v>
      </c>
      <c r="M36">
        <f>COUNTIF(M3:M35,"x")</f>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41A7-4547-4CD2-92B9-8A70AF10058B}">
  <dimension ref="A1:U56"/>
  <sheetViews>
    <sheetView zoomScaleNormal="100" workbookViewId="0"/>
  </sheetViews>
  <sheetFormatPr baseColWidth="10" defaultRowHeight="14.5" x14ac:dyDescent="0.35"/>
  <cols>
    <col min="1" max="1" width="3.81640625" bestFit="1" customWidth="1"/>
    <col min="2" max="2" width="9.08984375" customWidth="1"/>
    <col min="3" max="3" width="4.81640625" bestFit="1" customWidth="1"/>
    <col min="4" max="4" width="3.26953125" customWidth="1"/>
    <col min="5" max="5" width="35.54296875" customWidth="1"/>
    <col min="7" max="7" width="16.6328125" customWidth="1"/>
    <col min="8" max="8" width="19.6328125" customWidth="1"/>
    <col min="9" max="9" width="11.6328125" customWidth="1"/>
    <col min="10" max="10" width="18" customWidth="1"/>
    <col min="11" max="11" width="13.26953125" customWidth="1"/>
    <col min="12" max="12" width="12.26953125" customWidth="1"/>
    <col min="13" max="13" width="12.36328125" customWidth="1"/>
    <col min="16" max="16" width="33" customWidth="1"/>
    <col min="17" max="17" width="17.453125" customWidth="1"/>
    <col min="18" max="18" width="20.81640625" customWidth="1"/>
    <col min="20" max="20" width="29.54296875" bestFit="1" customWidth="1"/>
  </cols>
  <sheetData>
    <row r="1" spans="1:21" ht="14.5" customHeight="1" thickBot="1" x14ac:dyDescent="0.4"/>
    <row r="2" spans="1:21" ht="14.5" customHeight="1" thickBot="1" x14ac:dyDescent="0.4">
      <c r="A2" s="2" t="s">
        <v>0</v>
      </c>
      <c r="B2" s="2" t="s">
        <v>1</v>
      </c>
      <c r="C2" s="2" t="s">
        <v>3</v>
      </c>
      <c r="E2" s="25" t="s">
        <v>2299</v>
      </c>
      <c r="G2" s="2" t="s">
        <v>2497</v>
      </c>
      <c r="H2" s="2" t="s">
        <v>2498</v>
      </c>
      <c r="I2" s="2" t="s">
        <v>2499</v>
      </c>
      <c r="J2" s="2" t="s">
        <v>2500</v>
      </c>
      <c r="K2" s="2" t="s">
        <v>2501</v>
      </c>
      <c r="L2" s="2" t="s">
        <v>2502</v>
      </c>
      <c r="M2" s="2" t="s">
        <v>2503</v>
      </c>
      <c r="N2" s="2" t="s">
        <v>2504</v>
      </c>
      <c r="P2" s="73" t="s">
        <v>2496</v>
      </c>
      <c r="Q2" s="78">
        <v>29</v>
      </c>
      <c r="T2" s="73" t="s">
        <v>2506</v>
      </c>
      <c r="U2" s="78">
        <v>14</v>
      </c>
    </row>
    <row r="3" spans="1:21" ht="14.5" customHeight="1" x14ac:dyDescent="0.35">
      <c r="A3" s="57">
        <v>10</v>
      </c>
      <c r="B3" s="57" t="s">
        <v>126</v>
      </c>
      <c r="C3" s="57">
        <v>2024</v>
      </c>
      <c r="E3" s="59" t="s">
        <v>2309</v>
      </c>
      <c r="G3" s="63" t="s">
        <v>2580</v>
      </c>
      <c r="H3" s="63" t="s">
        <v>2507</v>
      </c>
      <c r="I3" s="63" t="s">
        <v>2580</v>
      </c>
      <c r="J3" s="63" t="s">
        <v>2508</v>
      </c>
      <c r="K3" s="63" t="s">
        <v>2507</v>
      </c>
      <c r="L3" s="63" t="s">
        <v>2509</v>
      </c>
      <c r="M3" s="63" t="s">
        <v>84</v>
      </c>
      <c r="N3" s="63" t="s">
        <v>2509</v>
      </c>
      <c r="P3" s="73" t="s">
        <v>2505</v>
      </c>
      <c r="Q3" s="79">
        <v>3</v>
      </c>
      <c r="R3" t="s">
        <v>2579</v>
      </c>
      <c r="T3" s="73" t="s">
        <v>2511</v>
      </c>
      <c r="U3" s="79">
        <v>23</v>
      </c>
    </row>
    <row r="4" spans="1:21" ht="14.5" customHeight="1" x14ac:dyDescent="0.35">
      <c r="A4" s="58">
        <v>12</v>
      </c>
      <c r="B4" s="58" t="s">
        <v>140</v>
      </c>
      <c r="C4" s="58">
        <v>2024</v>
      </c>
      <c r="E4" s="40" t="s">
        <v>2512</v>
      </c>
      <c r="G4" s="64" t="s">
        <v>2580</v>
      </c>
      <c r="H4" s="64" t="s">
        <v>2507</v>
      </c>
      <c r="I4" s="64" t="s">
        <v>2580</v>
      </c>
      <c r="J4" s="64" t="s">
        <v>2513</v>
      </c>
      <c r="K4" s="64" t="s">
        <v>2507</v>
      </c>
      <c r="L4" s="64" t="s">
        <v>2509</v>
      </c>
      <c r="M4" s="64" t="s">
        <v>84</v>
      </c>
      <c r="N4" s="64" t="s">
        <v>2509</v>
      </c>
      <c r="P4" s="73" t="s">
        <v>2510</v>
      </c>
      <c r="Q4" s="78">
        <v>2</v>
      </c>
    </row>
    <row r="5" spans="1:21" ht="14.5" customHeight="1" x14ac:dyDescent="0.35">
      <c r="A5" s="57">
        <v>16</v>
      </c>
      <c r="B5" s="57" t="s">
        <v>167</v>
      </c>
      <c r="C5" s="57">
        <v>2024</v>
      </c>
      <c r="E5" s="38" t="s">
        <v>2514</v>
      </c>
      <c r="G5" s="63" t="s">
        <v>2580</v>
      </c>
      <c r="H5" s="63" t="s">
        <v>2507</v>
      </c>
      <c r="I5" s="63" t="s">
        <v>2580</v>
      </c>
      <c r="J5" s="63" t="s">
        <v>2515</v>
      </c>
      <c r="K5" s="63" t="s">
        <v>2507</v>
      </c>
      <c r="L5" s="63" t="s">
        <v>2580</v>
      </c>
      <c r="M5" s="63" t="s">
        <v>2516</v>
      </c>
      <c r="N5" s="63" t="s">
        <v>2509</v>
      </c>
    </row>
    <row r="6" spans="1:21" ht="14.5" customHeight="1" thickBot="1" x14ac:dyDescent="0.4">
      <c r="A6" s="58">
        <v>39</v>
      </c>
      <c r="B6" s="58" t="s">
        <v>318</v>
      </c>
      <c r="C6" s="58">
        <v>2024</v>
      </c>
      <c r="E6" s="40" t="s">
        <v>2329</v>
      </c>
      <c r="G6" s="64" t="s">
        <v>2580</v>
      </c>
      <c r="H6" s="64" t="s">
        <v>2507</v>
      </c>
      <c r="I6" s="64" t="s">
        <v>2580</v>
      </c>
      <c r="J6" s="64" t="s">
        <v>2517</v>
      </c>
      <c r="K6" s="64" t="s">
        <v>2507</v>
      </c>
      <c r="L6" s="64" t="s">
        <v>2509</v>
      </c>
      <c r="M6" s="64" t="s">
        <v>84</v>
      </c>
      <c r="N6" s="64" t="s">
        <v>2509</v>
      </c>
      <c r="P6" s="73" t="s">
        <v>2506</v>
      </c>
      <c r="Q6" s="121">
        <v>14</v>
      </c>
      <c r="R6" s="122"/>
    </row>
    <row r="7" spans="1:21" ht="14.5" customHeight="1" x14ac:dyDescent="0.35">
      <c r="A7" s="57">
        <v>41</v>
      </c>
      <c r="B7" s="57" t="s">
        <v>331</v>
      </c>
      <c r="C7" s="57">
        <v>2024</v>
      </c>
      <c r="E7" s="38" t="s">
        <v>2333</v>
      </c>
      <c r="G7" s="63" t="s">
        <v>2580</v>
      </c>
      <c r="H7" s="63" t="s">
        <v>2507</v>
      </c>
      <c r="I7" s="63" t="s">
        <v>2580</v>
      </c>
      <c r="J7" s="63" t="s">
        <v>2520</v>
      </c>
      <c r="K7" s="63" t="s">
        <v>2507</v>
      </c>
      <c r="L7" s="63" t="s">
        <v>2580</v>
      </c>
      <c r="M7" s="63" t="s">
        <v>2516</v>
      </c>
      <c r="N7" s="63" t="s">
        <v>2509</v>
      </c>
      <c r="P7" s="123" t="s">
        <v>2518</v>
      </c>
      <c r="Q7" s="94" t="s">
        <v>2519</v>
      </c>
      <c r="R7" s="95">
        <v>8</v>
      </c>
    </row>
    <row r="8" spans="1:21" ht="14.5" customHeight="1" x14ac:dyDescent="0.35">
      <c r="A8" s="58">
        <v>50</v>
      </c>
      <c r="B8" s="58" t="s">
        <v>388</v>
      </c>
      <c r="C8" s="58">
        <v>2024</v>
      </c>
      <c r="E8" s="40" t="s">
        <v>2339</v>
      </c>
      <c r="G8" s="64" t="s">
        <v>2509</v>
      </c>
      <c r="H8" s="64" t="s">
        <v>2507</v>
      </c>
      <c r="I8" s="64" t="s">
        <v>2509</v>
      </c>
      <c r="J8" s="64" t="s">
        <v>84</v>
      </c>
      <c r="K8" s="64" t="s">
        <v>84</v>
      </c>
      <c r="L8" s="64" t="s">
        <v>2509</v>
      </c>
      <c r="M8" s="64" t="s">
        <v>84</v>
      </c>
      <c r="N8" s="64" t="s">
        <v>2509</v>
      </c>
      <c r="P8" s="123"/>
      <c r="Q8" s="77" t="s">
        <v>2521</v>
      </c>
      <c r="R8" s="61">
        <v>1</v>
      </c>
    </row>
    <row r="9" spans="1:21" ht="14.5" customHeight="1" x14ac:dyDescent="0.35">
      <c r="A9" s="57">
        <v>61</v>
      </c>
      <c r="B9" s="57" t="s">
        <v>454</v>
      </c>
      <c r="C9" s="57">
        <v>2024</v>
      </c>
      <c r="E9" s="38" t="s">
        <v>2342</v>
      </c>
      <c r="G9" s="63" t="s">
        <v>2509</v>
      </c>
      <c r="H9" s="63" t="s">
        <v>2523</v>
      </c>
      <c r="I9" s="63" t="s">
        <v>2509</v>
      </c>
      <c r="J9" s="63" t="s">
        <v>84</v>
      </c>
      <c r="K9" s="63" t="s">
        <v>84</v>
      </c>
      <c r="L9" s="63" t="s">
        <v>2509</v>
      </c>
      <c r="M9" s="63" t="s">
        <v>84</v>
      </c>
      <c r="N9" s="63" t="s">
        <v>2509</v>
      </c>
      <c r="P9" s="123"/>
      <c r="Q9" s="76" t="s">
        <v>2522</v>
      </c>
      <c r="R9" s="62">
        <v>1</v>
      </c>
    </row>
    <row r="10" spans="1:21" ht="14.5" customHeight="1" thickBot="1" x14ac:dyDescent="0.4">
      <c r="A10" s="58">
        <v>66</v>
      </c>
      <c r="B10" s="58" t="s">
        <v>485</v>
      </c>
      <c r="C10" s="58">
        <v>2024</v>
      </c>
      <c r="E10" s="40" t="s">
        <v>2525</v>
      </c>
      <c r="G10" s="64" t="s">
        <v>2580</v>
      </c>
      <c r="H10" s="64" t="s">
        <v>2507</v>
      </c>
      <c r="I10" s="64" t="s">
        <v>2580</v>
      </c>
      <c r="J10" s="64" t="s">
        <v>2526</v>
      </c>
      <c r="K10" s="64" t="s">
        <v>2507</v>
      </c>
      <c r="L10" s="64" t="s">
        <v>2509</v>
      </c>
      <c r="M10" s="64" t="s">
        <v>84</v>
      </c>
      <c r="N10" s="64" t="s">
        <v>2509</v>
      </c>
      <c r="P10" s="123"/>
      <c r="Q10" s="96" t="s">
        <v>2524</v>
      </c>
      <c r="R10" s="97">
        <v>6</v>
      </c>
    </row>
    <row r="11" spans="1:21" ht="14.5" customHeight="1" x14ac:dyDescent="0.35">
      <c r="A11" s="57">
        <v>69</v>
      </c>
      <c r="B11" s="57" t="s">
        <v>504</v>
      </c>
      <c r="C11" s="57">
        <v>2024</v>
      </c>
      <c r="E11" s="38" t="s">
        <v>2355</v>
      </c>
      <c r="G11" s="63" t="s">
        <v>2580</v>
      </c>
      <c r="H11" s="63" t="s">
        <v>2507</v>
      </c>
      <c r="I11" s="63" t="s">
        <v>2580</v>
      </c>
      <c r="J11" s="63" t="s">
        <v>2529</v>
      </c>
      <c r="K11" s="63" t="s">
        <v>2507</v>
      </c>
      <c r="L11" s="63" t="s">
        <v>2509</v>
      </c>
      <c r="M11" s="63" t="s">
        <v>84</v>
      </c>
      <c r="N11" s="63" t="s">
        <v>2509</v>
      </c>
      <c r="P11" s="123" t="s">
        <v>2527</v>
      </c>
      <c r="Q11" s="93" t="s">
        <v>2528</v>
      </c>
      <c r="R11" s="89">
        <v>8</v>
      </c>
    </row>
    <row r="12" spans="1:21" ht="14.5" customHeight="1" x14ac:dyDescent="0.35">
      <c r="A12" s="58">
        <v>72</v>
      </c>
      <c r="B12" s="58" t="s">
        <v>522</v>
      </c>
      <c r="C12" s="58">
        <v>2024</v>
      </c>
      <c r="E12" s="40" t="s">
        <v>2360</v>
      </c>
      <c r="G12" s="64" t="s">
        <v>2580</v>
      </c>
      <c r="H12" s="64" t="s">
        <v>2507</v>
      </c>
      <c r="I12" s="64" t="s">
        <v>2580</v>
      </c>
      <c r="J12" s="64" t="s">
        <v>2531</v>
      </c>
      <c r="K12" s="64" t="s">
        <v>2507</v>
      </c>
      <c r="L12" s="64" t="s">
        <v>2580</v>
      </c>
      <c r="M12" s="64" t="s">
        <v>2516</v>
      </c>
      <c r="N12" s="64" t="s">
        <v>2509</v>
      </c>
      <c r="P12" s="123"/>
      <c r="Q12" s="77" t="s">
        <v>2530</v>
      </c>
      <c r="R12" s="61">
        <v>6</v>
      </c>
    </row>
    <row r="13" spans="1:21" ht="14.5" customHeight="1" x14ac:dyDescent="0.35">
      <c r="A13" s="57">
        <v>77</v>
      </c>
      <c r="B13" s="57" t="s">
        <v>552</v>
      </c>
      <c r="C13" s="57">
        <v>2024</v>
      </c>
      <c r="E13" s="38" t="s">
        <v>2533</v>
      </c>
      <c r="G13" s="63" t="s">
        <v>2580</v>
      </c>
      <c r="H13" s="63" t="s">
        <v>2524</v>
      </c>
      <c r="I13" s="63" t="s">
        <v>2580</v>
      </c>
      <c r="J13" s="63" t="s">
        <v>2534</v>
      </c>
      <c r="K13" s="63" t="s">
        <v>2524</v>
      </c>
      <c r="L13" s="63" t="s">
        <v>2580</v>
      </c>
      <c r="M13" s="63" t="s">
        <v>2535</v>
      </c>
      <c r="N13" s="63" t="s">
        <v>2580</v>
      </c>
      <c r="P13" s="123"/>
      <c r="Q13" s="76" t="s">
        <v>2532</v>
      </c>
      <c r="R13" s="62">
        <v>1</v>
      </c>
    </row>
    <row r="14" spans="1:21" ht="14.5" customHeight="1" x14ac:dyDescent="0.35">
      <c r="A14" s="58">
        <v>78</v>
      </c>
      <c r="B14" s="58" t="s">
        <v>559</v>
      </c>
      <c r="C14" s="58">
        <v>2024</v>
      </c>
      <c r="E14" s="40" t="s">
        <v>2538</v>
      </c>
      <c r="G14" s="64" t="s">
        <v>2580</v>
      </c>
      <c r="H14" s="64" t="s">
        <v>2523</v>
      </c>
      <c r="I14" s="64" t="s">
        <v>2509</v>
      </c>
      <c r="J14" s="64" t="s">
        <v>84</v>
      </c>
      <c r="K14" s="64" t="s">
        <v>84</v>
      </c>
      <c r="L14" s="64" t="s">
        <v>2580</v>
      </c>
      <c r="M14" s="64" t="s">
        <v>2539</v>
      </c>
      <c r="N14" s="64" t="s">
        <v>2580</v>
      </c>
      <c r="P14" s="123"/>
      <c r="Q14" s="77" t="s">
        <v>2536</v>
      </c>
      <c r="R14" s="61">
        <v>1</v>
      </c>
    </row>
    <row r="15" spans="1:21" ht="14.5" customHeight="1" x14ac:dyDescent="0.35">
      <c r="A15" s="57">
        <v>99</v>
      </c>
      <c r="B15" s="57" t="s">
        <v>689</v>
      </c>
      <c r="C15" s="57">
        <v>2023</v>
      </c>
      <c r="E15" s="38" t="s">
        <v>2377</v>
      </c>
      <c r="G15" s="63" t="s">
        <v>2580</v>
      </c>
      <c r="H15" s="63" t="s">
        <v>2507</v>
      </c>
      <c r="I15" s="63" t="s">
        <v>2580</v>
      </c>
      <c r="J15" s="63" t="s">
        <v>2541</v>
      </c>
      <c r="K15" s="63" t="s">
        <v>2507</v>
      </c>
      <c r="L15" s="63" t="s">
        <v>2509</v>
      </c>
      <c r="M15" s="63" t="s">
        <v>84</v>
      </c>
      <c r="N15" s="63" t="s">
        <v>2509</v>
      </c>
      <c r="P15" s="123"/>
      <c r="Q15" s="76" t="s">
        <v>2540</v>
      </c>
      <c r="R15" s="62">
        <v>1</v>
      </c>
    </row>
    <row r="16" spans="1:21" ht="14.5" customHeight="1" x14ac:dyDescent="0.35">
      <c r="A16" s="58">
        <v>105</v>
      </c>
      <c r="B16" s="58" t="s">
        <v>728</v>
      </c>
      <c r="C16" s="58">
        <v>2023</v>
      </c>
      <c r="E16" s="40" t="s">
        <v>2382</v>
      </c>
      <c r="G16" s="64" t="s">
        <v>2580</v>
      </c>
      <c r="H16" s="64" t="s">
        <v>2507</v>
      </c>
      <c r="I16" s="64" t="s">
        <v>2580</v>
      </c>
      <c r="J16" s="64" t="s">
        <v>2516</v>
      </c>
      <c r="K16" s="64" t="s">
        <v>2507</v>
      </c>
      <c r="L16" s="64" t="s">
        <v>2509</v>
      </c>
      <c r="M16" s="64"/>
      <c r="N16" s="64" t="s">
        <v>2509</v>
      </c>
    </row>
    <row r="17" spans="1:18" ht="14.5" customHeight="1" thickBot="1" x14ac:dyDescent="0.4">
      <c r="A17" s="57">
        <v>108</v>
      </c>
      <c r="B17" s="57" t="s">
        <v>747</v>
      </c>
      <c r="C17" s="57">
        <v>2023</v>
      </c>
      <c r="E17" s="38" t="s">
        <v>2386</v>
      </c>
      <c r="G17" s="63" t="s">
        <v>2580</v>
      </c>
      <c r="H17" s="63" t="s">
        <v>2507</v>
      </c>
      <c r="I17" s="63" t="s">
        <v>2580</v>
      </c>
      <c r="J17" s="63" t="s">
        <v>2516</v>
      </c>
      <c r="K17" s="63" t="s">
        <v>2507</v>
      </c>
      <c r="L17" s="63" t="s">
        <v>2580</v>
      </c>
      <c r="M17" s="63" t="s">
        <v>2516</v>
      </c>
      <c r="N17" s="63" t="s">
        <v>2509</v>
      </c>
      <c r="P17" s="82" t="s">
        <v>2582</v>
      </c>
      <c r="Q17" s="121">
        <v>23</v>
      </c>
      <c r="R17" s="122"/>
    </row>
    <row r="18" spans="1:18" ht="14.5" customHeight="1" x14ac:dyDescent="0.35">
      <c r="A18" s="58">
        <v>115</v>
      </c>
      <c r="B18" s="58" t="s">
        <v>791</v>
      </c>
      <c r="C18" s="58">
        <v>2023</v>
      </c>
      <c r="E18" s="40" t="s">
        <v>2543</v>
      </c>
      <c r="G18" s="64" t="s">
        <v>2580</v>
      </c>
      <c r="H18" s="64" t="s">
        <v>2523</v>
      </c>
      <c r="I18" s="64" t="s">
        <v>2580</v>
      </c>
      <c r="J18" s="64" t="s">
        <v>2544</v>
      </c>
      <c r="K18" s="64" t="s">
        <v>2507</v>
      </c>
      <c r="L18" s="64" t="s">
        <v>2580</v>
      </c>
      <c r="M18" s="64" t="s">
        <v>2545</v>
      </c>
      <c r="N18" s="64" t="s">
        <v>2509</v>
      </c>
      <c r="P18" s="120" t="s">
        <v>2548</v>
      </c>
      <c r="Q18" s="94" t="s">
        <v>2519</v>
      </c>
      <c r="R18" s="95">
        <v>18</v>
      </c>
    </row>
    <row r="19" spans="1:18" ht="14.5" customHeight="1" x14ac:dyDescent="0.35">
      <c r="A19" s="57">
        <v>117</v>
      </c>
      <c r="B19" s="57" t="s">
        <v>804</v>
      </c>
      <c r="C19" s="57">
        <v>2023</v>
      </c>
      <c r="E19" s="38" t="s">
        <v>2396</v>
      </c>
      <c r="G19" s="63" t="s">
        <v>2580</v>
      </c>
      <c r="H19" s="63" t="s">
        <v>2507</v>
      </c>
      <c r="I19" s="63" t="s">
        <v>2580</v>
      </c>
      <c r="J19" s="63" t="s">
        <v>2547</v>
      </c>
      <c r="K19" s="63" t="s">
        <v>2507</v>
      </c>
      <c r="L19" s="63" t="s">
        <v>84</v>
      </c>
      <c r="M19" s="63" t="s">
        <v>2509</v>
      </c>
      <c r="N19" s="63" t="s">
        <v>2509</v>
      </c>
      <c r="P19" s="120"/>
      <c r="Q19" s="77" t="s">
        <v>2521</v>
      </c>
      <c r="R19" s="61">
        <v>1</v>
      </c>
    </row>
    <row r="20" spans="1:18" ht="14.5" customHeight="1" x14ac:dyDescent="0.35">
      <c r="A20" s="58">
        <v>122</v>
      </c>
      <c r="B20" s="58" t="s">
        <v>836</v>
      </c>
      <c r="C20" s="58">
        <v>2023</v>
      </c>
      <c r="E20" s="40" t="s">
        <v>2400</v>
      </c>
      <c r="G20" s="64" t="s">
        <v>2580</v>
      </c>
      <c r="H20" s="64" t="s">
        <v>2507</v>
      </c>
      <c r="I20" s="64" t="s">
        <v>2580</v>
      </c>
      <c r="J20" s="64" t="s">
        <v>2550</v>
      </c>
      <c r="K20" s="64" t="s">
        <v>2507</v>
      </c>
      <c r="L20" s="64" t="s">
        <v>84</v>
      </c>
      <c r="M20" s="64" t="s">
        <v>2509</v>
      </c>
      <c r="N20" s="64" t="s">
        <v>2509</v>
      </c>
      <c r="P20" s="120"/>
      <c r="Q20" s="76" t="s">
        <v>2522</v>
      </c>
      <c r="R20" s="62">
        <v>1</v>
      </c>
    </row>
    <row r="21" spans="1:18" ht="14.5" customHeight="1" thickBot="1" x14ac:dyDescent="0.4">
      <c r="A21" s="57">
        <v>134</v>
      </c>
      <c r="B21" s="57" t="s">
        <v>906</v>
      </c>
      <c r="C21" s="57">
        <v>2023</v>
      </c>
      <c r="E21" s="38" t="s">
        <v>2406</v>
      </c>
      <c r="G21" s="63" t="s">
        <v>2580</v>
      </c>
      <c r="H21" s="63" t="s">
        <v>2507</v>
      </c>
      <c r="I21" s="63" t="s">
        <v>2580</v>
      </c>
      <c r="J21" s="63" t="s">
        <v>2517</v>
      </c>
      <c r="K21" s="63" t="s">
        <v>2507</v>
      </c>
      <c r="L21" s="63" t="s">
        <v>84</v>
      </c>
      <c r="M21" s="63" t="s">
        <v>2509</v>
      </c>
      <c r="N21" s="63" t="s">
        <v>2509</v>
      </c>
      <c r="P21" s="120"/>
      <c r="Q21" s="96" t="s">
        <v>2524</v>
      </c>
      <c r="R21" s="97">
        <v>3</v>
      </c>
    </row>
    <row r="22" spans="1:18" ht="14.5" customHeight="1" x14ac:dyDescent="0.35">
      <c r="A22" s="58">
        <v>135</v>
      </c>
      <c r="B22" s="58" t="s">
        <v>912</v>
      </c>
      <c r="C22" s="58">
        <v>2023</v>
      </c>
      <c r="E22" s="40" t="s">
        <v>2409</v>
      </c>
      <c r="G22" s="64" t="s">
        <v>2580</v>
      </c>
      <c r="H22" s="64" t="s">
        <v>2507</v>
      </c>
      <c r="I22" s="64" t="s">
        <v>2509</v>
      </c>
      <c r="J22" s="64" t="s">
        <v>84</v>
      </c>
      <c r="K22" s="64" t="s">
        <v>84</v>
      </c>
      <c r="L22" s="64" t="s">
        <v>84</v>
      </c>
      <c r="M22" s="64" t="s">
        <v>2509</v>
      </c>
      <c r="N22" s="64" t="s">
        <v>2509</v>
      </c>
      <c r="P22" s="120" t="s">
        <v>2581</v>
      </c>
      <c r="Q22" s="88" t="s">
        <v>2542</v>
      </c>
      <c r="R22" s="89">
        <v>1</v>
      </c>
    </row>
    <row r="23" spans="1:18" ht="14.5" customHeight="1" x14ac:dyDescent="0.35">
      <c r="A23" s="57">
        <v>141</v>
      </c>
      <c r="B23" s="57" t="s">
        <v>949</v>
      </c>
      <c r="C23" s="57">
        <v>2023</v>
      </c>
      <c r="E23" s="38" t="s">
        <v>2554</v>
      </c>
      <c r="G23" s="63" t="s">
        <v>2580</v>
      </c>
      <c r="H23" s="63" t="s">
        <v>2555</v>
      </c>
      <c r="I23" s="63" t="s">
        <v>2580</v>
      </c>
      <c r="J23" s="63" t="s">
        <v>2556</v>
      </c>
      <c r="K23" s="63" t="s">
        <v>2557</v>
      </c>
      <c r="L23" s="63" t="s">
        <v>2580</v>
      </c>
      <c r="M23" s="63" t="s">
        <v>2558</v>
      </c>
      <c r="N23" s="63" t="s">
        <v>2509</v>
      </c>
      <c r="P23" s="120"/>
      <c r="Q23" s="75" t="s">
        <v>2546</v>
      </c>
      <c r="R23" s="61">
        <v>1</v>
      </c>
    </row>
    <row r="24" spans="1:18" ht="14.5" customHeight="1" x14ac:dyDescent="0.35">
      <c r="A24" s="58">
        <v>165</v>
      </c>
      <c r="B24" s="58" t="s">
        <v>1098</v>
      </c>
      <c r="C24" s="58">
        <v>2023</v>
      </c>
      <c r="E24" s="40" t="s">
        <v>2420</v>
      </c>
      <c r="G24" s="64" t="s">
        <v>2580</v>
      </c>
      <c r="H24" s="64" t="s">
        <v>2507</v>
      </c>
      <c r="I24" s="64" t="s">
        <v>2580</v>
      </c>
      <c r="J24" s="64" t="s">
        <v>2560</v>
      </c>
      <c r="K24" s="64" t="s">
        <v>2507</v>
      </c>
      <c r="L24" s="64" t="s">
        <v>2509</v>
      </c>
      <c r="M24" s="64" t="s">
        <v>84</v>
      </c>
      <c r="N24" s="64" t="s">
        <v>2509</v>
      </c>
      <c r="P24" s="120"/>
      <c r="Q24" s="74" t="s">
        <v>2549</v>
      </c>
      <c r="R24" s="62">
        <v>1</v>
      </c>
    </row>
    <row r="25" spans="1:18" ht="14.5" customHeight="1" x14ac:dyDescent="0.35">
      <c r="A25" s="57">
        <v>170</v>
      </c>
      <c r="B25" s="57" t="s">
        <v>1129</v>
      </c>
      <c r="C25" s="57">
        <v>2023</v>
      </c>
      <c r="E25" s="38" t="s">
        <v>2562</v>
      </c>
      <c r="G25" s="63" t="s">
        <v>2580</v>
      </c>
      <c r="H25" s="63" t="s">
        <v>2507</v>
      </c>
      <c r="I25" s="63" t="s">
        <v>2580</v>
      </c>
      <c r="J25" s="63" t="s">
        <v>2563</v>
      </c>
      <c r="K25" s="63" t="s">
        <v>2507</v>
      </c>
      <c r="L25" s="63" t="s">
        <v>2509</v>
      </c>
      <c r="M25" s="63" t="s">
        <v>84</v>
      </c>
      <c r="N25" s="63" t="s">
        <v>2509</v>
      </c>
      <c r="P25" s="120"/>
      <c r="Q25" s="75" t="s">
        <v>2551</v>
      </c>
      <c r="R25" s="61">
        <v>1</v>
      </c>
    </row>
    <row r="26" spans="1:18" ht="14.5" customHeight="1" x14ac:dyDescent="0.35">
      <c r="A26" s="58">
        <v>192</v>
      </c>
      <c r="B26" s="58" t="s">
        <v>1262</v>
      </c>
      <c r="C26" s="58">
        <v>2022</v>
      </c>
      <c r="E26" s="40" t="s">
        <v>2436</v>
      </c>
      <c r="G26" s="64" t="s">
        <v>2580</v>
      </c>
      <c r="H26" s="64" t="s">
        <v>2524</v>
      </c>
      <c r="I26" s="64" t="s">
        <v>2509</v>
      </c>
      <c r="J26" s="64" t="s">
        <v>84</v>
      </c>
      <c r="K26" s="64" t="s">
        <v>2524</v>
      </c>
      <c r="L26" s="64" t="s">
        <v>2580</v>
      </c>
      <c r="M26" s="64" t="s">
        <v>2565</v>
      </c>
      <c r="N26" s="64" t="s">
        <v>2509</v>
      </c>
      <c r="P26" s="120"/>
      <c r="Q26" s="74" t="s">
        <v>2552</v>
      </c>
      <c r="R26" s="62">
        <v>4</v>
      </c>
    </row>
    <row r="27" spans="1:18" ht="14.5" customHeight="1" x14ac:dyDescent="0.35">
      <c r="A27" s="57">
        <v>199</v>
      </c>
      <c r="B27" s="57" t="s">
        <v>1299</v>
      </c>
      <c r="C27" s="57">
        <v>2022</v>
      </c>
      <c r="E27" s="38" t="s">
        <v>2441</v>
      </c>
      <c r="G27" s="63" t="s">
        <v>2580</v>
      </c>
      <c r="H27" s="63" t="s">
        <v>2524</v>
      </c>
      <c r="I27" s="63" t="s">
        <v>2580</v>
      </c>
      <c r="J27" s="63" t="s">
        <v>2565</v>
      </c>
      <c r="K27" s="63" t="s">
        <v>2524</v>
      </c>
      <c r="L27" s="63" t="s">
        <v>2580</v>
      </c>
      <c r="M27" s="63" t="s">
        <v>2565</v>
      </c>
      <c r="N27" s="63" t="s">
        <v>2509</v>
      </c>
      <c r="P27" s="120"/>
      <c r="Q27" s="75" t="s">
        <v>2553</v>
      </c>
      <c r="R27" s="61">
        <v>1</v>
      </c>
    </row>
    <row r="28" spans="1:18" ht="14.5" customHeight="1" x14ac:dyDescent="0.35">
      <c r="A28" s="58">
        <v>256</v>
      </c>
      <c r="B28" s="58" t="s">
        <v>1628</v>
      </c>
      <c r="C28" s="58">
        <v>2021</v>
      </c>
      <c r="E28" s="40" t="s">
        <v>2448</v>
      </c>
      <c r="G28" s="64" t="s">
        <v>2580</v>
      </c>
      <c r="H28" s="64" t="s">
        <v>2507</v>
      </c>
      <c r="I28" s="64" t="s">
        <v>2509</v>
      </c>
      <c r="J28" s="64" t="s">
        <v>84</v>
      </c>
      <c r="K28" s="64" t="s">
        <v>2507</v>
      </c>
      <c r="L28" s="64" t="s">
        <v>2580</v>
      </c>
      <c r="M28" s="64" t="s">
        <v>2516</v>
      </c>
      <c r="N28" s="64" t="s">
        <v>2509</v>
      </c>
      <c r="P28" s="120"/>
      <c r="Q28" s="74" t="s">
        <v>2559</v>
      </c>
      <c r="R28" s="62">
        <v>1</v>
      </c>
    </row>
    <row r="29" spans="1:18" ht="14.5" customHeight="1" x14ac:dyDescent="0.35">
      <c r="A29" s="57">
        <v>271</v>
      </c>
      <c r="B29" s="57" t="s">
        <v>1710</v>
      </c>
      <c r="C29" s="57">
        <v>2021</v>
      </c>
      <c r="E29" s="38" t="s">
        <v>2453</v>
      </c>
      <c r="G29" s="63" t="s">
        <v>2580</v>
      </c>
      <c r="H29" s="63" t="s">
        <v>2569</v>
      </c>
      <c r="I29" s="63" t="s">
        <v>2580</v>
      </c>
      <c r="J29" s="63" t="s">
        <v>2570</v>
      </c>
      <c r="K29" s="63" t="s">
        <v>2569</v>
      </c>
      <c r="L29" s="63" t="s">
        <v>2580</v>
      </c>
      <c r="M29" s="63" t="s">
        <v>2571</v>
      </c>
      <c r="N29" s="63" t="s">
        <v>2509</v>
      </c>
      <c r="P29" s="120"/>
      <c r="Q29" s="75" t="s">
        <v>2561</v>
      </c>
      <c r="R29" s="61">
        <v>1</v>
      </c>
    </row>
    <row r="30" spans="1:18" ht="14.5" customHeight="1" x14ac:dyDescent="0.35">
      <c r="A30" s="58">
        <v>289</v>
      </c>
      <c r="B30" s="58" t="s">
        <v>1811</v>
      </c>
      <c r="C30" s="58">
        <v>2020</v>
      </c>
      <c r="E30" s="40" t="s">
        <v>2461</v>
      </c>
      <c r="G30" s="64" t="s">
        <v>2580</v>
      </c>
      <c r="H30" s="64" t="s">
        <v>2507</v>
      </c>
      <c r="I30" s="64" t="s">
        <v>2580</v>
      </c>
      <c r="J30" s="64" t="s">
        <v>2573</v>
      </c>
      <c r="K30" s="64" t="s">
        <v>2507</v>
      </c>
      <c r="L30" s="64" t="s">
        <v>2509</v>
      </c>
      <c r="M30" s="64" t="s">
        <v>84</v>
      </c>
      <c r="N30" s="64" t="s">
        <v>2509</v>
      </c>
      <c r="P30" s="120"/>
      <c r="Q30" s="74" t="s">
        <v>2532</v>
      </c>
      <c r="R30" s="62">
        <v>1</v>
      </c>
    </row>
    <row r="31" spans="1:18" ht="14.5" customHeight="1" x14ac:dyDescent="0.35">
      <c r="A31" s="57">
        <v>294</v>
      </c>
      <c r="B31" s="57" t="s">
        <v>1837</v>
      </c>
      <c r="C31" s="57">
        <v>2020</v>
      </c>
      <c r="E31" s="38" t="s">
        <v>2465</v>
      </c>
      <c r="G31" s="63" t="s">
        <v>2580</v>
      </c>
      <c r="H31" s="63" t="s">
        <v>2507</v>
      </c>
      <c r="I31" s="63" t="s">
        <v>2509</v>
      </c>
      <c r="J31" s="63" t="s">
        <v>84</v>
      </c>
      <c r="K31" s="63" t="s">
        <v>84</v>
      </c>
      <c r="L31" s="63" t="s">
        <v>2580</v>
      </c>
      <c r="M31" s="63" t="s">
        <v>2516</v>
      </c>
      <c r="N31" s="63" t="s">
        <v>2509</v>
      </c>
      <c r="P31" s="120"/>
      <c r="Q31" s="75" t="s">
        <v>2564</v>
      </c>
      <c r="R31" s="61">
        <v>1</v>
      </c>
    </row>
    <row r="32" spans="1:18" ht="14.5" customHeight="1" x14ac:dyDescent="0.35">
      <c r="A32" s="58">
        <v>297</v>
      </c>
      <c r="B32" s="58" t="s">
        <v>44</v>
      </c>
      <c r="C32" s="58">
        <v>2020</v>
      </c>
      <c r="E32" s="40" t="s">
        <v>2574</v>
      </c>
      <c r="G32" s="64" t="s">
        <v>2580</v>
      </c>
      <c r="H32" s="64" t="s">
        <v>2524</v>
      </c>
      <c r="I32" s="64" t="s">
        <v>2580</v>
      </c>
      <c r="J32" s="64" t="s">
        <v>84</v>
      </c>
      <c r="K32" s="64" t="s">
        <v>84</v>
      </c>
      <c r="L32" s="64" t="s">
        <v>2509</v>
      </c>
      <c r="M32" s="64" t="s">
        <v>84</v>
      </c>
      <c r="N32" s="64" t="s">
        <v>2509</v>
      </c>
      <c r="P32" s="120"/>
      <c r="Q32" s="74" t="s">
        <v>2566</v>
      </c>
      <c r="R32" s="62">
        <v>1</v>
      </c>
    </row>
    <row r="33" spans="1:18" ht="14.5" customHeight="1" x14ac:dyDescent="0.35">
      <c r="A33" s="57">
        <v>311</v>
      </c>
      <c r="B33" s="57" t="s">
        <v>1932</v>
      </c>
      <c r="C33" s="57">
        <v>2019</v>
      </c>
      <c r="E33" s="38" t="s">
        <v>2575</v>
      </c>
      <c r="G33" s="63" t="s">
        <v>2580</v>
      </c>
      <c r="H33" s="63" t="s">
        <v>2524</v>
      </c>
      <c r="I33" s="63" t="s">
        <v>2509</v>
      </c>
      <c r="J33" s="63" t="s">
        <v>84</v>
      </c>
      <c r="K33" s="63" t="s">
        <v>84</v>
      </c>
      <c r="L33" s="63" t="s">
        <v>2580</v>
      </c>
      <c r="M33" s="63" t="s">
        <v>2565</v>
      </c>
      <c r="N33" s="63" t="s">
        <v>2580</v>
      </c>
      <c r="P33" s="120"/>
      <c r="Q33" s="75" t="s">
        <v>2567</v>
      </c>
      <c r="R33" s="61">
        <v>1</v>
      </c>
    </row>
    <row r="34" spans="1:18" x14ac:dyDescent="0.35">
      <c r="P34" s="120"/>
      <c r="Q34" s="74" t="s">
        <v>2568</v>
      </c>
      <c r="R34" s="62">
        <v>1</v>
      </c>
    </row>
    <row r="35" spans="1:18" x14ac:dyDescent="0.35">
      <c r="P35" s="120"/>
      <c r="Q35" s="75" t="s">
        <v>2565</v>
      </c>
      <c r="R35" s="61">
        <v>2</v>
      </c>
    </row>
    <row r="36" spans="1:18" x14ac:dyDescent="0.35">
      <c r="P36" s="120"/>
      <c r="Q36" s="74" t="s">
        <v>2572</v>
      </c>
      <c r="R36" s="62">
        <v>1</v>
      </c>
    </row>
    <row r="37" spans="1:18" x14ac:dyDescent="0.35">
      <c r="P37" s="120"/>
      <c r="Q37" s="75" t="s">
        <v>2537</v>
      </c>
      <c r="R37" s="61">
        <v>1</v>
      </c>
    </row>
    <row r="38" spans="1:18" x14ac:dyDescent="0.35">
      <c r="P38" s="120"/>
      <c r="Q38" s="74" t="s">
        <v>2576</v>
      </c>
      <c r="R38" s="62">
        <v>1</v>
      </c>
    </row>
    <row r="39" spans="1:18" ht="15" thickBot="1" x14ac:dyDescent="0.4">
      <c r="P39" s="120"/>
      <c r="Q39" s="90" t="s">
        <v>2528</v>
      </c>
      <c r="R39" s="91">
        <v>9</v>
      </c>
    </row>
    <row r="42" spans="1:18" ht="15" thickBot="1" x14ac:dyDescent="0.4">
      <c r="Q42" s="87" t="s">
        <v>2530</v>
      </c>
      <c r="R42" s="87" t="s">
        <v>2516</v>
      </c>
    </row>
    <row r="43" spans="1:18" x14ac:dyDescent="0.35">
      <c r="P43" s="85">
        <v>2019</v>
      </c>
      <c r="Q43" s="83">
        <f>COUNTIF(M$33,"*DWave")</f>
        <v>1</v>
      </c>
      <c r="R43" s="66">
        <f>COUNTIF(M$33,"*IBM Quantum*")</f>
        <v>0</v>
      </c>
    </row>
    <row r="44" spans="1:18" x14ac:dyDescent="0.35">
      <c r="P44" s="85">
        <v>2020</v>
      </c>
      <c r="Q44" s="81">
        <f>COUNTIF(M$30:M$32,"*Dwave*")</f>
        <v>0</v>
      </c>
      <c r="R44" s="65">
        <f>COUNTIF(M$30:M$32,"*IBM Quantum*")</f>
        <v>1</v>
      </c>
    </row>
    <row r="45" spans="1:18" x14ac:dyDescent="0.35">
      <c r="P45" s="85">
        <v>2021</v>
      </c>
      <c r="Q45" s="83">
        <f>COUNTIF(M$28:M$29,"*Dwave*")</f>
        <v>0</v>
      </c>
      <c r="R45" s="66">
        <f>COUNTIF(M$28:M$29,"*IBM Quantum*")</f>
        <v>1</v>
      </c>
    </row>
    <row r="46" spans="1:18" x14ac:dyDescent="0.35">
      <c r="P46" s="85">
        <v>2022</v>
      </c>
      <c r="Q46" s="81">
        <f>COUNTIF(M$26:M$27,"*Dwave*")</f>
        <v>2</v>
      </c>
      <c r="R46" s="65">
        <f>COUNTIF(M$26:M$27,"*IBM Quantum*")</f>
        <v>0</v>
      </c>
    </row>
    <row r="47" spans="1:18" x14ac:dyDescent="0.35">
      <c r="P47" s="85">
        <v>2023</v>
      </c>
      <c r="Q47" s="83">
        <f>COUNTIF(M$15:M$25,"*Dwave*")</f>
        <v>1</v>
      </c>
      <c r="R47" s="66">
        <f>COUNTIF(M$15:M$25,"*IBM Quantum*")</f>
        <v>2</v>
      </c>
    </row>
    <row r="48" spans="1:18" x14ac:dyDescent="0.35">
      <c r="P48" s="85">
        <v>2024</v>
      </c>
      <c r="Q48" s="81">
        <f>COUNTIF(M$3:M$14,"*Dwave*")</f>
        <v>2</v>
      </c>
      <c r="R48" s="65">
        <f>COUNTIF(M$3:M$14,"*IBM Quantum*")</f>
        <v>4</v>
      </c>
    </row>
    <row r="50" spans="16:18" ht="29.5" thickBot="1" x14ac:dyDescent="0.4">
      <c r="Q50" s="86" t="s">
        <v>2577</v>
      </c>
      <c r="R50" s="86" t="s">
        <v>2578</v>
      </c>
    </row>
    <row r="51" spans="16:18" x14ac:dyDescent="0.35">
      <c r="P51" s="85">
        <v>2019</v>
      </c>
      <c r="Q51" s="83">
        <f>COUNTIF(I33,"Yes")</f>
        <v>0</v>
      </c>
      <c r="R51" s="66">
        <f>COUNTIF(L33,"Yes")</f>
        <v>1</v>
      </c>
    </row>
    <row r="52" spans="16:18" x14ac:dyDescent="0.35">
      <c r="P52" s="85">
        <v>2020</v>
      </c>
      <c r="Q52" s="81">
        <f>COUNTIF(I30:I32,"Yes")</f>
        <v>2</v>
      </c>
      <c r="R52" s="65">
        <f>COUNTIF(L30:L32,"Yes")</f>
        <v>1</v>
      </c>
    </row>
    <row r="53" spans="16:18" x14ac:dyDescent="0.35">
      <c r="P53" s="85">
        <v>2021</v>
      </c>
      <c r="Q53" s="83">
        <f>COUNTIF(I28:I29,"Yes")</f>
        <v>1</v>
      </c>
      <c r="R53" s="66">
        <f>COUNTIF(L28:L29,"Yes")</f>
        <v>2</v>
      </c>
    </row>
    <row r="54" spans="16:18" x14ac:dyDescent="0.35">
      <c r="P54" s="85">
        <v>2022</v>
      </c>
      <c r="Q54" s="81">
        <f>COUNTIF(I28:I29,"Yes")</f>
        <v>1</v>
      </c>
      <c r="R54" s="65">
        <f>COUNTIF(L28:L29,"Yes")</f>
        <v>2</v>
      </c>
    </row>
    <row r="55" spans="16:18" x14ac:dyDescent="0.35">
      <c r="P55" s="85">
        <v>2023</v>
      </c>
      <c r="Q55" s="83">
        <f>COUNTIF(I15:I25,"Yes")</f>
        <v>10</v>
      </c>
      <c r="R55" s="66">
        <f>COUNTIF(L15:L25,"Yes")</f>
        <v>3</v>
      </c>
    </row>
    <row r="56" spans="16:18" x14ac:dyDescent="0.35">
      <c r="P56" s="85">
        <v>2024</v>
      </c>
      <c r="Q56" s="81">
        <f>COUNTIF(I3:I14,"Yes")</f>
        <v>9</v>
      </c>
      <c r="R56" s="65">
        <f>COUNTIF(L3:L14,"Yes")</f>
        <v>5</v>
      </c>
    </row>
  </sheetData>
  <mergeCells count="6">
    <mergeCell ref="P22:P39"/>
    <mergeCell ref="Q6:R6"/>
    <mergeCell ref="Q17:R17"/>
    <mergeCell ref="P7:P10"/>
    <mergeCell ref="P11:P15"/>
    <mergeCell ref="P18:P21"/>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0C64-010B-4F43-B824-9B6688DEF220}">
  <dimension ref="A1:S35"/>
  <sheetViews>
    <sheetView zoomScale="85" zoomScaleNormal="85" workbookViewId="0"/>
  </sheetViews>
  <sheetFormatPr baseColWidth="10" defaultRowHeight="14.5" x14ac:dyDescent="0.35"/>
  <cols>
    <col min="1" max="1" width="3.81640625" bestFit="1" customWidth="1"/>
    <col min="2" max="2" width="9.08984375" customWidth="1"/>
    <col min="3" max="3" width="4.81640625" bestFit="1" customWidth="1"/>
    <col min="4" max="4" width="3.26953125" customWidth="1"/>
    <col min="5" max="5" width="35.54296875" customWidth="1"/>
    <col min="7" max="7" width="21.08984375" customWidth="1"/>
    <col min="10" max="10" width="28.7265625" customWidth="1"/>
    <col min="13" max="13" width="26.453125" customWidth="1"/>
    <col min="16" max="16" width="25.90625" bestFit="1" customWidth="1"/>
    <col min="19" max="20" width="11.453125" customWidth="1"/>
  </cols>
  <sheetData>
    <row r="1" spans="1:19" ht="15" thickBot="1" x14ac:dyDescent="0.4">
      <c r="Q1" s="87" t="s">
        <v>2644</v>
      </c>
      <c r="R1" s="87" t="s">
        <v>2645</v>
      </c>
      <c r="S1" s="87"/>
    </row>
    <row r="2" spans="1:19" ht="17" customHeight="1" thickBot="1" x14ac:dyDescent="0.4">
      <c r="A2" s="2" t="s">
        <v>0</v>
      </c>
      <c r="B2" s="2" t="s">
        <v>1</v>
      </c>
      <c r="C2" s="2" t="s">
        <v>3</v>
      </c>
      <c r="E2" s="25" t="s">
        <v>2300</v>
      </c>
      <c r="G2" s="124" t="s">
        <v>2583</v>
      </c>
      <c r="H2" s="125"/>
      <c r="J2" s="124" t="s">
        <v>2584</v>
      </c>
      <c r="K2" s="125"/>
      <c r="M2" s="124" t="s">
        <v>2585</v>
      </c>
      <c r="N2" s="125"/>
      <c r="P2" s="73" t="s">
        <v>2639</v>
      </c>
      <c r="Q2" s="80">
        <v>49</v>
      </c>
      <c r="R2" s="99">
        <f>(Q2*100)/Q$7</f>
        <v>30.246913580246915</v>
      </c>
      <c r="S2" s="101">
        <v>0.3</v>
      </c>
    </row>
    <row r="3" spans="1:19" ht="17" customHeight="1" x14ac:dyDescent="0.35">
      <c r="A3" s="57">
        <v>10</v>
      </c>
      <c r="B3" s="57" t="s">
        <v>126</v>
      </c>
      <c r="C3" s="57">
        <v>2024</v>
      </c>
      <c r="E3" s="59" t="s">
        <v>2310</v>
      </c>
      <c r="G3" s="63" t="s">
        <v>2586</v>
      </c>
      <c r="H3" s="105">
        <f>COUNTIF(E3:E35,"*erformance*")</f>
        <v>12</v>
      </c>
      <c r="J3" s="63" t="s">
        <v>2588</v>
      </c>
      <c r="K3" s="105">
        <f>COUNTIF(E3:E35,"*umber of qubit*")</f>
        <v>12</v>
      </c>
      <c r="M3" s="63" t="s">
        <v>2589</v>
      </c>
      <c r="N3" s="105">
        <f>COUNTIF(E3:E35,"*uitability*")</f>
        <v>1</v>
      </c>
      <c r="P3" s="73" t="s">
        <v>2640</v>
      </c>
      <c r="Q3" s="98">
        <v>36</v>
      </c>
      <c r="R3" s="100">
        <f>(Q3*100)/Q$7</f>
        <v>22.222222222222221</v>
      </c>
      <c r="S3" s="102">
        <v>0.22</v>
      </c>
    </row>
    <row r="4" spans="1:19" ht="17" customHeight="1" x14ac:dyDescent="0.35">
      <c r="A4" s="58">
        <v>12</v>
      </c>
      <c r="B4" s="58" t="s">
        <v>140</v>
      </c>
      <c r="C4" s="58">
        <v>2024</v>
      </c>
      <c r="E4" s="40"/>
      <c r="G4" s="64" t="s">
        <v>2340</v>
      </c>
      <c r="H4" s="106">
        <f>COUNTIF(E3:E35,"*fficiency*")</f>
        <v>7</v>
      </c>
      <c r="J4" s="64" t="s">
        <v>2590</v>
      </c>
      <c r="K4" s="106">
        <f>COUNTIF(E3:E35,"*epth*")</f>
        <v>9</v>
      </c>
      <c r="M4" s="64" t="s">
        <v>2591</v>
      </c>
      <c r="N4" s="106">
        <f>COUNTIF(E3:E35,"*ommunication cost*")</f>
        <v>1</v>
      </c>
      <c r="P4" s="73" t="s">
        <v>2641</v>
      </c>
      <c r="Q4" s="80">
        <v>58</v>
      </c>
      <c r="R4" s="99">
        <f>(Q4*100)/Q$7</f>
        <v>35.802469135802468</v>
      </c>
      <c r="S4" s="101">
        <v>0.36</v>
      </c>
    </row>
    <row r="5" spans="1:19" ht="17" customHeight="1" x14ac:dyDescent="0.35">
      <c r="A5" s="57">
        <v>16</v>
      </c>
      <c r="B5" s="57" t="s">
        <v>167</v>
      </c>
      <c r="C5" s="57">
        <v>2024</v>
      </c>
      <c r="E5" s="38" t="s">
        <v>2319</v>
      </c>
      <c r="G5" s="63" t="s">
        <v>2587</v>
      </c>
      <c r="H5" s="105">
        <f>COUNTIF(E3:E35,"*peedup*")</f>
        <v>12</v>
      </c>
      <c r="J5" s="63" t="s">
        <v>2593</v>
      </c>
      <c r="K5" s="105">
        <f>COUNTIF(E3:E35,"*hallow*")</f>
        <v>3</v>
      </c>
      <c r="M5" s="63" t="s">
        <v>2594</v>
      </c>
      <c r="N5" s="105">
        <f>COUNTIF(E3:E35,"*hots*")</f>
        <v>4</v>
      </c>
      <c r="P5" s="73" t="s">
        <v>2642</v>
      </c>
      <c r="Q5" s="98">
        <v>11</v>
      </c>
      <c r="R5" s="100">
        <f>(Q5*100)/Q$7</f>
        <v>6.7901234567901234</v>
      </c>
      <c r="S5" s="102">
        <v>7.0000000000000007E-2</v>
      </c>
    </row>
    <row r="6" spans="1:19" ht="17" customHeight="1" thickBot="1" x14ac:dyDescent="0.4">
      <c r="A6" s="58">
        <v>39</v>
      </c>
      <c r="B6" s="58" t="s">
        <v>318</v>
      </c>
      <c r="C6" s="58">
        <v>2024</v>
      </c>
      <c r="E6" s="40" t="s">
        <v>2330</v>
      </c>
      <c r="G6" s="64" t="s">
        <v>2597</v>
      </c>
      <c r="H6" s="106">
        <f>COUNTIF(E3:E35,"*omputational speed*")</f>
        <v>2</v>
      </c>
      <c r="J6" s="64" t="s">
        <v>2598</v>
      </c>
      <c r="K6" s="106">
        <f>COUNTIF(E3:E35,"*umber of gates*")</f>
        <v>3</v>
      </c>
      <c r="M6" s="64" t="s">
        <v>2599</v>
      </c>
      <c r="N6" s="106">
        <f>COUNTIF(E3:E35,"*ount*")</f>
        <v>1</v>
      </c>
      <c r="P6" s="73" t="s">
        <v>2643</v>
      </c>
      <c r="Q6" s="92">
        <v>8</v>
      </c>
      <c r="R6" s="99">
        <f>(Q6*100)/Q$7</f>
        <v>4.9382716049382713</v>
      </c>
      <c r="S6" s="101">
        <v>0.05</v>
      </c>
    </row>
    <row r="7" spans="1:19" ht="17" customHeight="1" thickBot="1" x14ac:dyDescent="0.4">
      <c r="A7" s="57">
        <v>41</v>
      </c>
      <c r="B7" s="57" t="s">
        <v>331</v>
      </c>
      <c r="C7" s="57">
        <v>2024</v>
      </c>
      <c r="E7" s="38" t="s">
        <v>2596</v>
      </c>
      <c r="G7" s="63" t="s">
        <v>2600</v>
      </c>
      <c r="H7" s="105">
        <f>COUNTIF(E3:E35,"*xecution time*")</f>
        <v>3</v>
      </c>
      <c r="J7" s="63" t="s">
        <v>2601</v>
      </c>
      <c r="K7" s="105">
        <f>COUNTIF(E3:E35,"*roblem size*")</f>
        <v>2</v>
      </c>
      <c r="M7" s="63" t="s">
        <v>2602</v>
      </c>
      <c r="N7" s="105">
        <f>COUNTIF(E3:E35,"*uantum utility*")</f>
        <v>1</v>
      </c>
      <c r="Q7" s="103">
        <f>SUM(Q2:Q6)</f>
        <v>162</v>
      </c>
    </row>
    <row r="8" spans="1:19" ht="17" customHeight="1" thickBot="1" x14ac:dyDescent="0.4">
      <c r="A8" s="58">
        <v>50</v>
      </c>
      <c r="B8" s="58" t="s">
        <v>388</v>
      </c>
      <c r="C8" s="58">
        <v>2024</v>
      </c>
      <c r="E8" s="40" t="s">
        <v>2340</v>
      </c>
      <c r="G8" s="64" t="s">
        <v>2603</v>
      </c>
      <c r="H8" s="106">
        <f>COUNTIF(E3:E35,"*untime*")</f>
        <v>4</v>
      </c>
      <c r="J8" s="64" t="s">
        <v>2604</v>
      </c>
      <c r="K8" s="106">
        <f>COUNTIF(E3:E35,"*omputational complexity*")</f>
        <v>3</v>
      </c>
      <c r="N8" s="104">
        <f>SUM(N3:N7)</f>
        <v>8</v>
      </c>
    </row>
    <row r="9" spans="1:19" ht="17" customHeight="1" x14ac:dyDescent="0.35">
      <c r="A9" s="57">
        <v>61</v>
      </c>
      <c r="B9" s="57" t="s">
        <v>454</v>
      </c>
      <c r="C9" s="57">
        <v>2024</v>
      </c>
      <c r="E9" s="38" t="s">
        <v>2343</v>
      </c>
      <c r="G9" s="63" t="s">
        <v>2607</v>
      </c>
      <c r="H9" s="105">
        <f>COUNTIF(E3:E35,"*omputational time*")</f>
        <v>1</v>
      </c>
      <c r="J9" s="63" t="s">
        <v>2592</v>
      </c>
      <c r="K9" s="105">
        <f>COUNTIF(E3:E35,"*omplexity*")</f>
        <v>12</v>
      </c>
    </row>
    <row r="10" spans="1:19" ht="17" customHeight="1" x14ac:dyDescent="0.35">
      <c r="A10" s="58">
        <v>66</v>
      </c>
      <c r="B10" s="58" t="s">
        <v>485</v>
      </c>
      <c r="C10" s="58">
        <v>2024</v>
      </c>
      <c r="E10" s="40" t="s">
        <v>2606</v>
      </c>
      <c r="G10" s="64" t="s">
        <v>2609</v>
      </c>
      <c r="H10" s="106">
        <f>COUNTIF(E3:E35,"*omputational cost*")</f>
        <v>2</v>
      </c>
      <c r="J10" s="64" t="s">
        <v>2610</v>
      </c>
      <c r="K10" s="106">
        <f>COUNTIF(E3:E35,"*emory consumption*")</f>
        <v>1</v>
      </c>
    </row>
    <row r="11" spans="1:19" ht="17" customHeight="1" x14ac:dyDescent="0.35">
      <c r="A11" s="57">
        <v>69</v>
      </c>
      <c r="B11" s="57" t="s">
        <v>504</v>
      </c>
      <c r="C11" s="57">
        <v>2024</v>
      </c>
      <c r="E11" s="38" t="s">
        <v>2356</v>
      </c>
      <c r="G11" s="63" t="s">
        <v>2612</v>
      </c>
      <c r="H11" s="105">
        <f>COUNTIF(E3:E35,"*ime-to-solution*")</f>
        <v>1</v>
      </c>
      <c r="J11" s="63" t="s">
        <v>2613</v>
      </c>
      <c r="K11" s="105">
        <f>COUNTIF(E3:E35,"*ost-effective*")</f>
        <v>1</v>
      </c>
    </row>
    <row r="12" spans="1:19" ht="17" customHeight="1" thickBot="1" x14ac:dyDescent="0.4">
      <c r="A12" s="58">
        <v>72</v>
      </c>
      <c r="B12" s="58" t="s">
        <v>522</v>
      </c>
      <c r="C12" s="58">
        <v>2024</v>
      </c>
      <c r="E12" s="40" t="s">
        <v>2361</v>
      </c>
      <c r="G12" s="64" t="s">
        <v>2611</v>
      </c>
      <c r="H12" s="107">
        <f>COUNTIF(E3:E35,"*ffectiveness*")</f>
        <v>5</v>
      </c>
      <c r="J12" s="64" t="s">
        <v>2614</v>
      </c>
      <c r="K12" s="107">
        <f>COUNTIF(E3:E35,"*calability*")+1</f>
        <v>4</v>
      </c>
    </row>
    <row r="13" spans="1:19" ht="17" customHeight="1" thickBot="1" x14ac:dyDescent="0.4">
      <c r="A13" s="57">
        <v>77</v>
      </c>
      <c r="B13" s="57" t="s">
        <v>552</v>
      </c>
      <c r="C13" s="57">
        <v>2024</v>
      </c>
      <c r="E13" s="38" t="s">
        <v>2016</v>
      </c>
      <c r="H13" s="104">
        <f>SUM(H3:H12)</f>
        <v>49</v>
      </c>
      <c r="J13" s="63" t="s">
        <v>2615</v>
      </c>
      <c r="K13" s="105">
        <f>COUNTIF(E3:E35,"*ccesibility*")</f>
        <v>1</v>
      </c>
    </row>
    <row r="14" spans="1:19" ht="17" customHeight="1" x14ac:dyDescent="0.35">
      <c r="A14" s="58">
        <v>78</v>
      </c>
      <c r="B14" s="58" t="s">
        <v>559</v>
      </c>
      <c r="C14" s="58">
        <v>2024</v>
      </c>
      <c r="E14" s="40" t="s">
        <v>2371</v>
      </c>
      <c r="J14" s="64" t="s">
        <v>2617</v>
      </c>
      <c r="K14" s="106">
        <f>COUNTIF(E3:E35,"*xpressivity*")</f>
        <v>1</v>
      </c>
    </row>
    <row r="15" spans="1:19" ht="17" customHeight="1" thickBot="1" x14ac:dyDescent="0.4">
      <c r="A15" s="57">
        <v>99</v>
      </c>
      <c r="B15" s="57" t="s">
        <v>689</v>
      </c>
      <c r="C15" s="57">
        <v>2023</v>
      </c>
      <c r="E15" s="38" t="s">
        <v>2378</v>
      </c>
      <c r="G15" s="124" t="s">
        <v>2619</v>
      </c>
      <c r="H15" s="125"/>
      <c r="J15" s="63" t="s">
        <v>2618</v>
      </c>
      <c r="K15" s="105">
        <f>COUNTIF(E3:E35,"*ost function*")</f>
        <v>3</v>
      </c>
    </row>
    <row r="16" spans="1:19" ht="17" customHeight="1" x14ac:dyDescent="0.35">
      <c r="A16" s="58">
        <v>105</v>
      </c>
      <c r="B16" s="58" t="s">
        <v>728</v>
      </c>
      <c r="C16" s="58">
        <v>2023</v>
      </c>
      <c r="E16" s="40" t="s">
        <v>2383</v>
      </c>
      <c r="G16" s="63" t="s">
        <v>2595</v>
      </c>
      <c r="H16" s="105">
        <f>COUNTIF(E3:E35,"*ccuracy*")</f>
        <v>9</v>
      </c>
      <c r="J16" s="64" t="s">
        <v>2620</v>
      </c>
      <c r="K16" s="106">
        <f>COUNTIF(E3:E35,"*oss function*")</f>
        <v>1</v>
      </c>
    </row>
    <row r="17" spans="1:11" ht="17" customHeight="1" x14ac:dyDescent="0.35">
      <c r="A17" s="57">
        <v>108</v>
      </c>
      <c r="B17" s="57" t="s">
        <v>747</v>
      </c>
      <c r="C17" s="57">
        <v>2023</v>
      </c>
      <c r="E17" s="38" t="s">
        <v>2387</v>
      </c>
      <c r="G17" s="64" t="s">
        <v>2626</v>
      </c>
      <c r="H17" s="106">
        <f>COUNTIF(E3:E35,"*recision*")</f>
        <v>1</v>
      </c>
      <c r="J17" s="63" t="s">
        <v>2623</v>
      </c>
      <c r="K17" s="105">
        <f>COUNTIF(E3:E35,"*earning rate*")</f>
        <v>1</v>
      </c>
    </row>
    <row r="18" spans="1:11" ht="17" customHeight="1" thickBot="1" x14ac:dyDescent="0.4">
      <c r="A18" s="58">
        <v>115</v>
      </c>
      <c r="B18" s="58" t="s">
        <v>791</v>
      </c>
      <c r="C18" s="58">
        <v>2023</v>
      </c>
      <c r="E18" s="40" t="s">
        <v>2622</v>
      </c>
      <c r="G18" s="63" t="s">
        <v>2627</v>
      </c>
      <c r="H18" s="105">
        <f>COUNTIF(E3:E35,"*eliability*")</f>
        <v>1</v>
      </c>
      <c r="J18" s="64" t="s">
        <v>2625</v>
      </c>
      <c r="K18" s="106">
        <f>COUNTIF(E3:E35,"*raining time*")</f>
        <v>1</v>
      </c>
    </row>
    <row r="19" spans="1:11" ht="17" customHeight="1" thickBot="1" x14ac:dyDescent="0.4">
      <c r="A19" s="57">
        <v>117</v>
      </c>
      <c r="B19" s="57" t="s">
        <v>804</v>
      </c>
      <c r="C19" s="57">
        <v>2023</v>
      </c>
      <c r="E19" s="38" t="s">
        <v>2397</v>
      </c>
      <c r="G19" s="64" t="s">
        <v>2605</v>
      </c>
      <c r="H19" s="106">
        <f>COUNTIF(E3:E35,"*uality*")+1</f>
        <v>7</v>
      </c>
      <c r="K19" s="104">
        <f>SUM(K3:K18)</f>
        <v>58</v>
      </c>
    </row>
    <row r="20" spans="1:11" ht="17" customHeight="1" x14ac:dyDescent="0.35">
      <c r="A20" s="58">
        <v>122</v>
      </c>
      <c r="B20" s="58" t="s">
        <v>836</v>
      </c>
      <c r="C20" s="58">
        <v>2023</v>
      </c>
      <c r="E20" s="40" t="s">
        <v>2401</v>
      </c>
      <c r="G20" s="63" t="s">
        <v>2621</v>
      </c>
      <c r="H20" s="105">
        <f>COUNTIF(E3:E35,"*tability*")</f>
        <v>3</v>
      </c>
    </row>
    <row r="21" spans="1:11" ht="17" customHeight="1" thickBot="1" x14ac:dyDescent="0.4">
      <c r="A21" s="57">
        <v>134</v>
      </c>
      <c r="B21" s="57" t="s">
        <v>906</v>
      </c>
      <c r="C21" s="57">
        <v>2023</v>
      </c>
      <c r="E21" s="38" t="s">
        <v>2407</v>
      </c>
      <c r="G21" s="64" t="s">
        <v>2624</v>
      </c>
      <c r="H21" s="106">
        <f>COUNTIF(E3:E35,"*idelity*")+1</f>
        <v>3</v>
      </c>
      <c r="J21" s="124" t="s">
        <v>2628</v>
      </c>
      <c r="K21" s="125"/>
    </row>
    <row r="22" spans="1:11" ht="17" customHeight="1" x14ac:dyDescent="0.35">
      <c r="A22" s="58">
        <v>135</v>
      </c>
      <c r="B22" s="58" t="s">
        <v>912</v>
      </c>
      <c r="C22" s="58">
        <v>2023</v>
      </c>
      <c r="E22" s="40" t="s">
        <v>2016</v>
      </c>
      <c r="G22" s="63" t="s">
        <v>2630</v>
      </c>
      <c r="H22" s="105">
        <f>COUNTIF(E3:E35,"*uccess probability*")</f>
        <v>1</v>
      </c>
      <c r="J22" s="63" t="s">
        <v>2629</v>
      </c>
      <c r="K22" s="105">
        <f>COUNTIF(E3:E35,"*uantum annealing sensitivity*")</f>
        <v>1</v>
      </c>
    </row>
    <row r="23" spans="1:11" ht="17" customHeight="1" x14ac:dyDescent="0.35">
      <c r="A23" s="57">
        <v>141</v>
      </c>
      <c r="B23" s="57" t="s">
        <v>949</v>
      </c>
      <c r="C23" s="57">
        <v>2023</v>
      </c>
      <c r="E23" s="38" t="s">
        <v>2414</v>
      </c>
      <c r="G23" s="64" t="s">
        <v>2608</v>
      </c>
      <c r="H23" s="106">
        <f>COUNTIF(E3:E35,"*robability*")</f>
        <v>7</v>
      </c>
      <c r="J23" s="64" t="s">
        <v>2616</v>
      </c>
      <c r="K23" s="106">
        <f>COUNTIF(E3:E35,"*eusability*")+1</f>
        <v>4</v>
      </c>
    </row>
    <row r="24" spans="1:11" ht="17" customHeight="1" x14ac:dyDescent="0.35">
      <c r="A24" s="58">
        <v>165</v>
      </c>
      <c r="B24" s="58" t="s">
        <v>1098</v>
      </c>
      <c r="C24" s="58">
        <v>2023</v>
      </c>
      <c r="E24" s="40" t="s">
        <v>2421</v>
      </c>
      <c r="G24" s="63" t="s">
        <v>2632</v>
      </c>
      <c r="H24" s="105">
        <f>COUNTIF(E3:E35,"*uccess rate*")</f>
        <v>2</v>
      </c>
      <c r="J24" s="63" t="s">
        <v>2631</v>
      </c>
      <c r="K24" s="105">
        <f>COUNTIF(E3:E35,"*omposability*")</f>
        <v>2</v>
      </c>
    </row>
    <row r="25" spans="1:11" ht="17" customHeight="1" x14ac:dyDescent="0.35">
      <c r="A25" s="57">
        <v>170</v>
      </c>
      <c r="B25" s="57" t="s">
        <v>1129</v>
      </c>
      <c r="C25" s="57">
        <v>2023</v>
      </c>
      <c r="E25" s="38" t="s">
        <v>2424</v>
      </c>
      <c r="G25" s="64" t="s">
        <v>2634</v>
      </c>
      <c r="H25" s="107">
        <f>COUNTIF(E3:E35,"*olution probability*")</f>
        <v>1</v>
      </c>
      <c r="J25" s="64" t="s">
        <v>2633</v>
      </c>
      <c r="K25" s="106">
        <f>COUNTIF(E3:E35,"*treamlined*")</f>
        <v>1</v>
      </c>
    </row>
    <row r="26" spans="1:11" ht="17" customHeight="1" thickBot="1" x14ac:dyDescent="0.4">
      <c r="A26" s="58">
        <v>192</v>
      </c>
      <c r="B26" s="58" t="s">
        <v>1262</v>
      </c>
      <c r="C26" s="58">
        <v>2022</v>
      </c>
      <c r="E26" s="40" t="s">
        <v>2437</v>
      </c>
      <c r="G26" s="63" t="s">
        <v>2637</v>
      </c>
      <c r="H26" s="105">
        <f>COUNTIF(E3:E35,"*rror probability*")</f>
        <v>1</v>
      </c>
      <c r="J26" s="63" t="s">
        <v>2635</v>
      </c>
      <c r="K26" s="105">
        <f>COUNTIF(E3:E35,"*ontrollability*")</f>
        <v>1</v>
      </c>
    </row>
    <row r="27" spans="1:11" ht="17" customHeight="1" thickBot="1" x14ac:dyDescent="0.4">
      <c r="A27" s="57">
        <v>199</v>
      </c>
      <c r="B27" s="57" t="s">
        <v>1299</v>
      </c>
      <c r="C27" s="57">
        <v>2022</v>
      </c>
      <c r="E27" s="38" t="s">
        <v>2442</v>
      </c>
      <c r="H27" s="104">
        <f>SUM(H16:H26)</f>
        <v>36</v>
      </c>
      <c r="J27" s="64" t="s">
        <v>2636</v>
      </c>
      <c r="K27" s="106">
        <f>COUNTIF(E3:E35,"*obustness*")</f>
        <v>2</v>
      </c>
    </row>
    <row r="28" spans="1:11" ht="17" customHeight="1" thickBot="1" x14ac:dyDescent="0.4">
      <c r="A28" s="58">
        <v>230</v>
      </c>
      <c r="B28" s="58" t="s">
        <v>1484</v>
      </c>
      <c r="C28" s="58">
        <v>2021</v>
      </c>
      <c r="E28" s="40" t="s">
        <v>2445</v>
      </c>
      <c r="K28" s="104">
        <f>SUM(K22:K27)</f>
        <v>11</v>
      </c>
    </row>
    <row r="29" spans="1:11" ht="17" customHeight="1" x14ac:dyDescent="0.35">
      <c r="A29" s="57">
        <v>256</v>
      </c>
      <c r="B29" s="57" t="s">
        <v>1628</v>
      </c>
      <c r="C29" s="57">
        <v>2021</v>
      </c>
      <c r="E29" s="38" t="s">
        <v>2449</v>
      </c>
    </row>
    <row r="30" spans="1:11" ht="17" customHeight="1" x14ac:dyDescent="0.35">
      <c r="A30" s="58">
        <v>271</v>
      </c>
      <c r="B30" s="58" t="s">
        <v>1710</v>
      </c>
      <c r="C30" s="58">
        <v>2021</v>
      </c>
      <c r="E30" s="40" t="s">
        <v>2454</v>
      </c>
    </row>
    <row r="31" spans="1:11" ht="17" customHeight="1" x14ac:dyDescent="0.35">
      <c r="A31" s="57">
        <v>289</v>
      </c>
      <c r="B31" s="57" t="s">
        <v>1811</v>
      </c>
      <c r="C31" s="57">
        <v>2020</v>
      </c>
      <c r="E31" s="38" t="s">
        <v>2462</v>
      </c>
    </row>
    <row r="32" spans="1:11" ht="17" customHeight="1" x14ac:dyDescent="0.35">
      <c r="A32" s="58">
        <v>294</v>
      </c>
      <c r="B32" s="58" t="s">
        <v>1837</v>
      </c>
      <c r="C32" s="58">
        <v>2020</v>
      </c>
      <c r="E32" s="40" t="s">
        <v>2466</v>
      </c>
    </row>
    <row r="33" spans="1:5" ht="17" customHeight="1" x14ac:dyDescent="0.35">
      <c r="A33" s="57">
        <v>295</v>
      </c>
      <c r="B33" s="57" t="s">
        <v>54</v>
      </c>
      <c r="C33" s="57">
        <v>2020</v>
      </c>
      <c r="E33" s="38" t="s">
        <v>2638</v>
      </c>
    </row>
    <row r="34" spans="1:5" ht="17" customHeight="1" x14ac:dyDescent="0.35">
      <c r="A34" s="58">
        <v>297</v>
      </c>
      <c r="B34" s="58" t="s">
        <v>44</v>
      </c>
      <c r="C34" s="58">
        <v>2020</v>
      </c>
      <c r="E34" s="40" t="s">
        <v>2474</v>
      </c>
    </row>
    <row r="35" spans="1:5" ht="17" customHeight="1" x14ac:dyDescent="0.35">
      <c r="A35" s="57">
        <v>311</v>
      </c>
      <c r="B35" s="57" t="s">
        <v>1932</v>
      </c>
      <c r="C35" s="57">
        <v>2019</v>
      </c>
      <c r="E35" s="38" t="s">
        <v>2478</v>
      </c>
    </row>
  </sheetData>
  <mergeCells count="5">
    <mergeCell ref="G2:H2"/>
    <mergeCell ref="G15:H15"/>
    <mergeCell ref="J2:K2"/>
    <mergeCell ref="J21:K21"/>
    <mergeCell ref="M2:N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879F-9B35-42EB-BE98-23BAB0F42826}">
  <dimension ref="A1:X17"/>
  <sheetViews>
    <sheetView workbookViewId="0"/>
  </sheetViews>
  <sheetFormatPr baseColWidth="10" defaultRowHeight="14.5" x14ac:dyDescent="0.35"/>
  <cols>
    <col min="1" max="1" width="3.81640625" bestFit="1" customWidth="1"/>
    <col min="2" max="2" width="9.08984375" customWidth="1"/>
    <col min="3" max="3" width="4.81640625" bestFit="1" customWidth="1"/>
    <col min="4" max="4" width="3.26953125" customWidth="1"/>
    <col min="5" max="5" width="35.54296875" customWidth="1"/>
  </cols>
  <sheetData>
    <row r="1" spans="1:24" ht="15" thickBot="1" x14ac:dyDescent="0.4"/>
    <row r="2" spans="1:24" ht="17" customHeight="1" thickBot="1" x14ac:dyDescent="0.4">
      <c r="A2" s="2" t="s">
        <v>0</v>
      </c>
      <c r="B2" s="2" t="s">
        <v>1</v>
      </c>
      <c r="C2" s="2" t="s">
        <v>3</v>
      </c>
      <c r="E2" s="25" t="s">
        <v>2301</v>
      </c>
      <c r="G2" s="124" t="s">
        <v>2646</v>
      </c>
      <c r="H2" s="126"/>
      <c r="I2" s="126"/>
      <c r="J2" s="126"/>
      <c r="K2" s="126"/>
      <c r="L2" s="126"/>
      <c r="M2" s="126"/>
      <c r="N2" s="126"/>
      <c r="O2" s="126"/>
      <c r="P2" s="126"/>
      <c r="Q2" s="125"/>
      <c r="R2" s="124" t="s">
        <v>2292</v>
      </c>
      <c r="S2" s="125"/>
      <c r="T2" t="s">
        <v>2016</v>
      </c>
      <c r="U2" s="10"/>
      <c r="V2" s="87" t="s">
        <v>2644</v>
      </c>
      <c r="W2" s="87" t="s">
        <v>2645</v>
      </c>
      <c r="X2" s="87"/>
    </row>
    <row r="3" spans="1:24" ht="17" customHeight="1" x14ac:dyDescent="0.35">
      <c r="A3" s="57">
        <v>16</v>
      </c>
      <c r="B3" s="57" t="s">
        <v>167</v>
      </c>
      <c r="C3" s="57">
        <v>2024</v>
      </c>
      <c r="E3" s="59" t="s">
        <v>2647</v>
      </c>
      <c r="F3" t="s">
        <v>2016</v>
      </c>
      <c r="G3" s="63" t="s">
        <v>2632</v>
      </c>
      <c r="H3" s="63"/>
      <c r="I3" s="63"/>
      <c r="J3" s="63"/>
      <c r="K3" s="63"/>
      <c r="L3" s="63"/>
      <c r="M3" s="63"/>
      <c r="N3" s="63"/>
      <c r="O3" s="63"/>
      <c r="P3" s="63"/>
      <c r="Q3" s="63"/>
      <c r="R3" s="63" t="s">
        <v>2611</v>
      </c>
      <c r="S3" s="63"/>
      <c r="T3" t="s">
        <v>2016</v>
      </c>
      <c r="U3" s="73" t="s">
        <v>2673</v>
      </c>
      <c r="V3" s="80">
        <v>22</v>
      </c>
      <c r="W3" s="99">
        <f>(V3*100)/V$5</f>
        <v>73.333333333333329</v>
      </c>
      <c r="X3" s="101">
        <v>0.73</v>
      </c>
    </row>
    <row r="4" spans="1:24" ht="17" customHeight="1" thickBot="1" x14ac:dyDescent="0.4">
      <c r="A4" s="58">
        <v>41</v>
      </c>
      <c r="B4" s="58" t="s">
        <v>331</v>
      </c>
      <c r="C4" s="58">
        <v>2024</v>
      </c>
      <c r="E4" s="40" t="s">
        <v>2335</v>
      </c>
      <c r="F4" t="s">
        <v>2016</v>
      </c>
      <c r="G4" s="64"/>
      <c r="H4" s="64"/>
      <c r="I4" s="64"/>
      <c r="J4" s="64"/>
      <c r="K4" s="64"/>
      <c r="L4" s="64"/>
      <c r="M4" s="64"/>
      <c r="N4" s="64"/>
      <c r="O4" s="64"/>
      <c r="P4" s="64"/>
      <c r="Q4" s="64"/>
      <c r="R4" s="64" t="s">
        <v>2648</v>
      </c>
      <c r="S4" s="64"/>
      <c r="T4" t="s">
        <v>2016</v>
      </c>
      <c r="U4" s="73" t="s">
        <v>2292</v>
      </c>
      <c r="V4" s="98">
        <v>8</v>
      </c>
      <c r="W4" s="100">
        <f>(V4*100)/V$5</f>
        <v>26.666666666666668</v>
      </c>
      <c r="X4" s="102">
        <v>0.27</v>
      </c>
    </row>
    <row r="5" spans="1:24" ht="17" customHeight="1" thickBot="1" x14ac:dyDescent="0.4">
      <c r="A5" s="57">
        <v>61</v>
      </c>
      <c r="B5" s="57" t="s">
        <v>454</v>
      </c>
      <c r="C5" s="57">
        <v>2024</v>
      </c>
      <c r="E5" s="38" t="s">
        <v>2344</v>
      </c>
      <c r="F5" t="s">
        <v>2016</v>
      </c>
      <c r="G5" s="63"/>
      <c r="H5" s="63"/>
      <c r="I5" s="63"/>
      <c r="J5" s="63"/>
      <c r="K5" s="63"/>
      <c r="L5" s="63"/>
      <c r="M5" s="63"/>
      <c r="N5" s="63"/>
      <c r="O5" s="63"/>
      <c r="P5" s="63"/>
      <c r="Q5" s="63"/>
      <c r="R5" s="63" t="s">
        <v>2344</v>
      </c>
      <c r="S5" s="63"/>
      <c r="T5" t="s">
        <v>2016</v>
      </c>
      <c r="V5" s="103">
        <f>SUM(V3:V4)</f>
        <v>30</v>
      </c>
    </row>
    <row r="6" spans="1:24" ht="17" customHeight="1" x14ac:dyDescent="0.35">
      <c r="A6" s="58">
        <v>66</v>
      </c>
      <c r="B6" s="58" t="s">
        <v>485</v>
      </c>
      <c r="C6" s="58">
        <v>2024</v>
      </c>
      <c r="E6" s="40" t="s">
        <v>2350</v>
      </c>
      <c r="F6" t="s">
        <v>2016</v>
      </c>
      <c r="G6" s="64" t="s">
        <v>2630</v>
      </c>
      <c r="H6" s="64" t="s">
        <v>2649</v>
      </c>
      <c r="I6" s="64"/>
      <c r="J6" s="64"/>
      <c r="K6" s="64"/>
      <c r="L6" s="64"/>
      <c r="M6" s="64"/>
      <c r="N6" s="64"/>
      <c r="O6" s="64"/>
      <c r="P6" s="64"/>
      <c r="Q6" s="64"/>
      <c r="R6" s="64" t="s">
        <v>2611</v>
      </c>
      <c r="S6" s="64"/>
      <c r="T6" t="s">
        <v>2016</v>
      </c>
    </row>
    <row r="7" spans="1:24" ht="17" customHeight="1" x14ac:dyDescent="0.35">
      <c r="A7" s="57">
        <v>72</v>
      </c>
      <c r="B7" s="57" t="s">
        <v>522</v>
      </c>
      <c r="C7" s="57">
        <v>2024</v>
      </c>
      <c r="E7" s="38" t="s">
        <v>2650</v>
      </c>
      <c r="F7" t="s">
        <v>2016</v>
      </c>
      <c r="G7" s="63" t="s">
        <v>2651</v>
      </c>
      <c r="H7" s="63" t="s">
        <v>2608</v>
      </c>
      <c r="I7" s="63" t="s">
        <v>2652</v>
      </c>
      <c r="J7" s="63"/>
      <c r="K7" s="63"/>
      <c r="L7" s="63"/>
      <c r="M7" s="63"/>
      <c r="N7" s="63"/>
      <c r="O7" s="63"/>
      <c r="P7" s="63"/>
      <c r="Q7" s="63"/>
      <c r="R7" s="63"/>
      <c r="S7" s="63"/>
      <c r="T7" t="s">
        <v>2016</v>
      </c>
    </row>
    <row r="8" spans="1:24" ht="17" customHeight="1" x14ac:dyDescent="0.35">
      <c r="A8" s="58">
        <v>78</v>
      </c>
      <c r="B8" s="58" t="s">
        <v>559</v>
      </c>
      <c r="C8" s="58">
        <v>2024</v>
      </c>
      <c r="E8" s="40" t="s">
        <v>2372</v>
      </c>
      <c r="F8" t="s">
        <v>2016</v>
      </c>
      <c r="G8" s="64" t="s">
        <v>2653</v>
      </c>
      <c r="H8" s="64" t="s">
        <v>2626</v>
      </c>
      <c r="I8" s="64" t="s">
        <v>2654</v>
      </c>
      <c r="J8" s="64" t="s">
        <v>2655</v>
      </c>
      <c r="K8" s="64" t="s">
        <v>2656</v>
      </c>
      <c r="L8" s="64" t="s">
        <v>2595</v>
      </c>
      <c r="M8" s="64"/>
      <c r="N8" s="64"/>
      <c r="O8" s="64"/>
      <c r="P8" s="64"/>
      <c r="Q8" s="64"/>
      <c r="R8" s="64"/>
      <c r="S8" s="64"/>
      <c r="T8" t="s">
        <v>2016</v>
      </c>
    </row>
    <row r="9" spans="1:24" ht="17" customHeight="1" x14ac:dyDescent="0.35">
      <c r="A9" s="57">
        <v>99</v>
      </c>
      <c r="B9" s="57" t="s">
        <v>689</v>
      </c>
      <c r="C9" s="57">
        <v>2023</v>
      </c>
      <c r="E9" s="38" t="s">
        <v>2379</v>
      </c>
      <c r="F9" t="s">
        <v>2016</v>
      </c>
      <c r="G9" s="63"/>
      <c r="H9" s="63"/>
      <c r="I9" s="63"/>
      <c r="J9" s="63"/>
      <c r="K9" s="63"/>
      <c r="L9" s="63"/>
      <c r="M9" s="63"/>
      <c r="N9" s="63"/>
      <c r="O9" s="63"/>
      <c r="P9" s="63"/>
      <c r="Q9" s="63"/>
      <c r="R9" s="63" t="s">
        <v>2725</v>
      </c>
      <c r="S9" s="63"/>
      <c r="T9" t="s">
        <v>2016</v>
      </c>
    </row>
    <row r="10" spans="1:24" ht="17" customHeight="1" x14ac:dyDescent="0.35">
      <c r="A10" s="58">
        <v>115</v>
      </c>
      <c r="B10" s="58" t="s">
        <v>791</v>
      </c>
      <c r="C10" s="58">
        <v>2023</v>
      </c>
      <c r="E10" s="40" t="s">
        <v>2393</v>
      </c>
      <c r="F10" t="s">
        <v>2016</v>
      </c>
      <c r="G10" s="64" t="s">
        <v>2657</v>
      </c>
      <c r="H10" s="64"/>
      <c r="I10" s="64"/>
      <c r="J10" s="64"/>
      <c r="K10" s="64"/>
      <c r="L10" s="64"/>
      <c r="M10" s="64"/>
      <c r="N10" s="64"/>
      <c r="O10" s="64"/>
      <c r="P10" s="64"/>
      <c r="Q10" s="64"/>
      <c r="R10" s="64"/>
      <c r="S10" s="64"/>
      <c r="T10" t="s">
        <v>2016</v>
      </c>
    </row>
    <row r="11" spans="1:24" ht="17" customHeight="1" x14ac:dyDescent="0.35">
      <c r="A11" s="57">
        <v>135</v>
      </c>
      <c r="B11" s="57" t="s">
        <v>912</v>
      </c>
      <c r="C11" s="57">
        <v>2023</v>
      </c>
      <c r="E11" s="38" t="s">
        <v>2410</v>
      </c>
      <c r="F11" t="s">
        <v>2016</v>
      </c>
      <c r="G11" s="63" t="s">
        <v>2658</v>
      </c>
      <c r="H11" s="63"/>
      <c r="I11" s="63"/>
      <c r="J11" s="63"/>
      <c r="K11" s="63"/>
      <c r="L11" s="63"/>
      <c r="M11" s="63"/>
      <c r="N11" s="63"/>
      <c r="O11" s="63"/>
      <c r="P11" s="63"/>
      <c r="Q11" s="63"/>
      <c r="R11" s="63"/>
      <c r="S11" s="63"/>
      <c r="T11" t="s">
        <v>2016</v>
      </c>
    </row>
    <row r="12" spans="1:24" ht="17" customHeight="1" x14ac:dyDescent="0.35">
      <c r="A12" s="58">
        <v>192</v>
      </c>
      <c r="B12" s="58" t="s">
        <v>1262</v>
      </c>
      <c r="C12" s="58">
        <v>2022</v>
      </c>
      <c r="E12" s="40" t="s">
        <v>2438</v>
      </c>
      <c r="F12" t="s">
        <v>2016</v>
      </c>
      <c r="G12" s="64" t="s">
        <v>2659</v>
      </c>
      <c r="H12" s="64" t="s">
        <v>2660</v>
      </c>
      <c r="I12" s="64"/>
      <c r="J12" s="64"/>
      <c r="K12" s="64"/>
      <c r="L12" s="64"/>
      <c r="M12" s="64"/>
      <c r="N12" s="64"/>
      <c r="O12" s="64"/>
      <c r="P12" s="64"/>
      <c r="Q12" s="64"/>
      <c r="R12" s="64"/>
      <c r="S12" s="64"/>
      <c r="T12" t="s">
        <v>2016</v>
      </c>
    </row>
    <row r="13" spans="1:24" ht="17" customHeight="1" x14ac:dyDescent="0.35">
      <c r="A13" s="57">
        <v>230</v>
      </c>
      <c r="B13" s="57" t="s">
        <v>1484</v>
      </c>
      <c r="C13" s="57">
        <v>2021</v>
      </c>
      <c r="E13" s="38" t="s">
        <v>2661</v>
      </c>
      <c r="F13" t="s">
        <v>2016</v>
      </c>
      <c r="G13" s="63" t="s">
        <v>2662</v>
      </c>
      <c r="H13" s="63" t="s">
        <v>2663</v>
      </c>
      <c r="I13" s="63" t="s">
        <v>2664</v>
      </c>
      <c r="J13" s="63"/>
      <c r="K13" s="63"/>
      <c r="L13" s="63"/>
      <c r="M13" s="63"/>
      <c r="N13" s="63"/>
      <c r="O13" s="63"/>
      <c r="P13" s="63"/>
      <c r="Q13" s="63"/>
      <c r="R13" s="63" t="s">
        <v>2665</v>
      </c>
      <c r="S13" s="63"/>
      <c r="T13" t="s">
        <v>2016</v>
      </c>
    </row>
    <row r="14" spans="1:24" ht="17" customHeight="1" x14ac:dyDescent="0.35">
      <c r="A14" s="58">
        <v>256</v>
      </c>
      <c r="B14" s="58" t="s">
        <v>1628</v>
      </c>
      <c r="C14" s="58">
        <v>2021</v>
      </c>
      <c r="E14" s="40" t="s">
        <v>2666</v>
      </c>
      <c r="F14" t="s">
        <v>2016</v>
      </c>
      <c r="G14" s="64" t="s">
        <v>2667</v>
      </c>
      <c r="H14" s="64"/>
      <c r="I14" s="64"/>
      <c r="J14" s="64"/>
      <c r="K14" s="64"/>
      <c r="L14" s="64"/>
      <c r="M14" s="64"/>
      <c r="N14" s="64"/>
      <c r="O14" s="64" t="s">
        <v>2668</v>
      </c>
      <c r="P14" s="64"/>
      <c r="Q14" s="64"/>
      <c r="R14" s="64" t="s">
        <v>2669</v>
      </c>
      <c r="S14" s="64"/>
      <c r="T14" t="s">
        <v>2016</v>
      </c>
    </row>
    <row r="15" spans="1:24" ht="17" customHeight="1" x14ac:dyDescent="0.35">
      <c r="A15" s="57">
        <v>297</v>
      </c>
      <c r="B15" s="57" t="s">
        <v>44</v>
      </c>
      <c r="C15" s="57">
        <v>2020</v>
      </c>
      <c r="E15" s="38" t="s">
        <v>2475</v>
      </c>
      <c r="F15" t="s">
        <v>2016</v>
      </c>
      <c r="G15" s="63" t="s">
        <v>2670</v>
      </c>
      <c r="H15" s="63" t="s">
        <v>2671</v>
      </c>
      <c r="I15" s="63"/>
      <c r="J15" s="63"/>
      <c r="K15" s="63"/>
      <c r="L15" s="63"/>
      <c r="M15" s="63"/>
      <c r="N15" s="63"/>
      <c r="O15" s="63"/>
      <c r="P15" s="63"/>
      <c r="Q15" s="63"/>
      <c r="R15" s="63" t="s">
        <v>2672</v>
      </c>
      <c r="S15" s="63"/>
      <c r="T15" t="s">
        <v>2016</v>
      </c>
    </row>
    <row r="17" spans="11:18" x14ac:dyDescent="0.35">
      <c r="K17" s="10"/>
      <c r="R17" s="10"/>
    </row>
  </sheetData>
  <mergeCells count="2">
    <mergeCell ref="R2:S2"/>
    <mergeCell ref="G2:Q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29C8-999D-47CB-BE6F-B81050F8849F}">
  <dimension ref="A1:X38"/>
  <sheetViews>
    <sheetView workbookViewId="0"/>
  </sheetViews>
  <sheetFormatPr baseColWidth="10" defaultRowHeight="14.5" x14ac:dyDescent="0.35"/>
  <cols>
    <col min="1" max="1" width="3.81640625" bestFit="1" customWidth="1"/>
    <col min="2" max="2" width="9.08984375" customWidth="1"/>
    <col min="3" max="3" width="4.81640625" bestFit="1" customWidth="1"/>
    <col min="4" max="4" width="3.26953125" customWidth="1"/>
    <col min="5" max="5" width="35.54296875" customWidth="1"/>
    <col min="7" max="7" width="8.1796875" customWidth="1"/>
    <col min="8" max="8" width="15.90625" bestFit="1" customWidth="1"/>
    <col min="13" max="13" width="17.08984375" customWidth="1"/>
    <col min="14" max="16" width="15.26953125" customWidth="1"/>
    <col min="19" max="19" width="33.7265625" customWidth="1"/>
  </cols>
  <sheetData>
    <row r="1" spans="1:22" ht="15" thickBot="1" x14ac:dyDescent="0.4"/>
    <row r="2" spans="1:22" ht="17" customHeight="1" thickBot="1" x14ac:dyDescent="0.4">
      <c r="A2" s="2" t="s">
        <v>0</v>
      </c>
      <c r="B2" s="2" t="s">
        <v>1</v>
      </c>
      <c r="C2" s="2" t="s">
        <v>3</v>
      </c>
      <c r="E2" s="25" t="s">
        <v>2302</v>
      </c>
      <c r="M2" s="124" t="s">
        <v>2674</v>
      </c>
      <c r="N2" s="125"/>
      <c r="P2" s="124" t="s">
        <v>2675</v>
      </c>
      <c r="Q2" s="125"/>
      <c r="S2" s="10"/>
      <c r="T2" s="87" t="s">
        <v>2644</v>
      </c>
      <c r="U2" s="87" t="s">
        <v>2645</v>
      </c>
      <c r="V2" s="87"/>
    </row>
    <row r="3" spans="1:22" ht="17" customHeight="1" thickBot="1" x14ac:dyDescent="0.4">
      <c r="A3" s="57">
        <v>12</v>
      </c>
      <c r="B3" s="57" t="s">
        <v>140</v>
      </c>
      <c r="C3" s="57">
        <v>2024</v>
      </c>
      <c r="E3" s="59" t="s">
        <v>2315</v>
      </c>
      <c r="F3" t="s">
        <v>2016</v>
      </c>
      <c r="G3" s="10"/>
      <c r="H3" s="87" t="s">
        <v>2588</v>
      </c>
      <c r="I3" s="87" t="s">
        <v>2676</v>
      </c>
      <c r="J3" s="87" t="s">
        <v>2677</v>
      </c>
      <c r="K3" s="87" t="s">
        <v>2678</v>
      </c>
      <c r="M3" s="63" t="s">
        <v>2588</v>
      </c>
      <c r="N3" s="105">
        <v>12</v>
      </c>
      <c r="P3" s="63" t="s">
        <v>2679</v>
      </c>
      <c r="Q3" s="105">
        <v>2</v>
      </c>
      <c r="S3" s="73" t="s">
        <v>2724</v>
      </c>
      <c r="T3" s="80">
        <v>89</v>
      </c>
      <c r="U3" s="99">
        <f>(T3*100)/T$7</f>
        <v>76.724137931034477</v>
      </c>
      <c r="V3" s="101">
        <v>0.77</v>
      </c>
    </row>
    <row r="4" spans="1:22" ht="17" customHeight="1" x14ac:dyDescent="0.35">
      <c r="A4" s="58">
        <v>16</v>
      </c>
      <c r="B4" s="58" t="s">
        <v>167</v>
      </c>
      <c r="C4" s="58">
        <v>2024</v>
      </c>
      <c r="E4" s="40" t="s">
        <v>2321</v>
      </c>
      <c r="F4" t="s">
        <v>2016</v>
      </c>
      <c r="G4" s="73">
        <v>2019</v>
      </c>
      <c r="H4" s="80">
        <f>COUNTIF(E28,"*umber*")</f>
        <v>1</v>
      </c>
      <c r="I4" s="99">
        <f>COUNTIF(E28,"*NISQ*")</f>
        <v>0</v>
      </c>
      <c r="J4" s="80">
        <f>COUNTIF(E28,"*rror*")</f>
        <v>0</v>
      </c>
      <c r="K4" s="99">
        <f>COUNTIF(E28,"*ois*")</f>
        <v>0</v>
      </c>
      <c r="M4" s="64" t="s">
        <v>2678</v>
      </c>
      <c r="N4" s="106">
        <v>10</v>
      </c>
      <c r="P4" s="64" t="s">
        <v>2680</v>
      </c>
      <c r="Q4" s="106">
        <v>2</v>
      </c>
      <c r="S4" s="73" t="s">
        <v>2675</v>
      </c>
      <c r="T4" s="98">
        <v>7</v>
      </c>
      <c r="U4" s="100">
        <f>(T4*100)/T$7</f>
        <v>6.0344827586206895</v>
      </c>
      <c r="V4" s="102">
        <v>7.0000000000000007E-2</v>
      </c>
    </row>
    <row r="5" spans="1:22" ht="17" customHeight="1" x14ac:dyDescent="0.35">
      <c r="A5" s="57">
        <v>39</v>
      </c>
      <c r="B5" s="57" t="s">
        <v>318</v>
      </c>
      <c r="C5" s="57">
        <v>2024</v>
      </c>
      <c r="E5" s="38" t="s">
        <v>2331</v>
      </c>
      <c r="F5" t="s">
        <v>2016</v>
      </c>
      <c r="G5" s="73">
        <v>2020</v>
      </c>
      <c r="H5" s="98">
        <f>COUNTIF(E25:E27,"*umber*")</f>
        <v>2</v>
      </c>
      <c r="I5" s="100">
        <f>COUNTIF(E25:E27,"*NISQ*")</f>
        <v>1</v>
      </c>
      <c r="J5" s="98">
        <f>COUNTIF(E25:E27,"*rror*")</f>
        <v>1</v>
      </c>
      <c r="K5" s="100">
        <f>COUNTIF(E25:E27,"*oise*")</f>
        <v>1</v>
      </c>
      <c r="M5" s="63" t="s">
        <v>2681</v>
      </c>
      <c r="N5" s="105">
        <v>8</v>
      </c>
      <c r="P5" s="63" t="s">
        <v>2682</v>
      </c>
      <c r="Q5" s="105">
        <v>1</v>
      </c>
      <c r="S5" s="73" t="s">
        <v>2689</v>
      </c>
      <c r="T5" s="80">
        <v>13</v>
      </c>
      <c r="U5" s="99">
        <f>(T5*100)/T$7</f>
        <v>11.206896551724139</v>
      </c>
      <c r="V5" s="101">
        <v>0.13</v>
      </c>
    </row>
    <row r="6" spans="1:22" ht="17" customHeight="1" thickBot="1" x14ac:dyDescent="0.4">
      <c r="A6" s="58">
        <v>41</v>
      </c>
      <c r="B6" s="58" t="s">
        <v>331</v>
      </c>
      <c r="C6" s="58">
        <v>2024</v>
      </c>
      <c r="E6" s="40" t="s">
        <v>2336</v>
      </c>
      <c r="F6" t="s">
        <v>2016</v>
      </c>
      <c r="G6" s="73">
        <v>2021</v>
      </c>
      <c r="H6" s="80">
        <f>COUNTIF(E23:E24,"*umber*")</f>
        <v>0</v>
      </c>
      <c r="I6" s="99">
        <f>COUNTIF(E23:E24,"*NISQ*")</f>
        <v>0</v>
      </c>
      <c r="J6" s="80">
        <f>COUNTIF(E23:E24,"*rror*")</f>
        <v>0</v>
      </c>
      <c r="K6" s="99">
        <f>COUNTIF(E23:E24,"*oise*")+1</f>
        <v>2</v>
      </c>
      <c r="M6" s="64" t="s">
        <v>2677</v>
      </c>
      <c r="N6" s="106">
        <v>11</v>
      </c>
      <c r="P6" s="64" t="s">
        <v>2683</v>
      </c>
      <c r="Q6" s="106">
        <v>1</v>
      </c>
      <c r="S6" s="73" t="s">
        <v>2715</v>
      </c>
      <c r="T6" s="98">
        <v>7</v>
      </c>
      <c r="U6" s="100">
        <f>(T6*100)/T$7</f>
        <v>6.0344827586206895</v>
      </c>
      <c r="V6" s="102">
        <v>7.0000000000000007E-2</v>
      </c>
    </row>
    <row r="7" spans="1:22" ht="17" customHeight="1" thickBot="1" x14ac:dyDescent="0.4">
      <c r="A7" s="57">
        <v>61</v>
      </c>
      <c r="B7" s="57" t="s">
        <v>454</v>
      </c>
      <c r="C7" s="57">
        <v>2024</v>
      </c>
      <c r="E7" s="38" t="s">
        <v>2345</v>
      </c>
      <c r="F7" t="s">
        <v>2016</v>
      </c>
      <c r="G7" s="73">
        <v>2022</v>
      </c>
      <c r="H7" s="98">
        <f>COUNTIF(E21:E22,"*umber*")</f>
        <v>1</v>
      </c>
      <c r="I7" s="100">
        <f>COUNTIF(E21:E22,"*NISQ*")</f>
        <v>1</v>
      </c>
      <c r="J7" s="98">
        <f>COUNTIF(E21:E22,"*rror*")</f>
        <v>0</v>
      </c>
      <c r="K7" s="100">
        <f>COUNTIF(E21:E22,"*oise*")</f>
        <v>0</v>
      </c>
      <c r="M7" s="63" t="s">
        <v>2684</v>
      </c>
      <c r="N7" s="105">
        <v>3</v>
      </c>
      <c r="P7" s="63" t="s">
        <v>2685</v>
      </c>
      <c r="Q7" s="105">
        <v>1</v>
      </c>
      <c r="T7" s="103">
        <f>SUM(T3:T6)</f>
        <v>116</v>
      </c>
      <c r="U7" s="108"/>
    </row>
    <row r="8" spans="1:22" ht="17" customHeight="1" thickBot="1" x14ac:dyDescent="0.4">
      <c r="A8" s="58">
        <v>66</v>
      </c>
      <c r="B8" s="58" t="s">
        <v>485</v>
      </c>
      <c r="C8" s="58">
        <v>2024</v>
      </c>
      <c r="E8" s="40" t="s">
        <v>2351</v>
      </c>
      <c r="F8" t="s">
        <v>2016</v>
      </c>
      <c r="G8" s="73">
        <v>2023</v>
      </c>
      <c r="H8" s="80">
        <f>COUNTIF(E13:E20,"*umber*")</f>
        <v>4</v>
      </c>
      <c r="I8" s="99">
        <f>COUNTIF(E13:E20,"*NISQ*")</f>
        <v>4</v>
      </c>
      <c r="J8" s="80">
        <f>COUNTIF(E13:E20,"*rror*")+2</f>
        <v>4</v>
      </c>
      <c r="K8" s="99">
        <f>COUNTIF(E13:E20,"*oise*")+1</f>
        <v>2</v>
      </c>
      <c r="M8" s="64" t="s">
        <v>2686</v>
      </c>
      <c r="N8" s="106">
        <v>1</v>
      </c>
      <c r="P8" s="114">
        <f>COUNTIF(P3:P7,"*")</f>
        <v>5</v>
      </c>
      <c r="Q8" s="116">
        <f>SUM(Q3:Q7)</f>
        <v>7</v>
      </c>
    </row>
    <row r="9" spans="1:22" ht="17" customHeight="1" thickBot="1" x14ac:dyDescent="0.4">
      <c r="A9" s="57">
        <v>69</v>
      </c>
      <c r="B9" s="57" t="s">
        <v>504</v>
      </c>
      <c r="C9" s="57">
        <v>2024</v>
      </c>
      <c r="E9" s="38" t="s">
        <v>2357</v>
      </c>
      <c r="F9" t="s">
        <v>2016</v>
      </c>
      <c r="G9" s="73">
        <v>2024</v>
      </c>
      <c r="H9" s="112">
        <f>COUNTIF(E3:E12,"*umber*")+1</f>
        <v>4</v>
      </c>
      <c r="I9" s="113">
        <f>COUNTIF(E3:E12,"*NISQ*")</f>
        <v>4</v>
      </c>
      <c r="J9" s="112">
        <f>COUNTIF(E3:E12,"*rror*")+1</f>
        <v>5</v>
      </c>
      <c r="K9" s="113">
        <f>COUNTIF(E3:E12,"*oise*")+1</f>
        <v>5</v>
      </c>
      <c r="M9" s="63" t="s">
        <v>2676</v>
      </c>
      <c r="N9" s="105">
        <v>12</v>
      </c>
    </row>
    <row r="10" spans="1:22" ht="17" customHeight="1" thickBot="1" x14ac:dyDescent="0.4">
      <c r="A10" s="58">
        <v>72</v>
      </c>
      <c r="B10" s="58" t="s">
        <v>522</v>
      </c>
      <c r="C10" s="58">
        <v>2024</v>
      </c>
      <c r="E10" s="40" t="s">
        <v>2363</v>
      </c>
      <c r="F10" t="s">
        <v>2016</v>
      </c>
      <c r="H10" s="114">
        <f>SUM(H4:H9)</f>
        <v>12</v>
      </c>
      <c r="I10" s="115">
        <f>SUM(I4:I9)</f>
        <v>10</v>
      </c>
      <c r="J10" s="115">
        <f>SUM(J4:J9)</f>
        <v>10</v>
      </c>
      <c r="K10" s="116">
        <f>SUM(K4:K9)</f>
        <v>10</v>
      </c>
      <c r="M10" s="64" t="s">
        <v>2688</v>
      </c>
      <c r="N10" s="106">
        <v>3</v>
      </c>
      <c r="P10" s="124" t="s">
        <v>2689</v>
      </c>
      <c r="Q10" s="125"/>
    </row>
    <row r="11" spans="1:22" ht="17" customHeight="1" x14ac:dyDescent="0.35">
      <c r="A11" s="57">
        <v>77</v>
      </c>
      <c r="B11" s="57" t="s">
        <v>552</v>
      </c>
      <c r="C11" s="57">
        <v>2024</v>
      </c>
      <c r="E11" s="38" t="s">
        <v>2367</v>
      </c>
      <c r="F11" t="s">
        <v>2016</v>
      </c>
      <c r="K11" t="s">
        <v>2016</v>
      </c>
      <c r="M11" s="63" t="s">
        <v>2690</v>
      </c>
      <c r="N11" s="105">
        <v>5</v>
      </c>
      <c r="P11" s="63" t="s">
        <v>2691</v>
      </c>
      <c r="Q11" s="105">
        <v>2</v>
      </c>
    </row>
    <row r="12" spans="1:22" ht="17" customHeight="1" x14ac:dyDescent="0.35">
      <c r="A12" s="58">
        <v>78</v>
      </c>
      <c r="B12" s="58" t="s">
        <v>559</v>
      </c>
      <c r="C12" s="58">
        <v>2024</v>
      </c>
      <c r="E12" s="40" t="s">
        <v>2373</v>
      </c>
      <c r="F12" t="s">
        <v>2016</v>
      </c>
      <c r="G12" s="110"/>
      <c r="K12" t="s">
        <v>2016</v>
      </c>
      <c r="M12" s="64" t="s">
        <v>2614</v>
      </c>
      <c r="N12" s="106">
        <v>4</v>
      </c>
      <c r="P12" s="64" t="s">
        <v>2692</v>
      </c>
      <c r="Q12" s="106">
        <v>1</v>
      </c>
    </row>
    <row r="13" spans="1:22" ht="17" customHeight="1" x14ac:dyDescent="0.35">
      <c r="A13" s="57">
        <v>99</v>
      </c>
      <c r="B13" s="57" t="s">
        <v>689</v>
      </c>
      <c r="C13" s="57">
        <v>2023</v>
      </c>
      <c r="E13" s="38" t="s">
        <v>2380</v>
      </c>
      <c r="F13" t="s">
        <v>2016</v>
      </c>
      <c r="G13" s="110"/>
      <c r="K13" t="s">
        <v>2016</v>
      </c>
      <c r="M13" s="63" t="s">
        <v>2693</v>
      </c>
      <c r="N13" s="105">
        <v>2</v>
      </c>
      <c r="P13" s="63" t="s">
        <v>2694</v>
      </c>
      <c r="Q13" s="105">
        <v>1</v>
      </c>
    </row>
    <row r="14" spans="1:22" ht="17" customHeight="1" x14ac:dyDescent="0.35">
      <c r="A14" s="58">
        <v>105</v>
      </c>
      <c r="B14" s="58" t="s">
        <v>728</v>
      </c>
      <c r="C14" s="58">
        <v>2023</v>
      </c>
      <c r="E14" s="40" t="s">
        <v>2384</v>
      </c>
      <c r="F14" t="s">
        <v>2016</v>
      </c>
      <c r="G14" s="110"/>
      <c r="K14" t="s">
        <v>2016</v>
      </c>
      <c r="M14" s="64" t="s">
        <v>2695</v>
      </c>
      <c r="N14" s="106">
        <v>1</v>
      </c>
      <c r="P14" s="64" t="s">
        <v>2696</v>
      </c>
      <c r="Q14" s="106">
        <v>1</v>
      </c>
    </row>
    <row r="15" spans="1:22" ht="17" customHeight="1" x14ac:dyDescent="0.35">
      <c r="A15" s="57">
        <v>108</v>
      </c>
      <c r="B15" s="57" t="s">
        <v>747</v>
      </c>
      <c r="C15" s="57">
        <v>2023</v>
      </c>
      <c r="E15" s="38" t="s">
        <v>2388</v>
      </c>
      <c r="F15" t="s">
        <v>2016</v>
      </c>
      <c r="G15" s="110"/>
      <c r="M15" s="63" t="s">
        <v>2697</v>
      </c>
      <c r="N15" s="105">
        <v>1</v>
      </c>
      <c r="P15" s="63" t="s">
        <v>2698</v>
      </c>
      <c r="Q15" s="105">
        <v>1</v>
      </c>
    </row>
    <row r="16" spans="1:22" ht="17" customHeight="1" x14ac:dyDescent="0.35">
      <c r="A16" s="58">
        <v>115</v>
      </c>
      <c r="B16" s="58" t="s">
        <v>791</v>
      </c>
      <c r="C16" s="58">
        <v>2023</v>
      </c>
      <c r="E16" s="40" t="s">
        <v>2394</v>
      </c>
      <c r="F16" t="s">
        <v>2016</v>
      </c>
      <c r="K16" t="s">
        <v>2016</v>
      </c>
      <c r="M16" s="64" t="s">
        <v>2700</v>
      </c>
      <c r="N16" s="106">
        <v>1</v>
      </c>
      <c r="P16" s="64" t="s">
        <v>2701</v>
      </c>
      <c r="Q16" s="106">
        <v>1</v>
      </c>
    </row>
    <row r="17" spans="1:17" ht="17" customHeight="1" x14ac:dyDescent="0.35">
      <c r="A17" s="57">
        <v>117</v>
      </c>
      <c r="B17" s="57" t="s">
        <v>804</v>
      </c>
      <c r="C17" s="57">
        <v>2023</v>
      </c>
      <c r="E17" s="38" t="s">
        <v>2398</v>
      </c>
      <c r="F17" t="s">
        <v>2016</v>
      </c>
      <c r="K17" t="s">
        <v>2016</v>
      </c>
      <c r="M17" s="63" t="s">
        <v>2687</v>
      </c>
      <c r="N17" s="105">
        <v>5</v>
      </c>
      <c r="P17" s="63" t="s">
        <v>2702</v>
      </c>
      <c r="Q17" s="105">
        <v>1</v>
      </c>
    </row>
    <row r="18" spans="1:17" ht="17" customHeight="1" x14ac:dyDescent="0.35">
      <c r="A18" s="58">
        <v>122</v>
      </c>
      <c r="B18" s="58" t="s">
        <v>836</v>
      </c>
      <c r="C18" s="58">
        <v>2023</v>
      </c>
      <c r="E18" s="40" t="s">
        <v>2402</v>
      </c>
      <c r="F18" t="s">
        <v>2016</v>
      </c>
      <c r="K18" t="s">
        <v>2016</v>
      </c>
      <c r="M18" s="64" t="s">
        <v>2627</v>
      </c>
      <c r="N18" s="106">
        <v>1</v>
      </c>
      <c r="P18" s="64" t="s">
        <v>2703</v>
      </c>
      <c r="Q18" s="106">
        <v>1</v>
      </c>
    </row>
    <row r="19" spans="1:17" ht="17" customHeight="1" x14ac:dyDescent="0.35">
      <c r="A19" s="57">
        <v>135</v>
      </c>
      <c r="B19" s="57" t="s">
        <v>912</v>
      </c>
      <c r="C19" s="57">
        <v>2023</v>
      </c>
      <c r="E19" s="38" t="s">
        <v>2411</v>
      </c>
      <c r="F19" t="s">
        <v>2016</v>
      </c>
      <c r="K19" t="s">
        <v>2016</v>
      </c>
      <c r="M19" s="63" t="s">
        <v>2704</v>
      </c>
      <c r="N19" s="105">
        <v>1</v>
      </c>
      <c r="P19" s="63" t="s">
        <v>2705</v>
      </c>
      <c r="Q19" s="105">
        <v>1</v>
      </c>
    </row>
    <row r="20" spans="1:17" ht="17" customHeight="1" x14ac:dyDescent="0.35">
      <c r="A20" s="58">
        <v>141</v>
      </c>
      <c r="B20" s="58" t="s">
        <v>949</v>
      </c>
      <c r="C20" s="58">
        <v>2023</v>
      </c>
      <c r="E20" s="40" t="s">
        <v>2415</v>
      </c>
      <c r="F20" t="s">
        <v>2016</v>
      </c>
      <c r="K20" t="s">
        <v>2016</v>
      </c>
      <c r="M20" s="64" t="s">
        <v>2706</v>
      </c>
      <c r="N20" s="106">
        <v>1</v>
      </c>
      <c r="P20" s="64" t="s">
        <v>2707</v>
      </c>
      <c r="Q20" s="106">
        <v>1</v>
      </c>
    </row>
    <row r="21" spans="1:17" ht="17" customHeight="1" x14ac:dyDescent="0.35">
      <c r="A21" s="57">
        <v>192</v>
      </c>
      <c r="B21" s="57" t="s">
        <v>1262</v>
      </c>
      <c r="C21" s="57">
        <v>2022</v>
      </c>
      <c r="E21" s="38" t="s">
        <v>2439</v>
      </c>
      <c r="F21" t="s">
        <v>2016</v>
      </c>
      <c r="K21" t="s">
        <v>2016</v>
      </c>
      <c r="M21" s="63" t="s">
        <v>2708</v>
      </c>
      <c r="N21" s="105">
        <v>1</v>
      </c>
      <c r="P21" s="63" t="s">
        <v>2709</v>
      </c>
      <c r="Q21" s="105">
        <v>1</v>
      </c>
    </row>
    <row r="22" spans="1:17" ht="17" customHeight="1" thickBot="1" x14ac:dyDescent="0.4">
      <c r="A22" s="58">
        <v>199</v>
      </c>
      <c r="B22" s="58" t="s">
        <v>1299</v>
      </c>
      <c r="C22" s="58">
        <v>2022</v>
      </c>
      <c r="E22" s="40" t="s">
        <v>2443</v>
      </c>
      <c r="F22" t="s">
        <v>2016</v>
      </c>
      <c r="K22" t="s">
        <v>2016</v>
      </c>
      <c r="M22" s="64" t="s">
        <v>2710</v>
      </c>
      <c r="N22" s="106">
        <v>1</v>
      </c>
      <c r="P22" s="64" t="s">
        <v>2711</v>
      </c>
      <c r="Q22" s="106">
        <v>1</v>
      </c>
    </row>
    <row r="23" spans="1:17" ht="17" customHeight="1" thickBot="1" x14ac:dyDescent="0.4">
      <c r="A23" s="57">
        <v>256</v>
      </c>
      <c r="B23" s="57" t="s">
        <v>1628</v>
      </c>
      <c r="C23" s="57">
        <v>2021</v>
      </c>
      <c r="E23" s="38" t="s">
        <v>2451</v>
      </c>
      <c r="F23" t="s">
        <v>2016</v>
      </c>
      <c r="K23" t="s">
        <v>2016</v>
      </c>
      <c r="M23" s="63" t="s">
        <v>2712</v>
      </c>
      <c r="N23" s="105">
        <v>1</v>
      </c>
      <c r="P23" s="114">
        <f>COUNTIF(P12:P22,"*")</f>
        <v>11</v>
      </c>
      <c r="Q23" s="116">
        <f>SUM(Q11:Q22)</f>
        <v>13</v>
      </c>
    </row>
    <row r="24" spans="1:17" ht="17" customHeight="1" x14ac:dyDescent="0.35">
      <c r="A24" s="58">
        <v>271</v>
      </c>
      <c r="B24" s="58" t="s">
        <v>1710</v>
      </c>
      <c r="C24" s="58">
        <v>2021</v>
      </c>
      <c r="E24" s="40" t="s">
        <v>2455</v>
      </c>
      <c r="F24" t="s">
        <v>2016</v>
      </c>
      <c r="K24" t="s">
        <v>2016</v>
      </c>
      <c r="M24" s="64" t="s">
        <v>2713</v>
      </c>
      <c r="N24" s="106">
        <v>1</v>
      </c>
    </row>
    <row r="25" spans="1:17" ht="17" customHeight="1" thickBot="1" x14ac:dyDescent="0.4">
      <c r="A25" s="57">
        <v>289</v>
      </c>
      <c r="B25" s="57" t="s">
        <v>1811</v>
      </c>
      <c r="C25" s="57">
        <v>2020</v>
      </c>
      <c r="E25" s="38" t="s">
        <v>2463</v>
      </c>
      <c r="F25" t="s">
        <v>2016</v>
      </c>
      <c r="K25" t="s">
        <v>2016</v>
      </c>
      <c r="M25" s="63" t="s">
        <v>2714</v>
      </c>
      <c r="N25" s="105">
        <v>1</v>
      </c>
      <c r="P25" s="124" t="s">
        <v>2715</v>
      </c>
      <c r="Q25" s="125"/>
    </row>
    <row r="26" spans="1:17" ht="17" customHeight="1" x14ac:dyDescent="0.35">
      <c r="A26" s="58">
        <v>294</v>
      </c>
      <c r="B26" s="58" t="s">
        <v>1837</v>
      </c>
      <c r="C26" s="58">
        <v>2020</v>
      </c>
      <c r="E26" s="40" t="s">
        <v>2467</v>
      </c>
      <c r="F26" t="s">
        <v>2016</v>
      </c>
      <c r="K26" t="s">
        <v>2016</v>
      </c>
      <c r="M26" s="64" t="s">
        <v>2717</v>
      </c>
      <c r="N26" s="106">
        <v>1</v>
      </c>
      <c r="P26" s="63" t="s">
        <v>2699</v>
      </c>
      <c r="Q26" s="105">
        <v>2</v>
      </c>
    </row>
    <row r="27" spans="1:17" ht="17" customHeight="1" thickBot="1" x14ac:dyDescent="0.4">
      <c r="A27" s="57">
        <v>295</v>
      </c>
      <c r="B27" s="57" t="s">
        <v>54</v>
      </c>
      <c r="C27" s="57">
        <v>2020</v>
      </c>
      <c r="E27" s="38" t="s">
        <v>2470</v>
      </c>
      <c r="F27" t="s">
        <v>2016</v>
      </c>
      <c r="K27" t="s">
        <v>2016</v>
      </c>
      <c r="M27" s="63" t="s">
        <v>2718</v>
      </c>
      <c r="N27" s="105">
        <v>1</v>
      </c>
      <c r="P27" s="64" t="s">
        <v>2716</v>
      </c>
      <c r="Q27" s="106">
        <v>1</v>
      </c>
    </row>
    <row r="28" spans="1:17" ht="17" customHeight="1" thickBot="1" x14ac:dyDescent="0.4">
      <c r="A28" s="58">
        <v>311</v>
      </c>
      <c r="B28" s="58" t="s">
        <v>1932</v>
      </c>
      <c r="C28" s="58">
        <v>2019</v>
      </c>
      <c r="E28" s="40" t="s">
        <v>2720</v>
      </c>
      <c r="F28" t="s">
        <v>2016</v>
      </c>
      <c r="K28" t="s">
        <v>2016</v>
      </c>
      <c r="M28" s="114">
        <f>COUNTIF(M3:M27,"*")</f>
        <v>25</v>
      </c>
      <c r="N28" s="116">
        <f>SUM(N3:N27)</f>
        <v>89</v>
      </c>
      <c r="P28" s="63" t="s">
        <v>2719</v>
      </c>
      <c r="Q28" s="105">
        <v>1</v>
      </c>
    </row>
    <row r="29" spans="1:17" ht="17" customHeight="1" x14ac:dyDescent="0.35">
      <c r="P29" s="64" t="s">
        <v>2721</v>
      </c>
      <c r="Q29" s="106">
        <v>1</v>
      </c>
    </row>
    <row r="30" spans="1:17" ht="17" customHeight="1" x14ac:dyDescent="0.35">
      <c r="P30" s="63" t="s">
        <v>2722</v>
      </c>
      <c r="Q30" s="105">
        <v>1</v>
      </c>
    </row>
    <row r="31" spans="1:17" ht="15" thickBot="1" x14ac:dyDescent="0.4">
      <c r="P31" s="64" t="s">
        <v>2723</v>
      </c>
      <c r="Q31" s="106">
        <v>1</v>
      </c>
    </row>
    <row r="32" spans="1:17" ht="15" thickBot="1" x14ac:dyDescent="0.4">
      <c r="P32" s="114">
        <f>COUNTIF(P26:P31,"*")</f>
        <v>6</v>
      </c>
      <c r="Q32" s="116">
        <f>SUM(Q26:Q31)</f>
        <v>7</v>
      </c>
    </row>
    <row r="35" spans="23:24" x14ac:dyDescent="0.35">
      <c r="W35" s="10"/>
      <c r="X35" s="109"/>
    </row>
    <row r="36" spans="23:24" x14ac:dyDescent="0.35">
      <c r="W36" s="10"/>
      <c r="X36" s="109"/>
    </row>
    <row r="37" spans="23:24" x14ac:dyDescent="0.35">
      <c r="W37" s="111"/>
      <c r="X37" s="109"/>
    </row>
    <row r="38" spans="23:24" x14ac:dyDescent="0.35">
      <c r="W38" s="111"/>
      <c r="X38" s="109"/>
    </row>
  </sheetData>
  <mergeCells count="4">
    <mergeCell ref="M2:N2"/>
    <mergeCell ref="P2:Q2"/>
    <mergeCell ref="P10:Q10"/>
    <mergeCell ref="P25:Q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Scopus search results</vt:lpstr>
      <vt:lpstr>Selection title &amp; abstract</vt:lpstr>
      <vt:lpstr>Article classification</vt:lpstr>
      <vt:lpstr>Data extraction</vt:lpstr>
      <vt:lpstr>RQ1</vt:lpstr>
      <vt:lpstr>RQ2</vt:lpstr>
      <vt:lpstr>RQ3</vt:lpstr>
      <vt:lpstr>RQ4</vt:lpstr>
      <vt:lpstr>RQ5</vt:lpstr>
      <vt:lpstr>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Desdentado</dc:creator>
  <cp:lastModifiedBy>Elena Desdentado</cp:lastModifiedBy>
  <dcterms:created xsi:type="dcterms:W3CDTF">2015-06-05T18:19:34Z</dcterms:created>
  <dcterms:modified xsi:type="dcterms:W3CDTF">2025-03-10T09:23:40Z</dcterms:modified>
</cp:coreProperties>
</file>