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PLANEJAMENTO" sheetId="1" r:id="rId4"/>
    <sheet state="hidden" name="DASHBOARD_ANTIGO" sheetId="2" r:id="rId5"/>
    <sheet state="visible" name="BASE" sheetId="3" r:id="rId6"/>
    <sheet state="visible" name="TAUBATE" sheetId="4" r:id="rId7"/>
    <sheet state="visible" name="GUARÁ" sheetId="5" r:id="rId8"/>
    <sheet state="hidden" name="CONFIG_GERAIS" sheetId="6" r:id="rId9"/>
    <sheet state="visible" name="META" sheetId="7" r:id="rId10"/>
    <sheet state="hidden" name="OUTROS SERVIÇOS" sheetId="8" r:id="rId11"/>
  </sheets>
  <externalReferences>
    <externalReference r:id="rId12"/>
  </externalReferences>
  <definedNames>
    <definedName name="SegmentaçãodeDados_ANO_CAD">#REF!</definedName>
    <definedName name="SegmentaçãodeDados_MÊS_CAD1">#REF!</definedName>
    <definedName name="SegmentaçãodeDados_Revenda1">#REF!</definedName>
    <definedName name="SegmentaçãodeDados_MÊS_CAD">#REF!</definedName>
    <definedName name="CARTAO">CONFIG_GERAIS!$G$2:$G$6</definedName>
    <definedName name="SegmentaçãodeDados_Revenda">#REF!</definedName>
    <definedName name="PARCELACARTAO">CONFIG_GERAIS!$H$2:$H$8</definedName>
    <definedName name="SegmentaçãodeDados_ANO_CAD2">#REF!</definedName>
    <definedName name="BOLETO">CONFIG_GERAIS!$D$2:$D$5</definedName>
    <definedName name="PIX">CONFIG_GERAIS!$B$2</definedName>
    <definedName name="PARCELA">CONFIG_GERAIS!$H$2:$H$8</definedName>
    <definedName name="SegmentaçãodeDados_ANO_CAD1">#REF!</definedName>
    <definedName name="SegmentaçãodeDados_Revenda2">#REF!</definedName>
    <definedName hidden="1" localSheetId="7" name="_xlnm._FilterDatabase">'OUTROS SERVIÇOS'!$A$2:$J$197</definedName>
  </definedNames>
  <calcPr/>
  <extLst>
    <ext uri="GoogleSheetsCustomDataVersion2">
      <go:sheetsCustomData xmlns:go="http://customooxmlschemas.google.com/" r:id="rId13" roundtripDataChecksum="i+o6EIwqgOjtnkqfPtBGz9GYyY/oBO1GeYBGOHiC+Pk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37">
      <text>
        <t xml:space="preserve">======
ID#AAABGObkrJ8
TioDoka    (2022-05-10 14:30:54)
Total de Contratos no Ano vigente</t>
      </text>
    </comment>
    <comment authorId="0" ref="N27">
      <text>
        <t xml:space="preserve">======
ID#AAABGO-lnKw
TioDoka    (2022-05-05 19:19:53)
Total de Contratos no Ano vigente</t>
      </text>
    </comment>
    <comment authorId="0" ref="N17">
      <text>
        <t xml:space="preserve">======
ID#AAABGObkrKA
TioDoka    (2022-05-05 19:19:53)
Total de Contratos no Ano vigente</t>
      </text>
    </comment>
  </commentList>
  <extLst>
    <ext uri="GoogleSheetsCustomDataVersion2">
      <go:sheetsCustomData xmlns:go="http://customooxmlschemas.google.com/" r:id="rId1" roundtripDataSignature="AMtx7miw+3mf9iCBHMFtm1Uffm1cqx3hJQ=="/>
    </ext>
  </extLst>
</comments>
</file>

<file path=xl/sharedStrings.xml><?xml version="1.0" encoding="utf-8"?>
<sst xmlns="http://schemas.openxmlformats.org/spreadsheetml/2006/main" count="1941" uniqueCount="493">
  <si>
    <t>MENSALIDADES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</si>
  <si>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</si>
  <si>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</si>
  <si>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</si>
  <si>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</si>
  <si>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</si>
  <si>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</si>
  <si>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</si>
  <si>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</si>
  <si>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</si>
  <si>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</si>
  <si>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</si>
  <si>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</si>
  <si>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GERAL</t>
  </si>
  <si>
    <t>TABELA</t>
  </si>
  <si>
    <t>Faturamento</t>
  </si>
  <si>
    <t>Aluguel</t>
  </si>
  <si>
    <t>Boletos</t>
  </si>
  <si>
    <t>Licença</t>
  </si>
  <si>
    <t>Outras</t>
  </si>
  <si>
    <t>Liquido</t>
  </si>
  <si>
    <t>Salário</t>
  </si>
  <si>
    <t>LICENÇAS 80%</t>
  </si>
  <si>
    <t>VENDEDOR</t>
  </si>
  <si>
    <t>Média Licença</t>
  </si>
  <si>
    <t>Média Mensalidade</t>
  </si>
  <si>
    <t>Total Licença</t>
  </si>
  <si>
    <t>Quantidade</t>
  </si>
  <si>
    <t>Comissão</t>
  </si>
  <si>
    <t>Mensalidades</t>
  </si>
  <si>
    <t>Saldo Revenda</t>
  </si>
  <si>
    <t>LICENÇAS 70%</t>
  </si>
  <si>
    <t>Média</t>
  </si>
  <si>
    <t>LICENÇAS 60%</t>
  </si>
  <si>
    <t>AJUDA SEMANA</t>
  </si>
  <si>
    <t>AJUDA DE CUSTO</t>
  </si>
  <si>
    <t>vendedor1</t>
  </si>
  <si>
    <t>vendedor2</t>
  </si>
  <si>
    <t>Total Despesas</t>
  </si>
  <si>
    <t>PROJEÇÃO 1</t>
  </si>
  <si>
    <t>PROJEÇÃO 2</t>
  </si>
  <si>
    <t>PROJEÇÃO 3</t>
  </si>
  <si>
    <t>TOTAL FATURADO</t>
  </si>
  <si>
    <t>DESPESAS</t>
  </si>
  <si>
    <t>LICENÇAS</t>
  </si>
  <si>
    <t>FATURAMENTO LIQUIDO</t>
  </si>
  <si>
    <t>CENÁRIO EXCELENTE</t>
  </si>
  <si>
    <t>CENÁRIO MEDIANO</t>
  </si>
  <si>
    <t>CENÁRIO HORRIVEL</t>
  </si>
  <si>
    <t>COMISSAO ATHOS X MENSALIDADE</t>
  </si>
  <si>
    <t>MÉDIA</t>
  </si>
  <si>
    <t>%</t>
  </si>
  <si>
    <t>FATURAMENTO GERAL (TODOS OS CONTRATOS)</t>
  </si>
  <si>
    <t>TOTAL</t>
  </si>
  <si>
    <t>Qtd.</t>
  </si>
  <si>
    <t>LICENÇAS FATURADAS X REVENDA (APENAS REVENDA)</t>
  </si>
  <si>
    <t>NOVAS MENSALIDADES X REVENDA</t>
  </si>
  <si>
    <t>ANUAL</t>
  </si>
  <si>
    <t>Cancel.</t>
  </si>
  <si>
    <t>DESPESAS X FATURAMENTO X COMISSAO</t>
  </si>
  <si>
    <t>FATURAMENTO ANUAL</t>
  </si>
  <si>
    <t>Código</t>
  </si>
  <si>
    <t>Revenda</t>
  </si>
  <si>
    <t>Nome Fantasia</t>
  </si>
  <si>
    <t>Pontualidade</t>
  </si>
  <si>
    <t>Sem Pontualidade</t>
  </si>
  <si>
    <t>Mensalidade</t>
  </si>
  <si>
    <t>Dt. Cadastro</t>
  </si>
  <si>
    <t>Dt. Vigor</t>
  </si>
  <si>
    <t>Dt. Cancelamento</t>
  </si>
  <si>
    <t>Status</t>
  </si>
  <si>
    <t>MÊS CAN</t>
  </si>
  <si>
    <t>ANO CAN</t>
  </si>
  <si>
    <t>MÊS VIGOR</t>
  </si>
  <si>
    <t>ANO VIGOR</t>
  </si>
  <si>
    <t>MÊS CAD</t>
  </si>
  <si>
    <t>ANO CAD</t>
  </si>
  <si>
    <t>TAUBATÉ</t>
  </si>
  <si>
    <t>JARDIM CULTURAL</t>
  </si>
  <si>
    <t>t</t>
  </si>
  <si>
    <t>OUTROS</t>
  </si>
  <si>
    <t>DUDA BEZERRA RACOES</t>
  </si>
  <si>
    <t>f</t>
  </si>
  <si>
    <t>MINIMART</t>
  </si>
  <si>
    <t>LINDAH TECIDOS &amp; ARMARINHOS</t>
  </si>
  <si>
    <t>NILMAIER</t>
  </si>
  <si>
    <t>AGRO PET</t>
  </si>
  <si>
    <t>LOVELY BY TATI</t>
  </si>
  <si>
    <t>NUTRICAO CASA DE RAÇÕES</t>
  </si>
  <si>
    <t>PIAPARA RAÇÕES LTDA</t>
  </si>
  <si>
    <t>EU AMO ACAI</t>
  </si>
  <si>
    <t>MARIO FRIOS 3</t>
  </si>
  <si>
    <t>VALE ALIMENTOS</t>
  </si>
  <si>
    <t>AUGUSTO CAMISAS DE TIMES</t>
  </si>
  <si>
    <t>CAFÉ E PANQUECA</t>
  </si>
  <si>
    <t>CASTRO EMPREENDIMENTOS</t>
  </si>
  <si>
    <t>BIANCA LIMA LEITE 41967460809</t>
  </si>
  <si>
    <t>CICLO 10</t>
  </si>
  <si>
    <t>MAYA ARTESANATO E PAPELARIA LTDA</t>
  </si>
  <si>
    <t>MARCO A. L. FOGACA COSMETICOS</t>
  </si>
  <si>
    <t>PALMA-TECH</t>
  </si>
  <si>
    <t>PRATIKA EMBALAGENS</t>
  </si>
  <si>
    <t>TRES CARAVELAS LATICINIOS E MERCEARIA</t>
  </si>
  <si>
    <t>DISTRIBUIDORA DE CARNES ABAETÉ</t>
  </si>
  <si>
    <t>RUSTIC RESTAURANTE</t>
  </si>
  <si>
    <t>REGINA RESTAURANTE</t>
  </si>
  <si>
    <t>FRANGAO DA CIDINHA</t>
  </si>
  <si>
    <t xml:space="preserve">MALU PRESENTES E TABACARIA </t>
  </si>
  <si>
    <t>MAYA ARTESANATO E PAPELARIA 2</t>
  </si>
  <si>
    <t>MAYA ARTESANATO E PAPELARIA DISTRIBUIDORA</t>
  </si>
  <si>
    <t>MAYA ARTESANATO</t>
  </si>
  <si>
    <t>DEPOSITO MORGADO</t>
  </si>
  <si>
    <t>EMBALAKI</t>
  </si>
  <si>
    <t>A.M. MESSIAS - AZULEJOS</t>
  </si>
  <si>
    <t>ESTACAO DO PAO MINIMERCADO LTDA</t>
  </si>
  <si>
    <t>MARI DOCES</t>
  </si>
  <si>
    <t>CERVEJARIA DO BUTICO</t>
  </si>
  <si>
    <t>MARAVILHAS DA TERRA NUTRIÇÃO ESPECIAL</t>
  </si>
  <si>
    <t>HAPPY PET</t>
  </si>
  <si>
    <t>MARAVILHASS SAUDAVEIS</t>
  </si>
  <si>
    <t>MANT GAS E AGUA</t>
  </si>
  <si>
    <t>PANIFICADORA VILA RICA TAUBATE LTDA</t>
  </si>
  <si>
    <t>CASA DOS GRAOS E TEMPEROS</t>
  </si>
  <si>
    <t>SANTA FIGUEIRA</t>
  </si>
  <si>
    <t>CASA RURAL GOFFI</t>
  </si>
  <si>
    <t>CHARLEAUX BIKES LTDA</t>
  </si>
  <si>
    <t>SP BRASIL MOTOS</t>
  </si>
  <si>
    <t>Tô-AKI</t>
  </si>
  <si>
    <t>EMART SUPERMERCADO</t>
  </si>
  <si>
    <t>PAULO RAÇÕES</t>
  </si>
  <si>
    <t xml:space="preserve">SUELI DE FATIMA SANTOS 25804770802 </t>
  </si>
  <si>
    <t>PENNA ELETRICA</t>
  </si>
  <si>
    <t>TAUBATEXAS TAPROOM</t>
  </si>
  <si>
    <t>MOÇA BONITA</t>
  </si>
  <si>
    <t>XODÓ HOUSE GRILL</t>
  </si>
  <si>
    <t>STUDIO JAPA TATTO</t>
  </si>
  <si>
    <t xml:space="preserve"> ANK - MARKET</t>
  </si>
  <si>
    <t>ALEXSA</t>
  </si>
  <si>
    <t>FIT BOX BURGERSHOP</t>
  </si>
  <si>
    <t>STRONG MOTORS</t>
  </si>
  <si>
    <t>GESSO VIA VALE</t>
  </si>
  <si>
    <t>DISTRIBUIDORA MANDA TUDO</t>
  </si>
  <si>
    <t>CORUJÃO MERCADO</t>
  </si>
  <si>
    <t>ANK - MARKET LTDA</t>
  </si>
  <si>
    <t>ANK - MARKET</t>
  </si>
  <si>
    <t>PEDRÃO LANCHES ESPECIAIS</t>
  </si>
  <si>
    <t>SUPERMERCADO BORA LA</t>
  </si>
  <si>
    <t>MAGIA LINGERIE</t>
  </si>
  <si>
    <t>A PERUANA</t>
  </si>
  <si>
    <t>PAULA REQUINTE</t>
  </si>
  <si>
    <t>VALE EMPORIUM</t>
  </si>
  <si>
    <t>NOVA EPI</t>
  </si>
  <si>
    <t>PREVENÇÃO LOJA 3</t>
  </si>
  <si>
    <t>AFETTO NUTRICARE</t>
  </si>
  <si>
    <t>VIVIANE</t>
  </si>
  <si>
    <t>RAQUEL LINGERIE</t>
  </si>
  <si>
    <t>CASA DO PELUDO</t>
  </si>
  <si>
    <t>ALLPHAS SPORTS</t>
  </si>
  <si>
    <t>ANK MARKET</t>
  </si>
  <si>
    <t>RESTAURANTE SANTA TRUTA</t>
  </si>
  <si>
    <t>WALLPET</t>
  </si>
  <si>
    <t>EFICIÊNCIA FERRAMENTAS</t>
  </si>
  <si>
    <t>BOX TAUBATE NATURAL</t>
  </si>
  <si>
    <t>ANK - DEPOSITO</t>
  </si>
  <si>
    <t>P&amp;P PAPELARIA</t>
  </si>
  <si>
    <t xml:space="preserve">BORA LÁ ATACADO	</t>
  </si>
  <si>
    <t>BR FATIADOS</t>
  </si>
  <si>
    <t>ANDRE</t>
  </si>
  <si>
    <t>PADARIA TIA LU</t>
  </si>
  <si>
    <t>ANK MARKET 9</t>
  </si>
  <si>
    <t>COLONIAL PISCINAS</t>
  </si>
  <si>
    <t>ESPETISSIMO BBQ</t>
  </si>
  <si>
    <t>CANTINHO CAIPIRA RESTAURANTE</t>
  </si>
  <si>
    <t>DANI</t>
  </si>
  <si>
    <t xml:space="preserve">	REALIZE MATERIAIS</t>
  </si>
  <si>
    <t>POCKET BAR</t>
  </si>
  <si>
    <t>SUPERMERCADO VALE</t>
  </si>
  <si>
    <t>LEVE + SUPERMERCADO</t>
  </si>
  <si>
    <t>GUL BIKES SHOP</t>
  </si>
  <si>
    <t>DISTRIBUIDORA DO VALE LJ2</t>
  </si>
  <si>
    <t>DAI GRACAS</t>
  </si>
  <si>
    <t>FLAVIO</t>
  </si>
  <si>
    <t>ESSENCIA BIKE</t>
  </si>
  <si>
    <t>NATUPOTE</t>
  </si>
  <si>
    <t xml:space="preserve">	ABUTRYS SPORT BAR</t>
  </si>
  <si>
    <t>REDEMAPS</t>
  </si>
  <si>
    <t>GUESS BIKE</t>
  </si>
  <si>
    <t>PADARIA NOVA ANA EMILIA</t>
  </si>
  <si>
    <t>EMPORIO GUEDES</t>
  </si>
  <si>
    <t>ESPETISSIMO BBQ - LJ2</t>
  </si>
  <si>
    <t>EMPORIUM CBS</t>
  </si>
  <si>
    <t>PESQUEIRO CAI CAI</t>
  </si>
  <si>
    <t>VALE PET DISTRIBUIDORA</t>
  </si>
  <si>
    <t>JOSE CARALOS</t>
  </si>
  <si>
    <t>COMERCIAL FRANCA</t>
  </si>
  <si>
    <t>TIO COXINHA</t>
  </si>
  <si>
    <t>CESAR QUEIJOS DISTRIBUIDORA DE ALIMENTOS</t>
  </si>
  <si>
    <t>PIZZARIA BARONESA</t>
  </si>
  <si>
    <t>MERCADINHO SÃO MIGUEL</t>
  </si>
  <si>
    <t>TRIAGEM UNIFORMES</t>
  </si>
  <si>
    <t>SORVETES ALQUIMIA</t>
  </si>
  <si>
    <t>RODOLFO</t>
  </si>
  <si>
    <t>NEW MODAS</t>
  </si>
  <si>
    <t>ESTAÇÃO CONTAINER 2022</t>
  </si>
  <si>
    <t>PAULO RAÇÕES LOJA3</t>
  </si>
  <si>
    <t>SUPERMERCADO FERRAZ</t>
  </si>
  <si>
    <t>BITTER'S BAR E GASTRONOMIA</t>
  </si>
  <si>
    <t>FIXVALE</t>
  </si>
  <si>
    <t>HOUSE MIX</t>
  </si>
  <si>
    <t>CASA 134 CAFES</t>
  </si>
  <si>
    <t>OLDS PIT STOP</t>
  </si>
  <si>
    <t>ANK - HAPPY HOUR - JARAGUA</t>
  </si>
  <si>
    <t>CHURRASCARIA GRAMADO</t>
  </si>
  <si>
    <t>ANK - HAPPY HOUR 1</t>
  </si>
  <si>
    <t>MERCADO OLIMPIA</t>
  </si>
  <si>
    <t>GERALDO DA SILVA FILHO</t>
  </si>
  <si>
    <t>JOAO EDUARDO</t>
  </si>
  <si>
    <t>ALMEIDA EMBALAGENS</t>
  </si>
  <si>
    <t>HIDAULICA AMARAL</t>
  </si>
  <si>
    <t>HEITOR (TRANSF. PARA OUTRA REVENDA)</t>
  </si>
  <si>
    <t>ANK - PARQ. AEROPORTO</t>
  </si>
  <si>
    <t>MVALE  (TRANSF. PARA OUTRA REVENDA)</t>
  </si>
  <si>
    <t>SETE OITO GARAGE</t>
  </si>
  <si>
    <t>PARCEIRO</t>
  </si>
  <si>
    <t>MPVAREGISTA  (TRANSF. PARA OUTRA REVENDA)</t>
  </si>
  <si>
    <t>LEVE MAIS - FABIANA</t>
  </si>
  <si>
    <t>POINT DOS LANCHES</t>
  </si>
  <si>
    <t>GALPAO 114</t>
  </si>
  <si>
    <t>MARLEY &amp; CIA RAÇOES</t>
  </si>
  <si>
    <t>DISTRIBUIDORA DO VALE LJ1 - MATRIZ</t>
  </si>
  <si>
    <t>DIVINUS</t>
  </si>
  <si>
    <t>PET ROAD</t>
  </si>
  <si>
    <t>TOCA DOS AMIGOS</t>
  </si>
  <si>
    <t>JARDIM HALL</t>
  </si>
  <si>
    <t>LUIZ FERNANDO</t>
  </si>
  <si>
    <t>PADARIA VILA RICA</t>
  </si>
  <si>
    <t>ADEGA PRIMUS</t>
  </si>
  <si>
    <t>MERCADO REAL (ANTIGO BORA LÁ)</t>
  </si>
  <si>
    <t>VICTOR - MERCADINHO GUARÁ</t>
  </si>
  <si>
    <t>NO LIMIT RACING</t>
  </si>
  <si>
    <t>VAREJAO DE BEBIDAS RODRIGUES (JOAO SEIXAS)</t>
  </si>
  <si>
    <t>JOAO SEIXAS</t>
  </si>
  <si>
    <t>MINI MERCADO VENEZIANO</t>
  </si>
  <si>
    <t>EMPORIO MANSA (VINICIUS)</t>
  </si>
  <si>
    <t>IMPERIO DOS ELETRONICOS (SJC)</t>
  </si>
  <si>
    <t>PIG BAICON (GERSON CRISTOVAM CLARO DOS SANTOS)</t>
  </si>
  <si>
    <t>CASA PET RAÇÕES E ACESSÓRIOS (ANTIGO WALLPET)</t>
  </si>
  <si>
    <t>ICE GEL</t>
  </si>
  <si>
    <t>CASA DE RAÇÕES JARDIM AMERICA</t>
  </si>
  <si>
    <t>CAFÉ COM LEITE</t>
  </si>
  <si>
    <t>CHICA MODAS</t>
  </si>
  <si>
    <t>VESTE BEM MODAS</t>
  </si>
  <si>
    <t>DETRIVELA</t>
  </si>
  <si>
    <t>MERC. AÇOUGUE E VITRINE</t>
  </si>
  <si>
    <t>DOUGLAS ALEXANDRE SILVA (ADRIANO)</t>
  </si>
  <si>
    <t>MERCADINHO GENTE BOA (JOÃO SEIXAS)</t>
  </si>
  <si>
    <t>JAQUELINE R DOS SANTOS BOUTIQUE</t>
  </si>
  <si>
    <t>ANK - POCO FUNDO</t>
  </si>
  <si>
    <t>RESTAURANTE PARAISO</t>
  </si>
  <si>
    <t>ANK SANTO ANTONIO</t>
  </si>
  <si>
    <t>SORVETES ALQUIMIA - PINDA</t>
  </si>
  <si>
    <t>PAPILON - ACAI E ACESSORIOS</t>
  </si>
  <si>
    <t>CANTINHO DA FAMILIA</t>
  </si>
  <si>
    <t>RA SERVIÇOS DE INSPEÇÃO EM ENSAIOS NÃO DESTRUTIVOS LTDA (RODOLFO)</t>
  </si>
  <si>
    <t>RA TEC COMERCIO DE EQUIPAMENTOS LTDA(RODOLFO)</t>
  </si>
  <si>
    <t>BIDAO MOTOS(BIDAO MOTOS)</t>
  </si>
  <si>
    <t>SUPER INJECAO ELETRONICA</t>
  </si>
  <si>
    <t>GUARÁ</t>
  </si>
  <si>
    <t>FORNALHA ALLONSON PIZZARIA</t>
  </si>
  <si>
    <t>PEDRO RAÇÕES (AGRO AVENIDA)</t>
  </si>
  <si>
    <t>RESTAURANTE ARITANAS</t>
  </si>
  <si>
    <t>PADARIA PORTAL</t>
  </si>
  <si>
    <t>CHICO AUTO</t>
  </si>
  <si>
    <t>ALPENDRE - DIVINUS 2</t>
  </si>
  <si>
    <t>MERCADO PONTE ALTA</t>
  </si>
  <si>
    <t>DALMAR</t>
  </si>
  <si>
    <t>ARTE DO SABOR</t>
  </si>
  <si>
    <t>SUPERMERCADO SÃO JOSÉ</t>
  </si>
  <si>
    <t>CMS TEC</t>
  </si>
  <si>
    <t>FOUR KIDS</t>
  </si>
  <si>
    <t>RANCHO SABOR DA ROCA</t>
  </si>
  <si>
    <t>QUIOSQUE ZURITA LITE</t>
  </si>
  <si>
    <t>PH USINAGEM</t>
  </si>
  <si>
    <t>ACESSORIOS ROSEIRA</t>
  </si>
  <si>
    <t>NF MERCADO</t>
  </si>
  <si>
    <t>FOGAZZARIA PARQUE DOS SINOS (JACAREI)</t>
  </si>
  <si>
    <t>ANK DISTRIBUIDORA DE FRANGOS CARNES E BEBIDAS LTDA</t>
  </si>
  <si>
    <t>MERCADO DOS AMIGOS</t>
  </si>
  <si>
    <t>FIGUEIRA BURGUER</t>
  </si>
  <si>
    <t>BISTRÔ LEPRI (JACAREI)</t>
  </si>
  <si>
    <t>O QUINTAL</t>
  </si>
  <si>
    <t>GORO DO RABICO</t>
  </si>
  <si>
    <t>QUELLEN PRESENTES</t>
  </si>
  <si>
    <t>CASA DA AMAZONIA</t>
  </si>
  <si>
    <t>ANA PAULA LOJA 1</t>
  </si>
  <si>
    <t>ANA PAULA LOJA 2</t>
  </si>
  <si>
    <t>EMPORIO GOURME</t>
  </si>
  <si>
    <t>OTICA OPTIVALLE</t>
  </si>
  <si>
    <t>MR FIT</t>
  </si>
  <si>
    <t>CASA DO UNIFORME</t>
  </si>
  <si>
    <t>PET SHOP ESPAÇO ANIMAL</t>
  </si>
  <si>
    <t>FAZENDINHA FAST FOOD</t>
  </si>
  <si>
    <t>JR MERCADINHO</t>
  </si>
  <si>
    <t>ANK - VERA CRUZ</t>
  </si>
  <si>
    <t>PADARIA REIS</t>
  </si>
  <si>
    <t>J E J MATERIAIS ELETRICOS</t>
  </si>
  <si>
    <t>SIMONE MERCADINHO E CONVENIENCIA</t>
  </si>
  <si>
    <t>SORVETERIA LOLLA</t>
  </si>
  <si>
    <t>PSJ DISTRIBUIDORA LTDA</t>
  </si>
  <si>
    <t>DISTRIBUIDORA DO OVO</t>
  </si>
  <si>
    <t>PADARIA JANETE</t>
  </si>
  <si>
    <t>REST. COMIDA MINEIRA</t>
  </si>
  <si>
    <t>MERCEARIA NHA CHICA</t>
  </si>
  <si>
    <t>MERCADINHO DO BAIRRO</t>
  </si>
  <si>
    <t>DEPOSITO DE BEBIDAS UCHOAS</t>
  </si>
  <si>
    <t>WR MOTOS LOJA 2</t>
  </si>
  <si>
    <t>SALUMERIA SANTA CURA PARILLA</t>
  </si>
  <si>
    <t>PINDA</t>
  </si>
  <si>
    <t>PONTO DA MODA</t>
  </si>
  <si>
    <t>TERAPIA DA MODA</t>
  </si>
  <si>
    <t>BBS</t>
  </si>
  <si>
    <t>IMPACTO COSMETICO</t>
  </si>
  <si>
    <t>leonardo</t>
  </si>
  <si>
    <t>CAMILOS BIKE</t>
  </si>
  <si>
    <t xml:space="preserve"> EMPORIO TECH</t>
  </si>
  <si>
    <t>METHA - FORMACAO DE ATLETAS</t>
  </si>
  <si>
    <t>SUPERMERCADO DO MELÃO</t>
  </si>
  <si>
    <t>CAMBREIA BEBIDAS</t>
  </si>
  <si>
    <t>KING RAÇÕES JACAREÍ - SJC</t>
  </si>
  <si>
    <t>BIRITAS - TAUBATE</t>
  </si>
  <si>
    <t>MERCADO DO MELÃO</t>
  </si>
  <si>
    <t>OUSADIA AUTO PEÇAS</t>
  </si>
  <si>
    <t>CONVENIÊNCIA ITAIM 24HRS</t>
  </si>
  <si>
    <t>EMPÓRIO FREITAS</t>
  </si>
  <si>
    <t>KENNY FESTAS</t>
  </si>
  <si>
    <t>MATERIAIS PARA CONSTRUCAO PADRE VICTOR LTDA</t>
  </si>
  <si>
    <t>MINI MERCADO OLIVEIRA</t>
  </si>
  <si>
    <t>MERCADO SOUZA</t>
  </si>
  <si>
    <t>CASA DE PAES DONA VITA</t>
  </si>
  <si>
    <t>RESTAURANTE ENCANTADO</t>
  </si>
  <si>
    <t>PET SHOP NOVA CAÇAPAVA</t>
  </si>
  <si>
    <t xml:space="preserve">M&amp;J TINTAS E TEXTURAS </t>
  </si>
  <si>
    <t>CASA DE CARNES CAMARGO E GALHARDO LTDA</t>
  </si>
  <si>
    <t>TAYNAN</t>
  </si>
  <si>
    <t>ADEGA PARAIBA</t>
  </si>
  <si>
    <t>BOOMERANG LANCHES</t>
  </si>
  <si>
    <t>ADEGA DO CHILENO</t>
  </si>
  <si>
    <t>KFE CAFETERIA</t>
  </si>
  <si>
    <t>DIAS CAR</t>
  </si>
  <si>
    <t>MERCADO SOUZA 2</t>
  </si>
  <si>
    <t>J E M SUPERMERCADO</t>
  </si>
  <si>
    <t xml:space="preserve">PADARIA KIDELICIA </t>
  </si>
  <si>
    <t>SORVETES ALQUIMIA ESTIVA</t>
  </si>
  <si>
    <t>REDE FRUTALE - LUCIO</t>
  </si>
  <si>
    <t>CHURRASCARIA MINUANO</t>
  </si>
  <si>
    <t>AGRO FRONTEIRA</t>
  </si>
  <si>
    <t>ENCONTRO CAFÉ</t>
  </si>
  <si>
    <t>SMART FIX - LJ MARCELO</t>
  </si>
  <si>
    <t>VALEPET</t>
  </si>
  <si>
    <t>MERCADO DOS AMIGOS - CONTINENTAL</t>
  </si>
  <si>
    <t>SB PERFUMARIA TAUBATE</t>
  </si>
  <si>
    <t xml:space="preserve">ALMEIDA EMBALAGENS </t>
  </si>
  <si>
    <t>MAGIA LINGERIE - TROCA CNPJ</t>
  </si>
  <si>
    <t>CLIENTE ADRIANO</t>
  </si>
  <si>
    <t>NATURAL BOX</t>
  </si>
  <si>
    <t>HOME CENTER CONSTRULAR</t>
  </si>
  <si>
    <t>EMBALAR EMBALAGENS</t>
  </si>
  <si>
    <t>LOJÃO DA FER</t>
  </si>
  <si>
    <t>PERFUMARIA VITORIA</t>
  </si>
  <si>
    <t>ELÉTRICA SANTA CRUZ</t>
  </si>
  <si>
    <t>VILA RICA</t>
  </si>
  <si>
    <t>LED SHOP</t>
  </si>
  <si>
    <t>LEAD ADRIANO</t>
  </si>
  <si>
    <t>MINUANO</t>
  </si>
  <si>
    <t>ESTAÇÃO DO MEL</t>
  </si>
  <si>
    <t>RGP DA SILVA REFEICOES LTDA</t>
  </si>
  <si>
    <t>SUPERMERCADO ALVORADA</t>
  </si>
  <si>
    <t>CERVEJARIA DO BUTICO - NOVO CONTRATO</t>
  </si>
  <si>
    <t>LED SHOP - FISCAL</t>
  </si>
  <si>
    <t>MC ASSESSORIOS</t>
  </si>
  <si>
    <t>SO DELAS MAKEUP</t>
  </si>
  <si>
    <t xml:space="preserve">SUPERMERCADO DRN </t>
  </si>
  <si>
    <t>DONA TINA</t>
  </si>
  <si>
    <t>AQUI MINI MERCADO</t>
  </si>
  <si>
    <t>LUIS FERNANDO DA SILVA GAS</t>
  </si>
  <si>
    <t>DUBS RODAS</t>
  </si>
  <si>
    <t>ESQUADRIPINDA</t>
  </si>
  <si>
    <t>J MAURO D DOS SANTOS NETO LTDA</t>
  </si>
  <si>
    <t>SORVETERIA PANAMA</t>
  </si>
  <si>
    <t>S.B FARMA</t>
  </si>
  <si>
    <t>MERCADO DOS AMIGOS 2</t>
  </si>
  <si>
    <t>MERCADO DO NIL</t>
  </si>
  <si>
    <t>MERCADO DA CIDADE</t>
  </si>
  <si>
    <t>PAPELARIA HIKARI</t>
  </si>
  <si>
    <t>MERCADO NORMAL</t>
  </si>
  <si>
    <t>WR</t>
  </si>
  <si>
    <t>ANEXO MR</t>
  </si>
  <si>
    <t>ABUTRYS</t>
  </si>
  <si>
    <t>MERCADO  FISCAL</t>
  </si>
  <si>
    <t>MERCADO DO MINEIRO</t>
  </si>
  <si>
    <t>SIL PADARIA</t>
  </si>
  <si>
    <t>MARCOS ANTONIO DE OLIBEIRA</t>
  </si>
  <si>
    <t>DY CASSI VARIEDADES</t>
  </si>
  <si>
    <t>DOUCE EMPORIO</t>
  </si>
  <si>
    <t>TABACARIA PG MENOS</t>
  </si>
  <si>
    <t>PARADA DA MODA</t>
  </si>
  <si>
    <t>MERCADINHO PAULISTA</t>
  </si>
  <si>
    <t>BOX 2 IRMAOS</t>
  </si>
  <si>
    <t>MERCADO ITALIA</t>
  </si>
  <si>
    <t>CANUTO AUTO CENTER</t>
  </si>
  <si>
    <t>PADARIA E MERCEARIA EL SHADAY</t>
  </si>
  <si>
    <t xml:space="preserve"> MAAP - DISTR. SJC</t>
  </si>
  <si>
    <t>PAG MENOS - DEPOSITO</t>
  </si>
  <si>
    <t>ADEGA DO ZE</t>
  </si>
  <si>
    <t>ABOU HALA RODAS</t>
  </si>
  <si>
    <t>ANK - STA CATARINA</t>
  </si>
  <si>
    <t>MARIO FRIOS 4</t>
  </si>
  <si>
    <t>CICLEX STO ANTONIO</t>
  </si>
  <si>
    <t>CONCEPT BIKE</t>
  </si>
  <si>
    <t>QUITANDA DO LEO</t>
  </si>
  <si>
    <t>CICLE X TAUBATE</t>
  </si>
  <si>
    <t>AGROPECUARIA TREMEMBE</t>
  </si>
  <si>
    <t>PADARIA ACONTECER</t>
  </si>
  <si>
    <t>BALACOBACO HAMBURGUERIA</t>
  </si>
  <si>
    <t>Resultado</t>
  </si>
  <si>
    <t>Meta</t>
  </si>
  <si>
    <t>Contratos</t>
  </si>
  <si>
    <t>% Crecimento</t>
  </si>
  <si>
    <t>CONTROLE DE META</t>
  </si>
  <si>
    <t>LEONARDO</t>
  </si>
  <si>
    <t>Pendente</t>
  </si>
  <si>
    <t>Meta Ano</t>
  </si>
  <si>
    <t>Meta Athos</t>
  </si>
  <si>
    <t>Para Meta</t>
  </si>
  <si>
    <t>Média Mensal</t>
  </si>
  <si>
    <t>Metas</t>
  </si>
  <si>
    <t>1° Trimestre</t>
  </si>
  <si>
    <t>2° Trimestre</t>
  </si>
  <si>
    <t>3° Trimestre</t>
  </si>
  <si>
    <t>4° Trimestre</t>
  </si>
  <si>
    <t>Meta Anual</t>
  </si>
  <si>
    <t>Meta Matriz</t>
  </si>
  <si>
    <t>Executado</t>
  </si>
  <si>
    <t>Alcançado</t>
  </si>
  <si>
    <t>Falta p/ Meta</t>
  </si>
  <si>
    <t>1° Semestre</t>
  </si>
  <si>
    <t>2° Semestre</t>
  </si>
  <si>
    <t>Restante</t>
  </si>
  <si>
    <t>Planejado</t>
  </si>
  <si>
    <t>FORMA</t>
  </si>
  <si>
    <t>Pix</t>
  </si>
  <si>
    <t>CONDICAO</t>
  </si>
  <si>
    <t>Boleto</t>
  </si>
  <si>
    <t>Cartao</t>
  </si>
  <si>
    <t>Forma de Pagamento</t>
  </si>
  <si>
    <t>Taxa</t>
  </si>
  <si>
    <t>Simulação</t>
  </si>
  <si>
    <t>Boleto 1x</t>
  </si>
  <si>
    <t>Cartao 1x</t>
  </si>
  <si>
    <t>Valor da Venda</t>
  </si>
  <si>
    <t>Boleto 2x</t>
  </si>
  <si>
    <t>Cartao 2x</t>
  </si>
  <si>
    <t>Boleto 3x</t>
  </si>
  <si>
    <t>Cartao 3x</t>
  </si>
  <si>
    <t>Condições de Pagamento</t>
  </si>
  <si>
    <t>Boleto 4x</t>
  </si>
  <si>
    <t>Cartao 4x</t>
  </si>
  <si>
    <t>Codição</t>
  </si>
  <si>
    <t>Valor Liquido</t>
  </si>
  <si>
    <t>Cartao 5x</t>
  </si>
  <si>
    <t>Credito 1x</t>
  </si>
  <si>
    <t>Credito 2x</t>
  </si>
  <si>
    <t>Credito 3x</t>
  </si>
  <si>
    <t>Credito 4x</t>
  </si>
  <si>
    <t>Credito 5x</t>
  </si>
  <si>
    <t>ID</t>
  </si>
  <si>
    <t>MÊS</t>
  </si>
  <si>
    <t>ANO</t>
  </si>
  <si>
    <t>META</t>
  </si>
  <si>
    <t>REVENDA</t>
  </si>
  <si>
    <t>VENDA</t>
  </si>
  <si>
    <t>Código Athos</t>
  </si>
  <si>
    <t>Valor</t>
  </si>
  <si>
    <t>Faturamento NF</t>
  </si>
  <si>
    <t>NFE</t>
  </si>
  <si>
    <t>Dta. VENDA</t>
  </si>
  <si>
    <t>OBS</t>
  </si>
  <si>
    <t>MES</t>
  </si>
  <si>
    <t>PREVENCAO TOTAL</t>
  </si>
  <si>
    <t>ADITIVO DE CONTRATO</t>
  </si>
  <si>
    <t>DDNS</t>
  </si>
  <si>
    <t>BORA LÁ MERCADO</t>
  </si>
  <si>
    <t>ANK 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</si>
</sst>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&quot;R$&quot;* #,##0.00_-;\-&quot;R$&quot;* #,##0.00_-;_-&quot;R$&quot;* &quot;-&quot;??_-;_-@"/>
    <numFmt numFmtId="165" formatCode="_-&quot;R$&quot;\ * #,##0.00_-;\-&quot;R$&quot;\ * #,##0.00_-;_-&quot;R$&quot;\ * &quot;-&quot;??_-;_-@"/>
    <numFmt numFmtId="166" formatCode="_-* #,##0_-;\-* #,##0_-;_-* &quot;-&quot;??_-;_-@"/>
  </numFmts>
  <fonts count="30">
    <font>
      <sz val="11.0"/>
      <color theme="1"/>
      <name val="Arial"/>
      <scheme val="minor"/>
    </font>
    <font>
      <b/>
      <sz val="11.0"/>
      <color rgb="FF3F3F3F"/>
      <name val="Calibri"/>
    </font>
    <font/>
    <font>
      <sz val="11.0"/>
      <color theme="1"/>
      <name val="Arial"/>
    </font>
    <font>
      <sz val="11.0"/>
      <color theme="1"/>
      <name val="Calibri"/>
    </font>
    <font>
      <sz val="11.0"/>
      <color theme="0"/>
      <name val="Calibri"/>
    </font>
    <font>
      <sz val="11.0"/>
      <color rgb="FF3F3F76"/>
      <name val="Calibri"/>
    </font>
    <font>
      <sz val="11.0"/>
      <color rgb="FF9C0006"/>
      <name val="Calibri"/>
    </font>
    <font>
      <b/>
      <sz val="11.0"/>
      <color theme="0"/>
      <name val="Calibri"/>
    </font>
    <font>
      <sz val="11.0"/>
      <color rgb="FF9C5700"/>
      <name val="Calibri"/>
    </font>
    <font>
      <sz val="11.0"/>
      <color rgb="FF006100"/>
      <name val="Calibri"/>
    </font>
    <font>
      <sz val="10.0"/>
      <color theme="0"/>
      <name val="Arial"/>
    </font>
    <font>
      <sz val="8.0"/>
      <color theme="0"/>
      <name val="Arial"/>
    </font>
    <font>
      <sz val="10.0"/>
      <color rgb="FF9C0006"/>
      <name val="Arial"/>
    </font>
    <font>
      <sz val="10.0"/>
      <color rgb="FF006100"/>
      <name val="Arial"/>
    </font>
    <font>
      <sz val="10.0"/>
      <color theme="1"/>
      <name val="Arial"/>
    </font>
    <font>
      <i/>
      <sz val="10.0"/>
      <color rgb="FF000000"/>
      <name val="Arial"/>
    </font>
    <font>
      <sz val="8.0"/>
      <color theme="1"/>
      <name val="Arial"/>
    </font>
    <font>
      <b/>
      <sz val="8.0"/>
      <color theme="1"/>
      <name val="Arial"/>
    </font>
    <font>
      <sz val="10.0"/>
      <color rgb="FFFF0000"/>
      <name val="Arial"/>
    </font>
    <font>
      <sz val="8.0"/>
      <color rgb="FFFF0000"/>
      <name val="Arial"/>
    </font>
    <font>
      <sz val="14.0"/>
      <color theme="1"/>
      <name val="Arial"/>
    </font>
    <font>
      <sz val="10.0"/>
      <color theme="1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sz val="11.0"/>
      <color theme="1"/>
      <name val="Arial"/>
    </font>
    <font>
      <sz val="9.0"/>
      <color theme="1"/>
      <name val="Calibri"/>
    </font>
    <font>
      <b/>
      <sz val="14.0"/>
      <color rgb="FF3F3F3F"/>
      <name val="Calibri"/>
    </font>
    <font>
      <sz val="14.0"/>
      <color theme="0"/>
      <name val="Arial"/>
    </font>
    <font>
      <sz val="11.0"/>
      <color rgb="FFFFFFFF"/>
      <name val="Calibri"/>
    </font>
  </fonts>
  <fills count="2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  <fill>
      <patternFill patternType="solid">
        <fgColor theme="7"/>
        <bgColor theme="7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theme="9"/>
        <bgColor theme="9"/>
      </patternFill>
    </fill>
    <fill>
      <patternFill patternType="solid">
        <fgColor rgb="FFA5A5A5"/>
        <bgColor rgb="FFA5A5A5"/>
      </patternFill>
    </fill>
    <fill>
      <patternFill patternType="solid">
        <fgColor theme="8"/>
        <bgColor theme="8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DFFFFF"/>
        <bgColor rgb="FFDFFFFF"/>
      </patternFill>
    </fill>
    <fill>
      <patternFill patternType="solid">
        <fgColor rgb="FFFF0000"/>
        <bgColor rgb="FFFF000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8EAADB"/>
        <bgColor rgb="FF8EAADB"/>
      </patternFill>
    </fill>
    <fill>
      <patternFill patternType="solid">
        <fgColor rgb="FFC5E0B3"/>
        <bgColor rgb="FFC5E0B3"/>
      </patternFill>
    </fill>
    <fill>
      <patternFill patternType="solid">
        <fgColor rgb="FFF4B083"/>
        <bgColor rgb="FFF4B083"/>
      </patternFill>
    </fill>
    <fill>
      <patternFill patternType="solid">
        <fgColor rgb="FFFFD965"/>
        <bgColor rgb="FFFFD965"/>
      </patternFill>
    </fill>
    <fill>
      <patternFill patternType="solid">
        <fgColor rgb="FFFFC000"/>
        <bgColor rgb="FFFFC000"/>
      </patternFill>
    </fill>
    <fill>
      <patternFill patternType="solid">
        <fgColor rgb="FFBFBFBF"/>
        <bgColor rgb="FFBFBFBF"/>
      </patternFill>
    </fill>
    <fill>
      <patternFill patternType="solid">
        <fgColor rgb="FF2E75B5"/>
        <bgColor rgb="FF2E75B5"/>
      </patternFill>
    </fill>
  </fills>
  <borders count="3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top style="thin">
        <color rgb="FF3F3F3F"/>
      </top>
      <bottom style="thin">
        <color rgb="FF3F3F3F"/>
      </bottom>
    </border>
    <border>
      <top style="thin">
        <color rgb="FF3F3F3F"/>
      </top>
      <bottom style="thin">
        <color rgb="FF3F3F3F"/>
      </bottom>
    </border>
    <border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/>
      <top style="thin">
        <color rgb="FF3F3F3F"/>
      </top>
      <bottom style="thin">
        <color rgb="FF3F3F3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3F3F3F"/>
      </left>
      <right style="thin">
        <color rgb="FF3F3F3F"/>
      </right>
      <top style="thin">
        <color rgb="FF3F3F3F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double">
        <color rgb="FF3F3F3F"/>
      </left>
      <right style="double">
        <color rgb="FF3F3F3F"/>
      </right>
      <top style="double">
        <color rgb="FF3F3F3F"/>
      </top>
      <bottom/>
    </border>
    <border>
      <left style="double">
        <color rgb="FF3F3F3F"/>
      </left>
      <right/>
      <top style="double">
        <color rgb="FF3F3F3F"/>
      </top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75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/>
    </xf>
    <xf borderId="4" fillId="3" fontId="4" numFmtId="0" xfId="0" applyAlignment="1" applyBorder="1" applyFill="1" applyFont="1">
      <alignment horizontal="center" vertical="center"/>
    </xf>
    <xf borderId="5" fillId="3" fontId="4" numFmtId="0" xfId="0" applyAlignment="1" applyBorder="1" applyFont="1">
      <alignment horizontal="center" vertical="center"/>
    </xf>
    <xf borderId="6" fillId="4" fontId="4" numFmtId="0" xfId="0" applyAlignment="1" applyBorder="1" applyFill="1" applyFont="1">
      <alignment horizontal="center" vertical="center"/>
    </xf>
    <xf borderId="7" fillId="2" fontId="1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9" fillId="0" fontId="2" numFmtId="0" xfId="0" applyBorder="1" applyFont="1"/>
    <xf borderId="6" fillId="5" fontId="5" numFmtId="0" xfId="0" applyAlignment="1" applyBorder="1" applyFill="1" applyFont="1">
      <alignment horizontal="right"/>
    </xf>
    <xf borderId="10" fillId="2" fontId="1" numFmtId="164" xfId="0" applyAlignment="1" applyBorder="1" applyFont="1" applyNumberFormat="1">
      <alignment horizontal="center" vertical="center"/>
    </xf>
    <xf borderId="6" fillId="4" fontId="1" numFmtId="164" xfId="0" applyAlignment="1" applyBorder="1" applyFont="1" applyNumberFormat="1">
      <alignment horizontal="center" vertical="center"/>
    </xf>
    <xf borderId="11" fillId="6" fontId="6" numFmtId="9" xfId="0" applyAlignment="1" applyBorder="1" applyFill="1" applyFont="1" applyNumberFormat="1">
      <alignment horizontal="center" vertical="center"/>
    </xf>
    <xf borderId="6" fillId="7" fontId="7" numFmtId="0" xfId="0" applyAlignment="1" applyBorder="1" applyFill="1" applyFont="1">
      <alignment horizontal="right"/>
    </xf>
    <xf borderId="12" fillId="2" fontId="1" numFmtId="164" xfId="0" applyAlignment="1" applyBorder="1" applyFont="1" applyNumberFormat="1">
      <alignment horizontal="center" vertical="center"/>
    </xf>
    <xf borderId="11" fillId="6" fontId="6" numFmtId="0" xfId="0" applyAlignment="1" applyBorder="1" applyFont="1">
      <alignment horizontal="center" vertical="center"/>
    </xf>
    <xf borderId="13" fillId="7" fontId="7" numFmtId="0" xfId="0" applyAlignment="1" applyBorder="1" applyFont="1">
      <alignment horizontal="right"/>
    </xf>
    <xf borderId="0" fillId="0" fontId="3" numFmtId="165" xfId="0" applyFont="1" applyNumberFormat="1"/>
    <xf borderId="6" fillId="2" fontId="1" numFmtId="1" xfId="0" applyAlignment="1" applyBorder="1" applyFont="1" applyNumberFormat="1">
      <alignment horizontal="center" vertical="center"/>
    </xf>
    <xf borderId="6" fillId="8" fontId="5" numFmtId="0" xfId="0" applyAlignment="1" applyBorder="1" applyFill="1" applyFont="1">
      <alignment horizontal="right"/>
    </xf>
    <xf borderId="14" fillId="2" fontId="1" numFmtId="164" xfId="0" applyAlignment="1" applyBorder="1" applyFont="1" applyNumberFormat="1">
      <alignment horizontal="center" vertical="center"/>
    </xf>
    <xf borderId="15" fillId="4" fontId="1" numFmtId="164" xfId="0" applyAlignment="1" applyBorder="1" applyFont="1" applyNumberFormat="1">
      <alignment horizontal="center" vertical="center"/>
    </xf>
    <xf borderId="6" fillId="2" fontId="1" numFmtId="164" xfId="0" applyAlignment="1" applyBorder="1" applyFont="1" applyNumberFormat="1">
      <alignment horizontal="center" vertical="center"/>
    </xf>
    <xf borderId="16" fillId="0" fontId="2" numFmtId="0" xfId="0" applyBorder="1" applyFont="1"/>
    <xf borderId="0" fillId="0" fontId="4" numFmtId="0" xfId="0" applyAlignment="1" applyFont="1">
      <alignment horizontal="right"/>
    </xf>
    <xf borderId="0" fillId="0" fontId="3" numFmtId="0" xfId="0" applyFont="1"/>
    <xf borderId="17" fillId="9" fontId="8" numFmtId="9" xfId="0" applyAlignment="1" applyBorder="1" applyFill="1" applyFont="1" applyNumberFormat="1">
      <alignment horizontal="center"/>
    </xf>
    <xf borderId="17" fillId="9" fontId="8" numFmtId="0" xfId="0" applyAlignment="1" applyBorder="1" applyFont="1">
      <alignment horizontal="center"/>
    </xf>
    <xf borderId="6" fillId="3" fontId="4" numFmtId="0" xfId="0" applyAlignment="1" applyBorder="1" applyFont="1">
      <alignment horizontal="center" vertical="center"/>
    </xf>
    <xf borderId="18" fillId="10" fontId="5" numFmtId="0" xfId="0" applyAlignment="1" applyBorder="1" applyFill="1" applyFont="1">
      <alignment horizontal="center"/>
    </xf>
    <xf borderId="6" fillId="3" fontId="4" numFmtId="165" xfId="0" applyAlignment="1" applyBorder="1" applyFont="1" applyNumberFormat="1">
      <alignment horizontal="center" vertical="center"/>
    </xf>
    <xf borderId="6" fillId="10" fontId="5" numFmtId="0" xfId="0" applyAlignment="1" applyBorder="1" applyFont="1">
      <alignment horizontal="center"/>
    </xf>
    <xf borderId="19" fillId="4" fontId="1" numFmtId="164" xfId="0" applyAlignment="1" applyBorder="1" applyFont="1" applyNumberFormat="1">
      <alignment horizontal="center" vertical="center"/>
    </xf>
    <xf borderId="19" fillId="4" fontId="1" numFmtId="1" xfId="0" applyAlignment="1" applyBorder="1" applyFont="1" applyNumberFormat="1">
      <alignment horizontal="center" vertical="center"/>
    </xf>
    <xf borderId="6" fillId="2" fontId="1" numFmtId="165" xfId="0" applyAlignment="1" applyBorder="1" applyFont="1" applyNumberFormat="1">
      <alignment horizontal="center" vertical="center"/>
    </xf>
    <xf borderId="14" fillId="4" fontId="1" numFmtId="165" xfId="0" applyAlignment="1" applyBorder="1" applyFont="1" applyNumberFormat="1">
      <alignment horizontal="center" vertical="center"/>
    </xf>
    <xf borderId="6" fillId="11" fontId="9" numFmtId="0" xfId="0" applyAlignment="1" applyBorder="1" applyFill="1" applyFont="1">
      <alignment horizontal="center" vertical="center"/>
    </xf>
    <xf borderId="6" fillId="11" fontId="9" numFmtId="165" xfId="0" applyAlignment="1" applyBorder="1" applyFont="1" applyNumberFormat="1">
      <alignment horizontal="center" vertical="center"/>
    </xf>
    <xf borderId="17" fillId="9" fontId="8" numFmtId="165" xfId="0" applyAlignment="1" applyBorder="1" applyFont="1" applyNumberFormat="1">
      <alignment horizontal="center"/>
    </xf>
    <xf borderId="20" fillId="3" fontId="4" numFmtId="0" xfId="0" applyAlignment="1" applyBorder="1" applyFont="1">
      <alignment horizontal="center" vertical="center"/>
    </xf>
    <xf borderId="6" fillId="10" fontId="5" numFmtId="9" xfId="0" applyAlignment="1" applyBorder="1" applyFont="1" applyNumberFormat="1">
      <alignment horizontal="center"/>
    </xf>
    <xf borderId="21" fillId="2" fontId="1" numFmtId="164" xfId="0" applyAlignment="1" applyBorder="1" applyFont="1" applyNumberFormat="1">
      <alignment horizontal="center" vertical="center"/>
    </xf>
    <xf borderId="19" fillId="4" fontId="1" numFmtId="165" xfId="0" applyAlignment="1" applyBorder="1" applyFont="1" applyNumberFormat="1">
      <alignment horizontal="center" vertical="center"/>
    </xf>
    <xf borderId="22" fillId="10" fontId="5" numFmtId="9" xfId="0" applyAlignment="1" applyBorder="1" applyFont="1" applyNumberFormat="1">
      <alignment horizontal="center"/>
    </xf>
    <xf borderId="23" fillId="10" fontId="5" numFmtId="0" xfId="0" applyAlignment="1" applyBorder="1" applyFont="1">
      <alignment horizontal="center"/>
    </xf>
    <xf borderId="6" fillId="11" fontId="9" numFmtId="0" xfId="0" applyAlignment="1" applyBorder="1" applyFont="1">
      <alignment horizontal="center"/>
    </xf>
    <xf borderId="6" fillId="12" fontId="10" numFmtId="0" xfId="0" applyAlignment="1" applyBorder="1" applyFill="1" applyFont="1">
      <alignment horizontal="center"/>
    </xf>
    <xf borderId="6" fillId="12" fontId="10" numFmtId="164" xfId="0" applyAlignment="1" applyBorder="1" applyFont="1" applyNumberFormat="1">
      <alignment horizontal="center" vertical="center"/>
    </xf>
    <xf borderId="5" fillId="11" fontId="9" numFmtId="0" xfId="0" applyAlignment="1" applyBorder="1" applyFont="1">
      <alignment horizontal="center"/>
    </xf>
    <xf borderId="4" fillId="11" fontId="9" numFmtId="164" xfId="0" applyAlignment="1" applyBorder="1" applyFont="1" applyNumberFormat="1">
      <alignment horizontal="center" vertical="center"/>
    </xf>
    <xf borderId="18" fillId="7" fontId="7" numFmtId="0" xfId="0" applyAlignment="1" applyBorder="1" applyFont="1">
      <alignment horizontal="center"/>
    </xf>
    <xf borderId="6" fillId="7" fontId="7" numFmtId="164" xfId="0" applyAlignment="1" applyBorder="1" applyFont="1" applyNumberFormat="1">
      <alignment horizontal="center" vertical="center"/>
    </xf>
    <xf borderId="6" fillId="2" fontId="1" numFmtId="10" xfId="0" applyAlignment="1" applyBorder="1" applyFont="1" applyNumberFormat="1">
      <alignment horizontal="center" vertical="center"/>
    </xf>
    <xf borderId="24" fillId="3" fontId="4" numFmtId="0" xfId="0" applyAlignment="1" applyBorder="1" applyFont="1">
      <alignment horizontal="center" vertical="center"/>
    </xf>
    <xf borderId="24" fillId="10" fontId="5" numFmtId="0" xfId="0" applyAlignment="1" applyBorder="1" applyFont="1">
      <alignment horizontal="center"/>
    </xf>
    <xf borderId="25" fillId="9" fontId="11" numFmtId="0" xfId="0" applyAlignment="1" applyBorder="1" applyFont="1">
      <alignment horizontal="center" vertical="center"/>
    </xf>
    <xf borderId="25" fillId="9" fontId="12" numFmtId="0" xfId="0" applyAlignment="1" applyBorder="1" applyFont="1">
      <alignment horizontal="center" vertical="center"/>
    </xf>
    <xf borderId="25" fillId="9" fontId="11" numFmtId="165" xfId="0" applyAlignment="1" applyBorder="1" applyFont="1" applyNumberFormat="1">
      <alignment horizontal="center" vertical="center"/>
    </xf>
    <xf borderId="26" fillId="9" fontId="11" numFmtId="0" xfId="0" applyAlignment="1" applyBorder="1" applyFont="1">
      <alignment horizontal="center" vertical="center"/>
    </xf>
    <xf borderId="6" fillId="7" fontId="13" numFmtId="0" xfId="0" applyAlignment="1" applyBorder="1" applyFont="1">
      <alignment horizontal="center" vertical="center"/>
    </xf>
    <xf borderId="6" fillId="12" fontId="14" numFmtId="0" xfId="0" applyAlignment="1" applyBorder="1" applyFont="1">
      <alignment horizontal="center" vertical="center"/>
    </xf>
    <xf borderId="0" fillId="0" fontId="15" numFmtId="0" xfId="0" applyAlignment="1" applyFont="1">
      <alignment horizontal="center" vertical="center"/>
    </xf>
    <xf borderId="6" fillId="13" fontId="16" numFmtId="1" xfId="0" applyAlignment="1" applyBorder="1" applyFill="1" applyFont="1" applyNumberFormat="1">
      <alignment horizontal="center" shrinkToFit="1" vertical="center" wrapText="0"/>
    </xf>
    <xf borderId="6" fillId="0" fontId="15" numFmtId="9" xfId="0" applyAlignment="1" applyBorder="1" applyFont="1" applyNumberFormat="1">
      <alignment horizontal="center" vertical="center"/>
    </xf>
    <xf borderId="6" fillId="0" fontId="17" numFmtId="0" xfId="0" applyAlignment="1" applyBorder="1" applyFont="1">
      <alignment horizontal="center" vertical="center"/>
    </xf>
    <xf borderId="6" fillId="0" fontId="15" numFmtId="165" xfId="0" applyAlignment="1" applyBorder="1" applyFont="1" applyNumberFormat="1">
      <alignment horizontal="center" vertical="center"/>
    </xf>
    <xf borderId="6" fillId="0" fontId="15" numFmtId="14" xfId="0" applyAlignment="1" applyBorder="1" applyFont="1" applyNumberFormat="1">
      <alignment horizontal="center" vertical="center"/>
    </xf>
    <xf borderId="6" fillId="0" fontId="15" numFmtId="0" xfId="0" applyAlignment="1" applyBorder="1" applyFont="1">
      <alignment horizontal="center" vertical="center"/>
    </xf>
    <xf borderId="16" fillId="0" fontId="15" numFmtId="0" xfId="0" applyAlignment="1" applyBorder="1" applyFont="1">
      <alignment horizontal="center" vertical="center"/>
    </xf>
    <xf borderId="6" fillId="0" fontId="15" numFmtId="0" xfId="0" applyAlignment="1" applyBorder="1" applyFont="1">
      <alignment horizontal="center" vertical="center"/>
    </xf>
    <xf borderId="6" fillId="0" fontId="17" numFmtId="0" xfId="0" applyAlignment="1" applyBorder="1" applyFont="1">
      <alignment horizontal="center" shrinkToFit="0" vertical="center" wrapText="1"/>
    </xf>
    <xf borderId="13" fillId="13" fontId="16" numFmtId="1" xfId="0" applyAlignment="1" applyBorder="1" applyFont="1" applyNumberFormat="1">
      <alignment horizontal="center" shrinkToFit="1" vertical="center" wrapText="0"/>
    </xf>
    <xf borderId="15" fillId="0" fontId="17" numFmtId="0" xfId="0" applyAlignment="1" applyBorder="1" applyFont="1">
      <alignment horizontal="center" shrinkToFit="0" vertical="center" wrapText="1"/>
    </xf>
    <xf borderId="15" fillId="0" fontId="15" numFmtId="165" xfId="0" applyAlignment="1" applyBorder="1" applyFont="1" applyNumberFormat="1">
      <alignment horizontal="center" vertical="center"/>
    </xf>
    <xf borderId="15" fillId="0" fontId="15" numFmtId="14" xfId="0" applyAlignment="1" applyBorder="1" applyFont="1" applyNumberFormat="1">
      <alignment horizontal="center" vertical="center"/>
    </xf>
    <xf borderId="15" fillId="0" fontId="15" numFmtId="0" xfId="0" applyAlignment="1" applyBorder="1" applyFont="1">
      <alignment horizontal="center" vertical="center"/>
    </xf>
    <xf borderId="6" fillId="0" fontId="18" numFmtId="0" xfId="0" applyAlignment="1" applyBorder="1" applyFont="1">
      <alignment horizontal="center" vertical="center"/>
    </xf>
    <xf borderId="3" fillId="0" fontId="15" numFmtId="165" xfId="0" applyAlignment="1" applyBorder="1" applyFont="1" applyNumberFormat="1">
      <alignment horizontal="center" vertical="center"/>
    </xf>
    <xf borderId="6" fillId="0" fontId="3" numFmtId="0" xfId="0" applyAlignment="1" applyBorder="1" applyFont="1">
      <alignment horizontal="center"/>
    </xf>
    <xf borderId="15" fillId="0" fontId="17" numFmtId="0" xfId="0" applyAlignment="1" applyBorder="1" applyFont="1">
      <alignment horizontal="center" vertical="center"/>
    </xf>
    <xf borderId="27" fillId="0" fontId="15" numFmtId="165" xfId="0" applyAlignment="1" applyBorder="1" applyFont="1" applyNumberFormat="1">
      <alignment horizontal="center" vertical="center"/>
    </xf>
    <xf borderId="6" fillId="0" fontId="3" numFmtId="14" xfId="0" applyAlignment="1" applyBorder="1" applyFont="1" applyNumberFormat="1">
      <alignment horizontal="center"/>
    </xf>
    <xf borderId="6" fillId="0" fontId="3" numFmtId="0" xfId="0" applyAlignment="1" applyBorder="1" applyFont="1">
      <alignment horizontal="center"/>
    </xf>
    <xf borderId="6" fillId="14" fontId="16" numFmtId="1" xfId="0" applyAlignment="1" applyBorder="1" applyFill="1" applyFont="1" applyNumberFormat="1">
      <alignment horizontal="center" shrinkToFit="1" vertical="center" wrapText="0"/>
    </xf>
    <xf borderId="6" fillId="14" fontId="15" numFmtId="0" xfId="0" applyAlignment="1" applyBorder="1" applyFont="1">
      <alignment horizontal="center" vertical="center"/>
    </xf>
    <xf borderId="6" fillId="14" fontId="17" numFmtId="0" xfId="0" applyAlignment="1" applyBorder="1" applyFont="1">
      <alignment horizontal="center" vertical="center"/>
    </xf>
    <xf borderId="21" fillId="14" fontId="15" numFmtId="165" xfId="0" applyAlignment="1" applyBorder="1" applyFont="1" applyNumberFormat="1">
      <alignment horizontal="center" vertical="center"/>
    </xf>
    <xf borderId="6" fillId="14" fontId="15" numFmtId="165" xfId="0" applyAlignment="1" applyBorder="1" applyFont="1" applyNumberFormat="1">
      <alignment horizontal="center" vertical="center"/>
    </xf>
    <xf borderId="6" fillId="14" fontId="15" numFmtId="14" xfId="0" applyAlignment="1" applyBorder="1" applyFont="1" applyNumberFormat="1">
      <alignment horizontal="center" vertical="center"/>
    </xf>
    <xf borderId="13" fillId="14" fontId="15" numFmtId="0" xfId="0" applyAlignment="1" applyBorder="1" applyFont="1">
      <alignment horizontal="center" vertical="center"/>
    </xf>
    <xf borderId="22" fillId="14" fontId="15" numFmtId="0" xfId="0" applyAlignment="1" applyBorder="1" applyFont="1">
      <alignment horizontal="center" vertical="center"/>
    </xf>
    <xf borderId="15" fillId="0" fontId="18" numFmtId="0" xfId="0" applyAlignment="1" applyBorder="1" applyFont="1">
      <alignment horizontal="center" vertical="center"/>
    </xf>
    <xf borderId="27" fillId="0" fontId="15" numFmtId="1" xfId="0" applyAlignment="1" applyBorder="1" applyFont="1" applyNumberFormat="1">
      <alignment horizontal="center" vertical="center"/>
    </xf>
    <xf borderId="3" fillId="0" fontId="15" numFmtId="1" xfId="0" applyAlignment="1" applyBorder="1" applyFont="1" applyNumberFormat="1">
      <alignment horizontal="center" vertical="center"/>
    </xf>
    <xf borderId="15" fillId="0" fontId="19" numFmtId="0" xfId="0" applyAlignment="1" applyBorder="1" applyFont="1">
      <alignment horizontal="center" vertical="center"/>
    </xf>
    <xf borderId="15" fillId="0" fontId="20" numFmtId="0" xfId="0" applyAlignment="1" applyBorder="1" applyFont="1">
      <alignment horizontal="center" vertical="center"/>
    </xf>
    <xf borderId="28" fillId="0" fontId="15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center" vertical="center"/>
    </xf>
    <xf borderId="0" fillId="0" fontId="17" numFmtId="0" xfId="0" applyAlignment="1" applyFont="1">
      <alignment horizontal="center" vertical="center"/>
    </xf>
    <xf borderId="0" fillId="0" fontId="15" numFmtId="165" xfId="0" applyAlignment="1" applyFont="1" applyNumberFormat="1">
      <alignment horizontal="center" vertical="center"/>
    </xf>
    <xf borderId="0" fillId="0" fontId="21" numFmtId="0" xfId="0" applyAlignment="1" applyFont="1">
      <alignment vertical="center"/>
    </xf>
    <xf borderId="0" fillId="0" fontId="21" numFmtId="10" xfId="0" applyFont="1" applyNumberFormat="1"/>
    <xf borderId="0" fillId="0" fontId="21" numFmtId="0" xfId="0" applyFont="1"/>
    <xf borderId="0" fillId="0" fontId="21" numFmtId="0" xfId="0" applyAlignment="1" applyFont="1">
      <alignment horizontal="center"/>
    </xf>
    <xf borderId="23" fillId="10" fontId="5" numFmtId="0" xfId="0" applyAlignment="1" applyBorder="1" applyFont="1">
      <alignment horizontal="center" vertical="center"/>
    </xf>
    <xf borderId="18" fillId="10" fontId="5" numFmtId="0" xfId="0" applyAlignment="1" applyBorder="1" applyFont="1">
      <alignment horizontal="center" vertical="center"/>
    </xf>
    <xf borderId="6" fillId="0" fontId="22" numFmtId="165" xfId="0" applyAlignment="1" applyBorder="1" applyFont="1" applyNumberFormat="1">
      <alignment horizontal="center" vertical="center"/>
    </xf>
    <xf borderId="15" fillId="0" fontId="23" numFmtId="166" xfId="0" applyAlignment="1" applyBorder="1" applyFont="1" applyNumberFormat="1">
      <alignment horizontal="center" vertical="center"/>
    </xf>
    <xf borderId="6" fillId="0" fontId="22" numFmtId="166" xfId="0" applyAlignment="1" applyBorder="1" applyFont="1" applyNumberFormat="1">
      <alignment horizontal="center" vertical="center"/>
    </xf>
    <xf borderId="22" fillId="10" fontId="5" numFmtId="0" xfId="0" applyAlignment="1" applyBorder="1" applyFont="1">
      <alignment horizontal="center" vertical="center"/>
    </xf>
    <xf borderId="0" fillId="0" fontId="21" numFmtId="0" xfId="0" applyAlignment="1" applyFont="1">
      <alignment horizontal="center" vertical="center"/>
    </xf>
    <xf borderId="6" fillId="10" fontId="5" numFmtId="0" xfId="0" applyAlignment="1" applyBorder="1" applyFont="1">
      <alignment horizontal="center" vertical="center"/>
    </xf>
    <xf borderId="3" fillId="0" fontId="22" numFmtId="166" xfId="0" applyAlignment="1" applyBorder="1" applyFont="1" applyNumberFormat="1">
      <alignment horizontal="center" vertical="center"/>
    </xf>
    <xf borderId="6" fillId="0" fontId="23" numFmtId="166" xfId="0" applyAlignment="1" applyBorder="1" applyFont="1" applyNumberFormat="1">
      <alignment horizontal="center" vertical="center"/>
    </xf>
    <xf borderId="0" fillId="0" fontId="21" numFmtId="10" xfId="0" applyAlignment="1" applyFont="1" applyNumberFormat="1">
      <alignment horizontal="center"/>
    </xf>
    <xf borderId="0" fillId="0" fontId="3" numFmtId="0" xfId="0" applyAlignment="1" applyFont="1">
      <alignment vertical="center"/>
    </xf>
    <xf borderId="4" fillId="10" fontId="5" numFmtId="0" xfId="0" applyAlignment="1" applyBorder="1" applyFont="1">
      <alignment horizontal="center" vertical="center"/>
    </xf>
    <xf borderId="4" fillId="2" fontId="1" numFmtId="164" xfId="0" applyAlignment="1" applyBorder="1" applyFont="1" applyNumberFormat="1">
      <alignment horizontal="center" vertical="center"/>
    </xf>
    <xf borderId="3" fillId="0" fontId="3" numFmtId="0" xfId="0" applyAlignment="1" applyBorder="1" applyFont="1">
      <alignment horizontal="center"/>
    </xf>
    <xf borderId="6" fillId="0" fontId="24" numFmtId="10" xfId="0" applyAlignment="1" applyBorder="1" applyFont="1" applyNumberFormat="1">
      <alignment horizontal="center" vertical="center"/>
    </xf>
    <xf borderId="6" fillId="0" fontId="24" numFmtId="10" xfId="0" applyAlignment="1" applyBorder="1" applyFont="1" applyNumberFormat="1">
      <alignment horizontal="center"/>
    </xf>
    <xf borderId="0" fillId="0" fontId="24" numFmtId="10" xfId="0" applyAlignment="1" applyFont="1" applyNumberFormat="1">
      <alignment horizontal="center"/>
    </xf>
    <xf borderId="6" fillId="0" fontId="25" numFmtId="0" xfId="0" applyAlignment="1" applyBorder="1" applyFont="1">
      <alignment horizontal="center"/>
    </xf>
    <xf borderId="6" fillId="0" fontId="24" numFmtId="164" xfId="0" applyAlignment="1" applyBorder="1" applyFont="1" applyNumberFormat="1">
      <alignment horizontal="center"/>
    </xf>
    <xf borderId="0" fillId="0" fontId="3" numFmtId="165" xfId="0" applyAlignment="1" applyFont="1" applyNumberFormat="1">
      <alignment horizontal="center"/>
    </xf>
    <xf borderId="13" fillId="2" fontId="1" numFmtId="1" xfId="0" applyAlignment="1" applyBorder="1" applyFont="1" applyNumberFormat="1">
      <alignment horizontal="center" vertical="center"/>
    </xf>
    <xf borderId="13" fillId="2" fontId="1" numFmtId="164" xfId="0" applyAlignment="1" applyBorder="1" applyFont="1" applyNumberFormat="1">
      <alignment horizontal="center" vertical="center"/>
    </xf>
    <xf borderId="6" fillId="15" fontId="26" numFmtId="0" xfId="0" applyAlignment="1" applyBorder="1" applyFill="1" applyFont="1">
      <alignment horizontal="center" vertical="center"/>
    </xf>
    <xf borderId="0" fillId="0" fontId="21" numFmtId="165" xfId="0" applyFont="1" applyNumberFormat="1"/>
    <xf borderId="6" fillId="2" fontId="27" numFmtId="10" xfId="0" applyAlignment="1" applyBorder="1" applyFont="1" applyNumberFormat="1">
      <alignment horizontal="center" vertical="center"/>
    </xf>
    <xf borderId="0" fillId="0" fontId="15" numFmtId="165" xfId="0" applyAlignment="1" applyFont="1" applyNumberFormat="1">
      <alignment horizontal="center"/>
    </xf>
    <xf borderId="0" fillId="0" fontId="15" numFmtId="165" xfId="0" applyFont="1" applyNumberFormat="1"/>
    <xf borderId="6" fillId="16" fontId="1" numFmtId="164" xfId="0" applyAlignment="1" applyBorder="1" applyFill="1" applyFont="1" applyNumberFormat="1">
      <alignment horizontal="center" vertical="center"/>
    </xf>
    <xf borderId="0" fillId="0" fontId="3" numFmtId="165" xfId="0" applyAlignment="1" applyFont="1" applyNumberFormat="1">
      <alignment horizontal="center" vertical="center"/>
    </xf>
    <xf borderId="6" fillId="15" fontId="1" numFmtId="164" xfId="0" applyAlignment="1" applyBorder="1" applyFont="1" applyNumberFormat="1">
      <alignment horizontal="center" vertical="center"/>
    </xf>
    <xf borderId="6" fillId="15" fontId="1" numFmtId="10" xfId="0" applyAlignment="1" applyBorder="1" applyFont="1" applyNumberFormat="1">
      <alignment horizontal="center" vertical="center"/>
    </xf>
    <xf borderId="15" fillId="16" fontId="1" numFmtId="164" xfId="0" applyAlignment="1" applyBorder="1" applyFont="1" applyNumberFormat="1">
      <alignment horizontal="center" vertical="center"/>
    </xf>
    <xf borderId="1" fillId="10" fontId="5" numFmtId="0" xfId="0" applyAlignment="1" applyBorder="1" applyFont="1">
      <alignment horizontal="center" vertical="center"/>
    </xf>
    <xf borderId="6" fillId="17" fontId="5" numFmtId="164" xfId="0" applyAlignment="1" applyBorder="1" applyFill="1" applyFont="1" applyNumberFormat="1">
      <alignment horizontal="center" shrinkToFit="0" vertical="center" wrapText="1"/>
    </xf>
    <xf borderId="13" fillId="17" fontId="5" numFmtId="164" xfId="0" applyAlignment="1" applyBorder="1" applyFont="1" applyNumberFormat="1">
      <alignment horizontal="center" vertical="center"/>
    </xf>
    <xf borderId="22" fillId="17" fontId="28" numFmtId="0" xfId="0" applyBorder="1" applyFont="1"/>
    <xf borderId="22" fillId="17" fontId="28" numFmtId="0" xfId="0" applyAlignment="1" applyBorder="1" applyFont="1">
      <alignment vertical="center"/>
    </xf>
    <xf borderId="1" fillId="2" fontId="1" numFmtId="10" xfId="0" applyAlignment="1" applyBorder="1" applyFont="1" applyNumberFormat="1">
      <alignment horizontal="center" vertical="center"/>
    </xf>
    <xf borderId="6" fillId="18" fontId="3" numFmtId="0" xfId="0" applyAlignment="1" applyBorder="1" applyFill="1" applyFont="1">
      <alignment horizontal="center" vertical="center"/>
    </xf>
    <xf borderId="13" fillId="19" fontId="3" numFmtId="0" xfId="0" applyAlignment="1" applyBorder="1" applyFill="1" applyFont="1">
      <alignment horizontal="center" vertical="center"/>
    </xf>
    <xf borderId="13" fillId="20" fontId="3" numFmtId="0" xfId="0" applyAlignment="1" applyBorder="1" applyFill="1" applyFont="1">
      <alignment horizontal="center" vertical="center"/>
    </xf>
    <xf borderId="13" fillId="21" fontId="3" numFmtId="0" xfId="0" applyAlignment="1" applyBorder="1" applyFill="1" applyFont="1">
      <alignment horizontal="center" vertical="center"/>
    </xf>
    <xf borderId="13" fillId="18" fontId="3" numFmtId="0" xfId="0" applyAlignment="1" applyBorder="1" applyFont="1">
      <alignment horizontal="center" vertical="center"/>
    </xf>
    <xf borderId="22" fillId="22" fontId="3" numFmtId="0" xfId="0" applyAlignment="1" applyBorder="1" applyFill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6" fillId="19" fontId="3" numFmtId="0" xfId="0" applyAlignment="1" applyBorder="1" applyFont="1">
      <alignment horizontal="center" vertical="center"/>
    </xf>
    <xf borderId="6" fillId="20" fontId="3" numFmtId="0" xfId="0" applyAlignment="1" applyBorder="1" applyFont="1">
      <alignment horizontal="center" vertical="center"/>
    </xf>
    <xf borderId="6" fillId="20" fontId="3" numFmtId="165" xfId="0" applyAlignment="1" applyBorder="1" applyFont="1" applyNumberFormat="1">
      <alignment horizontal="center" vertical="center"/>
    </xf>
    <xf borderId="6" fillId="21" fontId="3" numFmtId="0" xfId="0" applyAlignment="1" applyBorder="1" applyFont="1">
      <alignment horizontal="center" vertical="center"/>
    </xf>
    <xf borderId="6" fillId="21" fontId="3" numFmtId="10" xfId="0" applyAlignment="1" applyBorder="1" applyFont="1" applyNumberFormat="1">
      <alignment horizontal="center" vertical="center"/>
    </xf>
    <xf borderId="6" fillId="0" fontId="3" numFmtId="9" xfId="0" applyAlignment="1" applyBorder="1" applyFont="1" applyNumberFormat="1">
      <alignment horizontal="center"/>
    </xf>
    <xf borderId="22" fillId="23" fontId="25" numFmtId="0" xfId="0" applyAlignment="1" applyBorder="1" applyFill="1" applyFont="1">
      <alignment horizontal="center" vertical="center"/>
    </xf>
    <xf borderId="22" fillId="23" fontId="25" numFmtId="165" xfId="0" applyBorder="1" applyFont="1" applyNumberFormat="1"/>
    <xf borderId="29" fillId="22" fontId="3" numFmtId="0" xfId="0" applyAlignment="1" applyBorder="1" applyFont="1">
      <alignment horizontal="center"/>
    </xf>
    <xf borderId="30" fillId="0" fontId="2" numFmtId="0" xfId="0" applyBorder="1" applyFont="1"/>
    <xf borderId="6" fillId="23" fontId="25" numFmtId="0" xfId="0" applyAlignment="1" applyBorder="1" applyFont="1">
      <alignment horizontal="center" vertical="center"/>
    </xf>
    <xf borderId="6" fillId="0" fontId="3" numFmtId="165" xfId="0" applyBorder="1" applyFont="1" applyNumberFormat="1"/>
    <xf borderId="0" fillId="0" fontId="3" numFmtId="0" xfId="0" applyAlignment="1" applyFont="1">
      <alignment horizontal="center" vertical="center"/>
    </xf>
    <xf borderId="6" fillId="24" fontId="29" numFmtId="0" xfId="0" applyAlignment="1" applyBorder="1" applyFill="1" applyFont="1">
      <alignment horizontal="center" vertical="center"/>
    </xf>
    <xf borderId="22" fillId="24" fontId="29" numFmtId="0" xfId="0" applyAlignment="1" applyBorder="1" applyFont="1">
      <alignment horizontal="center" vertical="center"/>
    </xf>
    <xf borderId="6" fillId="0" fontId="3" numFmtId="0" xfId="0" applyBorder="1" applyFont="1"/>
    <xf borderId="31" fillId="0" fontId="3" numFmtId="165" xfId="0" applyBorder="1" applyFont="1" applyNumberFormat="1"/>
    <xf borderId="32" fillId="0" fontId="3" numFmtId="0" xfId="0" applyBorder="1" applyFont="1"/>
    <xf borderId="25" fillId="9" fontId="8" numFmtId="0" xfId="0" applyAlignment="1" applyBorder="1" applyFont="1">
      <alignment horizontal="center" vertical="center"/>
    </xf>
    <xf borderId="25" fillId="9" fontId="8" numFmtId="165" xfId="0" applyAlignment="1" applyBorder="1" applyFont="1" applyNumberFormat="1">
      <alignment horizontal="center" vertical="center"/>
    </xf>
    <xf borderId="26" fillId="9" fontId="8" numFmtId="0" xfId="0" applyAlignment="1" applyBorder="1" applyFont="1">
      <alignment horizontal="center" vertical="center"/>
    </xf>
    <xf borderId="6" fillId="0" fontId="3" numFmtId="165" xfId="0" applyAlignment="1" applyBorder="1" applyFont="1" applyNumberFormat="1">
      <alignment horizontal="center" vertical="center"/>
    </xf>
    <xf borderId="6" fillId="0" fontId="3" numFmtId="14" xfId="0" applyAlignment="1" applyBorder="1" applyFont="1" applyNumberFormat="1">
      <alignment horizontal="center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  <tableStyles count="1">
    <tableStyle count="3" pivot="0" name="BASE-style">
      <tableStyleElement dxfId="1" type="headerRow"/>
      <tableStyleElement dxfId="2" type="firstRowStripe"/>
      <tableStyleElement dxfId="3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externalLink" Target="externalLinks/externalLink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COMISS&#195;O%20MENSALIDADE_ATHOS%20TAUBAT&#201;_JAN22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LIENTES"/>
      <sheetName val="JUNHO23"/>
      <sheetName val="FEVEREIRO23"/>
      <sheetName val="JANEIRO23"/>
      <sheetName val="DEZEMBRO22"/>
      <sheetName val="NOVEMBRO22"/>
      <sheetName val="OUTUBRO22"/>
      <sheetName val="SETEMBRO22"/>
      <sheetName val="AGOSTO22"/>
      <sheetName val="JUNHO22"/>
      <sheetName val="MAIO22"/>
      <sheetName val="ABRIL22"/>
      <sheetName val="MARCO22"/>
      <sheetName val="FEVEREIRO22"/>
      <sheetName val="JANEIRO22"/>
      <sheetName val="Planilh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ref="A1:R338" displayName="Table_1" id="1">
  <tableColumns count="18">
    <tableColumn name="Código" id="1"/>
    <tableColumn name="Revenda" id="2"/>
    <tableColumn name="Nome Fantasia" id="3"/>
    <tableColumn name="Licença" id="4"/>
    <tableColumn name="Pontualidade" id="5"/>
    <tableColumn name="Sem Pontualidade" id="6"/>
    <tableColumn name="Mensalidade" id="7"/>
    <tableColumn name="Dt. Cadastro" id="8"/>
    <tableColumn name="Dt. Vigor" id="9"/>
    <tableColumn name="Dt. Cancelamento" id="10"/>
    <tableColumn name="Status" id="11"/>
    <tableColumn name="VENDEDOR" id="12"/>
    <tableColumn name="MÊS CAN" id="13"/>
    <tableColumn name="ANO CAN" id="14"/>
    <tableColumn name="MÊS VIGOR" id="15"/>
    <tableColumn name="ANO VIGOR" id="16"/>
    <tableColumn name="MÊS CAD" id="17"/>
    <tableColumn name="ANO CAD" id="18"/>
  </tableColumns>
  <tableStyleInfo name="BAS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showGridLines="0" workbookViewId="0"/>
  </sheetViews>
  <sheetFormatPr customHeight="1" defaultColWidth="12.63" defaultRowHeight="15.0"/>
  <cols>
    <col customWidth="1" min="1" max="1" width="16.75"/>
    <col customWidth="1" min="2" max="13" width="12.25"/>
    <col customWidth="1" min="14" max="15" width="13.13"/>
    <col customWidth="1" min="16" max="18" width="12.0"/>
  </cols>
  <sheetData>
    <row r="1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3"/>
      <c r="P1" s="4"/>
    </row>
    <row r="2"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6" t="s">
        <v>12</v>
      </c>
      <c r="N2" s="7" t="s">
        <v>13</v>
      </c>
      <c r="P2" s="8" t="s">
        <v>14</v>
      </c>
      <c r="Q2" s="9"/>
      <c r="R2" s="10"/>
    </row>
    <row r="3">
      <c r="A3" s="11" t="s">
        <v>15</v>
      </c>
      <c r="B3" s="12">
        <v>7126.976</v>
      </c>
      <c r="C3" s="12">
        <v>8592.3205</v>
      </c>
      <c r="D3" s="12">
        <v>8176.5915</v>
      </c>
      <c r="E3" s="12">
        <v>7929.233</v>
      </c>
      <c r="F3" s="12">
        <f t="shared" ref="F3:M3" si="1">E3+F50</f>
        <v>9429.233</v>
      </c>
      <c r="G3" s="12">
        <f t="shared" si="1"/>
        <v>10929.233</v>
      </c>
      <c r="H3" s="12">
        <f t="shared" si="1"/>
        <v>12429.233</v>
      </c>
      <c r="I3" s="12">
        <f t="shared" si="1"/>
        <v>13929.233</v>
      </c>
      <c r="J3" s="12">
        <f t="shared" si="1"/>
        <v>15429.233</v>
      </c>
      <c r="K3" s="12">
        <f t="shared" si="1"/>
        <v>16929.233</v>
      </c>
      <c r="L3" s="12">
        <f t="shared" si="1"/>
        <v>18429.233</v>
      </c>
      <c r="M3" s="12">
        <f t="shared" si="1"/>
        <v>19929.233</v>
      </c>
      <c r="N3" s="13">
        <f t="shared" ref="N3:N7" si="2">SUM(B3:M3)</f>
        <v>149258.985</v>
      </c>
      <c r="P3" s="14">
        <v>0.6</v>
      </c>
      <c r="Q3" s="14">
        <v>0.7</v>
      </c>
      <c r="R3" s="14">
        <v>0.8</v>
      </c>
    </row>
    <row r="4">
      <c r="A4" s="15" t="s">
        <v>16</v>
      </c>
      <c r="B4" s="16"/>
      <c r="C4" s="16">
        <v>0.0</v>
      </c>
      <c r="D4" s="16">
        <v>700.0</v>
      </c>
      <c r="E4" s="16">
        <v>700.0</v>
      </c>
      <c r="F4" s="16">
        <v>700.0</v>
      </c>
      <c r="G4" s="16">
        <v>700.0</v>
      </c>
      <c r="H4" s="16">
        <v>700.0</v>
      </c>
      <c r="I4" s="16">
        <v>350.0</v>
      </c>
      <c r="J4" s="16">
        <v>350.0</v>
      </c>
      <c r="K4" s="16">
        <v>350.0</v>
      </c>
      <c r="L4" s="16">
        <v>350.0</v>
      </c>
      <c r="M4" s="16">
        <v>350.0</v>
      </c>
      <c r="N4" s="13">
        <f t="shared" si="2"/>
        <v>5250</v>
      </c>
      <c r="P4" s="17">
        <v>5.0</v>
      </c>
      <c r="Q4" s="17">
        <v>7.0</v>
      </c>
      <c r="R4" s="17">
        <v>8.0</v>
      </c>
    </row>
    <row r="5">
      <c r="A5" s="15" t="s">
        <v>17</v>
      </c>
      <c r="B5" s="16">
        <v>113.1</v>
      </c>
      <c r="C5" s="16">
        <v>130.5</v>
      </c>
      <c r="D5" s="16">
        <v>133.4</v>
      </c>
      <c r="E5" s="16">
        <v>133.4</v>
      </c>
      <c r="F5" s="16">
        <f t="shared" ref="F5:M5" si="3">E5+(2.9*F17)</f>
        <v>162.4</v>
      </c>
      <c r="G5" s="16">
        <f t="shared" si="3"/>
        <v>191.4</v>
      </c>
      <c r="H5" s="16">
        <f t="shared" si="3"/>
        <v>220.4</v>
      </c>
      <c r="I5" s="16">
        <f t="shared" si="3"/>
        <v>249.4</v>
      </c>
      <c r="J5" s="16">
        <f t="shared" si="3"/>
        <v>278.4</v>
      </c>
      <c r="K5" s="16">
        <f t="shared" si="3"/>
        <v>307.4</v>
      </c>
      <c r="L5" s="16">
        <f t="shared" si="3"/>
        <v>336.4</v>
      </c>
      <c r="M5" s="16">
        <f t="shared" si="3"/>
        <v>365.4</v>
      </c>
      <c r="N5" s="13">
        <f t="shared" si="2"/>
        <v>2621.6</v>
      </c>
    </row>
    <row r="6">
      <c r="A6" s="18" t="s">
        <v>18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3">
        <f t="shared" si="2"/>
        <v>0</v>
      </c>
      <c r="P6" s="19">
        <v>6000.0</v>
      </c>
      <c r="Q6" s="19">
        <v>4970.0</v>
      </c>
      <c r="R6" s="19">
        <v>7100.0</v>
      </c>
    </row>
    <row r="7">
      <c r="A7" s="15" t="s">
        <v>19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3">
        <f t="shared" si="2"/>
        <v>0</v>
      </c>
      <c r="P7" s="19">
        <f t="shared" ref="P7:R7" si="4">P6*P3</f>
        <v>3600</v>
      </c>
      <c r="Q7" s="19">
        <f t="shared" si="4"/>
        <v>3479</v>
      </c>
      <c r="R7" s="19">
        <f t="shared" si="4"/>
        <v>5680</v>
      </c>
    </row>
    <row r="8">
      <c r="B8" s="20">
        <f t="shared" ref="B8:M8" si="5">B5/2.9</f>
        <v>39</v>
      </c>
      <c r="C8" s="20">
        <f t="shared" si="5"/>
        <v>45</v>
      </c>
      <c r="D8" s="20">
        <f t="shared" si="5"/>
        <v>46</v>
      </c>
      <c r="E8" s="20">
        <f t="shared" si="5"/>
        <v>46</v>
      </c>
      <c r="F8" s="20">
        <f t="shared" si="5"/>
        <v>56</v>
      </c>
      <c r="G8" s="20">
        <f t="shared" si="5"/>
        <v>66</v>
      </c>
      <c r="H8" s="20">
        <f t="shared" si="5"/>
        <v>76</v>
      </c>
      <c r="I8" s="20">
        <f t="shared" si="5"/>
        <v>86</v>
      </c>
      <c r="J8" s="20">
        <f t="shared" si="5"/>
        <v>96</v>
      </c>
      <c r="K8" s="20">
        <f t="shared" si="5"/>
        <v>106</v>
      </c>
      <c r="L8" s="20">
        <f t="shared" si="5"/>
        <v>116</v>
      </c>
      <c r="M8" s="20">
        <f t="shared" si="5"/>
        <v>126</v>
      </c>
    </row>
    <row r="9">
      <c r="A9" s="21" t="s">
        <v>20</v>
      </c>
      <c r="B9" s="22">
        <f t="shared" ref="B9:M9" si="6">B3-SUM(B4:B7)</f>
        <v>7013.876</v>
      </c>
      <c r="C9" s="22">
        <f t="shared" si="6"/>
        <v>8461.8205</v>
      </c>
      <c r="D9" s="22">
        <f t="shared" si="6"/>
        <v>7343.1915</v>
      </c>
      <c r="E9" s="22">
        <f t="shared" si="6"/>
        <v>7095.833</v>
      </c>
      <c r="F9" s="22">
        <f t="shared" si="6"/>
        <v>8566.833</v>
      </c>
      <c r="G9" s="22">
        <f t="shared" si="6"/>
        <v>10037.833</v>
      </c>
      <c r="H9" s="22">
        <f t="shared" si="6"/>
        <v>11508.833</v>
      </c>
      <c r="I9" s="22">
        <f t="shared" si="6"/>
        <v>13329.833</v>
      </c>
      <c r="J9" s="22">
        <f t="shared" si="6"/>
        <v>14800.833</v>
      </c>
      <c r="K9" s="22">
        <f t="shared" si="6"/>
        <v>16271.833</v>
      </c>
      <c r="L9" s="22">
        <f t="shared" si="6"/>
        <v>17742.833</v>
      </c>
      <c r="M9" s="22">
        <f t="shared" si="6"/>
        <v>19213.833</v>
      </c>
      <c r="N9" s="23">
        <f>SUM(B9:M9)</f>
        <v>141387.385</v>
      </c>
    </row>
    <row r="10">
      <c r="A10" s="21" t="s">
        <v>21</v>
      </c>
      <c r="B10" s="24">
        <f t="shared" ref="B10:M10" si="7">B9/2</f>
        <v>3506.938</v>
      </c>
      <c r="C10" s="24">
        <f t="shared" si="7"/>
        <v>4230.91025</v>
      </c>
      <c r="D10" s="24">
        <f t="shared" si="7"/>
        <v>3671.59575</v>
      </c>
      <c r="E10" s="24">
        <f t="shared" si="7"/>
        <v>3547.9165</v>
      </c>
      <c r="F10" s="24">
        <f t="shared" si="7"/>
        <v>4283.4165</v>
      </c>
      <c r="G10" s="24">
        <f t="shared" si="7"/>
        <v>5018.9165</v>
      </c>
      <c r="H10" s="24">
        <f t="shared" si="7"/>
        <v>5754.4165</v>
      </c>
      <c r="I10" s="24">
        <f t="shared" si="7"/>
        <v>6664.9165</v>
      </c>
      <c r="J10" s="24">
        <f t="shared" si="7"/>
        <v>7400.4165</v>
      </c>
      <c r="K10" s="24">
        <f t="shared" si="7"/>
        <v>8135.9165</v>
      </c>
      <c r="L10" s="24">
        <f t="shared" si="7"/>
        <v>8871.4165</v>
      </c>
      <c r="M10" s="24">
        <f t="shared" si="7"/>
        <v>9606.9165</v>
      </c>
      <c r="N10" s="25"/>
    </row>
    <row r="11">
      <c r="A11" s="26"/>
      <c r="P11" s="27">
        <f>190*20</f>
        <v>3800</v>
      </c>
    </row>
    <row r="12">
      <c r="A12" s="28">
        <v>0.8</v>
      </c>
      <c r="B12" s="1" t="s">
        <v>22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3"/>
      <c r="P12" s="27">
        <f>P11/2</f>
        <v>1900</v>
      </c>
    </row>
    <row r="13">
      <c r="A13" s="29" t="s">
        <v>23</v>
      </c>
      <c r="B13" s="30" t="s">
        <v>1</v>
      </c>
      <c r="C13" s="30" t="s">
        <v>2</v>
      </c>
      <c r="D13" s="30" t="s">
        <v>3</v>
      </c>
      <c r="E13" s="30" t="s">
        <v>4</v>
      </c>
      <c r="F13" s="30" t="s">
        <v>5</v>
      </c>
      <c r="G13" s="30" t="s">
        <v>6</v>
      </c>
      <c r="H13" s="30" t="s">
        <v>7</v>
      </c>
      <c r="I13" s="30" t="s">
        <v>8</v>
      </c>
      <c r="J13" s="30" t="s">
        <v>9</v>
      </c>
      <c r="K13" s="30" t="s">
        <v>10</v>
      </c>
      <c r="L13" s="30" t="s">
        <v>11</v>
      </c>
      <c r="M13" s="30" t="s">
        <v>12</v>
      </c>
    </row>
    <row r="14">
      <c r="A14" s="31" t="s">
        <v>24</v>
      </c>
      <c r="B14" s="32">
        <v>646.0</v>
      </c>
      <c r="C14" s="32">
        <v>658.0</v>
      </c>
      <c r="D14" s="32">
        <v>611.428571428571</v>
      </c>
      <c r="E14" s="32">
        <v>466.666666666667</v>
      </c>
      <c r="F14" s="32">
        <v>710.0</v>
      </c>
      <c r="G14" s="32">
        <v>710.0</v>
      </c>
      <c r="H14" s="32">
        <v>710.0</v>
      </c>
      <c r="I14" s="32">
        <v>710.0</v>
      </c>
      <c r="J14" s="32">
        <v>710.0</v>
      </c>
      <c r="K14" s="32">
        <v>710.0</v>
      </c>
      <c r="L14" s="32">
        <v>710.0</v>
      </c>
      <c r="M14" s="32">
        <v>710.0</v>
      </c>
    </row>
    <row r="15">
      <c r="A15" s="31" t="s">
        <v>25</v>
      </c>
      <c r="B15" s="32">
        <f t="shared" ref="B15:M15" si="8">B19/B17</f>
        <v>152</v>
      </c>
      <c r="C15" s="32">
        <f t="shared" si="8"/>
        <v>204</v>
      </c>
      <c r="D15" s="32">
        <f t="shared" si="8"/>
        <v>142.8571429</v>
      </c>
      <c r="E15" s="32">
        <f t="shared" si="8"/>
        <v>160</v>
      </c>
      <c r="F15" s="32">
        <f t="shared" si="8"/>
        <v>150</v>
      </c>
      <c r="G15" s="32">
        <f t="shared" si="8"/>
        <v>150</v>
      </c>
      <c r="H15" s="32">
        <f t="shared" si="8"/>
        <v>150</v>
      </c>
      <c r="I15" s="32">
        <f t="shared" si="8"/>
        <v>150</v>
      </c>
      <c r="J15" s="32">
        <f t="shared" si="8"/>
        <v>150</v>
      </c>
      <c r="K15" s="32">
        <f t="shared" si="8"/>
        <v>150</v>
      </c>
      <c r="L15" s="32">
        <f t="shared" si="8"/>
        <v>150</v>
      </c>
      <c r="M15" s="32">
        <f t="shared" si="8"/>
        <v>150</v>
      </c>
    </row>
    <row r="16">
      <c r="A16" s="33" t="s">
        <v>26</v>
      </c>
      <c r="B16" s="24">
        <f t="shared" ref="B16:M16" si="9">B14*B17</f>
        <v>3230</v>
      </c>
      <c r="C16" s="24">
        <f t="shared" si="9"/>
        <v>3290</v>
      </c>
      <c r="D16" s="24">
        <f t="shared" si="9"/>
        <v>4280</v>
      </c>
      <c r="E16" s="24">
        <f t="shared" si="9"/>
        <v>1400</v>
      </c>
      <c r="F16" s="24">
        <f t="shared" si="9"/>
        <v>7100</v>
      </c>
      <c r="G16" s="24">
        <f t="shared" si="9"/>
        <v>7100</v>
      </c>
      <c r="H16" s="24">
        <f t="shared" si="9"/>
        <v>7100</v>
      </c>
      <c r="I16" s="24">
        <f t="shared" si="9"/>
        <v>7100</v>
      </c>
      <c r="J16" s="24">
        <f t="shared" si="9"/>
        <v>7100</v>
      </c>
      <c r="K16" s="24">
        <f t="shared" si="9"/>
        <v>7100</v>
      </c>
      <c r="L16" s="24">
        <f t="shared" si="9"/>
        <v>7100</v>
      </c>
      <c r="M16" s="24">
        <f t="shared" si="9"/>
        <v>7100</v>
      </c>
      <c r="N16" s="34">
        <f t="shared" ref="N16:N19" si="10">SUM(B16:M16)</f>
        <v>69000</v>
      </c>
    </row>
    <row r="17">
      <c r="A17" s="33" t="s">
        <v>27</v>
      </c>
      <c r="B17" s="20">
        <v>5.0</v>
      </c>
      <c r="C17" s="20">
        <v>5.0</v>
      </c>
      <c r="D17" s="20">
        <v>7.0</v>
      </c>
      <c r="E17" s="20">
        <v>3.0</v>
      </c>
      <c r="F17" s="20">
        <v>10.0</v>
      </c>
      <c r="G17" s="20">
        <v>10.0</v>
      </c>
      <c r="H17" s="20">
        <v>10.0</v>
      </c>
      <c r="I17" s="20">
        <v>10.0</v>
      </c>
      <c r="J17" s="20">
        <v>10.0</v>
      </c>
      <c r="K17" s="20">
        <v>10.0</v>
      </c>
      <c r="L17" s="20">
        <v>10.0</v>
      </c>
      <c r="M17" s="20">
        <v>10.0</v>
      </c>
      <c r="N17" s="35">
        <f t="shared" si="10"/>
        <v>100</v>
      </c>
    </row>
    <row r="18" ht="15.0" customHeight="1">
      <c r="A18" s="33" t="s">
        <v>28</v>
      </c>
      <c r="B18" s="36"/>
      <c r="C18" s="36"/>
      <c r="D18" s="36"/>
      <c r="E18" s="36"/>
      <c r="F18" s="36">
        <f t="shared" ref="F18:H18" si="11">F16</f>
        <v>7100</v>
      </c>
      <c r="G18" s="36">
        <f t="shared" si="11"/>
        <v>7100</v>
      </c>
      <c r="H18" s="36">
        <f t="shared" si="11"/>
        <v>7100</v>
      </c>
      <c r="I18" s="36">
        <f t="shared" ref="I18:M18" si="12">IF(I17&lt;$Q$4,I16*$P$3,IF(I17&lt;$R$4,I16*$Q$3,I16*$R$3))</f>
        <v>5680</v>
      </c>
      <c r="J18" s="36">
        <f t="shared" si="12"/>
        <v>5680</v>
      </c>
      <c r="K18" s="36">
        <f t="shared" si="12"/>
        <v>5680</v>
      </c>
      <c r="L18" s="36">
        <f t="shared" si="12"/>
        <v>5680</v>
      </c>
      <c r="M18" s="36">
        <f t="shared" si="12"/>
        <v>5680</v>
      </c>
      <c r="N18" s="37">
        <f t="shared" si="10"/>
        <v>49700</v>
      </c>
    </row>
    <row r="19" ht="15.0" customHeight="1">
      <c r="A19" s="33" t="s">
        <v>29</v>
      </c>
      <c r="B19" s="24">
        <v>760.0</v>
      </c>
      <c r="C19" s="24">
        <v>1020.0</v>
      </c>
      <c r="D19" s="24">
        <v>1000.0</v>
      </c>
      <c r="E19" s="24">
        <v>480.0</v>
      </c>
      <c r="F19" s="24">
        <v>1500.0</v>
      </c>
      <c r="G19" s="24">
        <v>1500.0</v>
      </c>
      <c r="H19" s="24">
        <v>1500.0</v>
      </c>
      <c r="I19" s="24">
        <v>1500.0</v>
      </c>
      <c r="J19" s="24">
        <v>1500.0</v>
      </c>
      <c r="K19" s="24">
        <v>1500.0</v>
      </c>
      <c r="L19" s="24">
        <v>1500.0</v>
      </c>
      <c r="M19" s="24">
        <v>1500.0</v>
      </c>
      <c r="N19" s="37">
        <f t="shared" si="10"/>
        <v>15260</v>
      </c>
    </row>
    <row r="20">
      <c r="A20" s="26"/>
      <c r="D20" s="19"/>
      <c r="M20" s="38" t="s">
        <v>30</v>
      </c>
      <c r="N20" s="39">
        <f>N16-N18</f>
        <v>19300</v>
      </c>
    </row>
    <row r="21" ht="15.75" customHeight="1">
      <c r="A21" s="26"/>
      <c r="D21" s="19"/>
    </row>
    <row r="22" ht="15.75" customHeight="1">
      <c r="A22" s="28">
        <v>0.7</v>
      </c>
      <c r="B22" s="1" t="s">
        <v>31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3"/>
    </row>
    <row r="23" ht="15.75" customHeight="1">
      <c r="A23" s="29" t="s">
        <v>23</v>
      </c>
      <c r="B23" s="30" t="s">
        <v>1</v>
      </c>
      <c r="C23" s="30" t="s">
        <v>2</v>
      </c>
      <c r="D23" s="30" t="s">
        <v>3</v>
      </c>
      <c r="E23" s="30" t="s">
        <v>4</v>
      </c>
      <c r="F23" s="30" t="s">
        <v>5</v>
      </c>
      <c r="G23" s="30" t="s">
        <v>6</v>
      </c>
      <c r="H23" s="30" t="s">
        <v>7</v>
      </c>
      <c r="I23" s="30" t="s">
        <v>8</v>
      </c>
      <c r="J23" s="30" t="s">
        <v>9</v>
      </c>
      <c r="K23" s="30" t="s">
        <v>10</v>
      </c>
      <c r="L23" s="30" t="s">
        <v>11</v>
      </c>
      <c r="M23" s="30" t="s">
        <v>12</v>
      </c>
    </row>
    <row r="24" ht="15.75" customHeight="1">
      <c r="A24" s="31" t="s">
        <v>32</v>
      </c>
      <c r="B24" s="32">
        <v>646.0</v>
      </c>
      <c r="C24" s="32">
        <v>658.0</v>
      </c>
      <c r="D24" s="32">
        <v>611.428571428571</v>
      </c>
      <c r="E24" s="32">
        <v>466.666666666667</v>
      </c>
      <c r="F24" s="32">
        <v>710.0</v>
      </c>
      <c r="G24" s="32">
        <v>710.0</v>
      </c>
      <c r="H24" s="32">
        <v>710.0</v>
      </c>
      <c r="I24" s="32">
        <v>710.0</v>
      </c>
      <c r="J24" s="32">
        <v>710.0</v>
      </c>
      <c r="K24" s="32">
        <v>710.0</v>
      </c>
      <c r="L24" s="32">
        <v>710.0</v>
      </c>
      <c r="M24" s="32">
        <v>710.0</v>
      </c>
    </row>
    <row r="25" ht="15.75" customHeight="1">
      <c r="A25" s="31" t="s">
        <v>25</v>
      </c>
      <c r="B25" s="32">
        <f t="shared" ref="B25:M25" si="13">B29/B27</f>
        <v>152</v>
      </c>
      <c r="C25" s="32">
        <f t="shared" si="13"/>
        <v>204</v>
      </c>
      <c r="D25" s="32">
        <f t="shared" si="13"/>
        <v>142.8571429</v>
      </c>
      <c r="E25" s="32">
        <f t="shared" si="13"/>
        <v>160</v>
      </c>
      <c r="F25" s="32">
        <f t="shared" si="13"/>
        <v>150</v>
      </c>
      <c r="G25" s="32">
        <f t="shared" si="13"/>
        <v>150</v>
      </c>
      <c r="H25" s="32">
        <f t="shared" si="13"/>
        <v>150</v>
      </c>
      <c r="I25" s="32">
        <f t="shared" si="13"/>
        <v>150</v>
      </c>
      <c r="J25" s="32">
        <f t="shared" si="13"/>
        <v>150</v>
      </c>
      <c r="K25" s="32">
        <f t="shared" si="13"/>
        <v>150</v>
      </c>
      <c r="L25" s="32">
        <f t="shared" si="13"/>
        <v>150</v>
      </c>
      <c r="M25" s="32">
        <f t="shared" si="13"/>
        <v>150</v>
      </c>
    </row>
    <row r="26" ht="15.75" customHeight="1">
      <c r="A26" s="33" t="s">
        <v>26</v>
      </c>
      <c r="B26" s="24">
        <f t="shared" ref="B26:M26" si="14">B24*B27</f>
        <v>3230</v>
      </c>
      <c r="C26" s="24">
        <f t="shared" si="14"/>
        <v>3290</v>
      </c>
      <c r="D26" s="24">
        <f t="shared" si="14"/>
        <v>4280</v>
      </c>
      <c r="E26" s="24">
        <f t="shared" si="14"/>
        <v>1400</v>
      </c>
      <c r="F26" s="24">
        <f t="shared" si="14"/>
        <v>4970</v>
      </c>
      <c r="G26" s="24">
        <f t="shared" si="14"/>
        <v>4970</v>
      </c>
      <c r="H26" s="24">
        <f t="shared" si="14"/>
        <v>4970</v>
      </c>
      <c r="I26" s="24">
        <f t="shared" si="14"/>
        <v>4970</v>
      </c>
      <c r="J26" s="24">
        <f t="shared" si="14"/>
        <v>4970</v>
      </c>
      <c r="K26" s="24">
        <f t="shared" si="14"/>
        <v>4970</v>
      </c>
      <c r="L26" s="24">
        <f t="shared" si="14"/>
        <v>4970</v>
      </c>
      <c r="M26" s="24">
        <f t="shared" si="14"/>
        <v>4970</v>
      </c>
      <c r="N26" s="34">
        <f t="shared" ref="N26:N29" si="15">SUM(B26:M26)</f>
        <v>51960</v>
      </c>
    </row>
    <row r="27" ht="15.75" customHeight="1">
      <c r="A27" s="33" t="s">
        <v>27</v>
      </c>
      <c r="B27" s="20">
        <v>5.0</v>
      </c>
      <c r="C27" s="20">
        <v>5.0</v>
      </c>
      <c r="D27" s="20">
        <v>7.0</v>
      </c>
      <c r="E27" s="20">
        <v>3.0</v>
      </c>
      <c r="F27" s="20">
        <v>7.0</v>
      </c>
      <c r="G27" s="20">
        <v>7.0</v>
      </c>
      <c r="H27" s="20">
        <v>7.0</v>
      </c>
      <c r="I27" s="20">
        <v>7.0</v>
      </c>
      <c r="J27" s="20">
        <v>7.0</v>
      </c>
      <c r="K27" s="20">
        <v>7.0</v>
      </c>
      <c r="L27" s="20">
        <v>7.0</v>
      </c>
      <c r="M27" s="20">
        <v>7.0</v>
      </c>
      <c r="N27" s="35">
        <f t="shared" si="15"/>
        <v>76</v>
      </c>
    </row>
    <row r="28" ht="15.75" customHeight="1">
      <c r="A28" s="33" t="s">
        <v>28</v>
      </c>
      <c r="B28" s="36"/>
      <c r="C28" s="36"/>
      <c r="D28" s="36"/>
      <c r="E28" s="36"/>
      <c r="F28" s="36">
        <f t="shared" ref="F28:H28" si="16">F26</f>
        <v>4970</v>
      </c>
      <c r="G28" s="36">
        <f t="shared" si="16"/>
        <v>4970</v>
      </c>
      <c r="H28" s="36">
        <f t="shared" si="16"/>
        <v>4970</v>
      </c>
      <c r="I28" s="36">
        <f t="shared" ref="I28:M28" si="17">IF(I27&lt;$Q$4,I26*$P$3,IF(I27&lt;$R$4,I26*$Q$3,I26*$R$3))</f>
        <v>3479</v>
      </c>
      <c r="J28" s="36">
        <f t="shared" si="17"/>
        <v>3479</v>
      </c>
      <c r="K28" s="36">
        <f t="shared" si="17"/>
        <v>3479</v>
      </c>
      <c r="L28" s="36">
        <f t="shared" si="17"/>
        <v>3479</v>
      </c>
      <c r="M28" s="36">
        <f t="shared" si="17"/>
        <v>3479</v>
      </c>
      <c r="N28" s="37">
        <f t="shared" si="15"/>
        <v>32305</v>
      </c>
    </row>
    <row r="29" ht="15.75" customHeight="1">
      <c r="A29" s="33" t="s">
        <v>29</v>
      </c>
      <c r="B29" s="24">
        <v>760.0</v>
      </c>
      <c r="C29" s="24">
        <v>1020.0</v>
      </c>
      <c r="D29" s="24">
        <v>1000.0</v>
      </c>
      <c r="E29" s="24">
        <v>480.0</v>
      </c>
      <c r="F29" s="24">
        <v>1050.0</v>
      </c>
      <c r="G29" s="24">
        <v>1050.0</v>
      </c>
      <c r="H29" s="24">
        <v>1050.0</v>
      </c>
      <c r="I29" s="24">
        <v>1050.0</v>
      </c>
      <c r="J29" s="24">
        <v>1050.0</v>
      </c>
      <c r="K29" s="24">
        <v>1050.0</v>
      </c>
      <c r="L29" s="24">
        <v>1050.0</v>
      </c>
      <c r="M29" s="24">
        <v>1050.0</v>
      </c>
      <c r="N29" s="37">
        <f t="shared" si="15"/>
        <v>11660</v>
      </c>
    </row>
    <row r="30" ht="15.75" customHeight="1">
      <c r="A30" s="26"/>
      <c r="D30" s="19"/>
      <c r="M30" s="38" t="s">
        <v>30</v>
      </c>
      <c r="N30" s="39">
        <f>N26-N28</f>
        <v>19655</v>
      </c>
    </row>
    <row r="31" ht="15.75" customHeight="1">
      <c r="A31" s="26"/>
      <c r="D31" s="19"/>
    </row>
    <row r="32" ht="15.75" customHeight="1">
      <c r="A32" s="28">
        <v>0.6</v>
      </c>
      <c r="B32" s="1" t="s">
        <v>33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3"/>
    </row>
    <row r="33" ht="15.75" customHeight="1">
      <c r="A33" s="29" t="s">
        <v>23</v>
      </c>
      <c r="B33" s="30" t="s">
        <v>1</v>
      </c>
      <c r="C33" s="30" t="s">
        <v>2</v>
      </c>
      <c r="D33" s="30" t="s">
        <v>3</v>
      </c>
      <c r="E33" s="30" t="s">
        <v>4</v>
      </c>
      <c r="F33" s="30" t="s">
        <v>5</v>
      </c>
      <c r="G33" s="30" t="s">
        <v>6</v>
      </c>
      <c r="H33" s="30" t="s">
        <v>7</v>
      </c>
      <c r="I33" s="30" t="s">
        <v>8</v>
      </c>
      <c r="J33" s="30" t="s">
        <v>9</v>
      </c>
      <c r="K33" s="30" t="s">
        <v>10</v>
      </c>
      <c r="L33" s="30" t="s">
        <v>11</v>
      </c>
      <c r="M33" s="30" t="s">
        <v>12</v>
      </c>
    </row>
    <row r="34" ht="15.75" customHeight="1">
      <c r="A34" s="31" t="s">
        <v>32</v>
      </c>
      <c r="B34" s="32">
        <v>646.0</v>
      </c>
      <c r="C34" s="32">
        <v>658.0</v>
      </c>
      <c r="D34" s="32">
        <v>611.428571428571</v>
      </c>
      <c r="E34" s="32">
        <v>466.666666666667</v>
      </c>
      <c r="F34" s="32">
        <v>710.0</v>
      </c>
      <c r="G34" s="32">
        <v>710.0</v>
      </c>
      <c r="H34" s="32">
        <v>710.0</v>
      </c>
      <c r="I34" s="32">
        <v>710.0</v>
      </c>
      <c r="J34" s="32">
        <v>710.0</v>
      </c>
      <c r="K34" s="32">
        <v>710.0</v>
      </c>
      <c r="L34" s="32">
        <v>710.0</v>
      </c>
      <c r="M34" s="32">
        <v>710.0</v>
      </c>
    </row>
    <row r="35" ht="15.75" customHeight="1">
      <c r="A35" s="31" t="s">
        <v>25</v>
      </c>
      <c r="B35" s="32">
        <f t="shared" ref="B35:M35" si="18">B39/B37</f>
        <v>152</v>
      </c>
      <c r="C35" s="32">
        <f t="shared" si="18"/>
        <v>204</v>
      </c>
      <c r="D35" s="32">
        <f t="shared" si="18"/>
        <v>142.8571429</v>
      </c>
      <c r="E35" s="32">
        <f t="shared" si="18"/>
        <v>160</v>
      </c>
      <c r="F35" s="32">
        <f t="shared" si="18"/>
        <v>150</v>
      </c>
      <c r="G35" s="32">
        <f t="shared" si="18"/>
        <v>150</v>
      </c>
      <c r="H35" s="32">
        <f t="shared" si="18"/>
        <v>150</v>
      </c>
      <c r="I35" s="32">
        <f t="shared" si="18"/>
        <v>150</v>
      </c>
      <c r="J35" s="32">
        <f t="shared" si="18"/>
        <v>150</v>
      </c>
      <c r="K35" s="32">
        <f t="shared" si="18"/>
        <v>150</v>
      </c>
      <c r="L35" s="32">
        <f t="shared" si="18"/>
        <v>150</v>
      </c>
      <c r="M35" s="32">
        <f t="shared" si="18"/>
        <v>150</v>
      </c>
    </row>
    <row r="36" ht="15.75" customHeight="1">
      <c r="A36" s="33" t="s">
        <v>26</v>
      </c>
      <c r="B36" s="24">
        <f t="shared" ref="B36:M36" si="19">B34*B37</f>
        <v>3230</v>
      </c>
      <c r="C36" s="24">
        <f t="shared" si="19"/>
        <v>3290</v>
      </c>
      <c r="D36" s="24">
        <f t="shared" si="19"/>
        <v>4280</v>
      </c>
      <c r="E36" s="24">
        <f t="shared" si="19"/>
        <v>1400</v>
      </c>
      <c r="F36" s="24">
        <f t="shared" si="19"/>
        <v>3550</v>
      </c>
      <c r="G36" s="24">
        <f t="shared" si="19"/>
        <v>3550</v>
      </c>
      <c r="H36" s="24">
        <f t="shared" si="19"/>
        <v>3550</v>
      </c>
      <c r="I36" s="24">
        <f t="shared" si="19"/>
        <v>3550</v>
      </c>
      <c r="J36" s="24">
        <f t="shared" si="19"/>
        <v>3550</v>
      </c>
      <c r="K36" s="24">
        <f t="shared" si="19"/>
        <v>3550</v>
      </c>
      <c r="L36" s="24">
        <f t="shared" si="19"/>
        <v>3550</v>
      </c>
      <c r="M36" s="24">
        <f t="shared" si="19"/>
        <v>3550</v>
      </c>
      <c r="N36" s="34">
        <f t="shared" ref="N36:N39" si="20">SUM(B36:M36)</f>
        <v>40600</v>
      </c>
    </row>
    <row r="37" ht="15.75" customHeight="1">
      <c r="A37" s="33" t="s">
        <v>27</v>
      </c>
      <c r="B37" s="20">
        <v>5.0</v>
      </c>
      <c r="C37" s="20">
        <v>5.0</v>
      </c>
      <c r="D37" s="20">
        <v>7.0</v>
      </c>
      <c r="E37" s="20">
        <v>3.0</v>
      </c>
      <c r="F37" s="20">
        <v>5.0</v>
      </c>
      <c r="G37" s="20">
        <v>5.0</v>
      </c>
      <c r="H37" s="20">
        <v>5.0</v>
      </c>
      <c r="I37" s="20">
        <v>5.0</v>
      </c>
      <c r="J37" s="20">
        <v>5.0</v>
      </c>
      <c r="K37" s="20">
        <v>5.0</v>
      </c>
      <c r="L37" s="20">
        <v>5.0</v>
      </c>
      <c r="M37" s="20">
        <v>5.0</v>
      </c>
      <c r="N37" s="35">
        <f t="shared" si="20"/>
        <v>60</v>
      </c>
    </row>
    <row r="38" ht="15.75" customHeight="1">
      <c r="A38" s="33" t="s">
        <v>28</v>
      </c>
      <c r="B38" s="36"/>
      <c r="C38" s="36"/>
      <c r="D38" s="36"/>
      <c r="E38" s="36"/>
      <c r="F38" s="36">
        <f t="shared" ref="F38:H38" si="21">F36</f>
        <v>3550</v>
      </c>
      <c r="G38" s="36">
        <f t="shared" si="21"/>
        <v>3550</v>
      </c>
      <c r="H38" s="36">
        <f t="shared" si="21"/>
        <v>3550</v>
      </c>
      <c r="I38" s="36">
        <f t="shared" ref="I38:M38" si="22">IF(I37&lt;$Q$4,I36*$P$3,IF(I37&lt;$R$4,I36*$Q$3,I36*$R$3))</f>
        <v>2130</v>
      </c>
      <c r="J38" s="36">
        <f t="shared" si="22"/>
        <v>2130</v>
      </c>
      <c r="K38" s="36">
        <f t="shared" si="22"/>
        <v>2130</v>
      </c>
      <c r="L38" s="36">
        <f t="shared" si="22"/>
        <v>2130</v>
      </c>
      <c r="M38" s="36">
        <f t="shared" si="22"/>
        <v>2130</v>
      </c>
      <c r="N38" s="37">
        <f t="shared" si="20"/>
        <v>21300</v>
      </c>
    </row>
    <row r="39" ht="15.75" customHeight="1">
      <c r="A39" s="33" t="s">
        <v>29</v>
      </c>
      <c r="B39" s="24">
        <v>760.0</v>
      </c>
      <c r="C39" s="24">
        <v>1020.0</v>
      </c>
      <c r="D39" s="24">
        <v>1000.0</v>
      </c>
      <c r="E39" s="24">
        <v>480.0</v>
      </c>
      <c r="F39" s="24">
        <v>750.0</v>
      </c>
      <c r="G39" s="24">
        <v>750.0</v>
      </c>
      <c r="H39" s="24">
        <v>750.0</v>
      </c>
      <c r="I39" s="24">
        <v>750.0</v>
      </c>
      <c r="J39" s="24">
        <v>750.0</v>
      </c>
      <c r="K39" s="24">
        <v>750.0</v>
      </c>
      <c r="L39" s="24">
        <v>750.0</v>
      </c>
      <c r="M39" s="24">
        <v>750.0</v>
      </c>
      <c r="N39" s="37">
        <f t="shared" si="20"/>
        <v>9260</v>
      </c>
    </row>
    <row r="40" ht="15.75" customHeight="1">
      <c r="A40" s="26"/>
      <c r="D40" s="19"/>
      <c r="M40" s="38" t="s">
        <v>30</v>
      </c>
      <c r="N40" s="39">
        <f>N36-N38</f>
        <v>19300</v>
      </c>
    </row>
    <row r="41" ht="15.75" customHeight="1">
      <c r="A41" s="26"/>
      <c r="D41" s="19"/>
    </row>
    <row r="42" ht="15.75" customHeight="1">
      <c r="A42" s="40" t="s">
        <v>34</v>
      </c>
      <c r="B42" s="1" t="s">
        <v>35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3"/>
    </row>
    <row r="43" ht="15.75" customHeight="1">
      <c r="A43" s="40">
        <v>200.0</v>
      </c>
      <c r="B43" s="41" t="s">
        <v>1</v>
      </c>
      <c r="C43" s="41" t="s">
        <v>2</v>
      </c>
      <c r="D43" s="41" t="s">
        <v>3</v>
      </c>
      <c r="E43" s="41" t="s">
        <v>4</v>
      </c>
      <c r="F43" s="41" t="s">
        <v>5</v>
      </c>
      <c r="G43" s="41" t="s">
        <v>6</v>
      </c>
      <c r="H43" s="41" t="s">
        <v>7</v>
      </c>
      <c r="I43" s="41" t="s">
        <v>8</v>
      </c>
      <c r="J43" s="41" t="s">
        <v>9</v>
      </c>
      <c r="K43" s="41" t="s">
        <v>10</v>
      </c>
      <c r="L43" s="41" t="s">
        <v>11</v>
      </c>
      <c r="M43" s="41" t="s">
        <v>12</v>
      </c>
    </row>
    <row r="44" ht="15.75" customHeight="1">
      <c r="A44" s="42" t="s">
        <v>36</v>
      </c>
      <c r="B44" s="43"/>
      <c r="C44" s="24"/>
      <c r="D44" s="24"/>
      <c r="E44" s="24"/>
      <c r="F44" s="24"/>
      <c r="G44" s="24"/>
      <c r="H44" s="24"/>
      <c r="I44" s="24">
        <f t="shared" ref="I44:M44" si="23">$A$43*4</f>
        <v>800</v>
      </c>
      <c r="J44" s="24">
        <f t="shared" si="23"/>
        <v>800</v>
      </c>
      <c r="K44" s="24">
        <f t="shared" si="23"/>
        <v>800</v>
      </c>
      <c r="L44" s="24">
        <f t="shared" si="23"/>
        <v>800</v>
      </c>
      <c r="M44" s="24">
        <f t="shared" si="23"/>
        <v>800</v>
      </c>
      <c r="N44" s="44">
        <f t="shared" ref="N44:N46" si="25">SUM(B44:M44)</f>
        <v>4000</v>
      </c>
    </row>
    <row r="45" ht="15.75" customHeight="1">
      <c r="A45" s="42" t="s">
        <v>37</v>
      </c>
      <c r="B45" s="43"/>
      <c r="C45" s="24"/>
      <c r="D45" s="24"/>
      <c r="E45" s="24"/>
      <c r="F45" s="24"/>
      <c r="G45" s="24"/>
      <c r="H45" s="24"/>
      <c r="I45" s="24">
        <f t="shared" ref="I45:M45" si="24">$A$43*4</f>
        <v>800</v>
      </c>
      <c r="J45" s="24">
        <f t="shared" si="24"/>
        <v>800</v>
      </c>
      <c r="K45" s="24">
        <f t="shared" si="24"/>
        <v>800</v>
      </c>
      <c r="L45" s="24">
        <f t="shared" si="24"/>
        <v>800</v>
      </c>
      <c r="M45" s="24">
        <f t="shared" si="24"/>
        <v>800</v>
      </c>
      <c r="N45" s="44">
        <f t="shared" si="25"/>
        <v>4000</v>
      </c>
    </row>
    <row r="46" ht="15.75" customHeight="1">
      <c r="A46" s="45" t="s">
        <v>38</v>
      </c>
      <c r="B46" s="43"/>
      <c r="C46" s="24"/>
      <c r="D46" s="24"/>
      <c r="E46" s="24"/>
      <c r="F46" s="24">
        <f t="shared" ref="F46:M46" si="26">SUM(F44:F45)</f>
        <v>0</v>
      </c>
      <c r="G46" s="24">
        <f t="shared" si="26"/>
        <v>0</v>
      </c>
      <c r="H46" s="24">
        <f t="shared" si="26"/>
        <v>0</v>
      </c>
      <c r="I46" s="24">
        <f t="shared" si="26"/>
        <v>1600</v>
      </c>
      <c r="J46" s="24">
        <f t="shared" si="26"/>
        <v>1600</v>
      </c>
      <c r="K46" s="24">
        <f t="shared" si="26"/>
        <v>1600</v>
      </c>
      <c r="L46" s="24">
        <f t="shared" si="26"/>
        <v>1600</v>
      </c>
      <c r="M46" s="24">
        <f t="shared" si="26"/>
        <v>1600</v>
      </c>
      <c r="N46" s="44">
        <f t="shared" si="25"/>
        <v>8000</v>
      </c>
    </row>
    <row r="47" ht="15.75" customHeight="1">
      <c r="A47" s="26"/>
      <c r="D47" s="19"/>
    </row>
    <row r="48" ht="15.75" customHeight="1">
      <c r="A48" s="26"/>
      <c r="B48" s="1" t="s">
        <v>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3"/>
    </row>
    <row r="49" ht="15.75" customHeight="1">
      <c r="A49" s="26"/>
      <c r="B49" s="41" t="s">
        <v>1</v>
      </c>
      <c r="C49" s="41" t="s">
        <v>2</v>
      </c>
      <c r="D49" s="41" t="s">
        <v>3</v>
      </c>
      <c r="E49" s="41" t="s">
        <v>4</v>
      </c>
      <c r="F49" s="41" t="s">
        <v>5</v>
      </c>
      <c r="G49" s="41" t="s">
        <v>6</v>
      </c>
      <c r="H49" s="41" t="s">
        <v>7</v>
      </c>
      <c r="I49" s="41" t="s">
        <v>8</v>
      </c>
      <c r="J49" s="41" t="s">
        <v>9</v>
      </c>
      <c r="K49" s="41" t="s">
        <v>10</v>
      </c>
      <c r="L49" s="41" t="s">
        <v>11</v>
      </c>
      <c r="M49" s="41" t="s">
        <v>12</v>
      </c>
    </row>
    <row r="50" ht="15.75" customHeight="1">
      <c r="A50" s="31" t="s">
        <v>39</v>
      </c>
      <c r="B50" s="24">
        <f t="shared" ref="B50:E50" si="27">B19</f>
        <v>760</v>
      </c>
      <c r="C50" s="24">
        <f t="shared" si="27"/>
        <v>1020</v>
      </c>
      <c r="D50" s="24">
        <f t="shared" si="27"/>
        <v>1000</v>
      </c>
      <c r="E50" s="24">
        <f t="shared" si="27"/>
        <v>480</v>
      </c>
      <c r="F50" s="24">
        <f t="shared" ref="F50:M50" si="28">F17*F15</f>
        <v>1500</v>
      </c>
      <c r="G50" s="24">
        <f t="shared" si="28"/>
        <v>1500</v>
      </c>
      <c r="H50" s="24">
        <f t="shared" si="28"/>
        <v>1500</v>
      </c>
      <c r="I50" s="24">
        <f t="shared" si="28"/>
        <v>1500</v>
      </c>
      <c r="J50" s="24">
        <f t="shared" si="28"/>
        <v>1500</v>
      </c>
      <c r="K50" s="24">
        <f t="shared" si="28"/>
        <v>1500</v>
      </c>
      <c r="L50" s="24">
        <f t="shared" si="28"/>
        <v>1500</v>
      </c>
      <c r="M50" s="24">
        <f t="shared" si="28"/>
        <v>1500</v>
      </c>
      <c r="N50" s="34">
        <f t="shared" ref="N50:N52" si="31">SUM(B50:M50)</f>
        <v>15260</v>
      </c>
    </row>
    <row r="51" ht="15.75" customHeight="1">
      <c r="A51" s="31" t="s">
        <v>40</v>
      </c>
      <c r="B51" s="24">
        <f t="shared" ref="B51:E51" si="29">B29</f>
        <v>760</v>
      </c>
      <c r="C51" s="24">
        <f t="shared" si="29"/>
        <v>1020</v>
      </c>
      <c r="D51" s="24">
        <f t="shared" si="29"/>
        <v>1000</v>
      </c>
      <c r="E51" s="24">
        <f t="shared" si="29"/>
        <v>480</v>
      </c>
      <c r="F51" s="24">
        <f t="shared" ref="F51:M51" si="30">F25*F27</f>
        <v>1050</v>
      </c>
      <c r="G51" s="24">
        <f t="shared" si="30"/>
        <v>1050</v>
      </c>
      <c r="H51" s="24">
        <f t="shared" si="30"/>
        <v>1050</v>
      </c>
      <c r="I51" s="24">
        <f t="shared" si="30"/>
        <v>1050</v>
      </c>
      <c r="J51" s="24">
        <f t="shared" si="30"/>
        <v>1050</v>
      </c>
      <c r="K51" s="24">
        <f t="shared" si="30"/>
        <v>1050</v>
      </c>
      <c r="L51" s="24">
        <f t="shared" si="30"/>
        <v>1050</v>
      </c>
      <c r="M51" s="24">
        <f t="shared" si="30"/>
        <v>1050</v>
      </c>
      <c r="N51" s="34">
        <f t="shared" si="31"/>
        <v>11660</v>
      </c>
    </row>
    <row r="52" ht="15.0" customHeight="1">
      <c r="A52" s="31" t="s">
        <v>41</v>
      </c>
      <c r="B52" s="24">
        <f t="shared" ref="B52:E52" si="32">B39</f>
        <v>760</v>
      </c>
      <c r="C52" s="24">
        <f t="shared" si="32"/>
        <v>1020</v>
      </c>
      <c r="D52" s="24">
        <f t="shared" si="32"/>
        <v>1000</v>
      </c>
      <c r="E52" s="24">
        <f t="shared" si="32"/>
        <v>480</v>
      </c>
      <c r="F52" s="24">
        <f t="shared" ref="F52:M52" si="33">F35*F37</f>
        <v>750</v>
      </c>
      <c r="G52" s="24">
        <f t="shared" si="33"/>
        <v>750</v>
      </c>
      <c r="H52" s="24">
        <f t="shared" si="33"/>
        <v>750</v>
      </c>
      <c r="I52" s="24">
        <f t="shared" si="33"/>
        <v>750</v>
      </c>
      <c r="J52" s="24">
        <f t="shared" si="33"/>
        <v>750</v>
      </c>
      <c r="K52" s="24">
        <f t="shared" si="33"/>
        <v>750</v>
      </c>
      <c r="L52" s="24">
        <f t="shared" si="33"/>
        <v>750</v>
      </c>
      <c r="M52" s="24">
        <f t="shared" si="33"/>
        <v>750</v>
      </c>
      <c r="N52" s="34">
        <f t="shared" si="31"/>
        <v>9260</v>
      </c>
    </row>
    <row r="53" ht="15.75" customHeight="1"/>
    <row r="54" ht="15.0" customHeight="1">
      <c r="P54" s="19"/>
    </row>
    <row r="55" ht="15.0" customHeight="1">
      <c r="N55" s="4"/>
    </row>
    <row r="56" ht="15.0" customHeight="1">
      <c r="B56" s="1" t="s">
        <v>42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3"/>
    </row>
    <row r="57" ht="15.0" customHeight="1">
      <c r="B57" s="41" t="s">
        <v>1</v>
      </c>
      <c r="C57" s="41" t="s">
        <v>2</v>
      </c>
      <c r="D57" s="41" t="s">
        <v>3</v>
      </c>
      <c r="E57" s="41" t="s">
        <v>4</v>
      </c>
      <c r="F57" s="41" t="s">
        <v>5</v>
      </c>
      <c r="G57" s="41" t="s">
        <v>6</v>
      </c>
      <c r="H57" s="41" t="s">
        <v>7</v>
      </c>
      <c r="I57" s="41" t="s">
        <v>8</v>
      </c>
      <c r="J57" s="41" t="s">
        <v>9</v>
      </c>
      <c r="K57" s="41" t="s">
        <v>10</v>
      </c>
      <c r="L57" s="41" t="s">
        <v>11</v>
      </c>
      <c r="M57" s="41" t="s">
        <v>12</v>
      </c>
    </row>
    <row r="58" ht="15.0" customHeight="1">
      <c r="A58" s="31" t="s">
        <v>39</v>
      </c>
      <c r="B58" s="24">
        <f t="shared" ref="B58:M58" si="34">B$9+B16+B50</f>
        <v>11003.876</v>
      </c>
      <c r="C58" s="24">
        <f t="shared" si="34"/>
        <v>12771.8205</v>
      </c>
      <c r="D58" s="24">
        <f t="shared" si="34"/>
        <v>12623.1915</v>
      </c>
      <c r="E58" s="24">
        <f t="shared" si="34"/>
        <v>8975.833</v>
      </c>
      <c r="F58" s="24">
        <f t="shared" si="34"/>
        <v>17166.833</v>
      </c>
      <c r="G58" s="24">
        <f t="shared" si="34"/>
        <v>18637.833</v>
      </c>
      <c r="H58" s="24">
        <f t="shared" si="34"/>
        <v>20108.833</v>
      </c>
      <c r="I58" s="24">
        <f t="shared" si="34"/>
        <v>21929.833</v>
      </c>
      <c r="J58" s="24">
        <f t="shared" si="34"/>
        <v>23400.833</v>
      </c>
      <c r="K58" s="24">
        <f t="shared" si="34"/>
        <v>24871.833</v>
      </c>
      <c r="L58" s="24">
        <f t="shared" si="34"/>
        <v>26342.833</v>
      </c>
      <c r="M58" s="24">
        <f t="shared" si="34"/>
        <v>27813.833</v>
      </c>
      <c r="N58" s="13">
        <f t="shared" ref="N58:N60" si="36">SUM(B58:M58)</f>
        <v>225647.385</v>
      </c>
    </row>
    <row r="59" ht="15.75" customHeight="1">
      <c r="A59" s="31" t="s">
        <v>40</v>
      </c>
      <c r="B59" s="24">
        <f t="shared" ref="B59:M59" si="35">B$9+B26+B51</f>
        <v>11003.876</v>
      </c>
      <c r="C59" s="24">
        <f t="shared" si="35"/>
        <v>12771.8205</v>
      </c>
      <c r="D59" s="24">
        <f t="shared" si="35"/>
        <v>12623.1915</v>
      </c>
      <c r="E59" s="24">
        <f t="shared" si="35"/>
        <v>8975.833</v>
      </c>
      <c r="F59" s="24">
        <f t="shared" si="35"/>
        <v>14586.833</v>
      </c>
      <c r="G59" s="24">
        <f t="shared" si="35"/>
        <v>16057.833</v>
      </c>
      <c r="H59" s="24">
        <f t="shared" si="35"/>
        <v>17528.833</v>
      </c>
      <c r="I59" s="24">
        <f t="shared" si="35"/>
        <v>19349.833</v>
      </c>
      <c r="J59" s="24">
        <f t="shared" si="35"/>
        <v>20820.833</v>
      </c>
      <c r="K59" s="24">
        <f t="shared" si="35"/>
        <v>22291.833</v>
      </c>
      <c r="L59" s="24">
        <f t="shared" si="35"/>
        <v>23762.833</v>
      </c>
      <c r="M59" s="24">
        <f t="shared" si="35"/>
        <v>25233.833</v>
      </c>
      <c r="N59" s="13">
        <f t="shared" si="36"/>
        <v>205007.385</v>
      </c>
    </row>
    <row r="60" ht="15.75" customHeight="1">
      <c r="A60" s="31" t="s">
        <v>41</v>
      </c>
      <c r="B60" s="24">
        <f t="shared" ref="B60:M60" si="37">B$9+B36+B52</f>
        <v>11003.876</v>
      </c>
      <c r="C60" s="24">
        <f t="shared" si="37"/>
        <v>12771.8205</v>
      </c>
      <c r="D60" s="24">
        <f t="shared" si="37"/>
        <v>12623.1915</v>
      </c>
      <c r="E60" s="24">
        <f t="shared" si="37"/>
        <v>8975.833</v>
      </c>
      <c r="F60" s="24">
        <f t="shared" si="37"/>
        <v>12866.833</v>
      </c>
      <c r="G60" s="24">
        <f t="shared" si="37"/>
        <v>14337.833</v>
      </c>
      <c r="H60" s="24">
        <f t="shared" si="37"/>
        <v>15808.833</v>
      </c>
      <c r="I60" s="24">
        <f t="shared" si="37"/>
        <v>17629.833</v>
      </c>
      <c r="J60" s="24">
        <f t="shared" si="37"/>
        <v>19100.833</v>
      </c>
      <c r="K60" s="24">
        <f t="shared" si="37"/>
        <v>20571.833</v>
      </c>
      <c r="L60" s="24">
        <f t="shared" si="37"/>
        <v>22042.833</v>
      </c>
      <c r="M60" s="24">
        <f t="shared" si="37"/>
        <v>23513.833</v>
      </c>
      <c r="N60" s="13">
        <f t="shared" si="36"/>
        <v>191247.385</v>
      </c>
    </row>
    <row r="61" ht="15.75" customHeight="1"/>
    <row r="62" ht="15.75" customHeight="1">
      <c r="B62" s="1" t="s">
        <v>43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3"/>
    </row>
    <row r="63" ht="15.75" customHeight="1">
      <c r="B63" s="41" t="s">
        <v>1</v>
      </c>
      <c r="C63" s="41" t="s">
        <v>2</v>
      </c>
      <c r="D63" s="41" t="s">
        <v>3</v>
      </c>
      <c r="E63" s="41" t="s">
        <v>4</v>
      </c>
      <c r="F63" s="41" t="s">
        <v>5</v>
      </c>
      <c r="G63" s="41" t="s">
        <v>6</v>
      </c>
      <c r="H63" s="41" t="s">
        <v>7</v>
      </c>
      <c r="I63" s="41" t="s">
        <v>8</v>
      </c>
      <c r="J63" s="41" t="s">
        <v>9</v>
      </c>
      <c r="K63" s="41" t="s">
        <v>10</v>
      </c>
      <c r="L63" s="41" t="s">
        <v>11</v>
      </c>
      <c r="M63" s="41" t="s">
        <v>12</v>
      </c>
    </row>
    <row r="64" ht="15.75" customHeight="1">
      <c r="A64" s="31" t="s">
        <v>39</v>
      </c>
      <c r="B64" s="24">
        <f t="shared" ref="B64:M64" si="38">B$18+B$46+B68</f>
        <v>0</v>
      </c>
      <c r="C64" s="24">
        <f t="shared" si="38"/>
        <v>0</v>
      </c>
      <c r="D64" s="24">
        <f t="shared" si="38"/>
        <v>0</v>
      </c>
      <c r="E64" s="24">
        <f t="shared" si="38"/>
        <v>0</v>
      </c>
      <c r="F64" s="24">
        <f t="shared" si="38"/>
        <v>7100</v>
      </c>
      <c r="G64" s="24">
        <f t="shared" si="38"/>
        <v>9000</v>
      </c>
      <c r="H64" s="24">
        <f t="shared" si="38"/>
        <v>9000</v>
      </c>
      <c r="I64" s="24">
        <f t="shared" si="38"/>
        <v>7280</v>
      </c>
      <c r="J64" s="24">
        <f t="shared" si="38"/>
        <v>9180</v>
      </c>
      <c r="K64" s="24">
        <f t="shared" si="38"/>
        <v>9180</v>
      </c>
      <c r="L64" s="24">
        <f t="shared" si="38"/>
        <v>7280</v>
      </c>
      <c r="M64" s="24">
        <f t="shared" si="38"/>
        <v>7280</v>
      </c>
      <c r="N64" s="13">
        <f t="shared" ref="N64:N66" si="40">SUM(B64:M64)</f>
        <v>65300</v>
      </c>
    </row>
    <row r="65" ht="15.75" customHeight="1">
      <c r="A65" s="31" t="s">
        <v>40</v>
      </c>
      <c r="B65" s="24">
        <f t="shared" ref="B65:M65" si="39">B$28+B$46+B68</f>
        <v>0</v>
      </c>
      <c r="C65" s="24">
        <f t="shared" si="39"/>
        <v>0</v>
      </c>
      <c r="D65" s="24">
        <f t="shared" si="39"/>
        <v>0</v>
      </c>
      <c r="E65" s="24">
        <f t="shared" si="39"/>
        <v>0</v>
      </c>
      <c r="F65" s="24">
        <f t="shared" si="39"/>
        <v>4970</v>
      </c>
      <c r="G65" s="24">
        <f t="shared" si="39"/>
        <v>6870</v>
      </c>
      <c r="H65" s="24">
        <f t="shared" si="39"/>
        <v>6870</v>
      </c>
      <c r="I65" s="24">
        <f t="shared" si="39"/>
        <v>5079</v>
      </c>
      <c r="J65" s="24">
        <f t="shared" si="39"/>
        <v>6979</v>
      </c>
      <c r="K65" s="24">
        <f t="shared" si="39"/>
        <v>6979</v>
      </c>
      <c r="L65" s="24">
        <f t="shared" si="39"/>
        <v>5079</v>
      </c>
      <c r="M65" s="24">
        <f t="shared" si="39"/>
        <v>5079</v>
      </c>
      <c r="N65" s="13">
        <f t="shared" si="40"/>
        <v>47905</v>
      </c>
    </row>
    <row r="66" ht="15.75" customHeight="1">
      <c r="A66" s="46" t="s">
        <v>41</v>
      </c>
      <c r="B66" s="24">
        <f t="shared" ref="B66:M66" si="41">B$38+B$46+B68</f>
        <v>0</v>
      </c>
      <c r="C66" s="24">
        <f t="shared" si="41"/>
        <v>0</v>
      </c>
      <c r="D66" s="24">
        <f t="shared" si="41"/>
        <v>0</v>
      </c>
      <c r="E66" s="24">
        <f t="shared" si="41"/>
        <v>0</v>
      </c>
      <c r="F66" s="24">
        <f t="shared" si="41"/>
        <v>3550</v>
      </c>
      <c r="G66" s="24">
        <f t="shared" si="41"/>
        <v>5450</v>
      </c>
      <c r="H66" s="24">
        <f t="shared" si="41"/>
        <v>5450</v>
      </c>
      <c r="I66" s="24">
        <f t="shared" si="41"/>
        <v>3730</v>
      </c>
      <c r="J66" s="24">
        <f t="shared" si="41"/>
        <v>5630</v>
      </c>
      <c r="K66" s="24">
        <f t="shared" si="41"/>
        <v>5630</v>
      </c>
      <c r="L66" s="24">
        <f t="shared" si="41"/>
        <v>3730</v>
      </c>
      <c r="M66" s="24">
        <f t="shared" si="41"/>
        <v>3730</v>
      </c>
      <c r="N66" s="13">
        <f t="shared" si="40"/>
        <v>36900</v>
      </c>
    </row>
    <row r="67" ht="4.5" customHeight="1"/>
    <row r="68" ht="15.75" customHeight="1">
      <c r="A68" s="47" t="s">
        <v>44</v>
      </c>
      <c r="B68" s="24">
        <f t="shared" ref="B68:E68" si="42">B$38+B$46</f>
        <v>0</v>
      </c>
      <c r="C68" s="24">
        <f t="shared" si="42"/>
        <v>0</v>
      </c>
      <c r="D68" s="24">
        <f t="shared" si="42"/>
        <v>0</v>
      </c>
      <c r="E68" s="24">
        <f t="shared" si="42"/>
        <v>0</v>
      </c>
      <c r="F68" s="24"/>
      <c r="G68" s="16">
        <v>1900.0</v>
      </c>
      <c r="H68" s="16">
        <v>1900.0</v>
      </c>
      <c r="I68" s="16"/>
      <c r="J68" s="16">
        <v>1900.0</v>
      </c>
      <c r="K68" s="16">
        <v>1900.0</v>
      </c>
      <c r="L68" s="24"/>
      <c r="M68" s="24"/>
      <c r="N68" s="13">
        <f>SUM(B68:M68)</f>
        <v>7600</v>
      </c>
    </row>
    <row r="69" ht="15.75" customHeight="1">
      <c r="N69" s="4"/>
    </row>
    <row r="70" ht="15.75" customHeight="1">
      <c r="B70" s="1" t="s">
        <v>45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3"/>
    </row>
    <row r="71" ht="15.75" customHeight="1">
      <c r="B71" s="41" t="s">
        <v>1</v>
      </c>
      <c r="C71" s="41" t="s">
        <v>2</v>
      </c>
      <c r="D71" s="41" t="s">
        <v>3</v>
      </c>
      <c r="E71" s="41" t="s">
        <v>4</v>
      </c>
      <c r="F71" s="41" t="s">
        <v>5</v>
      </c>
      <c r="G71" s="41" t="s">
        <v>6</v>
      </c>
      <c r="H71" s="41" t="s">
        <v>7</v>
      </c>
      <c r="I71" s="41" t="s">
        <v>8</v>
      </c>
      <c r="J71" s="41" t="s">
        <v>9</v>
      </c>
      <c r="K71" s="41" t="s">
        <v>10</v>
      </c>
      <c r="L71" s="41" t="s">
        <v>11</v>
      </c>
      <c r="M71" s="41" t="s">
        <v>12</v>
      </c>
    </row>
    <row r="72" ht="15.75" customHeight="1">
      <c r="A72" s="48" t="s">
        <v>46</v>
      </c>
      <c r="B72" s="49">
        <f t="shared" ref="B72:M72" si="43">B58-B64</f>
        <v>11003.876</v>
      </c>
      <c r="C72" s="49">
        <f t="shared" si="43"/>
        <v>12771.8205</v>
      </c>
      <c r="D72" s="49">
        <f t="shared" si="43"/>
        <v>12623.1915</v>
      </c>
      <c r="E72" s="49">
        <f t="shared" si="43"/>
        <v>8975.833</v>
      </c>
      <c r="F72" s="49">
        <f t="shared" si="43"/>
        <v>10066.833</v>
      </c>
      <c r="G72" s="49">
        <f t="shared" si="43"/>
        <v>9637.833</v>
      </c>
      <c r="H72" s="49">
        <f t="shared" si="43"/>
        <v>11108.833</v>
      </c>
      <c r="I72" s="49">
        <f t="shared" si="43"/>
        <v>14649.833</v>
      </c>
      <c r="J72" s="49">
        <f t="shared" si="43"/>
        <v>14220.833</v>
      </c>
      <c r="K72" s="49">
        <f t="shared" si="43"/>
        <v>15691.833</v>
      </c>
      <c r="L72" s="49">
        <f t="shared" si="43"/>
        <v>19062.833</v>
      </c>
      <c r="M72" s="49">
        <f t="shared" si="43"/>
        <v>20533.833</v>
      </c>
      <c r="N72" s="49">
        <f t="shared" ref="N72:N74" si="45">SUM(B72:M72)</f>
        <v>160347.385</v>
      </c>
    </row>
    <row r="73" ht="15.75" customHeight="1">
      <c r="A73" s="50" t="s">
        <v>47</v>
      </c>
      <c r="B73" s="51">
        <f t="shared" ref="B73:M73" si="44">B59-B65</f>
        <v>11003.876</v>
      </c>
      <c r="C73" s="51">
        <f t="shared" si="44"/>
        <v>12771.8205</v>
      </c>
      <c r="D73" s="51">
        <f t="shared" si="44"/>
        <v>12623.1915</v>
      </c>
      <c r="E73" s="51">
        <f t="shared" si="44"/>
        <v>8975.833</v>
      </c>
      <c r="F73" s="51">
        <f t="shared" si="44"/>
        <v>9616.833</v>
      </c>
      <c r="G73" s="51">
        <f t="shared" si="44"/>
        <v>9187.833</v>
      </c>
      <c r="H73" s="51">
        <f t="shared" si="44"/>
        <v>10658.833</v>
      </c>
      <c r="I73" s="51">
        <f t="shared" si="44"/>
        <v>14270.833</v>
      </c>
      <c r="J73" s="51">
        <f t="shared" si="44"/>
        <v>13841.833</v>
      </c>
      <c r="K73" s="51">
        <f t="shared" si="44"/>
        <v>15312.833</v>
      </c>
      <c r="L73" s="51">
        <f t="shared" si="44"/>
        <v>18683.833</v>
      </c>
      <c r="M73" s="51">
        <f t="shared" si="44"/>
        <v>20154.833</v>
      </c>
      <c r="N73" s="51">
        <f t="shared" si="45"/>
        <v>157102.385</v>
      </c>
    </row>
    <row r="74" ht="15.75" customHeight="1">
      <c r="A74" s="52" t="s">
        <v>48</v>
      </c>
      <c r="B74" s="53">
        <f t="shared" ref="B74:M74" si="46">B60-B66</f>
        <v>11003.876</v>
      </c>
      <c r="C74" s="53">
        <f t="shared" si="46"/>
        <v>12771.8205</v>
      </c>
      <c r="D74" s="53">
        <f t="shared" si="46"/>
        <v>12623.1915</v>
      </c>
      <c r="E74" s="53">
        <f t="shared" si="46"/>
        <v>8975.833</v>
      </c>
      <c r="F74" s="53">
        <f t="shared" si="46"/>
        <v>9316.833</v>
      </c>
      <c r="G74" s="53">
        <f t="shared" si="46"/>
        <v>8887.833</v>
      </c>
      <c r="H74" s="53">
        <f t="shared" si="46"/>
        <v>10358.833</v>
      </c>
      <c r="I74" s="53">
        <f t="shared" si="46"/>
        <v>13899.833</v>
      </c>
      <c r="J74" s="53">
        <f t="shared" si="46"/>
        <v>13470.833</v>
      </c>
      <c r="K74" s="53">
        <f t="shared" si="46"/>
        <v>14941.833</v>
      </c>
      <c r="L74" s="53">
        <f t="shared" si="46"/>
        <v>18312.833</v>
      </c>
      <c r="M74" s="53">
        <f t="shared" si="46"/>
        <v>19783.833</v>
      </c>
      <c r="N74" s="53">
        <f t="shared" si="45"/>
        <v>154347.385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42:M42"/>
    <mergeCell ref="B48:M48"/>
    <mergeCell ref="N55:O55"/>
    <mergeCell ref="B56:M56"/>
    <mergeCell ref="B62:M62"/>
    <mergeCell ref="N69:O69"/>
    <mergeCell ref="B70:M70"/>
    <mergeCell ref="B1:M1"/>
    <mergeCell ref="P1:R1"/>
    <mergeCell ref="P2:R2"/>
    <mergeCell ref="N9:N10"/>
    <mergeCell ref="B12:M12"/>
    <mergeCell ref="B22:M22"/>
    <mergeCell ref="B32:M32"/>
  </mergeCell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0.0"/>
    <col customWidth="1" min="2" max="10" width="10.88"/>
    <col customWidth="1" min="11" max="11" width="11.5"/>
    <col customWidth="1" min="12" max="13" width="10.88"/>
    <col customWidth="1" min="14" max="15" width="11.13"/>
    <col customWidth="1" min="16" max="16" width="12.0"/>
  </cols>
  <sheetData>
    <row r="1" ht="14.25" customHeight="1">
      <c r="B1" s="1" t="s">
        <v>49</v>
      </c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ht="14.25" customHeight="1"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6" t="s">
        <v>11</v>
      </c>
      <c r="M2" s="30" t="s">
        <v>12</v>
      </c>
      <c r="N2" s="30" t="s">
        <v>50</v>
      </c>
    </row>
    <row r="3" ht="14.25" customHeight="1">
      <c r="A3" s="46">
        <v>2021.0</v>
      </c>
      <c r="B3" s="24" t="str">
        <f t="shared" ref="B3:M3" si="1">'COMISSÕES-MENSAL - 2021'!B4</f>
        <v>#REF!</v>
      </c>
      <c r="C3" s="24" t="str">
        <f t="shared" si="1"/>
        <v>#REF!</v>
      </c>
      <c r="D3" s="24" t="str">
        <f t="shared" si="1"/>
        <v>#REF!</v>
      </c>
      <c r="E3" s="24" t="str">
        <f t="shared" si="1"/>
        <v>#REF!</v>
      </c>
      <c r="F3" s="24" t="str">
        <f t="shared" si="1"/>
        <v>#REF!</v>
      </c>
      <c r="G3" s="24" t="str">
        <f t="shared" si="1"/>
        <v>#REF!</v>
      </c>
      <c r="H3" s="24" t="str">
        <f t="shared" si="1"/>
        <v>#REF!</v>
      </c>
      <c r="I3" s="24" t="str">
        <f t="shared" si="1"/>
        <v>#REF!</v>
      </c>
      <c r="J3" s="24" t="str">
        <f t="shared" si="1"/>
        <v>#REF!</v>
      </c>
      <c r="K3" s="24" t="str">
        <f t="shared" si="1"/>
        <v>#REF!</v>
      </c>
      <c r="L3" s="24" t="str">
        <f t="shared" si="1"/>
        <v>#REF!</v>
      </c>
      <c r="M3" s="24" t="str">
        <f t="shared" si="1"/>
        <v>#REF!</v>
      </c>
      <c r="N3" s="24" t="str">
        <f>SUM(B3:M3)/12</f>
        <v>#REF!</v>
      </c>
    </row>
    <row r="4" ht="14.25" customHeight="1">
      <c r="A4" s="46">
        <v>2022.0</v>
      </c>
      <c r="B4" s="24" t="str">
        <f t="shared" ref="B4:M4" si="2">'COMISSÕES-MENSAL - 2022'!B4</f>
        <v>#REF!</v>
      </c>
      <c r="C4" s="24" t="str">
        <f t="shared" si="2"/>
        <v>#REF!</v>
      </c>
      <c r="D4" s="24" t="str">
        <f t="shared" si="2"/>
        <v>#REF!</v>
      </c>
      <c r="E4" s="24" t="str">
        <f t="shared" si="2"/>
        <v>#REF!</v>
      </c>
      <c r="F4" s="24" t="str">
        <f t="shared" si="2"/>
        <v>#REF!</v>
      </c>
      <c r="G4" s="24" t="str">
        <f t="shared" si="2"/>
        <v>#REF!</v>
      </c>
      <c r="H4" s="24" t="str">
        <f t="shared" si="2"/>
        <v>#REF!</v>
      </c>
      <c r="I4" s="24" t="str">
        <f t="shared" si="2"/>
        <v>#REF!</v>
      </c>
      <c r="J4" s="24" t="str">
        <f t="shared" si="2"/>
        <v>#REF!</v>
      </c>
      <c r="K4" s="24" t="str">
        <f t="shared" si="2"/>
        <v>#REF!</v>
      </c>
      <c r="L4" s="24" t="str">
        <f t="shared" si="2"/>
        <v>#REF!</v>
      </c>
      <c r="M4" s="24" t="str">
        <f t="shared" si="2"/>
        <v>#REF!</v>
      </c>
      <c r="N4" s="24" t="str">
        <f>SUM(B4:M4)/4</f>
        <v>#REF!</v>
      </c>
    </row>
    <row r="5" ht="14.25" customHeight="1">
      <c r="A5" s="33" t="s">
        <v>51</v>
      </c>
      <c r="B5" s="54" t="str">
        <f t="shared" ref="B5:M5" si="3">B4/B3-1</f>
        <v>#REF!</v>
      </c>
      <c r="C5" s="54" t="str">
        <f t="shared" si="3"/>
        <v>#REF!</v>
      </c>
      <c r="D5" s="54" t="str">
        <f t="shared" si="3"/>
        <v>#REF!</v>
      </c>
      <c r="E5" s="54" t="str">
        <f t="shared" si="3"/>
        <v>#REF!</v>
      </c>
      <c r="F5" s="54" t="str">
        <f t="shared" si="3"/>
        <v>#REF!</v>
      </c>
      <c r="G5" s="54" t="str">
        <f t="shared" si="3"/>
        <v>#REF!</v>
      </c>
      <c r="H5" s="54" t="str">
        <f t="shared" si="3"/>
        <v>#REF!</v>
      </c>
      <c r="I5" s="54" t="str">
        <f t="shared" si="3"/>
        <v>#REF!</v>
      </c>
      <c r="J5" s="54" t="str">
        <f t="shared" si="3"/>
        <v>#REF!</v>
      </c>
      <c r="K5" s="54" t="str">
        <f t="shared" si="3"/>
        <v>#REF!</v>
      </c>
      <c r="L5" s="54" t="str">
        <f t="shared" si="3"/>
        <v>#REF!</v>
      </c>
      <c r="M5" s="54" t="str">
        <f t="shared" si="3"/>
        <v>#REF!</v>
      </c>
    </row>
    <row r="6" ht="14.25" customHeight="1"/>
    <row r="7" ht="14.25" customHeight="1">
      <c r="B7" s="1" t="s">
        <v>52</v>
      </c>
      <c r="C7" s="2"/>
      <c r="D7" s="2"/>
      <c r="E7" s="2"/>
      <c r="F7" s="2"/>
      <c r="G7" s="2"/>
      <c r="H7" s="2"/>
      <c r="I7" s="2"/>
      <c r="J7" s="2"/>
      <c r="K7" s="2"/>
      <c r="L7" s="2"/>
      <c r="M7" s="3"/>
    </row>
    <row r="8" ht="14.25" customHeight="1">
      <c r="B8" s="41" t="s">
        <v>1</v>
      </c>
      <c r="C8" s="41" t="s">
        <v>2</v>
      </c>
      <c r="D8" s="41" t="s">
        <v>3</v>
      </c>
      <c r="E8" s="41" t="s">
        <v>4</v>
      </c>
      <c r="F8" s="41" t="s">
        <v>5</v>
      </c>
      <c r="G8" s="41" t="s">
        <v>6</v>
      </c>
      <c r="H8" s="41" t="s">
        <v>7</v>
      </c>
      <c r="I8" s="41" t="s">
        <v>8</v>
      </c>
      <c r="J8" s="41" t="s">
        <v>9</v>
      </c>
      <c r="K8" s="41" t="s">
        <v>10</v>
      </c>
      <c r="L8" s="41" t="s">
        <v>11</v>
      </c>
      <c r="M8" s="55" t="s">
        <v>12</v>
      </c>
      <c r="N8" s="30" t="s">
        <v>53</v>
      </c>
    </row>
    <row r="9" ht="14.25" customHeight="1">
      <c r="A9" s="46">
        <v>2021.0</v>
      </c>
      <c r="B9" s="24">
        <f>SUMIFS(BASE!$D:$D,BASE!$Q:$Q,'FATURAMENTO 2022'!B13,BASE!$R:$R,DASHBOARD_ANTIGO!$A$9)</f>
        <v>0</v>
      </c>
      <c r="C9" s="24">
        <f>SUMIFS(BASE!$D:$D,BASE!$Q:$Q,'FATURAMENTO 2022'!C13,BASE!$R:$R,DASHBOARD_ANTIGO!$A$9)</f>
        <v>0</v>
      </c>
      <c r="D9" s="24">
        <f>SUMIFS(BASE!$D:$D,BASE!$Q:$Q,'FATURAMENTO 2022'!D13,BASE!$R:$R,DASHBOARD_ANTIGO!$A$9)</f>
        <v>0</v>
      </c>
      <c r="E9" s="24">
        <f>SUMIFS(BASE!$D:$D,BASE!$Q:$Q,'FATURAMENTO 2022'!E13,BASE!$R:$R,DASHBOARD_ANTIGO!$A$9)</f>
        <v>0</v>
      </c>
      <c r="F9" s="24">
        <f>SUMIFS(BASE!$D:$D,BASE!$Q:$Q,'FATURAMENTO 2022'!F13,BASE!$R:$R,DASHBOARD_ANTIGO!$A$9)</f>
        <v>0</v>
      </c>
      <c r="G9" s="24">
        <f>SUMIFS(BASE!$D:$D,BASE!$Q:$Q,'FATURAMENTO 2022'!G13,BASE!$R:$R,DASHBOARD_ANTIGO!$A$9)</f>
        <v>0</v>
      </c>
      <c r="H9" s="24">
        <f>SUMIFS(BASE!$D:$D,BASE!$Q:$Q,'FATURAMENTO 2022'!H13,BASE!$R:$R,DASHBOARD_ANTIGO!$A$9)</f>
        <v>0</v>
      </c>
      <c r="I9" s="24">
        <f>SUMIFS(BASE!$D:$D,BASE!$Q:$Q,'FATURAMENTO 2022'!I13,BASE!$R:$R,DASHBOARD_ANTIGO!$A$9)</f>
        <v>0</v>
      </c>
      <c r="J9" s="24">
        <f>SUMIFS(BASE!$D:$D,BASE!$Q:$Q,'FATURAMENTO 2022'!J13,BASE!$R:$R,DASHBOARD_ANTIGO!$A$9)</f>
        <v>0</v>
      </c>
      <c r="K9" s="24">
        <f>SUMIFS(BASE!$D:$D,BASE!$Q:$Q,'FATURAMENTO 2022'!K13,BASE!$R:$R,DASHBOARD_ANTIGO!$A$9)</f>
        <v>0</v>
      </c>
      <c r="L9" s="24">
        <f>SUMIFS(BASE!$D:$D,BASE!$Q:$Q,'FATURAMENTO 2022'!L13,BASE!$R:$R,DASHBOARD_ANTIGO!$A$9)</f>
        <v>0</v>
      </c>
      <c r="M9" s="24">
        <f>SUMIFS(BASE!$D:$D,BASE!$Q:$Q,'FATURAMENTO 2022'!M13,BASE!$R:$R,DASHBOARD_ANTIGO!$A$9)</f>
        <v>0</v>
      </c>
      <c r="N9" s="24">
        <f t="shared" ref="N9:N12" si="4">SUM(B9:M9)</f>
        <v>0</v>
      </c>
    </row>
    <row r="10" ht="14.25" customHeight="1">
      <c r="A10" s="46" t="s">
        <v>54</v>
      </c>
      <c r="B10" s="20">
        <f>COUNTIFS(BASE!$Q$2:$Q$139,DASHBOARD_ANTIGO!B8,BASE!$R$2:$R$139,DASHBOARD_ANTIGO!$A$16)</f>
        <v>0</v>
      </c>
      <c r="C10" s="20">
        <f>COUNTIFS(BASE!$Q$2:$Q$139,DASHBOARD_ANTIGO!C8,BASE!$R$2:$R$139,DASHBOARD_ANTIGO!$A$16)</f>
        <v>0</v>
      </c>
      <c r="D10" s="20">
        <f>COUNTIFS(BASE!$Q$2:$Q$139,DASHBOARD_ANTIGO!D8,BASE!$R$2:$R$139,DASHBOARD_ANTIGO!$A$16)</f>
        <v>0</v>
      </c>
      <c r="E10" s="20">
        <f>COUNTIFS(BASE!$Q$2:$Q$139,DASHBOARD_ANTIGO!E8,BASE!$R$2:$R$139,DASHBOARD_ANTIGO!$A$16)</f>
        <v>0</v>
      </c>
      <c r="F10" s="20">
        <f>COUNTIFS(BASE!$Q$2:$Q$139,DASHBOARD_ANTIGO!F8,BASE!$R$2:$R$139,DASHBOARD_ANTIGO!$A$16)</f>
        <v>0</v>
      </c>
      <c r="G10" s="20">
        <f>COUNTIFS(BASE!$Q$2:$Q$139,DASHBOARD_ANTIGO!G8,BASE!$R$2:$R$139,DASHBOARD_ANTIGO!$A$16)</f>
        <v>0</v>
      </c>
      <c r="H10" s="20">
        <f>COUNTIFS(BASE!$Q$2:$Q$139,DASHBOARD_ANTIGO!H8,BASE!$R$2:$R$139,DASHBOARD_ANTIGO!$A$16)</f>
        <v>0</v>
      </c>
      <c r="I10" s="20">
        <f>COUNTIFS(BASE!$Q$2:$Q$139,DASHBOARD_ANTIGO!I8,BASE!$R$2:$R$139,DASHBOARD_ANTIGO!$A$16)</f>
        <v>0</v>
      </c>
      <c r="J10" s="20">
        <f>COUNTIFS(BASE!$Q$2:$Q$139,DASHBOARD_ANTIGO!J8,BASE!$R$2:$R$139,DASHBOARD_ANTIGO!$A$16)</f>
        <v>0</v>
      </c>
      <c r="K10" s="20">
        <f>COUNTIFS(BASE!$Q$2:$Q$139,DASHBOARD_ANTIGO!K8,BASE!$R$2:$R$139,DASHBOARD_ANTIGO!$A$16)</f>
        <v>0</v>
      </c>
      <c r="L10" s="20">
        <f>COUNTIFS(BASE!$Q$2:$Q$139,DASHBOARD_ANTIGO!L8,BASE!$R$2:$R$139,DASHBOARD_ANTIGO!$A$16)</f>
        <v>0</v>
      </c>
      <c r="M10" s="20">
        <f>COUNTIFS(BASE!$Q$2:$Q$139,DASHBOARD_ANTIGO!M8,BASE!$R$2:$R$139,DASHBOARD_ANTIGO!$A$16)</f>
        <v>0</v>
      </c>
      <c r="N10" s="20">
        <f t="shared" si="4"/>
        <v>0</v>
      </c>
    </row>
    <row r="11" ht="14.25" customHeight="1">
      <c r="A11" s="46">
        <v>2022.0</v>
      </c>
      <c r="B11" s="24">
        <f>SUMIFS(BASE!$D:$D,BASE!$Q:$Q,'FATURAMENTO 2022'!B13,BASE!$R:$R,DASHBOARD_ANTIGO!$A$11)</f>
        <v>0</v>
      </c>
      <c r="C11" s="24">
        <f>SUMIFS(BASE!$D:$D,BASE!$Q:$Q,'FATURAMENTO 2022'!C13,BASE!$R:$R,DASHBOARD_ANTIGO!$A$11)</f>
        <v>0</v>
      </c>
      <c r="D11" s="24">
        <f>SUMIFS(BASE!$D:$D,BASE!$Q:$Q,'FATURAMENTO 2022'!D13,BASE!$R:$R,DASHBOARD_ANTIGO!$A$11)</f>
        <v>0</v>
      </c>
      <c r="E11" s="24">
        <f>SUMIFS(BASE!$D:$D,BASE!$Q:$Q,'FATURAMENTO 2022'!E13,BASE!$R:$R,DASHBOARD_ANTIGO!$A$11)</f>
        <v>0</v>
      </c>
      <c r="F11" s="24">
        <f>SUMIFS(BASE!$D:$D,BASE!$Q:$Q,'FATURAMENTO 2022'!F13,BASE!$R:$R,DASHBOARD_ANTIGO!$A$11)</f>
        <v>0</v>
      </c>
      <c r="G11" s="24">
        <f>SUMIFS(BASE!$D:$D,BASE!$Q:$Q,'FATURAMENTO 2022'!G13,BASE!$R:$R,DASHBOARD_ANTIGO!$A$11)</f>
        <v>0</v>
      </c>
      <c r="H11" s="24">
        <f>SUMIFS(BASE!$D:$D,BASE!$Q:$Q,'FATURAMENTO 2022'!H13,BASE!$R:$R,DASHBOARD_ANTIGO!$A$11)</f>
        <v>0</v>
      </c>
      <c r="I11" s="24">
        <f>SUMIFS(BASE!$D:$D,BASE!$Q:$Q,'FATURAMENTO 2022'!I13,BASE!$R:$R,DASHBOARD_ANTIGO!$A$11)</f>
        <v>0</v>
      </c>
      <c r="J11" s="24">
        <f>SUMIFS(BASE!$D:$D,BASE!$Q:$Q,'FATURAMENTO 2022'!J13,BASE!$R:$R,DASHBOARD_ANTIGO!$A$11)</f>
        <v>0</v>
      </c>
      <c r="K11" s="24">
        <f>SUMIFS(BASE!$D:$D,BASE!$Q:$Q,'FATURAMENTO 2022'!K13,BASE!$R:$R,DASHBOARD_ANTIGO!$A$11)</f>
        <v>0</v>
      </c>
      <c r="L11" s="24">
        <f>SUMIFS(BASE!$D:$D,BASE!$Q:$Q,'FATURAMENTO 2022'!L13,BASE!$R:$R,DASHBOARD_ANTIGO!$A$11)</f>
        <v>0</v>
      </c>
      <c r="M11" s="24">
        <f>SUMIFS(BASE!$D:$D,BASE!$Q:$Q,'FATURAMENTO 2022'!M13,BASE!$R:$R,DASHBOARD_ANTIGO!$A$11)</f>
        <v>0</v>
      </c>
      <c r="N11" s="24">
        <f t="shared" si="4"/>
        <v>0</v>
      </c>
    </row>
    <row r="12" ht="14.25" customHeight="1">
      <c r="A12" s="46" t="s">
        <v>54</v>
      </c>
      <c r="B12" s="20">
        <f>COUNTIFS(BASE!$Q$2:$Q$139,DASHBOARD_ANTIGO!B15,BASE!$R$2:$R$139,DASHBOARD_ANTIGO!$A$18)</f>
        <v>0</v>
      </c>
      <c r="C12" s="20">
        <f>COUNTIFS(BASE!$Q$2:$Q$139,DASHBOARD_ANTIGO!C15,BASE!$R$2:$R$139,DASHBOARD_ANTIGO!$A$18)</f>
        <v>0</v>
      </c>
      <c r="D12" s="20">
        <f>COUNTIFS(BASE!$Q$2:$Q$139,DASHBOARD_ANTIGO!D15,BASE!$R$2:$R$139,DASHBOARD_ANTIGO!$A$18)</f>
        <v>0</v>
      </c>
      <c r="E12" s="20">
        <f>COUNTIFS(BASE!$Q$2:$Q$139,DASHBOARD_ANTIGO!E15,BASE!$R$2:$R$139,DASHBOARD_ANTIGO!$A$18)</f>
        <v>0</v>
      </c>
      <c r="F12" s="20">
        <f>COUNTIFS(BASE!$Q$2:$Q$139,DASHBOARD_ANTIGO!F15,BASE!$R$2:$R$139,DASHBOARD_ANTIGO!$A$18)</f>
        <v>0</v>
      </c>
      <c r="G12" s="20">
        <f>COUNTIFS(BASE!$Q$2:$Q$139,DASHBOARD_ANTIGO!G15,BASE!$R$2:$R$139,DASHBOARD_ANTIGO!$A$18)</f>
        <v>0</v>
      </c>
      <c r="H12" s="20">
        <f>COUNTIFS(BASE!$Q$2:$Q$139,DASHBOARD_ANTIGO!H15,BASE!$R$2:$R$139,DASHBOARD_ANTIGO!$A$18)</f>
        <v>0</v>
      </c>
      <c r="I12" s="20">
        <f>COUNTIFS(BASE!$Q$2:$Q$139,DASHBOARD_ANTIGO!I15,BASE!$R$2:$R$139,DASHBOARD_ANTIGO!$A$18)</f>
        <v>0</v>
      </c>
      <c r="J12" s="20">
        <f>COUNTIFS(BASE!$Q$2:$Q$139,DASHBOARD_ANTIGO!J15,BASE!$R$2:$R$139,DASHBOARD_ANTIGO!$A$18)</f>
        <v>0</v>
      </c>
      <c r="K12" s="20">
        <f>COUNTIFS(BASE!$Q$2:$Q$139,DASHBOARD_ANTIGO!K15,BASE!$R$2:$R$139,DASHBOARD_ANTIGO!$A$18)</f>
        <v>0</v>
      </c>
      <c r="L12" s="20">
        <f>COUNTIFS(BASE!$Q$2:$Q$139,DASHBOARD_ANTIGO!L15,BASE!$R$2:$R$139,DASHBOARD_ANTIGO!$A$18)</f>
        <v>0</v>
      </c>
      <c r="M12" s="20">
        <f>COUNTIFS(BASE!$Q$2:$Q$139,DASHBOARD_ANTIGO!M15,BASE!$R$2:$R$139,DASHBOARD_ANTIGO!$A$18)</f>
        <v>0</v>
      </c>
      <c r="N12" s="20">
        <f t="shared" si="4"/>
        <v>0</v>
      </c>
    </row>
    <row r="13" ht="14.25" customHeight="1"/>
    <row r="14" ht="14.25" customHeight="1">
      <c r="B14" s="1" t="s">
        <v>55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3"/>
    </row>
    <row r="15" ht="14.25" customHeight="1">
      <c r="B15" s="41" t="s">
        <v>1</v>
      </c>
      <c r="C15" s="41" t="s">
        <v>2</v>
      </c>
      <c r="D15" s="41" t="s">
        <v>3</v>
      </c>
      <c r="E15" s="41" t="s">
        <v>4</v>
      </c>
      <c r="F15" s="41" t="s">
        <v>5</v>
      </c>
      <c r="G15" s="41" t="s">
        <v>6</v>
      </c>
      <c r="H15" s="41" t="s">
        <v>7</v>
      </c>
      <c r="I15" s="41" t="s">
        <v>8</v>
      </c>
      <c r="J15" s="41" t="s">
        <v>9</v>
      </c>
      <c r="K15" s="41" t="s">
        <v>10</v>
      </c>
      <c r="L15" s="41" t="s">
        <v>11</v>
      </c>
      <c r="M15" s="55" t="s">
        <v>12</v>
      </c>
      <c r="N15" s="30" t="s">
        <v>50</v>
      </c>
      <c r="O15" s="30" t="s">
        <v>53</v>
      </c>
    </row>
    <row r="16" ht="14.25" customHeight="1">
      <c r="A16" s="46">
        <v>2021.0</v>
      </c>
      <c r="B16" s="24">
        <f>SUMIFS(BASE!$D:$D,BASE!$Q:$Q,'FATURAMENTO 2022'!B13,BASE!$R:$R,DASHBOARD_ANTIGO!$A$16,BASE!$L:$L,"NILMAIER")</f>
        <v>0</v>
      </c>
      <c r="C16" s="24">
        <f>SUMIFS(BASE!$D:$D,BASE!$Q:$Q,'FATURAMENTO 2022'!C13,BASE!$R:$R,DASHBOARD_ANTIGO!$A$16,BASE!$L:$L,"NILMAIER")</f>
        <v>0</v>
      </c>
      <c r="D16" s="24">
        <f>SUMIFS(BASE!$D:$D,BASE!$Q:$Q,'FATURAMENTO 2022'!D13,BASE!$R:$R,DASHBOARD_ANTIGO!$A$16,BASE!$L:$L,"NILMAIER")</f>
        <v>0</v>
      </c>
      <c r="E16" s="24">
        <f>SUMIFS(BASE!$D:$D,BASE!$Q:$Q,'FATURAMENTO 2022'!E13,BASE!$R:$R,DASHBOARD_ANTIGO!$A$16,BASE!$L:$L,"NILMAIER")</f>
        <v>0</v>
      </c>
      <c r="F16" s="24">
        <f>SUMIFS(BASE!$D:$D,BASE!$Q:$Q,'FATURAMENTO 2022'!F13,BASE!$R:$R,DASHBOARD_ANTIGO!$A$16,BASE!$L:$L,"NILMAIER")</f>
        <v>0</v>
      </c>
      <c r="G16" s="24">
        <f>SUMIFS(BASE!$D:$D,BASE!$Q:$Q,'FATURAMENTO 2022'!G13,BASE!$R:$R,DASHBOARD_ANTIGO!$A$16,BASE!$L:$L,"NILMAIER")</f>
        <v>0</v>
      </c>
      <c r="H16" s="24">
        <f>SUMIFS(BASE!$D:$D,BASE!$Q:$Q,'FATURAMENTO 2022'!H13,BASE!$R:$R,DASHBOARD_ANTIGO!$A$16,BASE!$L:$L,"NILMAIER")</f>
        <v>0</v>
      </c>
      <c r="I16" s="24">
        <f>SUMIFS(BASE!$D:$D,BASE!$Q:$Q,'FATURAMENTO 2022'!I13,BASE!$R:$R,DASHBOARD_ANTIGO!$A$16,BASE!$L:$L,"NILMAIER")</f>
        <v>0</v>
      </c>
      <c r="J16" s="24">
        <f>SUMIFS(BASE!$D:$D,BASE!$Q:$Q,'FATURAMENTO 2022'!J13,BASE!$R:$R,DASHBOARD_ANTIGO!$A$16,BASE!$L:$L,"NILMAIER")</f>
        <v>0</v>
      </c>
      <c r="K16" s="24">
        <f>SUMIFS(BASE!$D:$D,BASE!$Q:$Q,'FATURAMENTO 2022'!K13,BASE!$R:$R,DASHBOARD_ANTIGO!$A$16,BASE!$L:$L,"NILMAIER")</f>
        <v>0</v>
      </c>
      <c r="L16" s="24">
        <f>SUMIFS(BASE!$D:$D,BASE!$Q:$Q,'FATURAMENTO 2022'!L13,BASE!$R:$R,DASHBOARD_ANTIGO!$A$16,BASE!$L:$L,"NILMAIER")</f>
        <v>0</v>
      </c>
      <c r="M16" s="24">
        <f>SUMIFS(BASE!$D:$D,BASE!$Q:$Q,'FATURAMENTO 2022'!M13,BASE!$R:$R,DASHBOARD_ANTIGO!$A$16,BASE!$L:$L,"NILMAIER")</f>
        <v>0</v>
      </c>
      <c r="N16" s="24">
        <f t="shared" ref="N16:N17" si="5">SUM(B16:M16)/12</f>
        <v>0</v>
      </c>
      <c r="O16" s="24">
        <f t="shared" ref="O16:O19" si="6">SUM(C16:M16)</f>
        <v>0</v>
      </c>
    </row>
    <row r="17" ht="14.25" customHeight="1">
      <c r="A17" s="46" t="s">
        <v>54</v>
      </c>
      <c r="B17" s="20">
        <f>COUNTIFS(BASE!$Q$2:$Q$139,DASHBOARD_ANTIGO!B15,BASE!$R$2:$R$139,DASHBOARD_ANTIGO!$A$16,BASE!$L$2:$L$139,"NILMAIER")</f>
        <v>0</v>
      </c>
      <c r="C17" s="20">
        <f>COUNTIFS(BASE!$Q$2:$Q$139,DASHBOARD_ANTIGO!C15,BASE!$R$2:$R$139,DASHBOARD_ANTIGO!$A$16,BASE!$L$2:$L$139,"NILMAIER")</f>
        <v>0</v>
      </c>
      <c r="D17" s="20">
        <f>COUNTIFS(BASE!$Q$2:$Q$139,DASHBOARD_ANTIGO!D15,BASE!$R$2:$R$139,DASHBOARD_ANTIGO!$A$16,BASE!$L$2:$L$139,"NILMAIER")</f>
        <v>0</v>
      </c>
      <c r="E17" s="20">
        <f>COUNTIFS(BASE!$Q$2:$Q$139,DASHBOARD_ANTIGO!E15,BASE!$R$2:$R$139,DASHBOARD_ANTIGO!$A$16,BASE!$L$2:$L$139,"NILMAIER")</f>
        <v>0</v>
      </c>
      <c r="F17" s="20">
        <f>COUNTIFS(BASE!$Q$2:$Q$139,DASHBOARD_ANTIGO!F15,BASE!$R$2:$R$139,DASHBOARD_ANTIGO!$A$16,BASE!$L$2:$L$139,"NILMAIER")</f>
        <v>0</v>
      </c>
      <c r="G17" s="20">
        <f>COUNTIFS(BASE!$Q$2:$Q$139,DASHBOARD_ANTIGO!G15,BASE!$R$2:$R$139,DASHBOARD_ANTIGO!$A$16,BASE!$L$2:$L$139,"NILMAIER")</f>
        <v>0</v>
      </c>
      <c r="H17" s="20">
        <f>COUNTIFS(BASE!$Q$2:$Q$139,DASHBOARD_ANTIGO!H15,BASE!$R$2:$R$139,DASHBOARD_ANTIGO!$A$16,BASE!$L$2:$L$139,"NILMAIER")</f>
        <v>0</v>
      </c>
      <c r="I17" s="20">
        <f>COUNTIFS(BASE!$Q$2:$Q$139,DASHBOARD_ANTIGO!I15,BASE!$R$2:$R$139,DASHBOARD_ANTIGO!$A$16,BASE!$L$2:$L$139,"NILMAIER")</f>
        <v>0</v>
      </c>
      <c r="J17" s="20">
        <f>COUNTIFS(BASE!$Q$2:$Q$139,DASHBOARD_ANTIGO!J15,BASE!$R$2:$R$139,DASHBOARD_ANTIGO!$A$16,BASE!$L$2:$L$139,"NILMAIER")</f>
        <v>0</v>
      </c>
      <c r="K17" s="20">
        <f>COUNTIFS(BASE!$Q$2:$Q$139,DASHBOARD_ANTIGO!K15,BASE!$R$2:$R$139,DASHBOARD_ANTIGO!$A$16,BASE!$L$2:$L$139,"NILMAIER")</f>
        <v>0</v>
      </c>
      <c r="L17" s="20">
        <f>COUNTIFS(BASE!$Q$2:$Q$139,DASHBOARD_ANTIGO!L15,BASE!$R$2:$R$139,DASHBOARD_ANTIGO!$A$16,BASE!$L$2:$L$139,"NILMAIER")</f>
        <v>0</v>
      </c>
      <c r="M17" s="20">
        <f>COUNTIFS(BASE!$Q$2:$Q$139,DASHBOARD_ANTIGO!M15,BASE!$R$2:$R$139,DASHBOARD_ANTIGO!$A$16,BASE!$L$2:$L$139,"NILMAIER")</f>
        <v>0</v>
      </c>
      <c r="N17" s="20">
        <f t="shared" si="5"/>
        <v>0</v>
      </c>
      <c r="O17" s="20">
        <f t="shared" si="6"/>
        <v>0</v>
      </c>
    </row>
    <row r="18" ht="14.25" customHeight="1">
      <c r="A18" s="46">
        <v>2022.0</v>
      </c>
      <c r="B18" s="24">
        <f>SUMIFS(BASE!$D:$D,BASE!$Q:$Q,'FATURAMENTO 2022'!B13,BASE!$R:$R,DASHBOARD_ANTIGO!$A$18,BASE!$L:$L,"NILMAIER")</f>
        <v>0</v>
      </c>
      <c r="C18" s="24">
        <f>SUMIFS(BASE!$D:$D,BASE!$Q:$Q,'FATURAMENTO 2022'!C13,BASE!$R:$R,DASHBOARD_ANTIGO!$A$18,BASE!$L:$L,"NILMAIER")</f>
        <v>0</v>
      </c>
      <c r="D18" s="24">
        <f>SUMIFS(BASE!$D:$D,BASE!$Q:$Q,'FATURAMENTO 2022'!D13,BASE!$R:$R,DASHBOARD_ANTIGO!$A$18,BASE!$L:$L,"NILMAIER")</f>
        <v>0</v>
      </c>
      <c r="E18" s="24">
        <f>SUMIFS(BASE!$D:$D,BASE!$Q:$Q,'FATURAMENTO 2022'!E13,BASE!$R:$R,DASHBOARD_ANTIGO!$A$18,BASE!$L:$L,"NILMAIER")</f>
        <v>0</v>
      </c>
      <c r="F18" s="24">
        <f>SUMIFS(BASE!$D:$D,BASE!$Q:$Q,'FATURAMENTO 2022'!F13,BASE!$R:$R,DASHBOARD_ANTIGO!$A$18,BASE!$L:$L,"NILMAIER")</f>
        <v>0</v>
      </c>
      <c r="G18" s="24">
        <f>SUMIFS(BASE!$D:$D,BASE!$Q:$Q,'FATURAMENTO 2022'!G13,BASE!$R:$R,DASHBOARD_ANTIGO!$A$18,BASE!$L:$L,"NILMAIER")</f>
        <v>0</v>
      </c>
      <c r="H18" s="24">
        <f>SUMIFS(BASE!$D:$D,BASE!$Q:$Q,'FATURAMENTO 2022'!H13,BASE!$R:$R,DASHBOARD_ANTIGO!$A$18,BASE!$L:$L,"NILMAIER")</f>
        <v>0</v>
      </c>
      <c r="I18" s="24">
        <f>SUMIFS(BASE!$D:$D,BASE!$Q:$Q,'FATURAMENTO 2022'!I13,BASE!$R:$R,DASHBOARD_ANTIGO!$A$18,BASE!$L:$L,"NILMAIER")</f>
        <v>0</v>
      </c>
      <c r="J18" s="24">
        <f>SUMIFS(BASE!$D:$D,BASE!$Q:$Q,'FATURAMENTO 2022'!J13,BASE!$R:$R,DASHBOARD_ANTIGO!$A$18,BASE!$L:$L,"NILMAIER")</f>
        <v>0</v>
      </c>
      <c r="K18" s="24">
        <f>SUMIFS(BASE!$D:$D,BASE!$Q:$Q,'FATURAMENTO 2022'!K13,BASE!$R:$R,DASHBOARD_ANTIGO!$A$18,BASE!$L:$L,"NILMAIER")</f>
        <v>0</v>
      </c>
      <c r="L18" s="24">
        <f>SUMIFS(BASE!$D:$D,BASE!$Q:$Q,'FATURAMENTO 2022'!L13,BASE!$R:$R,DASHBOARD_ANTIGO!$A$18,BASE!$L:$L,"NILMAIER")</f>
        <v>0</v>
      </c>
      <c r="M18" s="24">
        <f>SUMIFS(BASE!$D:$D,BASE!$Q:$Q,'FATURAMENTO 2022'!M13,BASE!$R:$R,DASHBOARD_ANTIGO!$A$18,BASE!$L:$L,"NILMAIER")</f>
        <v>0</v>
      </c>
      <c r="N18" s="24">
        <f t="shared" ref="N18:N19" si="7">SUM(B18:M18)/4</f>
        <v>0</v>
      </c>
      <c r="O18" s="24">
        <f t="shared" si="6"/>
        <v>0</v>
      </c>
    </row>
    <row r="19" ht="14.25" customHeight="1">
      <c r="A19" s="46" t="s">
        <v>54</v>
      </c>
      <c r="B19" s="20">
        <f>COUNTIFS(BASE!$Q$2:$Q$139,DASHBOARD_ANTIGO!B15,BASE!$R$2:$R$139,DASHBOARD_ANTIGO!$A$18,BASE!$L$2:$L$139,"NILMAIER")</f>
        <v>0</v>
      </c>
      <c r="C19" s="20">
        <f>COUNTIFS(BASE!$Q$2:$Q$139,DASHBOARD_ANTIGO!C15,BASE!$R$2:$R$139,DASHBOARD_ANTIGO!$A$18,BASE!$L$2:$L$139,"NILMAIER")</f>
        <v>0</v>
      </c>
      <c r="D19" s="20">
        <f>COUNTIFS(BASE!$Q$2:$Q$139,DASHBOARD_ANTIGO!D15,BASE!$R$2:$R$139,DASHBOARD_ANTIGO!$A$18,BASE!$L$2:$L$139,"NILMAIER")</f>
        <v>0</v>
      </c>
      <c r="E19" s="20">
        <f>COUNTIFS(BASE!$Q$2:$Q$139,DASHBOARD_ANTIGO!E15,BASE!$R$2:$R$139,DASHBOARD_ANTIGO!$A$18,BASE!$L$2:$L$139,"NILMAIER")</f>
        <v>0</v>
      </c>
      <c r="F19" s="20">
        <f>COUNTIFS(BASE!$Q$2:$Q$139,DASHBOARD_ANTIGO!F15,BASE!$R$2:$R$139,DASHBOARD_ANTIGO!$A$18,BASE!$L$2:$L$139,"NILMAIER")</f>
        <v>0</v>
      </c>
      <c r="G19" s="20">
        <f>COUNTIFS(BASE!$Q$2:$Q$139,DASHBOARD_ANTIGO!G15,BASE!$R$2:$R$139,DASHBOARD_ANTIGO!$A$18,BASE!$L$2:$L$139,"NILMAIER")</f>
        <v>0</v>
      </c>
      <c r="H19" s="20">
        <f>COUNTIFS(BASE!$Q$2:$Q$139,DASHBOARD_ANTIGO!H15,BASE!$R$2:$R$139,DASHBOARD_ANTIGO!$A$18,BASE!$L$2:$L$139,"NILMAIER")</f>
        <v>0</v>
      </c>
      <c r="I19" s="20">
        <f>COUNTIFS(BASE!$Q$2:$Q$139,DASHBOARD_ANTIGO!I15,BASE!$R$2:$R$139,DASHBOARD_ANTIGO!$A$18,BASE!$L$2:$L$139,"NILMAIER")</f>
        <v>0</v>
      </c>
      <c r="J19" s="20">
        <f>COUNTIFS(BASE!$Q$2:$Q$139,DASHBOARD_ANTIGO!J15,BASE!$R$2:$R$139,DASHBOARD_ANTIGO!$A$18,BASE!$L$2:$L$139,"NILMAIER")</f>
        <v>0</v>
      </c>
      <c r="K19" s="20">
        <f>COUNTIFS(BASE!$Q$2:$Q$139,DASHBOARD_ANTIGO!K15,BASE!$R$2:$R$139,DASHBOARD_ANTIGO!$A$18,BASE!$L$2:$L$139,"NILMAIER")</f>
        <v>0</v>
      </c>
      <c r="L19" s="20">
        <f>COUNTIFS(BASE!$Q$2:$Q$139,DASHBOARD_ANTIGO!L15,BASE!$R$2:$R$139,DASHBOARD_ANTIGO!$A$18,BASE!$L$2:$L$139,"NILMAIER")</f>
        <v>0</v>
      </c>
      <c r="M19" s="20">
        <f>COUNTIFS(BASE!$Q$2:$Q$139,DASHBOARD_ANTIGO!M15,BASE!$R$2:$R$139,DASHBOARD_ANTIGO!$A$18,BASE!$L$2:$L$139,"NILMAIER")</f>
        <v>0</v>
      </c>
      <c r="N19" s="20">
        <f t="shared" si="7"/>
        <v>0</v>
      </c>
      <c r="O19" s="20">
        <f t="shared" si="6"/>
        <v>0</v>
      </c>
    </row>
    <row r="20" ht="14.25" customHeight="1">
      <c r="A20" s="33" t="s">
        <v>51</v>
      </c>
      <c r="B20" s="54" t="str">
        <f t="shared" ref="B20:M20" si="8">B18/B16-1</f>
        <v>#DIV/0!</v>
      </c>
      <c r="C20" s="54" t="str">
        <f t="shared" si="8"/>
        <v>#DIV/0!</v>
      </c>
      <c r="D20" s="54" t="str">
        <f t="shared" si="8"/>
        <v>#DIV/0!</v>
      </c>
      <c r="E20" s="54" t="str">
        <f t="shared" si="8"/>
        <v>#DIV/0!</v>
      </c>
      <c r="F20" s="54" t="str">
        <f t="shared" si="8"/>
        <v>#DIV/0!</v>
      </c>
      <c r="G20" s="54" t="str">
        <f t="shared" si="8"/>
        <v>#DIV/0!</v>
      </c>
      <c r="H20" s="54" t="str">
        <f t="shared" si="8"/>
        <v>#DIV/0!</v>
      </c>
      <c r="I20" s="54" t="str">
        <f t="shared" si="8"/>
        <v>#DIV/0!</v>
      </c>
      <c r="J20" s="54" t="str">
        <f t="shared" si="8"/>
        <v>#DIV/0!</v>
      </c>
      <c r="K20" s="54" t="str">
        <f t="shared" si="8"/>
        <v>#DIV/0!</v>
      </c>
      <c r="L20" s="54" t="str">
        <f t="shared" si="8"/>
        <v>#DIV/0!</v>
      </c>
      <c r="M20" s="54" t="str">
        <f t="shared" si="8"/>
        <v>#DIV/0!</v>
      </c>
    </row>
    <row r="21" ht="14.25" customHeight="1">
      <c r="B21" s="19"/>
      <c r="C21" s="19"/>
      <c r="D21" s="19"/>
      <c r="E21" s="19"/>
    </row>
    <row r="22" ht="14.25" customHeight="1">
      <c r="B22" s="1" t="s">
        <v>56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3"/>
    </row>
    <row r="23" ht="14.25" customHeight="1">
      <c r="B23" s="30" t="s">
        <v>1</v>
      </c>
      <c r="C23" s="30" t="s">
        <v>2</v>
      </c>
      <c r="D23" s="30" t="s">
        <v>3</v>
      </c>
      <c r="E23" s="30" t="s">
        <v>4</v>
      </c>
      <c r="F23" s="30" t="s">
        <v>5</v>
      </c>
      <c r="G23" s="30" t="s">
        <v>6</v>
      </c>
      <c r="H23" s="30" t="s">
        <v>7</v>
      </c>
      <c r="I23" s="30" t="s">
        <v>8</v>
      </c>
      <c r="J23" s="30" t="s">
        <v>9</v>
      </c>
      <c r="K23" s="30" t="s">
        <v>10</v>
      </c>
      <c r="L23" s="30" t="s">
        <v>11</v>
      </c>
      <c r="M23" s="30" t="s">
        <v>12</v>
      </c>
      <c r="N23" s="30" t="s">
        <v>57</v>
      </c>
    </row>
    <row r="24" ht="14.25" customHeight="1">
      <c r="A24" s="46">
        <v>2021.0</v>
      </c>
      <c r="B24" s="24">
        <f>SUMIFS(BASE!$G:$G,BASE!$R:$R,DASHBOARD_ANTIGO!$A$24,BASE!$Q:$Q,DASHBOARD_ANTIGO!B23)</f>
        <v>0</v>
      </c>
      <c r="C24" s="24">
        <f>SUMIFS(BASE!$G:$G,BASE!$R:$R,DASHBOARD_ANTIGO!$A$24,BASE!$Q:$Q,DASHBOARD_ANTIGO!C23)</f>
        <v>0</v>
      </c>
      <c r="D24" s="24">
        <f>SUMIFS(BASE!$G:$G,BASE!$R:$R,DASHBOARD_ANTIGO!$A$24,BASE!$Q:$Q,DASHBOARD_ANTIGO!D23)</f>
        <v>0</v>
      </c>
      <c r="E24" s="24">
        <f>SUMIFS(BASE!$G:$G,BASE!$R:$R,DASHBOARD_ANTIGO!$A$24,BASE!$Q:$Q,DASHBOARD_ANTIGO!E23)</f>
        <v>0</v>
      </c>
      <c r="F24" s="24">
        <f>SUMIFS(BASE!$G:$G,BASE!$R:$R,DASHBOARD_ANTIGO!$A$24,BASE!$Q:$Q,DASHBOARD_ANTIGO!F23)</f>
        <v>0</v>
      </c>
      <c r="G24" s="24">
        <f>SUMIFS(BASE!$G:$G,BASE!$R:$R,DASHBOARD_ANTIGO!$A$24,BASE!$Q:$Q,DASHBOARD_ANTIGO!G23)</f>
        <v>0</v>
      </c>
      <c r="H24" s="24">
        <f>SUMIFS(BASE!$G:$G,BASE!$R:$R,DASHBOARD_ANTIGO!$A$24,BASE!$Q:$Q,DASHBOARD_ANTIGO!H23)</f>
        <v>0</v>
      </c>
      <c r="I24" s="24">
        <f>SUMIFS(BASE!$G:$G,BASE!$R:$R,DASHBOARD_ANTIGO!$A$24,BASE!$Q:$Q,DASHBOARD_ANTIGO!I23)</f>
        <v>0</v>
      </c>
      <c r="J24" s="24">
        <f>SUMIFS(BASE!$G:$G,BASE!$R:$R,DASHBOARD_ANTIGO!$A$24,BASE!$Q:$Q,DASHBOARD_ANTIGO!J23)</f>
        <v>0</v>
      </c>
      <c r="K24" s="24">
        <f>SUMIFS(BASE!$G:$G,BASE!$R:$R,DASHBOARD_ANTIGO!$A$24,BASE!$Q:$Q,DASHBOARD_ANTIGO!K23)</f>
        <v>0</v>
      </c>
      <c r="L24" s="24">
        <f>SUMIFS(BASE!$G:$G,BASE!$R:$R,DASHBOARD_ANTIGO!$A$24,BASE!$Q:$Q,DASHBOARD_ANTIGO!L23)</f>
        <v>0</v>
      </c>
      <c r="M24" s="24">
        <f>SUMIFS(BASE!$G:$G,BASE!$R:$R,DASHBOARD_ANTIGO!$A$24,BASE!$Q:$Q,DASHBOARD_ANTIGO!M23)</f>
        <v>0</v>
      </c>
      <c r="N24" s="24">
        <f>SUM(B24:M24)</f>
        <v>0</v>
      </c>
    </row>
    <row r="25" ht="14.25" customHeight="1">
      <c r="A25" s="33" t="s">
        <v>32</v>
      </c>
      <c r="B25" s="24">
        <f t="shared" ref="B25:M25" si="9">IFERROR(B24/B17,0)</f>
        <v>0</v>
      </c>
      <c r="C25" s="24">
        <f t="shared" si="9"/>
        <v>0</v>
      </c>
      <c r="D25" s="24">
        <f t="shared" si="9"/>
        <v>0</v>
      </c>
      <c r="E25" s="24">
        <f t="shared" si="9"/>
        <v>0</v>
      </c>
      <c r="F25" s="24">
        <f t="shared" si="9"/>
        <v>0</v>
      </c>
      <c r="G25" s="24">
        <f t="shared" si="9"/>
        <v>0</v>
      </c>
      <c r="H25" s="24">
        <f t="shared" si="9"/>
        <v>0</v>
      </c>
      <c r="I25" s="24">
        <f t="shared" si="9"/>
        <v>0</v>
      </c>
      <c r="J25" s="24">
        <f t="shared" si="9"/>
        <v>0</v>
      </c>
      <c r="K25" s="24">
        <f t="shared" si="9"/>
        <v>0</v>
      </c>
      <c r="L25" s="24">
        <f t="shared" si="9"/>
        <v>0</v>
      </c>
      <c r="M25" s="24">
        <f t="shared" si="9"/>
        <v>0</v>
      </c>
      <c r="N25" s="24"/>
    </row>
    <row r="26" ht="14.25" customHeight="1">
      <c r="A26" s="46" t="s">
        <v>58</v>
      </c>
      <c r="B26" s="24">
        <f>SUMIFS(BASE!$G:$G,BASE!$K:$K,"f",BASE!$M:$M,DASHBOARD_ANTIGO!B23,BASE!$N:$N,DASHBOARD_ANTIGO!$A$24)</f>
        <v>0</v>
      </c>
      <c r="C26" s="24">
        <f>SUMIFS(BASE!$G:$G,BASE!$K:$K,"f",BASE!$M:$M,DASHBOARD_ANTIGO!C23,BASE!$N:$N,DASHBOARD_ANTIGO!$A$24)</f>
        <v>0</v>
      </c>
      <c r="D26" s="24">
        <f>SUMIFS(BASE!$G:$G,BASE!$K:$K,"f",BASE!$M:$M,DASHBOARD_ANTIGO!D23,BASE!$N:$N,DASHBOARD_ANTIGO!$A$24)</f>
        <v>0</v>
      </c>
      <c r="E26" s="24">
        <f>SUMIFS(BASE!$G:$G,BASE!$K:$K,"f",BASE!$M:$M,DASHBOARD_ANTIGO!E23,BASE!$N:$N,DASHBOARD_ANTIGO!$A$24)</f>
        <v>0</v>
      </c>
      <c r="F26" s="24">
        <f>SUMIFS(BASE!$G:$G,BASE!$K:$K,"f",BASE!$M:$M,DASHBOARD_ANTIGO!F23,BASE!$N:$N,DASHBOARD_ANTIGO!$A$24)</f>
        <v>0</v>
      </c>
      <c r="G26" s="24">
        <f>SUMIFS(BASE!$G:$G,BASE!$K:$K,"f",BASE!$M:$M,DASHBOARD_ANTIGO!G23,BASE!$N:$N,DASHBOARD_ANTIGO!$A$24)</f>
        <v>0</v>
      </c>
      <c r="H26" s="24">
        <f>SUMIFS(BASE!$G:$G,BASE!$K:$K,"f",BASE!$M:$M,DASHBOARD_ANTIGO!H23,BASE!$N:$N,DASHBOARD_ANTIGO!$A$24)</f>
        <v>0</v>
      </c>
      <c r="I26" s="24">
        <f>SUMIFS(BASE!$G:$G,BASE!$K:$K,"f",BASE!$M:$M,DASHBOARD_ANTIGO!I23,BASE!$N:$N,DASHBOARD_ANTIGO!$A$24)</f>
        <v>0</v>
      </c>
      <c r="J26" s="24">
        <f>SUMIFS(BASE!$G:$G,BASE!$K:$K,"f",BASE!$M:$M,DASHBOARD_ANTIGO!J23,BASE!$N:$N,DASHBOARD_ANTIGO!$A$24)</f>
        <v>0</v>
      </c>
      <c r="K26" s="24">
        <f>SUMIFS(BASE!$G:$G,BASE!$K:$K,"f",BASE!$M:$M,DASHBOARD_ANTIGO!K23,BASE!$N:$N,DASHBOARD_ANTIGO!$A$24)</f>
        <v>0</v>
      </c>
      <c r="L26" s="24">
        <f>SUMIFS(BASE!$G:$G,BASE!$K:$K,"f",BASE!$M:$M,DASHBOARD_ANTIGO!L23,BASE!$N:$N,DASHBOARD_ANTIGO!$A$24)</f>
        <v>0</v>
      </c>
      <c r="M26" s="24">
        <f>SUMIFS(BASE!$G:$G,BASE!$K:$K,"f",BASE!$M:$M,DASHBOARD_ANTIGO!M23,BASE!$N:$N,DASHBOARD_ANTIGO!$A$24)</f>
        <v>0</v>
      </c>
      <c r="N26" s="24">
        <f>SUM(B26:M26)</f>
        <v>0</v>
      </c>
      <c r="P26" s="19"/>
    </row>
    <row r="27" ht="2.25" customHeight="1"/>
    <row r="28" ht="14.25" customHeight="1">
      <c r="A28" s="33">
        <v>2022.0</v>
      </c>
      <c r="B28" s="24">
        <f>SUMIFS(BASE!$G:$G,BASE!$R:$R,DASHBOARD_ANTIGO!$A$28,BASE!$Q:$Q,DASHBOARD_ANTIGO!B23)</f>
        <v>0</v>
      </c>
      <c r="C28" s="24">
        <f>SUMIFS(BASE!$G:$G,BASE!$R:$R,DASHBOARD_ANTIGO!$A$28,BASE!$Q:$Q,DASHBOARD_ANTIGO!C23)</f>
        <v>0</v>
      </c>
      <c r="D28" s="24">
        <f>SUMIFS(BASE!$G:$G,BASE!$R:$R,DASHBOARD_ANTIGO!$A$28,BASE!$Q:$Q,DASHBOARD_ANTIGO!D23)</f>
        <v>0</v>
      </c>
      <c r="E28" s="24">
        <f>SUMIFS(BASE!$G:$G,BASE!$R:$R,DASHBOARD_ANTIGO!$A$28,BASE!$Q:$Q,DASHBOARD_ANTIGO!E23)</f>
        <v>0</v>
      </c>
      <c r="F28" s="24">
        <f>SUMIFS(BASE!$G:$G,BASE!$R:$R,DASHBOARD_ANTIGO!$A$28,BASE!$Q:$Q,DASHBOARD_ANTIGO!F23)</f>
        <v>0</v>
      </c>
      <c r="G28" s="24">
        <f>SUMIFS(BASE!$G:$G,BASE!$R:$R,DASHBOARD_ANTIGO!$A$28,BASE!$Q:$Q,DASHBOARD_ANTIGO!G23)</f>
        <v>0</v>
      </c>
      <c r="H28" s="24">
        <f>SUMIFS(BASE!$G:$G,BASE!$R:$R,DASHBOARD_ANTIGO!$A$28,BASE!$Q:$Q,DASHBOARD_ANTIGO!H23)</f>
        <v>0</v>
      </c>
      <c r="I28" s="24">
        <f>SUMIFS(BASE!$G:$G,BASE!$R:$R,DASHBOARD_ANTIGO!$A$28,BASE!$Q:$Q,DASHBOARD_ANTIGO!I23)</f>
        <v>0</v>
      </c>
      <c r="J28" s="24">
        <f>SUMIFS(BASE!$G:$G,BASE!$R:$R,DASHBOARD_ANTIGO!$A$28,BASE!$Q:$Q,DASHBOARD_ANTIGO!J23)</f>
        <v>0</v>
      </c>
      <c r="K28" s="24">
        <f>SUMIFS(BASE!$G:$G,BASE!$R:$R,DASHBOARD_ANTIGO!$A$28,BASE!$Q:$Q,DASHBOARD_ANTIGO!K23)</f>
        <v>0</v>
      </c>
      <c r="L28" s="24">
        <f>SUMIFS(BASE!$G:$G,BASE!$R:$R,DASHBOARD_ANTIGO!$A$28,BASE!$Q:$Q,DASHBOARD_ANTIGO!L23)</f>
        <v>0</v>
      </c>
      <c r="M28" s="24">
        <f>SUMIFS(BASE!$G:$G,BASE!$R:$R,DASHBOARD_ANTIGO!$A$28,BASE!$Q:$Q,DASHBOARD_ANTIGO!M23)</f>
        <v>0</v>
      </c>
      <c r="N28" s="24">
        <f>SUM(B28:M28)</f>
        <v>0</v>
      </c>
      <c r="P28" s="19"/>
    </row>
    <row r="29" ht="14.25" customHeight="1">
      <c r="A29" s="33" t="s">
        <v>32</v>
      </c>
      <c r="B29" s="24">
        <f t="shared" ref="B29:M29" si="10">IFERROR(B28/B12,0)</f>
        <v>0</v>
      </c>
      <c r="C29" s="24">
        <f t="shared" si="10"/>
        <v>0</v>
      </c>
      <c r="D29" s="24">
        <f t="shared" si="10"/>
        <v>0</v>
      </c>
      <c r="E29" s="24">
        <f t="shared" si="10"/>
        <v>0</v>
      </c>
      <c r="F29" s="24">
        <f t="shared" si="10"/>
        <v>0</v>
      </c>
      <c r="G29" s="24">
        <f t="shared" si="10"/>
        <v>0</v>
      </c>
      <c r="H29" s="24">
        <f t="shared" si="10"/>
        <v>0</v>
      </c>
      <c r="I29" s="24">
        <f t="shared" si="10"/>
        <v>0</v>
      </c>
      <c r="J29" s="24">
        <f t="shared" si="10"/>
        <v>0</v>
      </c>
      <c r="K29" s="24">
        <f t="shared" si="10"/>
        <v>0</v>
      </c>
      <c r="L29" s="24">
        <f t="shared" si="10"/>
        <v>0</v>
      </c>
      <c r="M29" s="24">
        <f t="shared" si="10"/>
        <v>0</v>
      </c>
      <c r="N29" s="24"/>
      <c r="P29" s="19"/>
    </row>
    <row r="30" ht="14.25" customHeight="1">
      <c r="A30" s="33" t="s">
        <v>58</v>
      </c>
      <c r="B30" s="24">
        <f>SUMIFS(BASE!$G:$G,BASE!$K:$K,"f",BASE!$M:$M,DASHBOARD_ANTIGO!B23,BASE!$N:$N,DASHBOARD_ANTIGO!$A$28)</f>
        <v>0</v>
      </c>
      <c r="C30" s="24">
        <f>SUMIFS(BASE!$G:$G,BASE!$K:$K,"f",BASE!$M:$M,DASHBOARD_ANTIGO!C23,BASE!$N:$N,DASHBOARD_ANTIGO!$A$28)</f>
        <v>0</v>
      </c>
      <c r="D30" s="24">
        <f>SUMIFS(BASE!$G:$G,BASE!$K:$K,"f",BASE!$M:$M,DASHBOARD_ANTIGO!D23,BASE!$N:$N,DASHBOARD_ANTIGO!$A$28)</f>
        <v>0</v>
      </c>
      <c r="E30" s="24">
        <f>SUMIFS(BASE!$G:$G,BASE!$K:$K,"f",BASE!$M:$M,DASHBOARD_ANTIGO!E23,BASE!$N:$N,DASHBOARD_ANTIGO!$A$28)</f>
        <v>0</v>
      </c>
      <c r="F30" s="24">
        <f>SUMIFS(BASE!$G:$G,BASE!$K:$K,"f",BASE!$M:$M,DASHBOARD_ANTIGO!F23,BASE!$N:$N,DASHBOARD_ANTIGO!$A$28)</f>
        <v>0</v>
      </c>
      <c r="G30" s="24">
        <f>SUMIFS(BASE!$G:$G,BASE!$K:$K,"f",BASE!$M:$M,DASHBOARD_ANTIGO!G23,BASE!$N:$N,DASHBOARD_ANTIGO!$A$28)</f>
        <v>0</v>
      </c>
      <c r="H30" s="24">
        <f>SUMIFS(BASE!$G:$G,BASE!$K:$K,"f",BASE!$M:$M,DASHBOARD_ANTIGO!H23,BASE!$N:$N,DASHBOARD_ANTIGO!$A$28)</f>
        <v>0</v>
      </c>
      <c r="I30" s="24">
        <f>SUMIFS(BASE!$G:$G,BASE!$K:$K,"f",BASE!$M:$M,DASHBOARD_ANTIGO!I23,BASE!$N:$N,DASHBOARD_ANTIGO!$A$28)</f>
        <v>0</v>
      </c>
      <c r="J30" s="24">
        <f>SUMIFS(BASE!$G:$G,BASE!$K:$K,"f",BASE!$M:$M,DASHBOARD_ANTIGO!J23,BASE!$N:$N,DASHBOARD_ANTIGO!$A$28)</f>
        <v>0</v>
      </c>
      <c r="K30" s="24">
        <f>SUMIFS(BASE!$G:$G,BASE!$K:$K,"f",BASE!$M:$M,DASHBOARD_ANTIGO!K23,BASE!$N:$N,DASHBOARD_ANTIGO!$A$28)</f>
        <v>0</v>
      </c>
      <c r="L30" s="24">
        <f>SUMIFS(BASE!$G:$G,BASE!$K:$K,"f",BASE!$M:$M,DASHBOARD_ANTIGO!L23,BASE!$N:$N,DASHBOARD_ANTIGO!$A$28)</f>
        <v>0</v>
      </c>
      <c r="M30" s="24">
        <f>SUMIFS(BASE!$G:$G,BASE!$K:$K,"f",BASE!$M:$M,DASHBOARD_ANTIGO!M23,BASE!$N:$N,DASHBOARD_ANTIGO!$A$28)</f>
        <v>0</v>
      </c>
      <c r="N30" s="24">
        <f>SUM(B30:M30)</f>
        <v>0</v>
      </c>
    </row>
    <row r="31" ht="14.25" customHeight="1"/>
    <row r="32" ht="14.25" customHeight="1">
      <c r="B32" s="1" t="s">
        <v>59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3"/>
    </row>
    <row r="33" ht="14.25" customHeight="1">
      <c r="B33" s="41" t="s">
        <v>1</v>
      </c>
      <c r="C33" s="41" t="s">
        <v>2</v>
      </c>
      <c r="D33" s="41" t="s">
        <v>3</v>
      </c>
      <c r="E33" s="41" t="s">
        <v>4</v>
      </c>
      <c r="F33" s="41" t="s">
        <v>5</v>
      </c>
      <c r="G33" s="41" t="s">
        <v>6</v>
      </c>
      <c r="H33" s="41" t="s">
        <v>7</v>
      </c>
      <c r="I33" s="41" t="s">
        <v>8</v>
      </c>
      <c r="J33" s="41" t="s">
        <v>9</v>
      </c>
      <c r="K33" s="41" t="s">
        <v>10</v>
      </c>
      <c r="L33" s="41" t="s">
        <v>11</v>
      </c>
      <c r="M33" s="55" t="s">
        <v>12</v>
      </c>
      <c r="N33" s="30" t="s">
        <v>57</v>
      </c>
    </row>
    <row r="34" ht="14.25" customHeight="1">
      <c r="A34" s="33">
        <v>2021.0</v>
      </c>
      <c r="B34" s="24" t="str">
        <f t="shared" ref="B34:M34" si="11">'COMISSÕES-MENSAL - 2021'!B13</f>
        <v>#REF!</v>
      </c>
      <c r="C34" s="24" t="str">
        <f t="shared" si="11"/>
        <v>#REF!</v>
      </c>
      <c r="D34" s="24" t="str">
        <f t="shared" si="11"/>
        <v>#REF!</v>
      </c>
      <c r="E34" s="24" t="str">
        <f t="shared" si="11"/>
        <v>#REF!</v>
      </c>
      <c r="F34" s="24" t="str">
        <f t="shared" si="11"/>
        <v>#REF!</v>
      </c>
      <c r="G34" s="24" t="str">
        <f t="shared" si="11"/>
        <v>#REF!</v>
      </c>
      <c r="H34" s="24" t="str">
        <f t="shared" si="11"/>
        <v>#REF!</v>
      </c>
      <c r="I34" s="24" t="str">
        <f t="shared" si="11"/>
        <v>#REF!</v>
      </c>
      <c r="J34" s="24" t="str">
        <f t="shared" si="11"/>
        <v>#REF!</v>
      </c>
      <c r="K34" s="24" t="str">
        <f t="shared" si="11"/>
        <v>#REF!</v>
      </c>
      <c r="L34" s="24" t="str">
        <f t="shared" si="11"/>
        <v>#REF!</v>
      </c>
      <c r="M34" s="24" t="str">
        <f t="shared" si="11"/>
        <v>#REF!</v>
      </c>
      <c r="N34" s="24" t="str">
        <f t="shared" ref="N34:N35" si="13">SUM(B34:M34)</f>
        <v>#REF!</v>
      </c>
    </row>
    <row r="35" ht="14.25" customHeight="1">
      <c r="A35" s="56">
        <v>2022.0</v>
      </c>
      <c r="B35" s="24" t="str">
        <f t="shared" ref="B35:M35" si="12">'COMISSÕES-MENSAL - 2022'!B14</f>
        <v>#REF!</v>
      </c>
      <c r="C35" s="24" t="str">
        <f t="shared" si="12"/>
        <v>#REF!</v>
      </c>
      <c r="D35" s="24" t="str">
        <f t="shared" si="12"/>
        <v>#REF!</v>
      </c>
      <c r="E35" s="24" t="str">
        <f t="shared" si="12"/>
        <v>#REF!</v>
      </c>
      <c r="F35" s="24" t="str">
        <f t="shared" si="12"/>
        <v>#REF!</v>
      </c>
      <c r="G35" s="24" t="str">
        <f t="shared" si="12"/>
        <v>#REF!</v>
      </c>
      <c r="H35" s="24" t="str">
        <f t="shared" si="12"/>
        <v>#REF!</v>
      </c>
      <c r="I35" s="24" t="str">
        <f t="shared" si="12"/>
        <v>#REF!</v>
      </c>
      <c r="J35" s="24" t="str">
        <f t="shared" si="12"/>
        <v>#REF!</v>
      </c>
      <c r="K35" s="24" t="str">
        <f t="shared" si="12"/>
        <v>#REF!</v>
      </c>
      <c r="L35" s="24" t="str">
        <f t="shared" si="12"/>
        <v>#REF!</v>
      </c>
      <c r="M35" s="24" t="str">
        <f t="shared" si="12"/>
        <v>#REF!</v>
      </c>
      <c r="N35" s="24" t="str">
        <f t="shared" si="13"/>
        <v>#REF!</v>
      </c>
    </row>
    <row r="36" ht="14.25" customHeight="1"/>
    <row r="37" ht="14.25" customHeight="1"/>
    <row r="38" ht="14.25" customHeight="1">
      <c r="B38" s="1" t="s">
        <v>45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3"/>
    </row>
    <row r="39" ht="14.25" customHeight="1">
      <c r="B39" s="30" t="s">
        <v>1</v>
      </c>
      <c r="C39" s="30" t="s">
        <v>2</v>
      </c>
      <c r="D39" s="30" t="s">
        <v>3</v>
      </c>
      <c r="E39" s="30" t="s">
        <v>4</v>
      </c>
      <c r="F39" s="30" t="s">
        <v>5</v>
      </c>
      <c r="G39" s="30" t="s">
        <v>6</v>
      </c>
      <c r="H39" s="30" t="s">
        <v>7</v>
      </c>
      <c r="I39" s="30" t="s">
        <v>8</v>
      </c>
      <c r="J39" s="30" t="s">
        <v>9</v>
      </c>
      <c r="K39" s="30" t="s">
        <v>10</v>
      </c>
      <c r="L39" s="30" t="s">
        <v>11</v>
      </c>
      <c r="M39" s="30" t="s">
        <v>12</v>
      </c>
      <c r="N39" s="30" t="s">
        <v>57</v>
      </c>
    </row>
    <row r="40" ht="14.25" customHeight="1">
      <c r="A40" s="33">
        <v>2021.0</v>
      </c>
      <c r="B40" s="24" t="str">
        <f t="shared" ref="B40:M40" si="14">B3+B16-B34</f>
        <v>#REF!</v>
      </c>
      <c r="C40" s="24" t="str">
        <f t="shared" si="14"/>
        <v>#REF!</v>
      </c>
      <c r="D40" s="24" t="str">
        <f t="shared" si="14"/>
        <v>#REF!</v>
      </c>
      <c r="E40" s="24" t="str">
        <f t="shared" si="14"/>
        <v>#REF!</v>
      </c>
      <c r="F40" s="24" t="str">
        <f t="shared" si="14"/>
        <v>#REF!</v>
      </c>
      <c r="G40" s="24" t="str">
        <f t="shared" si="14"/>
        <v>#REF!</v>
      </c>
      <c r="H40" s="24" t="str">
        <f t="shared" si="14"/>
        <v>#REF!</v>
      </c>
      <c r="I40" s="24" t="str">
        <f t="shared" si="14"/>
        <v>#REF!</v>
      </c>
      <c r="J40" s="24" t="str">
        <f t="shared" si="14"/>
        <v>#REF!</v>
      </c>
      <c r="K40" s="24" t="str">
        <f t="shared" si="14"/>
        <v>#REF!</v>
      </c>
      <c r="L40" s="24" t="str">
        <f t="shared" si="14"/>
        <v>#REF!</v>
      </c>
      <c r="M40" s="24" t="str">
        <f t="shared" si="14"/>
        <v>#REF!</v>
      </c>
      <c r="N40" s="24" t="str">
        <f t="shared" ref="N40:N41" si="16">SUM(B40:M40)</f>
        <v>#REF!</v>
      </c>
    </row>
    <row r="41" ht="14.25" customHeight="1">
      <c r="A41" s="56">
        <v>2022.0</v>
      </c>
      <c r="B41" s="24" t="str">
        <f t="shared" ref="B41:M41" si="15">B4+B18-B35</f>
        <v>#REF!</v>
      </c>
      <c r="C41" s="24" t="str">
        <f t="shared" si="15"/>
        <v>#REF!</v>
      </c>
      <c r="D41" s="24" t="str">
        <f t="shared" si="15"/>
        <v>#REF!</v>
      </c>
      <c r="E41" s="24" t="str">
        <f t="shared" si="15"/>
        <v>#REF!</v>
      </c>
      <c r="F41" s="24" t="str">
        <f t="shared" si="15"/>
        <v>#REF!</v>
      </c>
      <c r="G41" s="24" t="str">
        <f t="shared" si="15"/>
        <v>#REF!</v>
      </c>
      <c r="H41" s="24" t="str">
        <f t="shared" si="15"/>
        <v>#REF!</v>
      </c>
      <c r="I41" s="24" t="str">
        <f t="shared" si="15"/>
        <v>#REF!</v>
      </c>
      <c r="J41" s="24" t="str">
        <f t="shared" si="15"/>
        <v>#REF!</v>
      </c>
      <c r="K41" s="24" t="str">
        <f t="shared" si="15"/>
        <v>#REF!</v>
      </c>
      <c r="L41" s="24" t="str">
        <f t="shared" si="15"/>
        <v>#REF!</v>
      </c>
      <c r="M41" s="24" t="str">
        <f t="shared" si="15"/>
        <v>#REF!</v>
      </c>
      <c r="N41" s="24" t="str">
        <f t="shared" si="16"/>
        <v>#REF!</v>
      </c>
    </row>
    <row r="42" ht="14.25" customHeight="1">
      <c r="A42" s="33" t="s">
        <v>51</v>
      </c>
      <c r="B42" s="54" t="str">
        <f t="shared" ref="B42:M42" si="17">B41/B40-1</f>
        <v>#REF!</v>
      </c>
      <c r="C42" s="54" t="str">
        <f t="shared" si="17"/>
        <v>#REF!</v>
      </c>
      <c r="D42" s="54" t="str">
        <f t="shared" si="17"/>
        <v>#REF!</v>
      </c>
      <c r="E42" s="54" t="str">
        <f t="shared" si="17"/>
        <v>#REF!</v>
      </c>
      <c r="F42" s="54" t="str">
        <f t="shared" si="17"/>
        <v>#REF!</v>
      </c>
      <c r="G42" s="54" t="str">
        <f t="shared" si="17"/>
        <v>#REF!</v>
      </c>
      <c r="H42" s="54" t="str">
        <f t="shared" si="17"/>
        <v>#REF!</v>
      </c>
      <c r="I42" s="54" t="str">
        <f t="shared" si="17"/>
        <v>#REF!</v>
      </c>
      <c r="J42" s="54" t="str">
        <f t="shared" si="17"/>
        <v>#REF!</v>
      </c>
      <c r="K42" s="54" t="str">
        <f t="shared" si="17"/>
        <v>#REF!</v>
      </c>
      <c r="L42" s="54" t="str">
        <f t="shared" si="17"/>
        <v>#REF!</v>
      </c>
      <c r="M42" s="54" t="str">
        <f t="shared" si="17"/>
        <v>#REF!</v>
      </c>
    </row>
    <row r="43" ht="14.25" customHeight="1"/>
    <row r="44" ht="14.25" customHeight="1"/>
    <row r="45" ht="14.25" customHeight="1">
      <c r="B45" s="1" t="s">
        <v>60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3"/>
    </row>
    <row r="46" ht="14.25" customHeight="1">
      <c r="B46" s="33">
        <v>2021.0</v>
      </c>
      <c r="C46" s="33">
        <v>2022.0</v>
      </c>
      <c r="D46" s="33">
        <v>2023.0</v>
      </c>
      <c r="E46" s="33">
        <v>2024.0</v>
      </c>
      <c r="F46" s="33">
        <v>2025.0</v>
      </c>
      <c r="G46" s="33">
        <v>2026.0</v>
      </c>
      <c r="H46" s="33">
        <v>2027.0</v>
      </c>
      <c r="I46" s="33">
        <v>2028.0</v>
      </c>
      <c r="J46" s="33">
        <v>2029.0</v>
      </c>
      <c r="K46" s="33">
        <v>2030.0</v>
      </c>
      <c r="L46" s="33">
        <v>2031.0</v>
      </c>
      <c r="M46" s="33">
        <v>2032.0</v>
      </c>
    </row>
    <row r="47" ht="14.25" customHeight="1">
      <c r="B47" s="24" t="str">
        <f>SUM(B40:M40)</f>
        <v>#REF!</v>
      </c>
      <c r="C47" s="24" t="str">
        <f>SUM(B41:M41)</f>
        <v>#REF!</v>
      </c>
      <c r="D47" s="24">
        <f t="shared" ref="D47:M47" si="18">SUMIF($A$40:$A$41,D46,$B$40:$M$41)</f>
        <v>0</v>
      </c>
      <c r="E47" s="24">
        <f t="shared" si="18"/>
        <v>0</v>
      </c>
      <c r="F47" s="24">
        <f t="shared" si="18"/>
        <v>0</v>
      </c>
      <c r="G47" s="24">
        <f t="shared" si="18"/>
        <v>0</v>
      </c>
      <c r="H47" s="24">
        <f t="shared" si="18"/>
        <v>0</v>
      </c>
      <c r="I47" s="24">
        <f t="shared" si="18"/>
        <v>0</v>
      </c>
      <c r="J47" s="24">
        <f t="shared" si="18"/>
        <v>0</v>
      </c>
      <c r="K47" s="24">
        <f t="shared" si="18"/>
        <v>0</v>
      </c>
      <c r="L47" s="24">
        <f t="shared" si="18"/>
        <v>0</v>
      </c>
      <c r="M47" s="24">
        <f t="shared" si="18"/>
        <v>0</v>
      </c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1:M1"/>
    <mergeCell ref="B7:M7"/>
    <mergeCell ref="B14:M14"/>
    <mergeCell ref="B22:M22"/>
    <mergeCell ref="B32:M32"/>
    <mergeCell ref="B38:M38"/>
    <mergeCell ref="B45:M45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" width="12.63"/>
    <col customWidth="1" min="3" max="3" width="51.63"/>
    <col customWidth="1" min="4" max="6" width="12.63"/>
    <col customWidth="1" min="7" max="7" width="11.0"/>
    <col customWidth="1" min="8" max="11" width="12.63"/>
    <col customWidth="1" min="12" max="12" width="13.88"/>
    <col customWidth="1" min="13" max="19" width="12.63"/>
  </cols>
  <sheetData>
    <row r="1" ht="14.25" customHeight="1">
      <c r="A1" s="57" t="s">
        <v>61</v>
      </c>
      <c r="B1" s="57" t="s">
        <v>62</v>
      </c>
      <c r="C1" s="58" t="s">
        <v>63</v>
      </c>
      <c r="D1" s="59" t="s">
        <v>18</v>
      </c>
      <c r="E1" s="59" t="s">
        <v>64</v>
      </c>
      <c r="F1" s="59" t="s">
        <v>65</v>
      </c>
      <c r="G1" s="59" t="s">
        <v>66</v>
      </c>
      <c r="H1" s="57" t="s">
        <v>67</v>
      </c>
      <c r="I1" s="57" t="s">
        <v>68</v>
      </c>
      <c r="J1" s="60" t="s">
        <v>69</v>
      </c>
      <c r="K1" s="60" t="s">
        <v>70</v>
      </c>
      <c r="L1" s="60" t="s">
        <v>23</v>
      </c>
      <c r="M1" s="61" t="s">
        <v>71</v>
      </c>
      <c r="N1" s="61" t="s">
        <v>72</v>
      </c>
      <c r="O1" s="62" t="s">
        <v>73</v>
      </c>
      <c r="P1" s="62" t="s">
        <v>74</v>
      </c>
      <c r="Q1" s="61" t="s">
        <v>75</v>
      </c>
      <c r="R1" s="61" t="s">
        <v>76</v>
      </c>
      <c r="S1" s="63"/>
      <c r="T1" s="63"/>
      <c r="U1" s="63"/>
      <c r="V1" s="63"/>
      <c r="W1" s="63"/>
      <c r="X1" s="63"/>
      <c r="Y1" s="63"/>
    </row>
    <row r="2" ht="14.25" customHeight="1">
      <c r="A2" s="64">
        <v>2563.0</v>
      </c>
      <c r="B2" s="65" t="s">
        <v>77</v>
      </c>
      <c r="C2" s="66" t="s">
        <v>78</v>
      </c>
      <c r="D2" s="67">
        <v>4000.0</v>
      </c>
      <c r="E2" s="67"/>
      <c r="F2" s="67">
        <v>720.56</v>
      </c>
      <c r="G2" s="67">
        <f>BASE!$F2-BASE!$E2</f>
        <v>720.56</v>
      </c>
      <c r="H2" s="68">
        <v>42024.0</v>
      </c>
      <c r="I2" s="68">
        <v>42083.0</v>
      </c>
      <c r="J2" s="68"/>
      <c r="K2" s="69" t="s">
        <v>79</v>
      </c>
      <c r="L2" s="69" t="s">
        <v>80</v>
      </c>
      <c r="M2" s="69" t="str">
        <f t="shared" ref="M2:M88" si="1">IF(J2="","",TEXT(J2,"MMMM"))</f>
        <v/>
      </c>
      <c r="N2" s="69" t="str">
        <f t="shared" ref="N2:N88" si="2">IF(J2="","",TEXT(J2,"AAAA"))</f>
        <v/>
      </c>
      <c r="O2" s="70" t="str">
        <f t="shared" ref="O2:O338" si="3">IF(I2="","",TEXT(I2,"MMMM"))</f>
        <v>março</v>
      </c>
      <c r="P2" s="70" t="str">
        <f t="shared" ref="P2:P338" si="4">IF(I2="","",TEXT(I2,"AAAA"))</f>
        <v>AAAA</v>
      </c>
      <c r="Q2" s="70" t="str">
        <f t="shared" ref="Q2:Q338" si="5">IF(H2="","",TEXT(H2,"MMMM"))</f>
        <v>janeiro</v>
      </c>
      <c r="R2" s="70" t="str">
        <f t="shared" ref="R2:R338" si="6">IF(H2="","",TEXT(H2,"AAAA"))</f>
        <v>AAAA</v>
      </c>
      <c r="S2" s="63"/>
      <c r="T2" s="63"/>
      <c r="U2" s="63"/>
      <c r="V2" s="63"/>
      <c r="W2" s="63"/>
      <c r="X2" s="63"/>
      <c r="Y2" s="63"/>
    </row>
    <row r="3" ht="14.25" customHeight="1">
      <c r="A3" s="64">
        <v>9959.0</v>
      </c>
      <c r="B3" s="65" t="s">
        <v>77</v>
      </c>
      <c r="C3" s="66" t="s">
        <v>81</v>
      </c>
      <c r="D3" s="67">
        <v>700.0</v>
      </c>
      <c r="E3" s="67"/>
      <c r="F3" s="67">
        <v>142.97</v>
      </c>
      <c r="G3" s="67">
        <f>BASE!$F3-BASE!$E3</f>
        <v>142.97</v>
      </c>
      <c r="H3" s="68">
        <v>44119.0</v>
      </c>
      <c r="I3" s="68">
        <v>44216.0</v>
      </c>
      <c r="J3" s="68">
        <v>44462.0</v>
      </c>
      <c r="K3" s="69" t="s">
        <v>82</v>
      </c>
      <c r="L3" s="69" t="s">
        <v>80</v>
      </c>
      <c r="M3" s="69" t="str">
        <f t="shared" si="1"/>
        <v>setembro</v>
      </c>
      <c r="N3" s="69" t="str">
        <f t="shared" si="2"/>
        <v>AAAA</v>
      </c>
      <c r="O3" s="69" t="str">
        <f t="shared" si="3"/>
        <v>janeiro</v>
      </c>
      <c r="P3" s="69" t="str">
        <f t="shared" si="4"/>
        <v>AAAA</v>
      </c>
      <c r="Q3" s="69" t="str">
        <f t="shared" si="5"/>
        <v>outubro</v>
      </c>
      <c r="R3" s="69" t="str">
        <f t="shared" si="6"/>
        <v>AAAA</v>
      </c>
      <c r="S3" s="63"/>
      <c r="T3" s="63"/>
      <c r="U3" s="63"/>
      <c r="V3" s="63"/>
      <c r="W3" s="63"/>
      <c r="X3" s="63"/>
      <c r="Y3" s="63"/>
    </row>
    <row r="4" ht="14.25" customHeight="1">
      <c r="A4" s="64">
        <v>10039.0</v>
      </c>
      <c r="B4" s="65" t="s">
        <v>77</v>
      </c>
      <c r="C4" s="66" t="s">
        <v>83</v>
      </c>
      <c r="D4" s="67">
        <v>864.0</v>
      </c>
      <c r="E4" s="67"/>
      <c r="F4" s="67">
        <v>142.97</v>
      </c>
      <c r="G4" s="67">
        <f>BASE!$F4-BASE!$E4</f>
        <v>142.97</v>
      </c>
      <c r="H4" s="68">
        <v>44144.0</v>
      </c>
      <c r="I4" s="68">
        <v>44216.0</v>
      </c>
      <c r="J4" s="68"/>
      <c r="K4" s="69" t="s">
        <v>79</v>
      </c>
      <c r="L4" s="69" t="s">
        <v>80</v>
      </c>
      <c r="M4" s="69" t="str">
        <f t="shared" si="1"/>
        <v/>
      </c>
      <c r="N4" s="69" t="str">
        <f t="shared" si="2"/>
        <v/>
      </c>
      <c r="O4" s="69" t="str">
        <f t="shared" si="3"/>
        <v>janeiro</v>
      </c>
      <c r="P4" s="69" t="str">
        <f t="shared" si="4"/>
        <v>AAAA</v>
      </c>
      <c r="Q4" s="69" t="str">
        <f t="shared" si="5"/>
        <v>novembro</v>
      </c>
      <c r="R4" s="69" t="str">
        <f t="shared" si="6"/>
        <v>AAAA</v>
      </c>
      <c r="S4" s="63"/>
      <c r="T4" s="63"/>
      <c r="U4" s="63"/>
      <c r="V4" s="63"/>
      <c r="W4" s="63"/>
      <c r="X4" s="63"/>
      <c r="Y4" s="63"/>
    </row>
    <row r="5" ht="14.25" customHeight="1">
      <c r="A5" s="64">
        <v>10216.0</v>
      </c>
      <c r="B5" s="65" t="s">
        <v>77</v>
      </c>
      <c r="C5" s="66" t="s">
        <v>84</v>
      </c>
      <c r="D5" s="67">
        <v>450.0</v>
      </c>
      <c r="E5" s="67"/>
      <c r="F5" s="67">
        <v>142.66</v>
      </c>
      <c r="G5" s="67">
        <f>BASE!$F5-BASE!$E5</f>
        <v>142.66</v>
      </c>
      <c r="H5" s="68">
        <v>44172.0</v>
      </c>
      <c r="I5" s="68">
        <v>44247.0</v>
      </c>
      <c r="J5" s="68"/>
      <c r="K5" s="69" t="s">
        <v>79</v>
      </c>
      <c r="L5" s="69" t="s">
        <v>85</v>
      </c>
      <c r="M5" s="69" t="str">
        <f t="shared" si="1"/>
        <v/>
      </c>
      <c r="N5" s="69" t="str">
        <f t="shared" si="2"/>
        <v/>
      </c>
      <c r="O5" s="69" t="str">
        <f t="shared" si="3"/>
        <v>fevereiro</v>
      </c>
      <c r="P5" s="69" t="str">
        <f t="shared" si="4"/>
        <v>AAAA</v>
      </c>
      <c r="Q5" s="69" t="str">
        <f t="shared" si="5"/>
        <v>dezembro</v>
      </c>
      <c r="R5" s="69" t="str">
        <f t="shared" si="6"/>
        <v>AAAA</v>
      </c>
      <c r="S5" s="63"/>
      <c r="T5" s="63"/>
      <c r="U5" s="63"/>
      <c r="V5" s="63"/>
      <c r="W5" s="63"/>
      <c r="X5" s="63"/>
      <c r="Y5" s="63"/>
    </row>
    <row r="6" ht="14.25" customHeight="1">
      <c r="A6" s="64">
        <v>10241.0</v>
      </c>
      <c r="B6" s="65" t="s">
        <v>77</v>
      </c>
      <c r="C6" s="66" t="s">
        <v>86</v>
      </c>
      <c r="D6" s="67">
        <v>700.0</v>
      </c>
      <c r="E6" s="67"/>
      <c r="F6" s="67">
        <v>140.0</v>
      </c>
      <c r="G6" s="67">
        <f>BASE!$F6-BASE!$E6</f>
        <v>140</v>
      </c>
      <c r="H6" s="68">
        <v>44179.0</v>
      </c>
      <c r="I6" s="68">
        <v>44275.0</v>
      </c>
      <c r="J6" s="68"/>
      <c r="K6" s="69" t="s">
        <v>79</v>
      </c>
      <c r="L6" s="69" t="s">
        <v>85</v>
      </c>
      <c r="M6" s="69" t="str">
        <f t="shared" si="1"/>
        <v/>
      </c>
      <c r="N6" s="69" t="str">
        <f t="shared" si="2"/>
        <v/>
      </c>
      <c r="O6" s="69" t="str">
        <f t="shared" si="3"/>
        <v>março</v>
      </c>
      <c r="P6" s="69" t="str">
        <f t="shared" si="4"/>
        <v>AAAA</v>
      </c>
      <c r="Q6" s="69" t="str">
        <f t="shared" si="5"/>
        <v>dezembro</v>
      </c>
      <c r="R6" s="69" t="str">
        <f t="shared" si="6"/>
        <v>AAAA</v>
      </c>
      <c r="S6" s="63"/>
      <c r="T6" s="63"/>
      <c r="U6" s="63"/>
      <c r="V6" s="63"/>
      <c r="W6" s="63"/>
      <c r="X6" s="63"/>
      <c r="Y6" s="63"/>
    </row>
    <row r="7" ht="14.25" customHeight="1">
      <c r="A7" s="64">
        <v>10321.0</v>
      </c>
      <c r="B7" s="65" t="s">
        <v>77</v>
      </c>
      <c r="C7" s="66" t="s">
        <v>87</v>
      </c>
      <c r="D7" s="67">
        <v>500.0</v>
      </c>
      <c r="E7" s="67"/>
      <c r="F7" s="67">
        <v>140.0</v>
      </c>
      <c r="G7" s="67">
        <f>BASE!$F7-BASE!$E7</f>
        <v>140</v>
      </c>
      <c r="H7" s="68">
        <v>44214.0</v>
      </c>
      <c r="I7" s="68">
        <v>44275.0</v>
      </c>
      <c r="J7" s="68"/>
      <c r="K7" s="69" t="s">
        <v>79</v>
      </c>
      <c r="L7" s="69" t="s">
        <v>85</v>
      </c>
      <c r="M7" s="69" t="str">
        <f t="shared" si="1"/>
        <v/>
      </c>
      <c r="N7" s="69" t="str">
        <f t="shared" si="2"/>
        <v/>
      </c>
      <c r="O7" s="69" t="str">
        <f t="shared" si="3"/>
        <v>março</v>
      </c>
      <c r="P7" s="69" t="str">
        <f t="shared" si="4"/>
        <v>AAAA</v>
      </c>
      <c r="Q7" s="69" t="str">
        <f t="shared" si="5"/>
        <v>janeiro</v>
      </c>
      <c r="R7" s="69" t="str">
        <f t="shared" si="6"/>
        <v>AAAA</v>
      </c>
      <c r="S7" s="63"/>
      <c r="T7" s="63"/>
      <c r="U7" s="63"/>
      <c r="V7" s="63"/>
      <c r="W7" s="63"/>
      <c r="X7" s="63"/>
      <c r="Y7" s="63"/>
    </row>
    <row r="8" ht="14.25" customHeight="1">
      <c r="A8" s="64">
        <v>10355.0</v>
      </c>
      <c r="B8" s="65" t="s">
        <v>77</v>
      </c>
      <c r="C8" s="66" t="s">
        <v>88</v>
      </c>
      <c r="D8" s="67">
        <v>500.0</v>
      </c>
      <c r="E8" s="67"/>
      <c r="F8" s="67">
        <v>120.0</v>
      </c>
      <c r="G8" s="67">
        <f>BASE!$F8-BASE!$E8</f>
        <v>120</v>
      </c>
      <c r="H8" s="68">
        <v>44223.0</v>
      </c>
      <c r="I8" s="68">
        <v>44275.0</v>
      </c>
      <c r="J8" s="68"/>
      <c r="K8" s="69" t="s">
        <v>79</v>
      </c>
      <c r="L8" s="69" t="s">
        <v>85</v>
      </c>
      <c r="M8" s="69" t="str">
        <f t="shared" si="1"/>
        <v/>
      </c>
      <c r="N8" s="69" t="str">
        <f t="shared" si="2"/>
        <v/>
      </c>
      <c r="O8" s="69" t="str">
        <f t="shared" si="3"/>
        <v>março</v>
      </c>
      <c r="P8" s="69" t="str">
        <f t="shared" si="4"/>
        <v>AAAA</v>
      </c>
      <c r="Q8" s="69" t="str">
        <f t="shared" si="5"/>
        <v>janeiro</v>
      </c>
      <c r="R8" s="69" t="str">
        <f t="shared" si="6"/>
        <v>AAAA</v>
      </c>
      <c r="S8" s="63"/>
      <c r="T8" s="63"/>
      <c r="U8" s="63"/>
      <c r="V8" s="63"/>
      <c r="W8" s="63"/>
      <c r="X8" s="63"/>
      <c r="Y8" s="63"/>
    </row>
    <row r="9" ht="14.25" customHeight="1">
      <c r="A9" s="64">
        <v>10356.0</v>
      </c>
      <c r="B9" s="65" t="s">
        <v>77</v>
      </c>
      <c r="C9" s="66" t="s">
        <v>89</v>
      </c>
      <c r="D9" s="67">
        <v>500.0</v>
      </c>
      <c r="E9" s="67"/>
      <c r="F9" s="67">
        <v>145.0</v>
      </c>
      <c r="G9" s="67">
        <f>BASE!$F9-BASE!$E9</f>
        <v>145</v>
      </c>
      <c r="H9" s="68">
        <v>44223.0</v>
      </c>
      <c r="I9" s="68">
        <v>44275.0</v>
      </c>
      <c r="J9" s="68"/>
      <c r="K9" s="69" t="s">
        <v>79</v>
      </c>
      <c r="L9" s="69" t="s">
        <v>85</v>
      </c>
      <c r="M9" s="69" t="str">
        <f t="shared" si="1"/>
        <v/>
      </c>
      <c r="N9" s="69" t="str">
        <f t="shared" si="2"/>
        <v/>
      </c>
      <c r="O9" s="69" t="str">
        <f t="shared" si="3"/>
        <v>março</v>
      </c>
      <c r="P9" s="69" t="str">
        <f t="shared" si="4"/>
        <v>AAAA</v>
      </c>
      <c r="Q9" s="69" t="str">
        <f t="shared" si="5"/>
        <v>janeiro</v>
      </c>
      <c r="R9" s="69" t="str">
        <f t="shared" si="6"/>
        <v>AAAA</v>
      </c>
      <c r="S9" s="63"/>
      <c r="T9" s="63"/>
      <c r="U9" s="63"/>
      <c r="V9" s="63"/>
      <c r="W9" s="63"/>
      <c r="X9" s="63"/>
      <c r="Y9" s="63"/>
    </row>
    <row r="10" ht="14.25" customHeight="1">
      <c r="A10" s="64">
        <v>10444.0</v>
      </c>
      <c r="B10" s="65" t="s">
        <v>77</v>
      </c>
      <c r="C10" s="66" t="s">
        <v>90</v>
      </c>
      <c r="D10" s="67">
        <v>850.0</v>
      </c>
      <c r="E10" s="67"/>
      <c r="F10" s="67">
        <v>150.0</v>
      </c>
      <c r="G10" s="67">
        <f>BASE!$F10-BASE!$E10</f>
        <v>150</v>
      </c>
      <c r="H10" s="68">
        <v>44245.0</v>
      </c>
      <c r="I10" s="68">
        <v>44306.0</v>
      </c>
      <c r="J10" s="68">
        <v>44469.0</v>
      </c>
      <c r="K10" s="69" t="s">
        <v>82</v>
      </c>
      <c r="L10" s="69" t="s">
        <v>85</v>
      </c>
      <c r="M10" s="69" t="str">
        <f t="shared" si="1"/>
        <v>setembro</v>
      </c>
      <c r="N10" s="69" t="str">
        <f t="shared" si="2"/>
        <v>AAAA</v>
      </c>
      <c r="O10" s="69" t="str">
        <f t="shared" si="3"/>
        <v>abril</v>
      </c>
      <c r="P10" s="69" t="str">
        <f t="shared" si="4"/>
        <v>AAAA</v>
      </c>
      <c r="Q10" s="69" t="str">
        <f t="shared" si="5"/>
        <v>fevereiro</v>
      </c>
      <c r="R10" s="69" t="str">
        <f t="shared" si="6"/>
        <v>AAAA</v>
      </c>
      <c r="S10" s="63"/>
      <c r="T10" s="63"/>
      <c r="U10" s="63"/>
      <c r="V10" s="63"/>
      <c r="W10" s="63"/>
      <c r="X10" s="63"/>
      <c r="Y10" s="63"/>
    </row>
    <row r="11" ht="14.25" customHeight="1">
      <c r="A11" s="64">
        <v>10452.0</v>
      </c>
      <c r="B11" s="65" t="s">
        <v>77</v>
      </c>
      <c r="C11" s="66" t="s">
        <v>91</v>
      </c>
      <c r="D11" s="67">
        <v>500.0</v>
      </c>
      <c r="E11" s="67"/>
      <c r="F11" s="67">
        <v>160.0</v>
      </c>
      <c r="G11" s="67">
        <f>BASE!$F11-BASE!$E11</f>
        <v>160</v>
      </c>
      <c r="H11" s="68">
        <v>44249.0</v>
      </c>
      <c r="I11" s="68">
        <v>44275.0</v>
      </c>
      <c r="J11" s="68"/>
      <c r="K11" s="69" t="s">
        <v>79</v>
      </c>
      <c r="L11" s="69" t="s">
        <v>85</v>
      </c>
      <c r="M11" s="69" t="str">
        <f t="shared" si="1"/>
        <v/>
      </c>
      <c r="N11" s="69" t="str">
        <f t="shared" si="2"/>
        <v/>
      </c>
      <c r="O11" s="69" t="str">
        <f t="shared" si="3"/>
        <v>março</v>
      </c>
      <c r="P11" s="69" t="str">
        <f t="shared" si="4"/>
        <v>AAAA</v>
      </c>
      <c r="Q11" s="69" t="str">
        <f t="shared" si="5"/>
        <v>fevereiro</v>
      </c>
      <c r="R11" s="69" t="str">
        <f t="shared" si="6"/>
        <v>AAAA</v>
      </c>
      <c r="S11" s="63"/>
      <c r="T11" s="63"/>
      <c r="U11" s="63"/>
      <c r="V11" s="63"/>
      <c r="W11" s="63"/>
      <c r="X11" s="63"/>
      <c r="Y11" s="63"/>
    </row>
    <row r="12" ht="14.25" customHeight="1">
      <c r="A12" s="64">
        <v>10514.0</v>
      </c>
      <c r="B12" s="65" t="s">
        <v>77</v>
      </c>
      <c r="C12" s="66" t="s">
        <v>92</v>
      </c>
      <c r="D12" s="67">
        <v>700.0</v>
      </c>
      <c r="E12" s="67"/>
      <c r="F12" s="67">
        <v>150.0</v>
      </c>
      <c r="G12" s="67">
        <f>BASE!$F12-BASE!$E12</f>
        <v>150</v>
      </c>
      <c r="H12" s="68">
        <v>44249.0</v>
      </c>
      <c r="I12" s="68">
        <v>44275.0</v>
      </c>
      <c r="J12" s="68"/>
      <c r="K12" s="69" t="s">
        <v>79</v>
      </c>
      <c r="L12" s="69" t="s">
        <v>85</v>
      </c>
      <c r="M12" s="69" t="str">
        <f t="shared" si="1"/>
        <v/>
      </c>
      <c r="N12" s="69" t="str">
        <f t="shared" si="2"/>
        <v/>
      </c>
      <c r="O12" s="69" t="str">
        <f t="shared" si="3"/>
        <v>março</v>
      </c>
      <c r="P12" s="69" t="str">
        <f t="shared" si="4"/>
        <v>AAAA</v>
      </c>
      <c r="Q12" s="69" t="str">
        <f t="shared" si="5"/>
        <v>fevereiro</v>
      </c>
      <c r="R12" s="69" t="str">
        <f t="shared" si="6"/>
        <v>AAAA</v>
      </c>
      <c r="S12" s="63"/>
      <c r="T12" s="63"/>
      <c r="U12" s="63"/>
      <c r="V12" s="63"/>
      <c r="W12" s="63"/>
      <c r="X12" s="63"/>
      <c r="Y12" s="63"/>
    </row>
    <row r="13" ht="14.25" customHeight="1">
      <c r="A13" s="64">
        <v>10512.0</v>
      </c>
      <c r="B13" s="65" t="s">
        <v>77</v>
      </c>
      <c r="C13" s="66" t="s">
        <v>93</v>
      </c>
      <c r="D13" s="67">
        <v>400.0</v>
      </c>
      <c r="E13" s="67"/>
      <c r="F13" s="67">
        <v>69.9</v>
      </c>
      <c r="G13" s="67">
        <f>BASE!$F13-BASE!$E13</f>
        <v>69.9</v>
      </c>
      <c r="H13" s="68">
        <v>44251.0</v>
      </c>
      <c r="I13" s="68">
        <v>44275.0</v>
      </c>
      <c r="J13" s="68">
        <v>44354.0</v>
      </c>
      <c r="K13" s="69" t="s">
        <v>82</v>
      </c>
      <c r="L13" s="69" t="s">
        <v>80</v>
      </c>
      <c r="M13" s="69" t="str">
        <f t="shared" si="1"/>
        <v>junho</v>
      </c>
      <c r="N13" s="69" t="str">
        <f t="shared" si="2"/>
        <v>AAAA</v>
      </c>
      <c r="O13" s="69" t="str">
        <f t="shared" si="3"/>
        <v>março</v>
      </c>
      <c r="P13" s="69" t="str">
        <f t="shared" si="4"/>
        <v>AAAA</v>
      </c>
      <c r="Q13" s="69" t="str">
        <f t="shared" si="5"/>
        <v>fevereiro</v>
      </c>
      <c r="R13" s="69" t="str">
        <f t="shared" si="6"/>
        <v>AAAA</v>
      </c>
      <c r="S13" s="63"/>
      <c r="T13" s="63"/>
      <c r="U13" s="63"/>
      <c r="V13" s="63"/>
      <c r="W13" s="63"/>
      <c r="X13" s="63"/>
      <c r="Y13" s="63"/>
    </row>
    <row r="14" ht="14.25" customHeight="1">
      <c r="A14" s="64">
        <v>10544.0</v>
      </c>
      <c r="B14" s="65" t="s">
        <v>77</v>
      </c>
      <c r="C14" s="66" t="s">
        <v>94</v>
      </c>
      <c r="D14" s="67">
        <v>500.0</v>
      </c>
      <c r="E14" s="67"/>
      <c r="F14" s="67">
        <v>140.0</v>
      </c>
      <c r="G14" s="67">
        <f>BASE!$F14-BASE!$E14</f>
        <v>140</v>
      </c>
      <c r="H14" s="68">
        <v>44253.0</v>
      </c>
      <c r="I14" s="68">
        <v>44306.0</v>
      </c>
      <c r="J14" s="68"/>
      <c r="K14" s="69" t="s">
        <v>79</v>
      </c>
      <c r="L14" s="69" t="s">
        <v>85</v>
      </c>
      <c r="M14" s="69" t="str">
        <f t="shared" si="1"/>
        <v/>
      </c>
      <c r="N14" s="69" t="str">
        <f t="shared" si="2"/>
        <v/>
      </c>
      <c r="O14" s="69" t="str">
        <f t="shared" si="3"/>
        <v>abril</v>
      </c>
      <c r="P14" s="69" t="str">
        <f t="shared" si="4"/>
        <v>AAAA</v>
      </c>
      <c r="Q14" s="69" t="str">
        <f t="shared" si="5"/>
        <v>fevereiro</v>
      </c>
      <c r="R14" s="69" t="str">
        <f t="shared" si="6"/>
        <v>AAAA</v>
      </c>
      <c r="S14" s="63"/>
      <c r="T14" s="63"/>
      <c r="U14" s="63"/>
      <c r="V14" s="63"/>
      <c r="W14" s="63"/>
      <c r="X14" s="63"/>
      <c r="Y14" s="63"/>
    </row>
    <row r="15" ht="14.25" customHeight="1">
      <c r="A15" s="64">
        <v>10569.0</v>
      </c>
      <c r="B15" s="65" t="s">
        <v>77</v>
      </c>
      <c r="C15" s="66" t="s">
        <v>95</v>
      </c>
      <c r="D15" s="67">
        <v>600.0</v>
      </c>
      <c r="E15" s="67"/>
      <c r="F15" s="67">
        <v>110.0</v>
      </c>
      <c r="G15" s="67">
        <f>BASE!$F15-BASE!$E15</f>
        <v>110</v>
      </c>
      <c r="H15" s="68">
        <v>44266.0</v>
      </c>
      <c r="I15" s="68">
        <v>44367.0</v>
      </c>
      <c r="J15" s="68">
        <v>44417.0</v>
      </c>
      <c r="K15" s="69" t="s">
        <v>82</v>
      </c>
      <c r="L15" s="69" t="s">
        <v>80</v>
      </c>
      <c r="M15" s="69" t="str">
        <f t="shared" si="1"/>
        <v>agosto</v>
      </c>
      <c r="N15" s="69" t="str">
        <f t="shared" si="2"/>
        <v>AAAA</v>
      </c>
      <c r="O15" s="69" t="str">
        <f t="shared" si="3"/>
        <v>junho</v>
      </c>
      <c r="P15" s="69" t="str">
        <f t="shared" si="4"/>
        <v>AAAA</v>
      </c>
      <c r="Q15" s="69" t="str">
        <f t="shared" si="5"/>
        <v>março</v>
      </c>
      <c r="R15" s="69" t="str">
        <f t="shared" si="6"/>
        <v>AAAA</v>
      </c>
      <c r="S15" s="63"/>
      <c r="T15" s="63"/>
      <c r="U15" s="63"/>
      <c r="V15" s="63"/>
      <c r="W15" s="63"/>
      <c r="X15" s="63"/>
      <c r="Y15" s="63"/>
    </row>
    <row r="16" ht="14.25" customHeight="1">
      <c r="A16" s="64">
        <v>10578.0</v>
      </c>
      <c r="B16" s="65" t="s">
        <v>77</v>
      </c>
      <c r="C16" s="66" t="s">
        <v>96</v>
      </c>
      <c r="D16" s="67">
        <v>700.0</v>
      </c>
      <c r="E16" s="67"/>
      <c r="F16" s="67">
        <v>130.0</v>
      </c>
      <c r="G16" s="67">
        <f>BASE!$F16-BASE!$E16</f>
        <v>130</v>
      </c>
      <c r="H16" s="68">
        <v>44273.0</v>
      </c>
      <c r="I16" s="68">
        <v>44336.0</v>
      </c>
      <c r="J16" s="68"/>
      <c r="K16" s="69" t="s">
        <v>79</v>
      </c>
      <c r="L16" s="69" t="s">
        <v>85</v>
      </c>
      <c r="M16" s="69" t="str">
        <f t="shared" si="1"/>
        <v/>
      </c>
      <c r="N16" s="69" t="str">
        <f t="shared" si="2"/>
        <v/>
      </c>
      <c r="O16" s="69" t="str">
        <f t="shared" si="3"/>
        <v>maio</v>
      </c>
      <c r="P16" s="69" t="str">
        <f t="shared" si="4"/>
        <v>AAAA</v>
      </c>
      <c r="Q16" s="69" t="str">
        <f t="shared" si="5"/>
        <v>março</v>
      </c>
      <c r="R16" s="69" t="str">
        <f t="shared" si="6"/>
        <v>AAAA</v>
      </c>
      <c r="S16" s="63"/>
      <c r="T16" s="63"/>
      <c r="U16" s="63"/>
      <c r="V16" s="63"/>
      <c r="W16" s="63"/>
      <c r="X16" s="63"/>
      <c r="Y16" s="63"/>
    </row>
    <row r="17" ht="14.25" customHeight="1">
      <c r="A17" s="64">
        <v>10616.0</v>
      </c>
      <c r="B17" s="65" t="s">
        <v>77</v>
      </c>
      <c r="C17" s="66" t="s">
        <v>97</v>
      </c>
      <c r="D17" s="67">
        <v>600.0</v>
      </c>
      <c r="E17" s="67"/>
      <c r="F17" s="67">
        <v>150.0</v>
      </c>
      <c r="G17" s="67">
        <f>BASE!$F17-BASE!$E17</f>
        <v>150</v>
      </c>
      <c r="H17" s="68">
        <v>44299.0</v>
      </c>
      <c r="I17" s="68">
        <v>44397.0</v>
      </c>
      <c r="J17" s="68">
        <v>44673.0</v>
      </c>
      <c r="K17" s="69" t="s">
        <v>79</v>
      </c>
      <c r="L17" s="69" t="s">
        <v>80</v>
      </c>
      <c r="M17" s="69" t="str">
        <f t="shared" si="1"/>
        <v>abril</v>
      </c>
      <c r="N17" s="69" t="str">
        <f t="shared" si="2"/>
        <v>AAAA</v>
      </c>
      <c r="O17" s="69" t="str">
        <f t="shared" si="3"/>
        <v>julho</v>
      </c>
      <c r="P17" s="69" t="str">
        <f t="shared" si="4"/>
        <v>AAAA</v>
      </c>
      <c r="Q17" s="69" t="str">
        <f t="shared" si="5"/>
        <v>abril</v>
      </c>
      <c r="R17" s="69" t="str">
        <f t="shared" si="6"/>
        <v>AAAA</v>
      </c>
      <c r="S17" s="63"/>
      <c r="T17" s="63"/>
      <c r="U17" s="63"/>
      <c r="V17" s="63"/>
      <c r="W17" s="63"/>
      <c r="X17" s="63"/>
      <c r="Y17" s="63"/>
    </row>
    <row r="18" ht="14.25" customHeight="1">
      <c r="A18" s="64">
        <v>10662.0</v>
      </c>
      <c r="B18" s="65" t="s">
        <v>77</v>
      </c>
      <c r="C18" s="66" t="s">
        <v>98</v>
      </c>
      <c r="D18" s="67">
        <v>810.0</v>
      </c>
      <c r="E18" s="67"/>
      <c r="F18" s="67">
        <v>150.0</v>
      </c>
      <c r="G18" s="67">
        <f>BASE!$F18-BASE!$E18</f>
        <v>150</v>
      </c>
      <c r="H18" s="68">
        <v>44316.0</v>
      </c>
      <c r="I18" s="68">
        <v>44367.0</v>
      </c>
      <c r="J18" s="68"/>
      <c r="K18" s="69" t="s">
        <v>79</v>
      </c>
      <c r="L18" s="69" t="s">
        <v>85</v>
      </c>
      <c r="M18" s="69" t="str">
        <f t="shared" si="1"/>
        <v/>
      </c>
      <c r="N18" s="69" t="str">
        <f t="shared" si="2"/>
        <v/>
      </c>
      <c r="O18" s="69" t="str">
        <f t="shared" si="3"/>
        <v>junho</v>
      </c>
      <c r="P18" s="69" t="str">
        <f t="shared" si="4"/>
        <v>AAAA</v>
      </c>
      <c r="Q18" s="69" t="str">
        <f t="shared" si="5"/>
        <v>abril</v>
      </c>
      <c r="R18" s="69" t="str">
        <f t="shared" si="6"/>
        <v>AAAA</v>
      </c>
      <c r="S18" s="63"/>
      <c r="T18" s="63"/>
      <c r="U18" s="63"/>
      <c r="V18" s="63"/>
      <c r="W18" s="63"/>
      <c r="X18" s="63"/>
      <c r="Y18" s="63"/>
    </row>
    <row r="19" ht="14.25" customHeight="1">
      <c r="A19" s="64">
        <v>10667.0</v>
      </c>
      <c r="B19" s="65" t="s">
        <v>77</v>
      </c>
      <c r="C19" s="66" t="s">
        <v>99</v>
      </c>
      <c r="D19" s="67">
        <v>1000.0</v>
      </c>
      <c r="E19" s="67"/>
      <c r="F19" s="67">
        <v>210.0</v>
      </c>
      <c r="G19" s="67">
        <f>BASE!$F19-BASE!$E19</f>
        <v>210</v>
      </c>
      <c r="H19" s="68">
        <v>44321.0</v>
      </c>
      <c r="I19" s="68">
        <v>44428.0</v>
      </c>
      <c r="J19" s="68"/>
      <c r="K19" s="69" t="s">
        <v>79</v>
      </c>
      <c r="L19" s="69" t="s">
        <v>80</v>
      </c>
      <c r="M19" s="69" t="str">
        <f t="shared" si="1"/>
        <v/>
      </c>
      <c r="N19" s="69" t="str">
        <f t="shared" si="2"/>
        <v/>
      </c>
      <c r="O19" s="69" t="str">
        <f t="shared" si="3"/>
        <v>agosto</v>
      </c>
      <c r="P19" s="69" t="str">
        <f t="shared" si="4"/>
        <v>AAAA</v>
      </c>
      <c r="Q19" s="69" t="str">
        <f t="shared" si="5"/>
        <v>maio</v>
      </c>
      <c r="R19" s="69" t="str">
        <f t="shared" si="6"/>
        <v>AAAA</v>
      </c>
      <c r="S19" s="63"/>
      <c r="T19" s="63"/>
      <c r="U19" s="63"/>
      <c r="V19" s="63"/>
      <c r="W19" s="63"/>
      <c r="X19" s="63"/>
      <c r="Y19" s="63"/>
    </row>
    <row r="20" ht="14.25" customHeight="1">
      <c r="A20" s="64">
        <v>10677.0</v>
      </c>
      <c r="B20" s="65" t="s">
        <v>77</v>
      </c>
      <c r="C20" s="66" t="s">
        <v>100</v>
      </c>
      <c r="D20" s="67">
        <v>0.0</v>
      </c>
      <c r="E20" s="67"/>
      <c r="F20" s="67">
        <v>140.0</v>
      </c>
      <c r="G20" s="67">
        <f>BASE!$F20-BASE!$E20</f>
        <v>140</v>
      </c>
      <c r="H20" s="68">
        <v>44331.0</v>
      </c>
      <c r="I20" s="68">
        <v>44367.0</v>
      </c>
      <c r="J20" s="68">
        <v>44351.0</v>
      </c>
      <c r="K20" s="69" t="s">
        <v>82</v>
      </c>
      <c r="L20" s="69" t="s">
        <v>85</v>
      </c>
      <c r="M20" s="69" t="str">
        <f t="shared" si="1"/>
        <v>junho</v>
      </c>
      <c r="N20" s="69" t="str">
        <f t="shared" si="2"/>
        <v>AAAA</v>
      </c>
      <c r="O20" s="69" t="str">
        <f t="shared" si="3"/>
        <v>junho</v>
      </c>
      <c r="P20" s="69" t="str">
        <f t="shared" si="4"/>
        <v>AAAA</v>
      </c>
      <c r="Q20" s="69" t="str">
        <f t="shared" si="5"/>
        <v>maio</v>
      </c>
      <c r="R20" s="69" t="str">
        <f t="shared" si="6"/>
        <v>AAAA</v>
      </c>
      <c r="S20" s="63"/>
      <c r="T20" s="63"/>
      <c r="U20" s="63"/>
      <c r="V20" s="63"/>
      <c r="W20" s="63"/>
      <c r="X20" s="63"/>
      <c r="Y20" s="63"/>
    </row>
    <row r="21" ht="14.25" customHeight="1">
      <c r="A21" s="64">
        <v>10681.0</v>
      </c>
      <c r="B21" s="65" t="s">
        <v>77</v>
      </c>
      <c r="C21" s="66" t="s">
        <v>101</v>
      </c>
      <c r="D21" s="67">
        <v>400.0</v>
      </c>
      <c r="E21" s="67"/>
      <c r="F21" s="67">
        <v>130.0</v>
      </c>
      <c r="G21" s="67">
        <f>BASE!$F21-BASE!$E21</f>
        <v>130</v>
      </c>
      <c r="H21" s="68">
        <v>44333.0</v>
      </c>
      <c r="I21" s="68">
        <v>44367.0</v>
      </c>
      <c r="J21" s="68"/>
      <c r="K21" s="69" t="s">
        <v>79</v>
      </c>
      <c r="L21" s="69" t="s">
        <v>85</v>
      </c>
      <c r="M21" s="69" t="str">
        <f t="shared" si="1"/>
        <v/>
      </c>
      <c r="N21" s="69" t="str">
        <f t="shared" si="2"/>
        <v/>
      </c>
      <c r="O21" s="69" t="str">
        <f t="shared" si="3"/>
        <v>junho</v>
      </c>
      <c r="P21" s="69" t="str">
        <f t="shared" si="4"/>
        <v>AAAA</v>
      </c>
      <c r="Q21" s="69" t="str">
        <f t="shared" si="5"/>
        <v>maio</v>
      </c>
      <c r="R21" s="69" t="str">
        <f t="shared" si="6"/>
        <v>AAAA</v>
      </c>
      <c r="S21" s="63"/>
      <c r="T21" s="63"/>
      <c r="U21" s="63"/>
      <c r="V21" s="63"/>
      <c r="W21" s="63"/>
      <c r="X21" s="63"/>
      <c r="Y21" s="63"/>
    </row>
    <row r="22" ht="14.25" customHeight="1">
      <c r="A22" s="64">
        <v>10685.0</v>
      </c>
      <c r="B22" s="65" t="s">
        <v>77</v>
      </c>
      <c r="C22" s="66" t="s">
        <v>97</v>
      </c>
      <c r="D22" s="67">
        <v>600.0</v>
      </c>
      <c r="E22" s="67"/>
      <c r="F22" s="67">
        <v>184.96</v>
      </c>
      <c r="G22" s="67">
        <f>BASE!$F22-BASE!$E22</f>
        <v>184.96</v>
      </c>
      <c r="H22" s="68">
        <v>44335.0</v>
      </c>
      <c r="I22" s="68">
        <v>44367.0</v>
      </c>
      <c r="J22" s="68">
        <v>44673.0</v>
      </c>
      <c r="K22" s="69" t="s">
        <v>79</v>
      </c>
      <c r="L22" s="69" t="s">
        <v>80</v>
      </c>
      <c r="M22" s="69" t="str">
        <f t="shared" si="1"/>
        <v>abril</v>
      </c>
      <c r="N22" s="69" t="str">
        <f t="shared" si="2"/>
        <v>AAAA</v>
      </c>
      <c r="O22" s="69" t="str">
        <f t="shared" si="3"/>
        <v>junho</v>
      </c>
      <c r="P22" s="69" t="str">
        <f t="shared" si="4"/>
        <v>AAAA</v>
      </c>
      <c r="Q22" s="69" t="str">
        <f t="shared" si="5"/>
        <v>maio</v>
      </c>
      <c r="R22" s="69" t="str">
        <f t="shared" si="6"/>
        <v>AAAA</v>
      </c>
      <c r="S22" s="63"/>
      <c r="T22" s="63"/>
      <c r="U22" s="63"/>
      <c r="V22" s="63"/>
      <c r="W22" s="63"/>
      <c r="X22" s="63"/>
      <c r="Y22" s="63"/>
    </row>
    <row r="23" ht="14.25" customHeight="1">
      <c r="A23" s="64">
        <v>10695.0</v>
      </c>
      <c r="B23" s="65" t="s">
        <v>77</v>
      </c>
      <c r="C23" s="66" t="s">
        <v>102</v>
      </c>
      <c r="D23" s="67">
        <v>400.0</v>
      </c>
      <c r="E23" s="67"/>
      <c r="F23" s="67">
        <v>150.0</v>
      </c>
      <c r="G23" s="67">
        <f>BASE!$F23-BASE!$E23</f>
        <v>150</v>
      </c>
      <c r="H23" s="68">
        <v>44337.0</v>
      </c>
      <c r="I23" s="68">
        <v>44367.0</v>
      </c>
      <c r="J23" s="68">
        <v>44607.0</v>
      </c>
      <c r="K23" s="69" t="s">
        <v>82</v>
      </c>
      <c r="L23" s="69" t="s">
        <v>85</v>
      </c>
      <c r="M23" s="69" t="str">
        <f t="shared" si="1"/>
        <v>fevereiro</v>
      </c>
      <c r="N23" s="69" t="str">
        <f t="shared" si="2"/>
        <v>AAAA</v>
      </c>
      <c r="O23" s="69" t="str">
        <f t="shared" si="3"/>
        <v>junho</v>
      </c>
      <c r="P23" s="69" t="str">
        <f t="shared" si="4"/>
        <v>AAAA</v>
      </c>
      <c r="Q23" s="69" t="str">
        <f t="shared" si="5"/>
        <v>maio</v>
      </c>
      <c r="R23" s="69" t="str">
        <f t="shared" si="6"/>
        <v>AAAA</v>
      </c>
      <c r="S23" s="63"/>
      <c r="T23" s="63"/>
      <c r="U23" s="63"/>
      <c r="V23" s="63"/>
      <c r="W23" s="63"/>
      <c r="X23" s="63"/>
      <c r="Y23" s="63"/>
    </row>
    <row r="24" ht="14.25" customHeight="1">
      <c r="A24" s="64">
        <v>10773.0</v>
      </c>
      <c r="B24" s="65" t="s">
        <v>77</v>
      </c>
      <c r="C24" s="66" t="s">
        <v>103</v>
      </c>
      <c r="D24" s="67">
        <v>600.0</v>
      </c>
      <c r="E24" s="67"/>
      <c r="F24" s="67">
        <v>175.0</v>
      </c>
      <c r="G24" s="67">
        <f>BASE!$F24-BASE!$E24</f>
        <v>175</v>
      </c>
      <c r="H24" s="68">
        <v>44363.0</v>
      </c>
      <c r="I24" s="68">
        <v>44397.0</v>
      </c>
      <c r="J24" s="68"/>
      <c r="K24" s="69" t="s">
        <v>79</v>
      </c>
      <c r="L24" s="69" t="s">
        <v>80</v>
      </c>
      <c r="M24" s="69" t="str">
        <f t="shared" si="1"/>
        <v/>
      </c>
      <c r="N24" s="69" t="str">
        <f t="shared" si="2"/>
        <v/>
      </c>
      <c r="O24" s="69" t="str">
        <f t="shared" si="3"/>
        <v>julho</v>
      </c>
      <c r="P24" s="69" t="str">
        <f t="shared" si="4"/>
        <v>AAAA</v>
      </c>
      <c r="Q24" s="69" t="str">
        <f t="shared" si="5"/>
        <v>junho</v>
      </c>
      <c r="R24" s="69" t="str">
        <f t="shared" si="6"/>
        <v>AAAA</v>
      </c>
      <c r="S24" s="63"/>
      <c r="T24" s="63"/>
      <c r="U24" s="63"/>
      <c r="V24" s="63"/>
      <c r="W24" s="63"/>
      <c r="X24" s="63"/>
      <c r="Y24" s="63"/>
    </row>
    <row r="25" ht="14.25" customHeight="1">
      <c r="A25" s="64">
        <v>10780.0</v>
      </c>
      <c r="B25" s="65" t="s">
        <v>77</v>
      </c>
      <c r="C25" s="66" t="s">
        <v>104</v>
      </c>
      <c r="D25" s="67">
        <v>700.0</v>
      </c>
      <c r="E25" s="67"/>
      <c r="F25" s="67">
        <v>150.0</v>
      </c>
      <c r="G25" s="67">
        <f>BASE!$F25-BASE!$E25</f>
        <v>150</v>
      </c>
      <c r="H25" s="68">
        <v>44368.0</v>
      </c>
      <c r="I25" s="68">
        <v>44397.0</v>
      </c>
      <c r="J25" s="68">
        <v>44434.0</v>
      </c>
      <c r="K25" s="69" t="s">
        <v>82</v>
      </c>
      <c r="L25" s="69" t="s">
        <v>85</v>
      </c>
      <c r="M25" s="69" t="str">
        <f t="shared" si="1"/>
        <v>agosto</v>
      </c>
      <c r="N25" s="69" t="str">
        <f t="shared" si="2"/>
        <v>AAAA</v>
      </c>
      <c r="O25" s="69" t="str">
        <f t="shared" si="3"/>
        <v>julho</v>
      </c>
      <c r="P25" s="69" t="str">
        <f t="shared" si="4"/>
        <v>AAAA</v>
      </c>
      <c r="Q25" s="69" t="str">
        <f t="shared" si="5"/>
        <v>junho</v>
      </c>
      <c r="R25" s="69" t="str">
        <f t="shared" si="6"/>
        <v>AAAA</v>
      </c>
      <c r="S25" s="63"/>
      <c r="T25" s="63"/>
      <c r="U25" s="63"/>
      <c r="V25" s="63"/>
      <c r="W25" s="63"/>
      <c r="X25" s="63"/>
      <c r="Y25" s="63"/>
    </row>
    <row r="26" ht="14.25" customHeight="1">
      <c r="A26" s="64">
        <v>10781.0</v>
      </c>
      <c r="B26" s="65" t="s">
        <v>77</v>
      </c>
      <c r="C26" s="66" t="s">
        <v>105</v>
      </c>
      <c r="D26" s="67">
        <v>860.0</v>
      </c>
      <c r="E26" s="67"/>
      <c r="F26" s="67">
        <v>150.0</v>
      </c>
      <c r="G26" s="67">
        <f>BASE!$F26-BASE!$E26</f>
        <v>150</v>
      </c>
      <c r="H26" s="68">
        <v>44368.0</v>
      </c>
      <c r="I26" s="68">
        <v>44397.0</v>
      </c>
      <c r="J26" s="68">
        <v>44434.0</v>
      </c>
      <c r="K26" s="69" t="s">
        <v>82</v>
      </c>
      <c r="L26" s="69" t="s">
        <v>85</v>
      </c>
      <c r="M26" s="69" t="str">
        <f t="shared" si="1"/>
        <v>agosto</v>
      </c>
      <c r="N26" s="69" t="str">
        <f t="shared" si="2"/>
        <v>AAAA</v>
      </c>
      <c r="O26" s="69" t="str">
        <f t="shared" si="3"/>
        <v>julho</v>
      </c>
      <c r="P26" s="69" t="str">
        <f t="shared" si="4"/>
        <v>AAAA</v>
      </c>
      <c r="Q26" s="69" t="str">
        <f t="shared" si="5"/>
        <v>junho</v>
      </c>
      <c r="R26" s="69" t="str">
        <f t="shared" si="6"/>
        <v>AAAA</v>
      </c>
      <c r="S26" s="63"/>
      <c r="T26" s="63"/>
      <c r="U26" s="63"/>
      <c r="V26" s="63"/>
      <c r="W26" s="63"/>
      <c r="X26" s="63"/>
      <c r="Y26" s="63"/>
    </row>
    <row r="27" ht="14.25" customHeight="1">
      <c r="A27" s="64">
        <v>10809.0</v>
      </c>
      <c r="B27" s="65" t="s">
        <v>77</v>
      </c>
      <c r="C27" s="66" t="s">
        <v>106</v>
      </c>
      <c r="D27" s="67">
        <v>860.0</v>
      </c>
      <c r="E27" s="67"/>
      <c r="F27" s="67">
        <v>150.0</v>
      </c>
      <c r="G27" s="67">
        <f>BASE!$F27-BASE!$E27</f>
        <v>150</v>
      </c>
      <c r="H27" s="68">
        <v>44377.0</v>
      </c>
      <c r="I27" s="68">
        <v>44428.0</v>
      </c>
      <c r="J27" s="68">
        <v>44434.0</v>
      </c>
      <c r="K27" s="69" t="s">
        <v>82</v>
      </c>
      <c r="L27" s="69" t="s">
        <v>85</v>
      </c>
      <c r="M27" s="69" t="str">
        <f t="shared" si="1"/>
        <v>agosto</v>
      </c>
      <c r="N27" s="69" t="str">
        <f t="shared" si="2"/>
        <v>AAAA</v>
      </c>
      <c r="O27" s="69" t="str">
        <f t="shared" si="3"/>
        <v>agosto</v>
      </c>
      <c r="P27" s="69" t="str">
        <f t="shared" si="4"/>
        <v>AAAA</v>
      </c>
      <c r="Q27" s="69" t="str">
        <f t="shared" si="5"/>
        <v>junho</v>
      </c>
      <c r="R27" s="69" t="str">
        <f t="shared" si="6"/>
        <v>AAAA</v>
      </c>
      <c r="S27" s="63"/>
      <c r="T27" s="63"/>
      <c r="U27" s="63"/>
      <c r="V27" s="63"/>
      <c r="W27" s="63"/>
      <c r="X27" s="63"/>
      <c r="Y27" s="63"/>
    </row>
    <row r="28" ht="14.25" customHeight="1">
      <c r="A28" s="64">
        <v>10835.0</v>
      </c>
      <c r="B28" s="65" t="s">
        <v>77</v>
      </c>
      <c r="C28" s="66" t="s">
        <v>107</v>
      </c>
      <c r="D28" s="67">
        <v>400.0</v>
      </c>
      <c r="E28" s="67"/>
      <c r="F28" s="67">
        <v>150.0</v>
      </c>
      <c r="G28" s="67">
        <f>BASE!$F28-BASE!$E28</f>
        <v>150</v>
      </c>
      <c r="H28" s="68">
        <v>44390.0</v>
      </c>
      <c r="I28" s="68">
        <v>44397.0</v>
      </c>
      <c r="J28" s="68"/>
      <c r="K28" s="69" t="s">
        <v>79</v>
      </c>
      <c r="L28" s="69" t="s">
        <v>80</v>
      </c>
      <c r="M28" s="69" t="str">
        <f t="shared" si="1"/>
        <v/>
      </c>
      <c r="N28" s="69" t="str">
        <f t="shared" si="2"/>
        <v/>
      </c>
      <c r="O28" s="69" t="str">
        <f t="shared" si="3"/>
        <v>julho</v>
      </c>
      <c r="P28" s="69" t="str">
        <f t="shared" si="4"/>
        <v>AAAA</v>
      </c>
      <c r="Q28" s="69" t="str">
        <f t="shared" si="5"/>
        <v>julho</v>
      </c>
      <c r="R28" s="69" t="str">
        <f t="shared" si="6"/>
        <v>AAAA</v>
      </c>
      <c r="S28" s="63"/>
      <c r="T28" s="63"/>
      <c r="U28" s="63"/>
      <c r="V28" s="63"/>
      <c r="W28" s="63"/>
      <c r="X28" s="63"/>
      <c r="Y28" s="63"/>
    </row>
    <row r="29" ht="14.25" customHeight="1">
      <c r="A29" s="64">
        <v>10876.0</v>
      </c>
      <c r="B29" s="65" t="s">
        <v>77</v>
      </c>
      <c r="C29" s="66" t="s">
        <v>108</v>
      </c>
      <c r="D29" s="67">
        <v>670.0</v>
      </c>
      <c r="E29" s="67"/>
      <c r="F29" s="67">
        <v>150.0</v>
      </c>
      <c r="G29" s="67">
        <f>BASE!$F29-BASE!$E29</f>
        <v>150</v>
      </c>
      <c r="H29" s="68">
        <v>44408.0</v>
      </c>
      <c r="I29" s="68">
        <v>44489.0</v>
      </c>
      <c r="J29" s="68">
        <v>44488.0</v>
      </c>
      <c r="K29" s="69" t="s">
        <v>82</v>
      </c>
      <c r="L29" s="69" t="s">
        <v>85</v>
      </c>
      <c r="M29" s="69" t="str">
        <f t="shared" si="1"/>
        <v>outubro</v>
      </c>
      <c r="N29" s="69" t="str">
        <f t="shared" si="2"/>
        <v>AAAA</v>
      </c>
      <c r="O29" s="69" t="str">
        <f t="shared" si="3"/>
        <v>outubro</v>
      </c>
      <c r="P29" s="69" t="str">
        <f t="shared" si="4"/>
        <v>AAAA</v>
      </c>
      <c r="Q29" s="69" t="str">
        <f t="shared" si="5"/>
        <v>julho</v>
      </c>
      <c r="R29" s="69" t="str">
        <f t="shared" si="6"/>
        <v>AAAA</v>
      </c>
      <c r="S29" s="63"/>
      <c r="T29" s="63"/>
      <c r="U29" s="63"/>
      <c r="V29" s="63"/>
      <c r="W29" s="63"/>
      <c r="X29" s="63"/>
      <c r="Y29" s="63"/>
    </row>
    <row r="30" ht="14.25" customHeight="1">
      <c r="A30" s="64">
        <v>10877.0</v>
      </c>
      <c r="B30" s="65" t="s">
        <v>77</v>
      </c>
      <c r="C30" s="66" t="s">
        <v>109</v>
      </c>
      <c r="D30" s="67">
        <v>670.0</v>
      </c>
      <c r="E30" s="67"/>
      <c r="F30" s="67">
        <v>150.0</v>
      </c>
      <c r="G30" s="67">
        <f>BASE!$F30-BASE!$E30</f>
        <v>150</v>
      </c>
      <c r="H30" s="68">
        <v>44408.0</v>
      </c>
      <c r="I30" s="68">
        <v>44489.0</v>
      </c>
      <c r="J30" s="68">
        <v>44488.0</v>
      </c>
      <c r="K30" s="69" t="s">
        <v>82</v>
      </c>
      <c r="L30" s="69" t="s">
        <v>85</v>
      </c>
      <c r="M30" s="69" t="str">
        <f t="shared" si="1"/>
        <v>outubro</v>
      </c>
      <c r="N30" s="69" t="str">
        <f t="shared" si="2"/>
        <v>AAAA</v>
      </c>
      <c r="O30" s="69" t="str">
        <f t="shared" si="3"/>
        <v>outubro</v>
      </c>
      <c r="P30" s="69" t="str">
        <f t="shared" si="4"/>
        <v>AAAA</v>
      </c>
      <c r="Q30" s="69" t="str">
        <f t="shared" si="5"/>
        <v>julho</v>
      </c>
      <c r="R30" s="69" t="str">
        <f t="shared" si="6"/>
        <v>AAAA</v>
      </c>
      <c r="S30" s="63"/>
      <c r="T30" s="63"/>
      <c r="U30" s="63"/>
      <c r="V30" s="63"/>
      <c r="W30" s="63"/>
      <c r="X30" s="63"/>
      <c r="Y30" s="63"/>
    </row>
    <row r="31" ht="14.25" customHeight="1">
      <c r="A31" s="64">
        <v>10878.0</v>
      </c>
      <c r="B31" s="65" t="s">
        <v>77</v>
      </c>
      <c r="C31" s="66" t="s">
        <v>110</v>
      </c>
      <c r="D31" s="67">
        <v>670.0</v>
      </c>
      <c r="E31" s="67"/>
      <c r="F31" s="67">
        <v>150.0</v>
      </c>
      <c r="G31" s="67">
        <f>BASE!$F31-BASE!$E31</f>
        <v>150</v>
      </c>
      <c r="H31" s="68">
        <v>44408.0</v>
      </c>
      <c r="I31" s="68">
        <v>44489.0</v>
      </c>
      <c r="J31" s="68">
        <v>44488.0</v>
      </c>
      <c r="K31" s="69" t="s">
        <v>82</v>
      </c>
      <c r="L31" s="69" t="s">
        <v>85</v>
      </c>
      <c r="M31" s="69" t="str">
        <f t="shared" si="1"/>
        <v>outubro</v>
      </c>
      <c r="N31" s="69" t="str">
        <f t="shared" si="2"/>
        <v>AAAA</v>
      </c>
      <c r="O31" s="69" t="str">
        <f t="shared" si="3"/>
        <v>outubro</v>
      </c>
      <c r="P31" s="69" t="str">
        <f t="shared" si="4"/>
        <v>AAAA</v>
      </c>
      <c r="Q31" s="69" t="str">
        <f t="shared" si="5"/>
        <v>julho</v>
      </c>
      <c r="R31" s="69" t="str">
        <f t="shared" si="6"/>
        <v>AAAA</v>
      </c>
      <c r="S31" s="63"/>
      <c r="T31" s="63"/>
      <c r="U31" s="63"/>
      <c r="V31" s="63"/>
      <c r="W31" s="63"/>
      <c r="X31" s="63"/>
      <c r="Y31" s="63"/>
    </row>
    <row r="32" ht="14.25" customHeight="1">
      <c r="A32" s="64">
        <v>10894.0</v>
      </c>
      <c r="B32" s="65" t="s">
        <v>77</v>
      </c>
      <c r="C32" s="66" t="s">
        <v>111</v>
      </c>
      <c r="D32" s="67">
        <v>1100.0</v>
      </c>
      <c r="E32" s="67"/>
      <c r="F32" s="67">
        <v>180.0</v>
      </c>
      <c r="G32" s="67">
        <f>BASE!$F32-BASE!$E32</f>
        <v>180</v>
      </c>
      <c r="H32" s="68">
        <v>44417.0</v>
      </c>
      <c r="I32" s="68">
        <v>44459.0</v>
      </c>
      <c r="J32" s="68"/>
      <c r="K32" s="69" t="s">
        <v>79</v>
      </c>
      <c r="L32" s="69" t="s">
        <v>85</v>
      </c>
      <c r="M32" s="69" t="str">
        <f t="shared" si="1"/>
        <v/>
      </c>
      <c r="N32" s="69" t="str">
        <f t="shared" si="2"/>
        <v/>
      </c>
      <c r="O32" s="69" t="str">
        <f t="shared" si="3"/>
        <v>setembro</v>
      </c>
      <c r="P32" s="69" t="str">
        <f t="shared" si="4"/>
        <v>AAAA</v>
      </c>
      <c r="Q32" s="69" t="str">
        <f t="shared" si="5"/>
        <v>agosto</v>
      </c>
      <c r="R32" s="69" t="str">
        <f t="shared" si="6"/>
        <v>AAAA</v>
      </c>
      <c r="S32" s="63"/>
      <c r="T32" s="63"/>
      <c r="U32" s="63"/>
      <c r="V32" s="63"/>
      <c r="W32" s="63"/>
      <c r="X32" s="63"/>
      <c r="Y32" s="63"/>
    </row>
    <row r="33" ht="14.25" customHeight="1">
      <c r="A33" s="64">
        <v>10904.0</v>
      </c>
      <c r="B33" s="65" t="s">
        <v>77</v>
      </c>
      <c r="C33" s="66" t="s">
        <v>112</v>
      </c>
      <c r="D33" s="67">
        <v>0.0</v>
      </c>
      <c r="E33" s="67"/>
      <c r="F33" s="67">
        <v>130.0</v>
      </c>
      <c r="G33" s="67">
        <f>BASE!$F33-BASE!$E33</f>
        <v>130</v>
      </c>
      <c r="H33" s="68">
        <v>44420.0</v>
      </c>
      <c r="I33" s="68">
        <v>44459.0</v>
      </c>
      <c r="J33" s="68"/>
      <c r="K33" s="69" t="s">
        <v>79</v>
      </c>
      <c r="L33" s="69" t="s">
        <v>80</v>
      </c>
      <c r="M33" s="69" t="str">
        <f t="shared" si="1"/>
        <v/>
      </c>
      <c r="N33" s="69" t="str">
        <f t="shared" si="2"/>
        <v/>
      </c>
      <c r="O33" s="69" t="str">
        <f t="shared" si="3"/>
        <v>setembro</v>
      </c>
      <c r="P33" s="69" t="str">
        <f t="shared" si="4"/>
        <v>AAAA</v>
      </c>
      <c r="Q33" s="69" t="str">
        <f t="shared" si="5"/>
        <v>agosto</v>
      </c>
      <c r="R33" s="69" t="str">
        <f t="shared" si="6"/>
        <v>AAAA</v>
      </c>
      <c r="S33" s="63"/>
      <c r="T33" s="63"/>
      <c r="U33" s="63"/>
      <c r="V33" s="63"/>
      <c r="W33" s="63"/>
      <c r="X33" s="63"/>
      <c r="Y33" s="63"/>
    </row>
    <row r="34" ht="14.25" customHeight="1">
      <c r="A34" s="64">
        <v>10931.0</v>
      </c>
      <c r="B34" s="65" t="s">
        <v>77</v>
      </c>
      <c r="C34" s="66" t="s">
        <v>113</v>
      </c>
      <c r="D34" s="67">
        <v>300.0</v>
      </c>
      <c r="E34" s="67"/>
      <c r="F34" s="67">
        <v>120.0</v>
      </c>
      <c r="G34" s="67">
        <f>BASE!$F34-BASE!$E34</f>
        <v>120</v>
      </c>
      <c r="H34" s="68">
        <v>44433.0</v>
      </c>
      <c r="I34" s="68">
        <v>44489.0</v>
      </c>
      <c r="J34" s="68"/>
      <c r="K34" s="69" t="s">
        <v>79</v>
      </c>
      <c r="L34" s="69" t="s">
        <v>85</v>
      </c>
      <c r="M34" s="69" t="str">
        <f t="shared" si="1"/>
        <v/>
      </c>
      <c r="N34" s="69" t="str">
        <f t="shared" si="2"/>
        <v/>
      </c>
      <c r="O34" s="69" t="str">
        <f t="shared" si="3"/>
        <v>outubro</v>
      </c>
      <c r="P34" s="69" t="str">
        <f t="shared" si="4"/>
        <v>AAAA</v>
      </c>
      <c r="Q34" s="69" t="str">
        <f t="shared" si="5"/>
        <v>agosto</v>
      </c>
      <c r="R34" s="69" t="str">
        <f t="shared" si="6"/>
        <v>AAAA</v>
      </c>
      <c r="S34" s="63"/>
      <c r="T34" s="63"/>
      <c r="U34" s="63"/>
      <c r="V34" s="63"/>
      <c r="W34" s="63"/>
      <c r="X34" s="63"/>
      <c r="Y34" s="63"/>
    </row>
    <row r="35" ht="14.25" customHeight="1">
      <c r="A35" s="64">
        <v>10939.0</v>
      </c>
      <c r="B35" s="65" t="s">
        <v>77</v>
      </c>
      <c r="C35" s="66" t="s">
        <v>114</v>
      </c>
      <c r="D35" s="67">
        <v>900.0</v>
      </c>
      <c r="E35" s="67"/>
      <c r="F35" s="67">
        <v>170.0</v>
      </c>
      <c r="G35" s="67">
        <f>BASE!$F35-BASE!$E35</f>
        <v>170</v>
      </c>
      <c r="H35" s="68">
        <v>44435.0</v>
      </c>
      <c r="I35" s="68">
        <v>44489.0</v>
      </c>
      <c r="J35" s="68">
        <v>44839.0</v>
      </c>
      <c r="K35" s="69" t="s">
        <v>82</v>
      </c>
      <c r="L35" s="69" t="s">
        <v>85</v>
      </c>
      <c r="M35" s="69" t="str">
        <f t="shared" si="1"/>
        <v>outubro</v>
      </c>
      <c r="N35" s="69" t="str">
        <f t="shared" si="2"/>
        <v>AAAA</v>
      </c>
      <c r="O35" s="69" t="str">
        <f t="shared" si="3"/>
        <v>outubro</v>
      </c>
      <c r="P35" s="69" t="str">
        <f t="shared" si="4"/>
        <v>AAAA</v>
      </c>
      <c r="Q35" s="69" t="str">
        <f t="shared" si="5"/>
        <v>agosto</v>
      </c>
      <c r="R35" s="69" t="str">
        <f t="shared" si="6"/>
        <v>AAAA</v>
      </c>
      <c r="S35" s="63"/>
      <c r="T35" s="63"/>
      <c r="U35" s="63"/>
      <c r="V35" s="63"/>
      <c r="W35" s="63"/>
      <c r="X35" s="63"/>
      <c r="Y35" s="63"/>
    </row>
    <row r="36" ht="14.25" customHeight="1">
      <c r="A36" s="64">
        <v>10966.0</v>
      </c>
      <c r="B36" s="65" t="s">
        <v>77</v>
      </c>
      <c r="C36" s="66" t="s">
        <v>115</v>
      </c>
      <c r="D36" s="67">
        <v>1200.0</v>
      </c>
      <c r="E36" s="67"/>
      <c r="F36" s="67">
        <v>130.0</v>
      </c>
      <c r="G36" s="67">
        <f>BASE!$F36-BASE!$E36</f>
        <v>130</v>
      </c>
      <c r="H36" s="68">
        <v>44439.0</v>
      </c>
      <c r="I36" s="68">
        <v>44520.0</v>
      </c>
      <c r="J36" s="68"/>
      <c r="K36" s="69" t="s">
        <v>79</v>
      </c>
      <c r="L36" s="69" t="s">
        <v>80</v>
      </c>
      <c r="M36" s="69" t="str">
        <f t="shared" si="1"/>
        <v/>
      </c>
      <c r="N36" s="69" t="str">
        <f t="shared" si="2"/>
        <v/>
      </c>
      <c r="O36" s="69" t="str">
        <f t="shared" si="3"/>
        <v>novembro</v>
      </c>
      <c r="P36" s="69" t="str">
        <f t="shared" si="4"/>
        <v>AAAA</v>
      </c>
      <c r="Q36" s="69" t="str">
        <f t="shared" si="5"/>
        <v>agosto</v>
      </c>
      <c r="R36" s="69" t="str">
        <f t="shared" si="6"/>
        <v>AAAA</v>
      </c>
      <c r="S36" s="63"/>
      <c r="T36" s="63"/>
      <c r="U36" s="63"/>
      <c r="V36" s="63"/>
      <c r="W36" s="63"/>
      <c r="X36" s="63"/>
      <c r="Y36" s="63"/>
    </row>
    <row r="37" ht="14.25" customHeight="1">
      <c r="A37" s="64">
        <v>10973.0</v>
      </c>
      <c r="B37" s="65" t="s">
        <v>77</v>
      </c>
      <c r="C37" s="66" t="s">
        <v>116</v>
      </c>
      <c r="D37" s="67">
        <v>900.0</v>
      </c>
      <c r="E37" s="67"/>
      <c r="F37" s="67">
        <v>150.0</v>
      </c>
      <c r="G37" s="67">
        <f>BASE!$F37-BASE!$E37</f>
        <v>150</v>
      </c>
      <c r="H37" s="68">
        <v>44439.0</v>
      </c>
      <c r="I37" s="68">
        <v>44520.0</v>
      </c>
      <c r="J37" s="68">
        <v>44538.0</v>
      </c>
      <c r="K37" s="69" t="s">
        <v>82</v>
      </c>
      <c r="L37" s="69" t="s">
        <v>85</v>
      </c>
      <c r="M37" s="69" t="str">
        <f t="shared" si="1"/>
        <v>dezembro</v>
      </c>
      <c r="N37" s="69" t="str">
        <f t="shared" si="2"/>
        <v>AAAA</v>
      </c>
      <c r="O37" s="69" t="str">
        <f t="shared" si="3"/>
        <v>novembro</v>
      </c>
      <c r="P37" s="69" t="str">
        <f t="shared" si="4"/>
        <v>AAAA</v>
      </c>
      <c r="Q37" s="69" t="str">
        <f t="shared" si="5"/>
        <v>agosto</v>
      </c>
      <c r="R37" s="69" t="str">
        <f t="shared" si="6"/>
        <v>AAAA</v>
      </c>
      <c r="S37" s="63"/>
      <c r="T37" s="63"/>
      <c r="U37" s="63"/>
      <c r="V37" s="63"/>
      <c r="W37" s="63"/>
      <c r="X37" s="63"/>
      <c r="Y37" s="63"/>
    </row>
    <row r="38" ht="14.25" customHeight="1">
      <c r="A38" s="64">
        <v>10980.0</v>
      </c>
      <c r="B38" s="65" t="s">
        <v>77</v>
      </c>
      <c r="C38" s="66" t="s">
        <v>117</v>
      </c>
      <c r="D38" s="67">
        <v>0.0</v>
      </c>
      <c r="E38" s="67"/>
      <c r="F38" s="67">
        <v>140.0</v>
      </c>
      <c r="G38" s="67">
        <f>BASE!$F38-BASE!$E38</f>
        <v>140</v>
      </c>
      <c r="H38" s="68">
        <v>44442.0</v>
      </c>
      <c r="I38" s="68">
        <v>44459.0</v>
      </c>
      <c r="J38" s="68">
        <v>44592.0</v>
      </c>
      <c r="K38" s="69" t="s">
        <v>82</v>
      </c>
      <c r="L38" s="69" t="s">
        <v>85</v>
      </c>
      <c r="M38" s="69" t="str">
        <f t="shared" si="1"/>
        <v>janeiro</v>
      </c>
      <c r="N38" s="69" t="str">
        <f t="shared" si="2"/>
        <v>AAAA</v>
      </c>
      <c r="O38" s="69" t="str">
        <f t="shared" si="3"/>
        <v>setembro</v>
      </c>
      <c r="P38" s="69" t="str">
        <f t="shared" si="4"/>
        <v>AAAA</v>
      </c>
      <c r="Q38" s="69" t="str">
        <f t="shared" si="5"/>
        <v>setembro</v>
      </c>
      <c r="R38" s="69" t="str">
        <f t="shared" si="6"/>
        <v>AAAA</v>
      </c>
      <c r="S38" s="63"/>
      <c r="T38" s="63"/>
      <c r="U38" s="63"/>
      <c r="V38" s="63"/>
      <c r="W38" s="63"/>
      <c r="X38" s="63"/>
      <c r="Y38" s="63"/>
    </row>
    <row r="39" ht="14.25" customHeight="1">
      <c r="A39" s="64">
        <v>11013.0</v>
      </c>
      <c r="B39" s="65" t="s">
        <v>77</v>
      </c>
      <c r="C39" s="66" t="s">
        <v>118</v>
      </c>
      <c r="D39" s="67">
        <v>500.0</v>
      </c>
      <c r="E39" s="67"/>
      <c r="F39" s="67">
        <v>120.0</v>
      </c>
      <c r="G39" s="67">
        <f>BASE!$F39-BASE!$E39</f>
        <v>120</v>
      </c>
      <c r="H39" s="68">
        <v>44460.0</v>
      </c>
      <c r="I39" s="68">
        <v>44489.0</v>
      </c>
      <c r="J39" s="68"/>
      <c r="K39" s="69" t="s">
        <v>79</v>
      </c>
      <c r="L39" s="69" t="s">
        <v>85</v>
      </c>
      <c r="M39" s="69" t="str">
        <f t="shared" si="1"/>
        <v/>
      </c>
      <c r="N39" s="69" t="str">
        <f t="shared" si="2"/>
        <v/>
      </c>
      <c r="O39" s="69" t="str">
        <f t="shared" si="3"/>
        <v>outubro</v>
      </c>
      <c r="P39" s="69" t="str">
        <f t="shared" si="4"/>
        <v>AAAA</v>
      </c>
      <c r="Q39" s="69" t="str">
        <f t="shared" si="5"/>
        <v>setembro</v>
      </c>
      <c r="R39" s="69" t="str">
        <f t="shared" si="6"/>
        <v>AAAA</v>
      </c>
      <c r="S39" s="63"/>
      <c r="T39" s="63"/>
      <c r="U39" s="63"/>
      <c r="V39" s="63"/>
      <c r="W39" s="63"/>
      <c r="X39" s="63"/>
      <c r="Y39" s="63"/>
    </row>
    <row r="40" ht="14.25" customHeight="1">
      <c r="A40" s="64">
        <v>11014.0</v>
      </c>
      <c r="B40" s="65" t="s">
        <v>77</v>
      </c>
      <c r="C40" s="66" t="s">
        <v>119</v>
      </c>
      <c r="D40" s="67">
        <v>500.0</v>
      </c>
      <c r="E40" s="67"/>
      <c r="F40" s="67">
        <v>120.0</v>
      </c>
      <c r="G40" s="67">
        <f>BASE!$F40-BASE!$E40</f>
        <v>120</v>
      </c>
      <c r="H40" s="68">
        <v>44460.0</v>
      </c>
      <c r="I40" s="68">
        <v>44489.0</v>
      </c>
      <c r="J40" s="68">
        <v>44571.0</v>
      </c>
      <c r="K40" s="69" t="s">
        <v>82</v>
      </c>
      <c r="L40" s="69" t="s">
        <v>85</v>
      </c>
      <c r="M40" s="69" t="str">
        <f t="shared" si="1"/>
        <v>janeiro</v>
      </c>
      <c r="N40" s="69" t="str">
        <f t="shared" si="2"/>
        <v>AAAA</v>
      </c>
      <c r="O40" s="69" t="str">
        <f t="shared" si="3"/>
        <v>outubro</v>
      </c>
      <c r="P40" s="69" t="str">
        <f t="shared" si="4"/>
        <v>AAAA</v>
      </c>
      <c r="Q40" s="69" t="str">
        <f t="shared" si="5"/>
        <v>setembro</v>
      </c>
      <c r="R40" s="69" t="str">
        <f t="shared" si="6"/>
        <v>AAAA</v>
      </c>
      <c r="S40" s="63"/>
      <c r="T40" s="63"/>
      <c r="U40" s="63"/>
      <c r="V40" s="63"/>
      <c r="W40" s="63"/>
      <c r="X40" s="63"/>
      <c r="Y40" s="63"/>
    </row>
    <row r="41" ht="14.25" customHeight="1">
      <c r="A41" s="64">
        <v>11036.0</v>
      </c>
      <c r="B41" s="65" t="s">
        <v>77</v>
      </c>
      <c r="C41" s="66" t="s">
        <v>120</v>
      </c>
      <c r="D41" s="67">
        <v>400.0</v>
      </c>
      <c r="E41" s="67"/>
      <c r="F41" s="67">
        <v>100.0</v>
      </c>
      <c r="G41" s="67">
        <f>BASE!$F41-BASE!$E41</f>
        <v>100</v>
      </c>
      <c r="H41" s="68">
        <v>44466.0</v>
      </c>
      <c r="I41" s="68">
        <v>44520.0</v>
      </c>
      <c r="J41" s="68"/>
      <c r="K41" s="69" t="s">
        <v>79</v>
      </c>
      <c r="L41" s="69" t="s">
        <v>85</v>
      </c>
      <c r="M41" s="69" t="str">
        <f t="shared" si="1"/>
        <v/>
      </c>
      <c r="N41" s="69" t="str">
        <f t="shared" si="2"/>
        <v/>
      </c>
      <c r="O41" s="69" t="str">
        <f t="shared" si="3"/>
        <v>novembro</v>
      </c>
      <c r="P41" s="69" t="str">
        <f t="shared" si="4"/>
        <v>AAAA</v>
      </c>
      <c r="Q41" s="69" t="str">
        <f t="shared" si="5"/>
        <v>setembro</v>
      </c>
      <c r="R41" s="69" t="str">
        <f t="shared" si="6"/>
        <v>AAAA</v>
      </c>
      <c r="S41" s="63"/>
      <c r="T41" s="63"/>
      <c r="U41" s="63"/>
      <c r="V41" s="63"/>
      <c r="W41" s="63"/>
      <c r="X41" s="63"/>
      <c r="Y41" s="63"/>
    </row>
    <row r="42" ht="14.25" customHeight="1">
      <c r="A42" s="64">
        <v>11059.0</v>
      </c>
      <c r="B42" s="65" t="s">
        <v>77</v>
      </c>
      <c r="C42" s="66" t="s">
        <v>121</v>
      </c>
      <c r="D42" s="67">
        <v>1200.0</v>
      </c>
      <c r="E42" s="67"/>
      <c r="F42" s="67">
        <v>150.0</v>
      </c>
      <c r="G42" s="67">
        <f>BASE!$F42-BASE!$E42</f>
        <v>150</v>
      </c>
      <c r="H42" s="68">
        <v>44469.0</v>
      </c>
      <c r="I42" s="68">
        <v>44520.0</v>
      </c>
      <c r="J42" s="68"/>
      <c r="K42" s="69" t="s">
        <v>79</v>
      </c>
      <c r="L42" s="69" t="s">
        <v>85</v>
      </c>
      <c r="M42" s="69" t="str">
        <f t="shared" si="1"/>
        <v/>
      </c>
      <c r="N42" s="69" t="str">
        <f t="shared" si="2"/>
        <v/>
      </c>
      <c r="O42" s="69" t="str">
        <f t="shared" si="3"/>
        <v>novembro</v>
      </c>
      <c r="P42" s="69" t="str">
        <f t="shared" si="4"/>
        <v>AAAA</v>
      </c>
      <c r="Q42" s="69" t="str">
        <f t="shared" si="5"/>
        <v>setembro</v>
      </c>
      <c r="R42" s="69" t="str">
        <f t="shared" si="6"/>
        <v>AAAA</v>
      </c>
      <c r="S42" s="63"/>
      <c r="T42" s="63"/>
      <c r="U42" s="63"/>
      <c r="V42" s="63"/>
      <c r="W42" s="63"/>
      <c r="X42" s="63"/>
      <c r="Y42" s="63"/>
    </row>
    <row r="43" ht="14.25" customHeight="1">
      <c r="A43" s="64">
        <v>11069.0</v>
      </c>
      <c r="B43" s="65" t="s">
        <v>77</v>
      </c>
      <c r="C43" s="66" t="s">
        <v>122</v>
      </c>
      <c r="D43" s="67">
        <v>200.0</v>
      </c>
      <c r="E43" s="67"/>
      <c r="F43" s="67">
        <v>100.0</v>
      </c>
      <c r="G43" s="67">
        <f>BASE!$F43-BASE!$E43</f>
        <v>100</v>
      </c>
      <c r="H43" s="68">
        <v>44469.0</v>
      </c>
      <c r="I43" s="68">
        <v>44520.0</v>
      </c>
      <c r="J43" s="68"/>
      <c r="K43" s="69" t="s">
        <v>79</v>
      </c>
      <c r="L43" s="69" t="s">
        <v>85</v>
      </c>
      <c r="M43" s="69" t="str">
        <f t="shared" si="1"/>
        <v/>
      </c>
      <c r="N43" s="69" t="str">
        <f t="shared" si="2"/>
        <v/>
      </c>
      <c r="O43" s="69" t="str">
        <f t="shared" si="3"/>
        <v>novembro</v>
      </c>
      <c r="P43" s="69" t="str">
        <f t="shared" si="4"/>
        <v>AAAA</v>
      </c>
      <c r="Q43" s="69" t="str">
        <f t="shared" si="5"/>
        <v>setembro</v>
      </c>
      <c r="R43" s="69" t="str">
        <f t="shared" si="6"/>
        <v>AAAA</v>
      </c>
      <c r="S43" s="63"/>
      <c r="T43" s="63"/>
      <c r="U43" s="63"/>
      <c r="V43" s="63"/>
      <c r="W43" s="63"/>
      <c r="X43" s="63"/>
      <c r="Y43" s="63"/>
    </row>
    <row r="44" ht="14.25" customHeight="1">
      <c r="A44" s="64">
        <v>11074.0</v>
      </c>
      <c r="B44" s="65" t="s">
        <v>77</v>
      </c>
      <c r="C44" s="66" t="s">
        <v>123</v>
      </c>
      <c r="D44" s="67">
        <v>1600.0</v>
      </c>
      <c r="E44" s="67"/>
      <c r="F44" s="67">
        <v>230.0</v>
      </c>
      <c r="G44" s="67">
        <f>BASE!$F44-BASE!$E44</f>
        <v>230</v>
      </c>
      <c r="H44" s="68">
        <v>44470.0</v>
      </c>
      <c r="I44" s="68">
        <v>44520.0</v>
      </c>
      <c r="J44" s="68"/>
      <c r="K44" s="69" t="s">
        <v>79</v>
      </c>
      <c r="L44" s="69" t="s">
        <v>85</v>
      </c>
      <c r="M44" s="69" t="str">
        <f t="shared" si="1"/>
        <v/>
      </c>
      <c r="N44" s="69" t="str">
        <f t="shared" si="2"/>
        <v/>
      </c>
      <c r="O44" s="69" t="str">
        <f t="shared" si="3"/>
        <v>novembro</v>
      </c>
      <c r="P44" s="69" t="str">
        <f t="shared" si="4"/>
        <v>AAAA</v>
      </c>
      <c r="Q44" s="69" t="str">
        <f t="shared" si="5"/>
        <v>outubro</v>
      </c>
      <c r="R44" s="69" t="str">
        <f t="shared" si="6"/>
        <v>AAAA</v>
      </c>
      <c r="S44" s="63"/>
      <c r="T44" s="63"/>
      <c r="U44" s="63"/>
      <c r="V44" s="63"/>
      <c r="W44" s="63"/>
      <c r="X44" s="63"/>
      <c r="Y44" s="63"/>
    </row>
    <row r="45" ht="14.25" customHeight="1">
      <c r="A45" s="64">
        <v>11101.0</v>
      </c>
      <c r="B45" s="65" t="s">
        <v>77</v>
      </c>
      <c r="C45" s="66" t="s">
        <v>124</v>
      </c>
      <c r="D45" s="67">
        <v>0.0</v>
      </c>
      <c r="E45" s="67"/>
      <c r="F45" s="67">
        <v>150.0</v>
      </c>
      <c r="G45" s="67">
        <f>BASE!$F45-BASE!$E45</f>
        <v>150</v>
      </c>
      <c r="H45" s="68">
        <v>44483.0</v>
      </c>
      <c r="I45" s="68">
        <v>44520.0</v>
      </c>
      <c r="J45" s="68"/>
      <c r="K45" s="69" t="s">
        <v>79</v>
      </c>
      <c r="L45" s="69" t="s">
        <v>85</v>
      </c>
      <c r="M45" s="69" t="str">
        <f t="shared" si="1"/>
        <v/>
      </c>
      <c r="N45" s="69" t="str">
        <f t="shared" si="2"/>
        <v/>
      </c>
      <c r="O45" s="69" t="str">
        <f t="shared" si="3"/>
        <v>novembro</v>
      </c>
      <c r="P45" s="69" t="str">
        <f t="shared" si="4"/>
        <v>AAAA</v>
      </c>
      <c r="Q45" s="69" t="str">
        <f t="shared" si="5"/>
        <v>outubro</v>
      </c>
      <c r="R45" s="69" t="str">
        <f t="shared" si="6"/>
        <v>AAAA</v>
      </c>
      <c r="S45" s="63"/>
      <c r="T45" s="63"/>
      <c r="U45" s="63"/>
      <c r="V45" s="63"/>
      <c r="W45" s="63"/>
      <c r="X45" s="63"/>
      <c r="Y45" s="63"/>
    </row>
    <row r="46" ht="14.25" customHeight="1">
      <c r="A46" s="64">
        <v>11105.0</v>
      </c>
      <c r="B46" s="65" t="s">
        <v>77</v>
      </c>
      <c r="C46" s="66" t="s">
        <v>125</v>
      </c>
      <c r="D46" s="67">
        <v>600.0</v>
      </c>
      <c r="E46" s="67"/>
      <c r="F46" s="67">
        <v>150.0</v>
      </c>
      <c r="G46" s="67">
        <f>BASE!$F46-BASE!$E46</f>
        <v>150</v>
      </c>
      <c r="H46" s="68">
        <v>44487.0</v>
      </c>
      <c r="I46" s="68">
        <v>44581.0</v>
      </c>
      <c r="J46" s="68">
        <v>44802.0</v>
      </c>
      <c r="K46" s="69" t="s">
        <v>82</v>
      </c>
      <c r="L46" s="69" t="s">
        <v>80</v>
      </c>
      <c r="M46" s="69" t="str">
        <f t="shared" si="1"/>
        <v>agosto</v>
      </c>
      <c r="N46" s="69" t="str">
        <f t="shared" si="2"/>
        <v>AAAA</v>
      </c>
      <c r="O46" s="69" t="str">
        <f t="shared" si="3"/>
        <v>janeiro</v>
      </c>
      <c r="P46" s="69" t="str">
        <f t="shared" si="4"/>
        <v>AAAA</v>
      </c>
      <c r="Q46" s="69" t="str">
        <f t="shared" si="5"/>
        <v>outubro</v>
      </c>
      <c r="R46" s="69" t="str">
        <f t="shared" si="6"/>
        <v>AAAA</v>
      </c>
      <c r="S46" s="63"/>
      <c r="T46" s="63"/>
      <c r="U46" s="63"/>
      <c r="V46" s="63"/>
      <c r="W46" s="63"/>
      <c r="X46" s="63"/>
      <c r="Y46" s="63"/>
    </row>
    <row r="47" ht="14.25" customHeight="1">
      <c r="A47" s="64">
        <v>11122.0</v>
      </c>
      <c r="B47" s="65" t="s">
        <v>77</v>
      </c>
      <c r="C47" s="66" t="s">
        <v>126</v>
      </c>
      <c r="D47" s="67">
        <v>600.0</v>
      </c>
      <c r="E47" s="67"/>
      <c r="F47" s="67">
        <v>60.0</v>
      </c>
      <c r="G47" s="67">
        <f>BASE!$F47-BASE!$E47</f>
        <v>60</v>
      </c>
      <c r="H47" s="68">
        <v>44491.0</v>
      </c>
      <c r="I47" s="68">
        <v>44550.0</v>
      </c>
      <c r="J47" s="68"/>
      <c r="K47" s="69" t="s">
        <v>79</v>
      </c>
      <c r="L47" s="69" t="s">
        <v>80</v>
      </c>
      <c r="M47" s="69" t="str">
        <f t="shared" si="1"/>
        <v/>
      </c>
      <c r="N47" s="69" t="str">
        <f t="shared" si="2"/>
        <v/>
      </c>
      <c r="O47" s="69" t="str">
        <f t="shared" si="3"/>
        <v>dezembro</v>
      </c>
      <c r="P47" s="69" t="str">
        <f t="shared" si="4"/>
        <v>AAAA</v>
      </c>
      <c r="Q47" s="69" t="str">
        <f t="shared" si="5"/>
        <v>outubro</v>
      </c>
      <c r="R47" s="69" t="str">
        <f t="shared" si="6"/>
        <v>AAAA</v>
      </c>
      <c r="S47" s="63"/>
      <c r="T47" s="63"/>
      <c r="U47" s="63"/>
      <c r="V47" s="63"/>
      <c r="W47" s="63"/>
      <c r="X47" s="63"/>
      <c r="Y47" s="63"/>
    </row>
    <row r="48" ht="14.25" customHeight="1">
      <c r="A48" s="64">
        <v>11133.0</v>
      </c>
      <c r="B48" s="65" t="s">
        <v>77</v>
      </c>
      <c r="C48" s="66" t="s">
        <v>127</v>
      </c>
      <c r="D48" s="67">
        <v>0.0</v>
      </c>
      <c r="E48" s="67"/>
      <c r="F48" s="67">
        <v>69.9</v>
      </c>
      <c r="G48" s="67">
        <f>BASE!$F48-BASE!$E48</f>
        <v>69.9</v>
      </c>
      <c r="H48" s="68">
        <v>44496.0</v>
      </c>
      <c r="I48" s="68">
        <v>44520.0</v>
      </c>
      <c r="J48" s="68"/>
      <c r="K48" s="69" t="s">
        <v>79</v>
      </c>
      <c r="L48" s="69" t="s">
        <v>80</v>
      </c>
      <c r="M48" s="69" t="str">
        <f t="shared" si="1"/>
        <v/>
      </c>
      <c r="N48" s="69" t="str">
        <f t="shared" si="2"/>
        <v/>
      </c>
      <c r="O48" s="69" t="str">
        <f t="shared" si="3"/>
        <v>novembro</v>
      </c>
      <c r="P48" s="69" t="str">
        <f t="shared" si="4"/>
        <v>AAAA</v>
      </c>
      <c r="Q48" s="69" t="str">
        <f t="shared" si="5"/>
        <v>outubro</v>
      </c>
      <c r="R48" s="69" t="str">
        <f t="shared" si="6"/>
        <v>AAAA</v>
      </c>
      <c r="S48" s="63"/>
      <c r="T48" s="63"/>
      <c r="U48" s="63"/>
      <c r="V48" s="63"/>
      <c r="W48" s="63"/>
      <c r="X48" s="63"/>
      <c r="Y48" s="63"/>
    </row>
    <row r="49" ht="14.25" customHeight="1">
      <c r="A49" s="64">
        <v>11141.0</v>
      </c>
      <c r="B49" s="65" t="s">
        <v>77</v>
      </c>
      <c r="C49" s="66" t="s">
        <v>128</v>
      </c>
      <c r="D49" s="67">
        <v>1080.0</v>
      </c>
      <c r="E49" s="67"/>
      <c r="F49" s="67">
        <v>180.0</v>
      </c>
      <c r="G49" s="67">
        <f>BASE!$F49-BASE!$E49</f>
        <v>180</v>
      </c>
      <c r="H49" s="68">
        <v>44498.0</v>
      </c>
      <c r="I49" s="68">
        <v>44550.0</v>
      </c>
      <c r="J49" s="68">
        <v>44550.0</v>
      </c>
      <c r="K49" s="69" t="s">
        <v>82</v>
      </c>
      <c r="L49" s="69" t="s">
        <v>85</v>
      </c>
      <c r="M49" s="69" t="str">
        <f t="shared" si="1"/>
        <v>dezembro</v>
      </c>
      <c r="N49" s="69" t="str">
        <f t="shared" si="2"/>
        <v>AAAA</v>
      </c>
      <c r="O49" s="69" t="str">
        <f t="shared" si="3"/>
        <v>dezembro</v>
      </c>
      <c r="P49" s="69" t="str">
        <f t="shared" si="4"/>
        <v>AAAA</v>
      </c>
      <c r="Q49" s="69" t="str">
        <f t="shared" si="5"/>
        <v>outubro</v>
      </c>
      <c r="R49" s="69" t="str">
        <f t="shared" si="6"/>
        <v>AAAA</v>
      </c>
      <c r="S49" s="63"/>
      <c r="T49" s="63"/>
      <c r="U49" s="63"/>
      <c r="V49" s="63"/>
      <c r="W49" s="63"/>
      <c r="X49" s="63"/>
      <c r="Y49" s="63"/>
    </row>
    <row r="50" ht="14.25" customHeight="1">
      <c r="A50" s="64">
        <v>11144.0</v>
      </c>
      <c r="B50" s="65" t="s">
        <v>77</v>
      </c>
      <c r="C50" s="66" t="s">
        <v>129</v>
      </c>
      <c r="D50" s="67">
        <v>1310.0</v>
      </c>
      <c r="E50" s="67"/>
      <c r="F50" s="67">
        <v>245.0</v>
      </c>
      <c r="G50" s="67">
        <f>BASE!$F50-BASE!$E50</f>
        <v>245</v>
      </c>
      <c r="H50" s="68">
        <v>44498.0</v>
      </c>
      <c r="I50" s="68">
        <v>44550.0</v>
      </c>
      <c r="J50" s="68"/>
      <c r="K50" s="69" t="s">
        <v>79</v>
      </c>
      <c r="L50" s="69" t="s">
        <v>85</v>
      </c>
      <c r="M50" s="69" t="str">
        <f t="shared" si="1"/>
        <v/>
      </c>
      <c r="N50" s="69" t="str">
        <f t="shared" si="2"/>
        <v/>
      </c>
      <c r="O50" s="69" t="str">
        <f t="shared" si="3"/>
        <v>dezembro</v>
      </c>
      <c r="P50" s="69" t="str">
        <f t="shared" si="4"/>
        <v>AAAA</v>
      </c>
      <c r="Q50" s="69" t="str">
        <f t="shared" si="5"/>
        <v>outubro</v>
      </c>
      <c r="R50" s="69" t="str">
        <f t="shared" si="6"/>
        <v>AAAA</v>
      </c>
      <c r="S50" s="63"/>
      <c r="T50" s="63"/>
      <c r="U50" s="63"/>
      <c r="V50" s="63"/>
      <c r="W50" s="63"/>
      <c r="X50" s="63"/>
      <c r="Y50" s="63"/>
    </row>
    <row r="51" ht="14.25" customHeight="1">
      <c r="A51" s="64">
        <v>11267.0</v>
      </c>
      <c r="B51" s="65" t="s">
        <v>77</v>
      </c>
      <c r="C51" s="66" t="s">
        <v>130</v>
      </c>
      <c r="D51" s="67">
        <v>580.0</v>
      </c>
      <c r="E51" s="67"/>
      <c r="F51" s="67">
        <v>100.0</v>
      </c>
      <c r="G51" s="67">
        <f>BASE!$F51-BASE!$E51</f>
        <v>100</v>
      </c>
      <c r="H51" s="68">
        <v>44524.0</v>
      </c>
      <c r="I51" s="68">
        <v>44581.0</v>
      </c>
      <c r="J51" s="68"/>
      <c r="K51" s="69" t="s">
        <v>79</v>
      </c>
      <c r="L51" s="69" t="s">
        <v>85</v>
      </c>
      <c r="M51" s="69" t="str">
        <f t="shared" si="1"/>
        <v/>
      </c>
      <c r="N51" s="69" t="str">
        <f t="shared" si="2"/>
        <v/>
      </c>
      <c r="O51" s="69" t="str">
        <f t="shared" si="3"/>
        <v>janeiro</v>
      </c>
      <c r="P51" s="69" t="str">
        <f t="shared" si="4"/>
        <v>AAAA</v>
      </c>
      <c r="Q51" s="69" t="str">
        <f t="shared" si="5"/>
        <v>novembro</v>
      </c>
      <c r="R51" s="69" t="str">
        <f t="shared" si="6"/>
        <v>AAAA</v>
      </c>
      <c r="S51" s="63"/>
      <c r="T51" s="63"/>
      <c r="U51" s="63"/>
      <c r="V51" s="63"/>
      <c r="W51" s="63"/>
      <c r="X51" s="63"/>
      <c r="Y51" s="63"/>
    </row>
    <row r="52" ht="14.25" customHeight="1">
      <c r="A52" s="64">
        <v>11271.0</v>
      </c>
      <c r="B52" s="65" t="s">
        <v>77</v>
      </c>
      <c r="C52" s="66" t="s">
        <v>131</v>
      </c>
      <c r="D52" s="67">
        <v>2940.0</v>
      </c>
      <c r="E52" s="67"/>
      <c r="F52" s="67">
        <v>580.0</v>
      </c>
      <c r="G52" s="67">
        <f>BASE!$F52-BASE!$E52</f>
        <v>580</v>
      </c>
      <c r="H52" s="68">
        <v>44525.0</v>
      </c>
      <c r="I52" s="68">
        <v>44581.0</v>
      </c>
      <c r="J52" s="68"/>
      <c r="K52" s="69" t="s">
        <v>79</v>
      </c>
      <c r="L52" s="69" t="s">
        <v>85</v>
      </c>
      <c r="M52" s="69" t="str">
        <f t="shared" si="1"/>
        <v/>
      </c>
      <c r="N52" s="69" t="str">
        <f t="shared" si="2"/>
        <v/>
      </c>
      <c r="O52" s="69" t="str">
        <f t="shared" si="3"/>
        <v>janeiro</v>
      </c>
      <c r="P52" s="69" t="str">
        <f t="shared" si="4"/>
        <v>AAAA</v>
      </c>
      <c r="Q52" s="69" t="str">
        <f t="shared" si="5"/>
        <v>novembro</v>
      </c>
      <c r="R52" s="69" t="str">
        <f t="shared" si="6"/>
        <v>AAAA</v>
      </c>
      <c r="S52" s="63"/>
      <c r="T52" s="63"/>
      <c r="U52" s="63"/>
      <c r="V52" s="63"/>
      <c r="W52" s="63"/>
      <c r="X52" s="63"/>
      <c r="Y52" s="63"/>
    </row>
    <row r="53" ht="14.25" customHeight="1">
      <c r="A53" s="64">
        <v>11272.0</v>
      </c>
      <c r="B53" s="65" t="s">
        <v>77</v>
      </c>
      <c r="C53" s="66" t="s">
        <v>132</v>
      </c>
      <c r="D53" s="67">
        <v>648.0</v>
      </c>
      <c r="E53" s="67"/>
      <c r="F53" s="67">
        <v>120.0</v>
      </c>
      <c r="G53" s="67">
        <f>BASE!$F53-BASE!$E53</f>
        <v>120</v>
      </c>
      <c r="H53" s="68">
        <v>44525.0</v>
      </c>
      <c r="I53" s="68">
        <v>44581.0</v>
      </c>
      <c r="J53" s="68"/>
      <c r="K53" s="69" t="s">
        <v>79</v>
      </c>
      <c r="L53" s="69" t="s">
        <v>85</v>
      </c>
      <c r="M53" s="69" t="str">
        <f t="shared" si="1"/>
        <v/>
      </c>
      <c r="N53" s="69" t="str">
        <f t="shared" si="2"/>
        <v/>
      </c>
      <c r="O53" s="69" t="str">
        <f t="shared" si="3"/>
        <v>janeiro</v>
      </c>
      <c r="P53" s="69" t="str">
        <f t="shared" si="4"/>
        <v>AAAA</v>
      </c>
      <c r="Q53" s="69" t="str">
        <f t="shared" si="5"/>
        <v>novembro</v>
      </c>
      <c r="R53" s="69" t="str">
        <f t="shared" si="6"/>
        <v>AAAA</v>
      </c>
      <c r="S53" s="63"/>
      <c r="T53" s="63"/>
      <c r="U53" s="63"/>
      <c r="V53" s="63"/>
      <c r="W53" s="63"/>
      <c r="X53" s="63"/>
      <c r="Y53" s="63"/>
    </row>
    <row r="54" ht="14.25" customHeight="1">
      <c r="A54" s="64">
        <v>11308.0</v>
      </c>
      <c r="B54" s="65" t="s">
        <v>77</v>
      </c>
      <c r="C54" s="66" t="s">
        <v>133</v>
      </c>
      <c r="D54" s="67">
        <v>400.0</v>
      </c>
      <c r="E54" s="67"/>
      <c r="F54" s="67">
        <v>120.0</v>
      </c>
      <c r="G54" s="67">
        <f>BASE!$F54-BASE!$E54</f>
        <v>120</v>
      </c>
      <c r="H54" s="68">
        <v>44529.0</v>
      </c>
      <c r="I54" s="68">
        <v>44640.0</v>
      </c>
      <c r="J54" s="68">
        <v>44643.0</v>
      </c>
      <c r="K54" s="69" t="s">
        <v>82</v>
      </c>
      <c r="L54" s="69" t="s">
        <v>80</v>
      </c>
      <c r="M54" s="69" t="str">
        <f t="shared" si="1"/>
        <v>março</v>
      </c>
      <c r="N54" s="69" t="str">
        <f t="shared" si="2"/>
        <v>AAAA</v>
      </c>
      <c r="O54" s="69" t="str">
        <f t="shared" si="3"/>
        <v>março</v>
      </c>
      <c r="P54" s="69" t="str">
        <f t="shared" si="4"/>
        <v>AAAA</v>
      </c>
      <c r="Q54" s="69" t="str">
        <f t="shared" si="5"/>
        <v>novembro</v>
      </c>
      <c r="R54" s="69" t="str">
        <f t="shared" si="6"/>
        <v>AAAA</v>
      </c>
      <c r="S54" s="63"/>
      <c r="T54" s="63"/>
      <c r="U54" s="63"/>
      <c r="V54" s="63"/>
      <c r="W54" s="63"/>
      <c r="X54" s="63"/>
      <c r="Y54" s="63"/>
    </row>
    <row r="55" ht="14.25" customHeight="1">
      <c r="A55" s="64">
        <v>11289.0</v>
      </c>
      <c r="B55" s="65" t="s">
        <v>77</v>
      </c>
      <c r="C55" s="66" t="s">
        <v>134</v>
      </c>
      <c r="D55" s="67">
        <v>1050.0</v>
      </c>
      <c r="E55" s="67"/>
      <c r="F55" s="67">
        <v>150.0</v>
      </c>
      <c r="G55" s="67">
        <f>BASE!$F55-BASE!$E55</f>
        <v>150</v>
      </c>
      <c r="H55" s="68">
        <v>44530.0</v>
      </c>
      <c r="I55" s="68">
        <v>44640.0</v>
      </c>
      <c r="J55" s="68"/>
      <c r="K55" s="69" t="s">
        <v>79</v>
      </c>
      <c r="L55" s="69" t="s">
        <v>80</v>
      </c>
      <c r="M55" s="69" t="str">
        <f t="shared" si="1"/>
        <v/>
      </c>
      <c r="N55" s="69" t="str">
        <f t="shared" si="2"/>
        <v/>
      </c>
      <c r="O55" s="69" t="str">
        <f t="shared" si="3"/>
        <v>março</v>
      </c>
      <c r="P55" s="69" t="str">
        <f t="shared" si="4"/>
        <v>AAAA</v>
      </c>
      <c r="Q55" s="69" t="str">
        <f t="shared" si="5"/>
        <v>novembro</v>
      </c>
      <c r="R55" s="69" t="str">
        <f t="shared" si="6"/>
        <v>AAAA</v>
      </c>
      <c r="S55" s="63"/>
      <c r="T55" s="63"/>
      <c r="U55" s="63"/>
      <c r="V55" s="63"/>
      <c r="W55" s="63"/>
      <c r="X55" s="63"/>
      <c r="Y55" s="63"/>
    </row>
    <row r="56" ht="14.25" customHeight="1">
      <c r="A56" s="64">
        <v>11295.0</v>
      </c>
      <c r="B56" s="65" t="s">
        <v>77</v>
      </c>
      <c r="C56" s="66" t="s">
        <v>135</v>
      </c>
      <c r="D56" s="67">
        <v>500.0</v>
      </c>
      <c r="E56" s="67"/>
      <c r="F56" s="67">
        <v>120.0</v>
      </c>
      <c r="G56" s="67">
        <f>BASE!$F56-BASE!$E56</f>
        <v>120</v>
      </c>
      <c r="H56" s="68">
        <v>44530.0</v>
      </c>
      <c r="I56" s="68">
        <v>44581.0</v>
      </c>
      <c r="J56" s="68"/>
      <c r="K56" s="69" t="s">
        <v>79</v>
      </c>
      <c r="L56" s="69" t="s">
        <v>85</v>
      </c>
      <c r="M56" s="69" t="str">
        <f t="shared" si="1"/>
        <v/>
      </c>
      <c r="N56" s="69" t="str">
        <f t="shared" si="2"/>
        <v/>
      </c>
      <c r="O56" s="69" t="str">
        <f t="shared" si="3"/>
        <v>janeiro</v>
      </c>
      <c r="P56" s="69" t="str">
        <f t="shared" si="4"/>
        <v>AAAA</v>
      </c>
      <c r="Q56" s="69" t="str">
        <f t="shared" si="5"/>
        <v>novembro</v>
      </c>
      <c r="R56" s="69" t="str">
        <f t="shared" si="6"/>
        <v>AAAA</v>
      </c>
      <c r="S56" s="63"/>
      <c r="T56" s="63"/>
      <c r="U56" s="63"/>
      <c r="V56" s="63"/>
      <c r="W56" s="63"/>
      <c r="X56" s="63"/>
      <c r="Y56" s="63"/>
    </row>
    <row r="57" ht="14.25" customHeight="1">
      <c r="A57" s="64">
        <v>11296.0</v>
      </c>
      <c r="B57" s="65" t="s">
        <v>77</v>
      </c>
      <c r="C57" s="66" t="s">
        <v>136</v>
      </c>
      <c r="D57" s="67">
        <v>1650.0</v>
      </c>
      <c r="E57" s="67"/>
      <c r="F57" s="67">
        <v>250.0</v>
      </c>
      <c r="G57" s="67">
        <f>BASE!$F57-BASE!$E57</f>
        <v>250</v>
      </c>
      <c r="H57" s="68">
        <v>44530.0</v>
      </c>
      <c r="I57" s="68">
        <v>44612.0</v>
      </c>
      <c r="J57" s="68"/>
      <c r="K57" s="69" t="s">
        <v>79</v>
      </c>
      <c r="L57" s="69" t="s">
        <v>85</v>
      </c>
      <c r="M57" s="69" t="str">
        <f t="shared" si="1"/>
        <v/>
      </c>
      <c r="N57" s="69" t="str">
        <f t="shared" si="2"/>
        <v/>
      </c>
      <c r="O57" s="69" t="str">
        <f t="shared" si="3"/>
        <v>fevereiro</v>
      </c>
      <c r="P57" s="69" t="str">
        <f t="shared" si="4"/>
        <v>AAAA</v>
      </c>
      <c r="Q57" s="69" t="str">
        <f t="shared" si="5"/>
        <v>novembro</v>
      </c>
      <c r="R57" s="69" t="str">
        <f t="shared" si="6"/>
        <v>AAAA</v>
      </c>
      <c r="S57" s="63"/>
      <c r="T57" s="63"/>
      <c r="U57" s="63"/>
      <c r="V57" s="63"/>
      <c r="W57" s="63"/>
      <c r="X57" s="63"/>
      <c r="Y57" s="63"/>
    </row>
    <row r="58" ht="14.25" customHeight="1">
      <c r="A58" s="64">
        <v>11297.0</v>
      </c>
      <c r="B58" s="65" t="s">
        <v>77</v>
      </c>
      <c r="C58" s="66" t="s">
        <v>136</v>
      </c>
      <c r="D58" s="67">
        <v>1650.0</v>
      </c>
      <c r="E58" s="67"/>
      <c r="F58" s="67">
        <v>250.0</v>
      </c>
      <c r="G58" s="67">
        <f>BASE!$F58-BASE!$E58</f>
        <v>250</v>
      </c>
      <c r="H58" s="68">
        <v>44530.0</v>
      </c>
      <c r="I58" s="68">
        <v>44612.0</v>
      </c>
      <c r="J58" s="68"/>
      <c r="K58" s="69" t="s">
        <v>79</v>
      </c>
      <c r="L58" s="69" t="s">
        <v>85</v>
      </c>
      <c r="M58" s="69" t="str">
        <f t="shared" si="1"/>
        <v/>
      </c>
      <c r="N58" s="69" t="str">
        <f t="shared" si="2"/>
        <v/>
      </c>
      <c r="O58" s="69" t="str">
        <f t="shared" si="3"/>
        <v>fevereiro</v>
      </c>
      <c r="P58" s="69" t="str">
        <f t="shared" si="4"/>
        <v>AAAA</v>
      </c>
      <c r="Q58" s="69" t="str">
        <f t="shared" si="5"/>
        <v>novembro</v>
      </c>
      <c r="R58" s="69" t="str">
        <f t="shared" si="6"/>
        <v>AAAA</v>
      </c>
      <c r="S58" s="63"/>
      <c r="T58" s="63"/>
      <c r="U58" s="63"/>
      <c r="V58" s="63"/>
      <c r="W58" s="63"/>
      <c r="X58" s="63"/>
      <c r="Y58" s="63"/>
    </row>
    <row r="59" ht="14.25" customHeight="1">
      <c r="A59" s="64">
        <v>11298.0</v>
      </c>
      <c r="B59" s="65" t="s">
        <v>77</v>
      </c>
      <c r="C59" s="66" t="s">
        <v>136</v>
      </c>
      <c r="D59" s="67">
        <v>1900.0</v>
      </c>
      <c r="E59" s="67"/>
      <c r="F59" s="67">
        <v>450.0</v>
      </c>
      <c r="G59" s="67">
        <f>BASE!$F59-BASE!$E59</f>
        <v>450</v>
      </c>
      <c r="H59" s="68">
        <v>44530.0</v>
      </c>
      <c r="I59" s="68">
        <v>44612.0</v>
      </c>
      <c r="J59" s="68"/>
      <c r="K59" s="69" t="s">
        <v>79</v>
      </c>
      <c r="L59" s="69" t="s">
        <v>85</v>
      </c>
      <c r="M59" s="69" t="str">
        <f t="shared" si="1"/>
        <v/>
      </c>
      <c r="N59" s="69" t="str">
        <f t="shared" si="2"/>
        <v/>
      </c>
      <c r="O59" s="69" t="str">
        <f t="shared" si="3"/>
        <v>fevereiro</v>
      </c>
      <c r="P59" s="69" t="str">
        <f t="shared" si="4"/>
        <v>AAAA</v>
      </c>
      <c r="Q59" s="69" t="str">
        <f t="shared" si="5"/>
        <v>novembro</v>
      </c>
      <c r="R59" s="69" t="str">
        <f t="shared" si="6"/>
        <v>AAAA</v>
      </c>
      <c r="S59" s="63"/>
      <c r="T59" s="63"/>
      <c r="U59" s="63"/>
      <c r="V59" s="63"/>
      <c r="W59" s="63"/>
      <c r="X59" s="63"/>
      <c r="Y59" s="63"/>
    </row>
    <row r="60" ht="14.25" customHeight="1">
      <c r="A60" s="64">
        <v>11302.0</v>
      </c>
      <c r="B60" s="65" t="s">
        <v>77</v>
      </c>
      <c r="C60" s="66" t="s">
        <v>137</v>
      </c>
      <c r="D60" s="67">
        <v>600.0</v>
      </c>
      <c r="E60" s="67"/>
      <c r="F60" s="67">
        <v>69.9</v>
      </c>
      <c r="G60" s="67">
        <f>BASE!$F60-BASE!$E60</f>
        <v>69.9</v>
      </c>
      <c r="H60" s="68">
        <v>44530.0</v>
      </c>
      <c r="I60" s="68">
        <v>44640.0</v>
      </c>
      <c r="J60" s="68"/>
      <c r="K60" s="69" t="s">
        <v>79</v>
      </c>
      <c r="L60" s="69" t="s">
        <v>80</v>
      </c>
      <c r="M60" s="69" t="str">
        <f t="shared" si="1"/>
        <v/>
      </c>
      <c r="N60" s="69" t="str">
        <f t="shared" si="2"/>
        <v/>
      </c>
      <c r="O60" s="69" t="str">
        <f t="shared" si="3"/>
        <v>março</v>
      </c>
      <c r="P60" s="69" t="str">
        <f t="shared" si="4"/>
        <v>AAAA</v>
      </c>
      <c r="Q60" s="69" t="str">
        <f t="shared" si="5"/>
        <v>novembro</v>
      </c>
      <c r="R60" s="69" t="str">
        <f t="shared" si="6"/>
        <v>AAAA</v>
      </c>
      <c r="S60" s="63"/>
      <c r="T60" s="63"/>
      <c r="U60" s="63"/>
      <c r="V60" s="63"/>
      <c r="W60" s="63"/>
      <c r="X60" s="63"/>
      <c r="Y60" s="63"/>
    </row>
    <row r="61" ht="14.25" customHeight="1">
      <c r="A61" s="64">
        <v>11305.0</v>
      </c>
      <c r="B61" s="65" t="s">
        <v>77</v>
      </c>
      <c r="C61" s="66" t="s">
        <v>138</v>
      </c>
      <c r="D61" s="67">
        <v>1500.0</v>
      </c>
      <c r="E61" s="67"/>
      <c r="F61" s="67">
        <v>230.0</v>
      </c>
      <c r="G61" s="67">
        <f>BASE!$F61-BASE!$E61</f>
        <v>230</v>
      </c>
      <c r="H61" s="68">
        <v>44530.0</v>
      </c>
      <c r="I61" s="68">
        <v>44640.0</v>
      </c>
      <c r="J61" s="68"/>
      <c r="K61" s="69" t="s">
        <v>79</v>
      </c>
      <c r="L61" s="69" t="s">
        <v>80</v>
      </c>
      <c r="M61" s="69" t="str">
        <f t="shared" si="1"/>
        <v/>
      </c>
      <c r="N61" s="69" t="str">
        <f t="shared" si="2"/>
        <v/>
      </c>
      <c r="O61" s="69" t="str">
        <f t="shared" si="3"/>
        <v>março</v>
      </c>
      <c r="P61" s="69" t="str">
        <f t="shared" si="4"/>
        <v>AAAA</v>
      </c>
      <c r="Q61" s="69" t="str">
        <f t="shared" si="5"/>
        <v>novembro</v>
      </c>
      <c r="R61" s="69" t="str">
        <f t="shared" si="6"/>
        <v>AAAA</v>
      </c>
      <c r="S61" s="63"/>
      <c r="T61" s="63"/>
      <c r="U61" s="63"/>
      <c r="V61" s="63"/>
      <c r="W61" s="63"/>
      <c r="X61" s="63"/>
      <c r="Y61" s="63"/>
    </row>
    <row r="62" ht="14.25" customHeight="1">
      <c r="A62" s="64">
        <v>11309.0</v>
      </c>
      <c r="B62" s="65" t="s">
        <v>77</v>
      </c>
      <c r="C62" s="66" t="s">
        <v>139</v>
      </c>
      <c r="D62" s="67">
        <v>800.0</v>
      </c>
      <c r="E62" s="67"/>
      <c r="F62" s="67">
        <v>140.0</v>
      </c>
      <c r="G62" s="67">
        <f>BASE!$F62-BASE!$E62</f>
        <v>140</v>
      </c>
      <c r="H62" s="68">
        <v>44530.0</v>
      </c>
      <c r="I62" s="68">
        <v>44640.0</v>
      </c>
      <c r="J62" s="68">
        <v>44613.0</v>
      </c>
      <c r="K62" s="69" t="s">
        <v>82</v>
      </c>
      <c r="L62" s="69" t="s">
        <v>80</v>
      </c>
      <c r="M62" s="69" t="str">
        <f t="shared" si="1"/>
        <v>fevereiro</v>
      </c>
      <c r="N62" s="69" t="str">
        <f t="shared" si="2"/>
        <v>AAAA</v>
      </c>
      <c r="O62" s="69" t="str">
        <f t="shared" si="3"/>
        <v>março</v>
      </c>
      <c r="P62" s="69" t="str">
        <f t="shared" si="4"/>
        <v>AAAA</v>
      </c>
      <c r="Q62" s="69" t="str">
        <f t="shared" si="5"/>
        <v>novembro</v>
      </c>
      <c r="R62" s="69" t="str">
        <f t="shared" si="6"/>
        <v>AAAA</v>
      </c>
      <c r="S62" s="63"/>
      <c r="T62" s="63"/>
      <c r="U62" s="63"/>
      <c r="V62" s="63"/>
      <c r="W62" s="63"/>
      <c r="X62" s="63"/>
      <c r="Y62" s="63"/>
    </row>
    <row r="63" ht="14.25" customHeight="1">
      <c r="A63" s="64">
        <v>11342.0</v>
      </c>
      <c r="B63" s="65" t="s">
        <v>77</v>
      </c>
      <c r="C63" s="66" t="s">
        <v>140</v>
      </c>
      <c r="D63" s="67">
        <v>720.0</v>
      </c>
      <c r="E63" s="67"/>
      <c r="F63" s="67">
        <v>130.0</v>
      </c>
      <c r="G63" s="67">
        <f>BASE!$F63-BASE!$E63</f>
        <v>130</v>
      </c>
      <c r="H63" s="68">
        <v>44530.0</v>
      </c>
      <c r="I63" s="68">
        <v>44640.0</v>
      </c>
      <c r="J63" s="68"/>
      <c r="K63" s="69" t="s">
        <v>79</v>
      </c>
      <c r="L63" s="69" t="s">
        <v>80</v>
      </c>
      <c r="M63" s="69" t="str">
        <f t="shared" si="1"/>
        <v/>
      </c>
      <c r="N63" s="69" t="str">
        <f t="shared" si="2"/>
        <v/>
      </c>
      <c r="O63" s="69" t="str">
        <f t="shared" si="3"/>
        <v>março</v>
      </c>
      <c r="P63" s="69" t="str">
        <f t="shared" si="4"/>
        <v>AAAA</v>
      </c>
      <c r="Q63" s="69" t="str">
        <f t="shared" si="5"/>
        <v>novembro</v>
      </c>
      <c r="R63" s="69" t="str">
        <f t="shared" si="6"/>
        <v>AAAA</v>
      </c>
      <c r="S63" s="63"/>
      <c r="T63" s="63"/>
      <c r="U63" s="63"/>
      <c r="V63" s="63"/>
      <c r="W63" s="63"/>
      <c r="X63" s="63"/>
      <c r="Y63" s="63"/>
    </row>
    <row r="64" ht="14.25" customHeight="1">
      <c r="A64" s="64">
        <v>11365.0</v>
      </c>
      <c r="B64" s="65" t="s">
        <v>77</v>
      </c>
      <c r="C64" s="66" t="s">
        <v>141</v>
      </c>
      <c r="D64" s="67">
        <v>700.0</v>
      </c>
      <c r="E64" s="67"/>
      <c r="F64" s="67">
        <v>150.0</v>
      </c>
      <c r="G64" s="67">
        <f>BASE!$F64-BASE!$E64</f>
        <v>150</v>
      </c>
      <c r="H64" s="68">
        <v>44551.0</v>
      </c>
      <c r="I64" s="68">
        <v>44612.0</v>
      </c>
      <c r="J64" s="68"/>
      <c r="K64" s="69" t="s">
        <v>79</v>
      </c>
      <c r="L64" s="69" t="s">
        <v>85</v>
      </c>
      <c r="M64" s="69" t="str">
        <f t="shared" si="1"/>
        <v/>
      </c>
      <c r="N64" s="69" t="str">
        <f t="shared" si="2"/>
        <v/>
      </c>
      <c r="O64" s="69" t="str">
        <f t="shared" si="3"/>
        <v>fevereiro</v>
      </c>
      <c r="P64" s="69" t="str">
        <f t="shared" si="4"/>
        <v>AAAA</v>
      </c>
      <c r="Q64" s="69" t="str">
        <f t="shared" si="5"/>
        <v>dezembro</v>
      </c>
      <c r="R64" s="69" t="str">
        <f t="shared" si="6"/>
        <v>AAAA</v>
      </c>
      <c r="S64" s="63"/>
      <c r="T64" s="63"/>
      <c r="U64" s="63"/>
      <c r="V64" s="63"/>
      <c r="W64" s="63"/>
      <c r="X64" s="63"/>
      <c r="Y64" s="63"/>
    </row>
    <row r="65" ht="14.25" customHeight="1">
      <c r="A65" s="64">
        <v>11366.0</v>
      </c>
      <c r="B65" s="65" t="s">
        <v>77</v>
      </c>
      <c r="C65" s="66" t="s">
        <v>142</v>
      </c>
      <c r="D65" s="67">
        <v>850.0</v>
      </c>
      <c r="E65" s="67"/>
      <c r="F65" s="67">
        <v>140.0</v>
      </c>
      <c r="G65" s="67">
        <f>BASE!$F65-BASE!$E65</f>
        <v>140</v>
      </c>
      <c r="H65" s="68">
        <v>44551.0</v>
      </c>
      <c r="I65" s="68">
        <v>44581.0</v>
      </c>
      <c r="J65" s="68"/>
      <c r="K65" s="69" t="s">
        <v>79</v>
      </c>
      <c r="L65" s="69" t="s">
        <v>85</v>
      </c>
      <c r="M65" s="69" t="str">
        <f t="shared" si="1"/>
        <v/>
      </c>
      <c r="N65" s="69" t="str">
        <f t="shared" si="2"/>
        <v/>
      </c>
      <c r="O65" s="69" t="str">
        <f t="shared" si="3"/>
        <v>janeiro</v>
      </c>
      <c r="P65" s="69" t="str">
        <f t="shared" si="4"/>
        <v>AAAA</v>
      </c>
      <c r="Q65" s="69" t="str">
        <f t="shared" si="5"/>
        <v>dezembro</v>
      </c>
      <c r="R65" s="69" t="str">
        <f t="shared" si="6"/>
        <v>AAAA</v>
      </c>
      <c r="S65" s="63"/>
      <c r="T65" s="63"/>
      <c r="U65" s="63"/>
      <c r="V65" s="63"/>
      <c r="W65" s="63"/>
      <c r="X65" s="63"/>
      <c r="Y65" s="63"/>
    </row>
    <row r="66" ht="14.25" customHeight="1">
      <c r="A66" s="64">
        <v>11368.0</v>
      </c>
      <c r="B66" s="65" t="s">
        <v>77</v>
      </c>
      <c r="C66" s="66" t="s">
        <v>143</v>
      </c>
      <c r="D66" s="67">
        <v>1300.0</v>
      </c>
      <c r="E66" s="67"/>
      <c r="F66" s="67">
        <v>200.0</v>
      </c>
      <c r="G66" s="67">
        <f>BASE!$F66-BASE!$E66</f>
        <v>200</v>
      </c>
      <c r="H66" s="68">
        <v>44551.0</v>
      </c>
      <c r="I66" s="68">
        <v>44612.0</v>
      </c>
      <c r="J66" s="68"/>
      <c r="K66" s="69" t="s">
        <v>79</v>
      </c>
      <c r="L66" s="69" t="s">
        <v>85</v>
      </c>
      <c r="M66" s="69" t="str">
        <f t="shared" si="1"/>
        <v/>
      </c>
      <c r="N66" s="69" t="str">
        <f t="shared" si="2"/>
        <v/>
      </c>
      <c r="O66" s="69" t="str">
        <f t="shared" si="3"/>
        <v>fevereiro</v>
      </c>
      <c r="P66" s="69" t="str">
        <f t="shared" si="4"/>
        <v>AAAA</v>
      </c>
      <c r="Q66" s="69" t="str">
        <f t="shared" si="5"/>
        <v>dezembro</v>
      </c>
      <c r="R66" s="69" t="str">
        <f t="shared" si="6"/>
        <v>AAAA</v>
      </c>
      <c r="S66" s="63"/>
      <c r="T66" s="63"/>
      <c r="U66" s="63"/>
      <c r="V66" s="63"/>
      <c r="W66" s="63"/>
      <c r="X66" s="63"/>
      <c r="Y66" s="63"/>
    </row>
    <row r="67" ht="14.25" customHeight="1">
      <c r="A67" s="64">
        <v>11369.0</v>
      </c>
      <c r="B67" s="65" t="s">
        <v>77</v>
      </c>
      <c r="C67" s="66" t="s">
        <v>144</v>
      </c>
      <c r="D67" s="67">
        <v>1300.0</v>
      </c>
      <c r="E67" s="67"/>
      <c r="F67" s="67">
        <v>200.0</v>
      </c>
      <c r="G67" s="67">
        <f>BASE!$F67-BASE!$E67</f>
        <v>200</v>
      </c>
      <c r="H67" s="68">
        <v>44551.0</v>
      </c>
      <c r="I67" s="68">
        <v>44612.0</v>
      </c>
      <c r="J67" s="68"/>
      <c r="K67" s="69" t="s">
        <v>79</v>
      </c>
      <c r="L67" s="69" t="s">
        <v>85</v>
      </c>
      <c r="M67" s="69" t="str">
        <f t="shared" si="1"/>
        <v/>
      </c>
      <c r="N67" s="69" t="str">
        <f t="shared" si="2"/>
        <v/>
      </c>
      <c r="O67" s="69" t="str">
        <f t="shared" si="3"/>
        <v>fevereiro</v>
      </c>
      <c r="P67" s="69" t="str">
        <f t="shared" si="4"/>
        <v>AAAA</v>
      </c>
      <c r="Q67" s="69" t="str">
        <f t="shared" si="5"/>
        <v>dezembro</v>
      </c>
      <c r="R67" s="69" t="str">
        <f t="shared" si="6"/>
        <v>AAAA</v>
      </c>
      <c r="S67" s="63"/>
      <c r="T67" s="63"/>
      <c r="U67" s="63"/>
      <c r="V67" s="63"/>
      <c r="W67" s="63"/>
      <c r="X67" s="63"/>
      <c r="Y67" s="63"/>
    </row>
    <row r="68" ht="14.25" customHeight="1">
      <c r="A68" s="64">
        <v>11371.0</v>
      </c>
      <c r="B68" s="65" t="s">
        <v>77</v>
      </c>
      <c r="C68" s="66" t="s">
        <v>144</v>
      </c>
      <c r="D68" s="67">
        <v>1000.0</v>
      </c>
      <c r="E68" s="67"/>
      <c r="F68" s="67">
        <v>180.0</v>
      </c>
      <c r="G68" s="67">
        <f>BASE!$F68-BASE!$E68</f>
        <v>180</v>
      </c>
      <c r="H68" s="68">
        <v>44551.0</v>
      </c>
      <c r="I68" s="68">
        <v>44612.0</v>
      </c>
      <c r="J68" s="68"/>
      <c r="K68" s="69" t="s">
        <v>79</v>
      </c>
      <c r="L68" s="69" t="s">
        <v>85</v>
      </c>
      <c r="M68" s="69" t="str">
        <f t="shared" si="1"/>
        <v/>
      </c>
      <c r="N68" s="69" t="str">
        <f t="shared" si="2"/>
        <v/>
      </c>
      <c r="O68" s="69" t="str">
        <f t="shared" si="3"/>
        <v>fevereiro</v>
      </c>
      <c r="P68" s="69" t="str">
        <f t="shared" si="4"/>
        <v>AAAA</v>
      </c>
      <c r="Q68" s="69" t="str">
        <f t="shared" si="5"/>
        <v>dezembro</v>
      </c>
      <c r="R68" s="69" t="str">
        <f t="shared" si="6"/>
        <v>AAAA</v>
      </c>
      <c r="S68" s="63"/>
      <c r="T68" s="63"/>
      <c r="U68" s="63"/>
      <c r="V68" s="63"/>
      <c r="W68" s="63"/>
      <c r="X68" s="63"/>
      <c r="Y68" s="63"/>
    </row>
    <row r="69" ht="14.25" customHeight="1">
      <c r="A69" s="64">
        <v>11451.0</v>
      </c>
      <c r="B69" s="65" t="s">
        <v>77</v>
      </c>
      <c r="C69" s="66" t="s">
        <v>145</v>
      </c>
      <c r="D69" s="67">
        <v>1000.0</v>
      </c>
      <c r="E69" s="67"/>
      <c r="F69" s="67">
        <v>150.0</v>
      </c>
      <c r="G69" s="67">
        <f>BASE!$F69-BASE!$E69</f>
        <v>150</v>
      </c>
      <c r="H69" s="68">
        <v>44585.0</v>
      </c>
      <c r="I69" s="68">
        <v>44640.0</v>
      </c>
      <c r="J69" s="68"/>
      <c r="K69" s="69" t="s">
        <v>79</v>
      </c>
      <c r="L69" s="69" t="s">
        <v>80</v>
      </c>
      <c r="M69" s="69" t="str">
        <f t="shared" si="1"/>
        <v/>
      </c>
      <c r="N69" s="69" t="str">
        <f t="shared" si="2"/>
        <v/>
      </c>
      <c r="O69" s="69" t="str">
        <f t="shared" si="3"/>
        <v>março</v>
      </c>
      <c r="P69" s="69" t="str">
        <f t="shared" si="4"/>
        <v>AAAA</v>
      </c>
      <c r="Q69" s="69" t="str">
        <f t="shared" si="5"/>
        <v>janeiro</v>
      </c>
      <c r="R69" s="69" t="str">
        <f t="shared" si="6"/>
        <v>AAAA</v>
      </c>
      <c r="S69" s="63"/>
      <c r="T69" s="63"/>
      <c r="U69" s="63"/>
      <c r="V69" s="63"/>
      <c r="W69" s="63"/>
      <c r="X69" s="63"/>
      <c r="Y69" s="63"/>
    </row>
    <row r="70" ht="14.25" customHeight="1">
      <c r="A70" s="64">
        <v>11464.0</v>
      </c>
      <c r="B70" s="65" t="s">
        <v>77</v>
      </c>
      <c r="C70" s="66" t="s">
        <v>146</v>
      </c>
      <c r="D70" s="67">
        <v>840.0</v>
      </c>
      <c r="E70" s="67"/>
      <c r="F70" s="67">
        <v>150.0</v>
      </c>
      <c r="G70" s="67">
        <f>BASE!$F70-BASE!$E70</f>
        <v>150</v>
      </c>
      <c r="H70" s="68">
        <v>44587.0</v>
      </c>
      <c r="I70" s="68">
        <v>44612.0</v>
      </c>
      <c r="J70" s="68"/>
      <c r="K70" s="69" t="s">
        <v>79</v>
      </c>
      <c r="L70" s="69" t="s">
        <v>85</v>
      </c>
      <c r="M70" s="69" t="str">
        <f t="shared" si="1"/>
        <v/>
      </c>
      <c r="N70" s="69" t="str">
        <f t="shared" si="2"/>
        <v/>
      </c>
      <c r="O70" s="69" t="str">
        <f t="shared" si="3"/>
        <v>fevereiro</v>
      </c>
      <c r="P70" s="69" t="str">
        <f t="shared" si="4"/>
        <v>AAAA</v>
      </c>
      <c r="Q70" s="69" t="str">
        <f t="shared" si="5"/>
        <v>janeiro</v>
      </c>
      <c r="R70" s="69" t="str">
        <f t="shared" si="6"/>
        <v>AAAA</v>
      </c>
      <c r="S70" s="63"/>
      <c r="T70" s="63"/>
      <c r="U70" s="63"/>
      <c r="V70" s="63"/>
      <c r="W70" s="63"/>
      <c r="X70" s="63"/>
      <c r="Y70" s="63"/>
    </row>
    <row r="71" ht="14.25" customHeight="1">
      <c r="A71" s="64">
        <v>11465.0</v>
      </c>
      <c r="B71" s="65" t="s">
        <v>77</v>
      </c>
      <c r="C71" s="66" t="s">
        <v>147</v>
      </c>
      <c r="D71" s="67">
        <v>890.0</v>
      </c>
      <c r="E71" s="67"/>
      <c r="F71" s="67">
        <v>180.0</v>
      </c>
      <c r="G71" s="67">
        <f>BASE!$F71-BASE!$E71</f>
        <v>180</v>
      </c>
      <c r="H71" s="68">
        <v>44587.0</v>
      </c>
      <c r="I71" s="68">
        <v>44640.0</v>
      </c>
      <c r="J71" s="68"/>
      <c r="K71" s="69" t="s">
        <v>79</v>
      </c>
      <c r="L71" s="69" t="s">
        <v>85</v>
      </c>
      <c r="M71" s="69" t="str">
        <f t="shared" si="1"/>
        <v/>
      </c>
      <c r="N71" s="69" t="str">
        <f t="shared" si="2"/>
        <v/>
      </c>
      <c r="O71" s="69" t="str">
        <f t="shared" si="3"/>
        <v>março</v>
      </c>
      <c r="P71" s="69" t="str">
        <f t="shared" si="4"/>
        <v>AAAA</v>
      </c>
      <c r="Q71" s="69" t="str">
        <f t="shared" si="5"/>
        <v>janeiro</v>
      </c>
      <c r="R71" s="69" t="str">
        <f t="shared" si="6"/>
        <v>AAAA</v>
      </c>
      <c r="S71" s="63"/>
      <c r="T71" s="63"/>
      <c r="U71" s="63"/>
      <c r="V71" s="63"/>
      <c r="W71" s="63"/>
      <c r="X71" s="63"/>
      <c r="Y71" s="63"/>
    </row>
    <row r="72" ht="14.25" customHeight="1">
      <c r="A72" s="64">
        <v>11466.0</v>
      </c>
      <c r="B72" s="65" t="s">
        <v>77</v>
      </c>
      <c r="C72" s="66" t="s">
        <v>148</v>
      </c>
      <c r="D72" s="67">
        <v>500.0</v>
      </c>
      <c r="E72" s="67"/>
      <c r="F72" s="67">
        <v>130.0</v>
      </c>
      <c r="G72" s="67">
        <f>BASE!$F72-BASE!$E72</f>
        <v>130</v>
      </c>
      <c r="H72" s="68">
        <v>44587.0</v>
      </c>
      <c r="I72" s="68">
        <v>44640.0</v>
      </c>
      <c r="J72" s="68"/>
      <c r="K72" s="69" t="s">
        <v>79</v>
      </c>
      <c r="L72" s="69" t="s">
        <v>85</v>
      </c>
      <c r="M72" s="69" t="str">
        <f t="shared" si="1"/>
        <v/>
      </c>
      <c r="N72" s="69" t="str">
        <f t="shared" si="2"/>
        <v/>
      </c>
      <c r="O72" s="69" t="str">
        <f t="shared" si="3"/>
        <v>março</v>
      </c>
      <c r="P72" s="69" t="str">
        <f t="shared" si="4"/>
        <v>AAAA</v>
      </c>
      <c r="Q72" s="69" t="str">
        <f t="shared" si="5"/>
        <v>janeiro</v>
      </c>
      <c r="R72" s="69" t="str">
        <f t="shared" si="6"/>
        <v>AAAA</v>
      </c>
      <c r="S72" s="63"/>
      <c r="T72" s="63"/>
      <c r="U72" s="63"/>
      <c r="V72" s="63"/>
      <c r="W72" s="63"/>
      <c r="X72" s="63"/>
      <c r="Y72" s="63"/>
    </row>
    <row r="73" ht="14.25" customHeight="1">
      <c r="A73" s="64">
        <v>11467.0</v>
      </c>
      <c r="B73" s="65" t="s">
        <v>77</v>
      </c>
      <c r="C73" s="66" t="s">
        <v>149</v>
      </c>
      <c r="D73" s="67">
        <v>1000.0</v>
      </c>
      <c r="E73" s="67"/>
      <c r="F73" s="67">
        <v>150.0</v>
      </c>
      <c r="G73" s="67">
        <f>BASE!$F73-BASE!$E73</f>
        <v>150</v>
      </c>
      <c r="H73" s="68">
        <v>44587.0</v>
      </c>
      <c r="I73" s="68">
        <v>44640.0</v>
      </c>
      <c r="J73" s="68"/>
      <c r="K73" s="69" t="s">
        <v>79</v>
      </c>
      <c r="L73" s="69" t="s">
        <v>85</v>
      </c>
      <c r="M73" s="69" t="str">
        <f t="shared" si="1"/>
        <v/>
      </c>
      <c r="N73" s="69" t="str">
        <f t="shared" si="2"/>
        <v/>
      </c>
      <c r="O73" s="69" t="str">
        <f t="shared" si="3"/>
        <v>março</v>
      </c>
      <c r="P73" s="69" t="str">
        <f t="shared" si="4"/>
        <v>AAAA</v>
      </c>
      <c r="Q73" s="69" t="str">
        <f t="shared" si="5"/>
        <v>janeiro</v>
      </c>
      <c r="R73" s="69" t="str">
        <f t="shared" si="6"/>
        <v>AAAA</v>
      </c>
      <c r="S73" s="63"/>
      <c r="T73" s="63"/>
      <c r="U73" s="63"/>
      <c r="V73" s="63"/>
      <c r="W73" s="63"/>
      <c r="X73" s="63"/>
      <c r="Y73" s="63"/>
    </row>
    <row r="74" ht="14.25" customHeight="1">
      <c r="A74" s="64">
        <v>11501.0</v>
      </c>
      <c r="B74" s="65" t="s">
        <v>77</v>
      </c>
      <c r="C74" s="66" t="s">
        <v>150</v>
      </c>
      <c r="D74" s="67">
        <v>1050.0</v>
      </c>
      <c r="E74" s="67"/>
      <c r="F74" s="67">
        <v>220.0</v>
      </c>
      <c r="G74" s="67">
        <f>BASE!$F74-BASE!$E74</f>
        <v>220</v>
      </c>
      <c r="H74" s="68">
        <v>44599.0</v>
      </c>
      <c r="I74" s="68">
        <v>44640.0</v>
      </c>
      <c r="J74" s="68"/>
      <c r="K74" s="69" t="s">
        <v>79</v>
      </c>
      <c r="L74" s="69" t="s">
        <v>85</v>
      </c>
      <c r="M74" s="69" t="str">
        <f t="shared" si="1"/>
        <v/>
      </c>
      <c r="N74" s="69" t="str">
        <f t="shared" si="2"/>
        <v/>
      </c>
      <c r="O74" s="69" t="str">
        <f t="shared" si="3"/>
        <v>março</v>
      </c>
      <c r="P74" s="69" t="str">
        <f t="shared" si="4"/>
        <v>AAAA</v>
      </c>
      <c r="Q74" s="69" t="str">
        <f t="shared" si="5"/>
        <v>fevereiro</v>
      </c>
      <c r="R74" s="69" t="str">
        <f t="shared" si="6"/>
        <v>AAAA</v>
      </c>
      <c r="S74" s="63"/>
      <c r="T74" s="63"/>
      <c r="U74" s="63"/>
      <c r="V74" s="63"/>
      <c r="W74" s="63"/>
      <c r="X74" s="63"/>
      <c r="Y74" s="63"/>
    </row>
    <row r="75" ht="14.25" customHeight="1">
      <c r="A75" s="64">
        <v>11519.0</v>
      </c>
      <c r="B75" s="65" t="s">
        <v>77</v>
      </c>
      <c r="C75" s="66" t="s">
        <v>151</v>
      </c>
      <c r="D75" s="67">
        <v>900.0</v>
      </c>
      <c r="E75" s="67"/>
      <c r="F75" s="67">
        <v>250.0</v>
      </c>
      <c r="G75" s="67">
        <f>BASE!$F75-BASE!$E75</f>
        <v>250</v>
      </c>
      <c r="H75" s="68">
        <v>44603.0</v>
      </c>
      <c r="I75" s="68">
        <v>44640.0</v>
      </c>
      <c r="J75" s="68"/>
      <c r="K75" s="69" t="s">
        <v>79</v>
      </c>
      <c r="L75" s="69" t="s">
        <v>85</v>
      </c>
      <c r="M75" s="69" t="str">
        <f t="shared" si="1"/>
        <v/>
      </c>
      <c r="N75" s="69" t="str">
        <f t="shared" si="2"/>
        <v/>
      </c>
      <c r="O75" s="69" t="str">
        <f t="shared" si="3"/>
        <v>março</v>
      </c>
      <c r="P75" s="69" t="str">
        <f t="shared" si="4"/>
        <v>AAAA</v>
      </c>
      <c r="Q75" s="69" t="str">
        <f t="shared" si="5"/>
        <v>fevereiro</v>
      </c>
      <c r="R75" s="69" t="str">
        <f t="shared" si="6"/>
        <v>AAAA</v>
      </c>
      <c r="S75" s="63"/>
      <c r="T75" s="63"/>
      <c r="U75" s="63"/>
      <c r="V75" s="63"/>
      <c r="W75" s="63"/>
      <c r="X75" s="63"/>
      <c r="Y75" s="63"/>
    </row>
    <row r="76" ht="14.25" customHeight="1">
      <c r="A76" s="64">
        <v>11520.0</v>
      </c>
      <c r="B76" s="65" t="s">
        <v>77</v>
      </c>
      <c r="C76" s="66" t="s">
        <v>152</v>
      </c>
      <c r="D76" s="67">
        <v>450.0</v>
      </c>
      <c r="E76" s="67"/>
      <c r="F76" s="67">
        <v>250.0</v>
      </c>
      <c r="G76" s="67">
        <f>BASE!$F76-BASE!$E76</f>
        <v>250</v>
      </c>
      <c r="H76" s="68">
        <v>44603.0</v>
      </c>
      <c r="I76" s="68">
        <v>44640.0</v>
      </c>
      <c r="J76" s="68"/>
      <c r="K76" s="69" t="s">
        <v>79</v>
      </c>
      <c r="L76" s="69" t="s">
        <v>85</v>
      </c>
      <c r="M76" s="69" t="str">
        <f t="shared" si="1"/>
        <v/>
      </c>
      <c r="N76" s="69" t="str">
        <f t="shared" si="2"/>
        <v/>
      </c>
      <c r="O76" s="69" t="str">
        <f t="shared" si="3"/>
        <v>março</v>
      </c>
      <c r="P76" s="69" t="str">
        <f t="shared" si="4"/>
        <v>AAAA</v>
      </c>
      <c r="Q76" s="69" t="str">
        <f t="shared" si="5"/>
        <v>fevereiro</v>
      </c>
      <c r="R76" s="69" t="str">
        <f t="shared" si="6"/>
        <v>AAAA</v>
      </c>
      <c r="S76" s="63"/>
      <c r="T76" s="63"/>
      <c r="U76" s="63"/>
      <c r="V76" s="63"/>
      <c r="W76" s="63"/>
      <c r="X76" s="63"/>
      <c r="Y76" s="63"/>
    </row>
    <row r="77" ht="14.25" customHeight="1">
      <c r="A77" s="64">
        <v>11579.0</v>
      </c>
      <c r="B77" s="65" t="s">
        <v>77</v>
      </c>
      <c r="C77" s="66" t="s">
        <v>153</v>
      </c>
      <c r="D77" s="67">
        <v>800.0</v>
      </c>
      <c r="E77" s="67"/>
      <c r="F77" s="67">
        <v>120.0</v>
      </c>
      <c r="G77" s="67">
        <f>BASE!$F77-BASE!$E77</f>
        <v>120</v>
      </c>
      <c r="H77" s="68">
        <v>44615.0</v>
      </c>
      <c r="I77" s="68">
        <v>44701.0</v>
      </c>
      <c r="J77" s="68"/>
      <c r="K77" s="69" t="s">
        <v>79</v>
      </c>
      <c r="L77" s="69" t="s">
        <v>154</v>
      </c>
      <c r="M77" s="69" t="str">
        <f t="shared" si="1"/>
        <v/>
      </c>
      <c r="N77" s="69" t="str">
        <f t="shared" si="2"/>
        <v/>
      </c>
      <c r="O77" s="69" t="str">
        <f t="shared" si="3"/>
        <v>maio</v>
      </c>
      <c r="P77" s="69" t="str">
        <f t="shared" si="4"/>
        <v>AAAA</v>
      </c>
      <c r="Q77" s="69" t="str">
        <f t="shared" si="5"/>
        <v>fevereiro</v>
      </c>
      <c r="R77" s="69" t="str">
        <f t="shared" si="6"/>
        <v>AAAA</v>
      </c>
      <c r="S77" s="63"/>
      <c r="T77" s="63"/>
      <c r="U77" s="63"/>
      <c r="V77" s="63"/>
      <c r="W77" s="63"/>
      <c r="X77" s="63"/>
      <c r="Y77" s="63"/>
    </row>
    <row r="78" ht="14.25" customHeight="1">
      <c r="A78" s="64">
        <v>11599.0</v>
      </c>
      <c r="B78" s="65" t="s">
        <v>77</v>
      </c>
      <c r="C78" s="66" t="s">
        <v>155</v>
      </c>
      <c r="D78" s="67">
        <v>890.0</v>
      </c>
      <c r="E78" s="67"/>
      <c r="F78" s="67">
        <v>180.0</v>
      </c>
      <c r="G78" s="67">
        <f>BASE!$F78-BASE!$E78</f>
        <v>180</v>
      </c>
      <c r="H78" s="68">
        <v>44620.0</v>
      </c>
      <c r="I78" s="68">
        <v>44640.0</v>
      </c>
      <c r="J78" s="68"/>
      <c r="K78" s="69" t="s">
        <v>79</v>
      </c>
      <c r="L78" s="69" t="s">
        <v>85</v>
      </c>
      <c r="M78" s="69" t="str">
        <f t="shared" si="1"/>
        <v/>
      </c>
      <c r="N78" s="69" t="str">
        <f t="shared" si="2"/>
        <v/>
      </c>
      <c r="O78" s="69" t="str">
        <f t="shared" si="3"/>
        <v>março</v>
      </c>
      <c r="P78" s="69" t="str">
        <f t="shared" si="4"/>
        <v>AAAA</v>
      </c>
      <c r="Q78" s="69" t="str">
        <f t="shared" si="5"/>
        <v>fevereiro</v>
      </c>
      <c r="R78" s="69" t="str">
        <f t="shared" si="6"/>
        <v>AAAA</v>
      </c>
      <c r="S78" s="63"/>
      <c r="T78" s="63"/>
      <c r="U78" s="63"/>
      <c r="V78" s="63"/>
      <c r="W78" s="63"/>
      <c r="X78" s="63"/>
      <c r="Y78" s="63"/>
    </row>
    <row r="79" ht="14.25" customHeight="1">
      <c r="A79" s="64">
        <v>11629.0</v>
      </c>
      <c r="B79" s="65" t="s">
        <v>77</v>
      </c>
      <c r="C79" s="66" t="s">
        <v>156</v>
      </c>
      <c r="D79" s="67">
        <v>500.0</v>
      </c>
      <c r="E79" s="67"/>
      <c r="F79" s="67">
        <v>130.0</v>
      </c>
      <c r="G79" s="67">
        <f>BASE!$F79-BASE!$E79</f>
        <v>130</v>
      </c>
      <c r="H79" s="68">
        <v>44638.0</v>
      </c>
      <c r="I79" s="68">
        <v>44701.0</v>
      </c>
      <c r="J79" s="68"/>
      <c r="K79" s="69" t="s">
        <v>79</v>
      </c>
      <c r="L79" s="69" t="s">
        <v>85</v>
      </c>
      <c r="M79" s="69" t="str">
        <f t="shared" si="1"/>
        <v/>
      </c>
      <c r="N79" s="69" t="str">
        <f t="shared" si="2"/>
        <v/>
      </c>
      <c r="O79" s="69" t="str">
        <f t="shared" si="3"/>
        <v>maio</v>
      </c>
      <c r="P79" s="69" t="str">
        <f t="shared" si="4"/>
        <v>AAAA</v>
      </c>
      <c r="Q79" s="69" t="str">
        <f t="shared" si="5"/>
        <v>março</v>
      </c>
      <c r="R79" s="69" t="str">
        <f t="shared" si="6"/>
        <v>AAAA</v>
      </c>
      <c r="S79" s="63"/>
      <c r="T79" s="63"/>
      <c r="U79" s="63"/>
      <c r="V79" s="63"/>
      <c r="W79" s="63"/>
      <c r="X79" s="63"/>
      <c r="Y79" s="63"/>
    </row>
    <row r="80" ht="14.25" customHeight="1">
      <c r="A80" s="64">
        <v>11633.0</v>
      </c>
      <c r="B80" s="65" t="s">
        <v>77</v>
      </c>
      <c r="C80" s="66" t="s">
        <v>157</v>
      </c>
      <c r="D80" s="67">
        <v>690.0</v>
      </c>
      <c r="E80" s="67"/>
      <c r="F80" s="67">
        <v>120.0</v>
      </c>
      <c r="G80" s="67">
        <f>BASE!$F80-BASE!$E80</f>
        <v>120</v>
      </c>
      <c r="H80" s="68">
        <v>44641.0</v>
      </c>
      <c r="I80" s="68">
        <v>44732.0</v>
      </c>
      <c r="J80" s="68"/>
      <c r="K80" s="69" t="s">
        <v>79</v>
      </c>
      <c r="L80" s="69" t="s">
        <v>154</v>
      </c>
      <c r="M80" s="69" t="str">
        <f t="shared" si="1"/>
        <v/>
      </c>
      <c r="N80" s="69" t="str">
        <f t="shared" si="2"/>
        <v/>
      </c>
      <c r="O80" s="69" t="str">
        <f t="shared" si="3"/>
        <v>junho</v>
      </c>
      <c r="P80" s="69" t="str">
        <f t="shared" si="4"/>
        <v>AAAA</v>
      </c>
      <c r="Q80" s="69" t="str">
        <f t="shared" si="5"/>
        <v>março</v>
      </c>
      <c r="R80" s="69" t="str">
        <f t="shared" si="6"/>
        <v>AAAA</v>
      </c>
      <c r="S80" s="63"/>
      <c r="T80" s="63"/>
      <c r="U80" s="63"/>
      <c r="V80" s="63"/>
      <c r="W80" s="63"/>
      <c r="X80" s="63"/>
      <c r="Y80" s="63"/>
    </row>
    <row r="81" ht="14.25" customHeight="1">
      <c r="A81" s="64">
        <v>11635.0</v>
      </c>
      <c r="B81" s="65" t="s">
        <v>77</v>
      </c>
      <c r="C81" s="66" t="s">
        <v>158</v>
      </c>
      <c r="D81" s="67">
        <v>1000.0</v>
      </c>
      <c r="E81" s="67"/>
      <c r="F81" s="67">
        <v>180.0</v>
      </c>
      <c r="G81" s="67">
        <f>BASE!$F81-BASE!$E81</f>
        <v>180</v>
      </c>
      <c r="H81" s="68">
        <v>44641.0</v>
      </c>
      <c r="I81" s="68">
        <v>44701.0</v>
      </c>
      <c r="J81" s="68"/>
      <c r="K81" s="69" t="s">
        <v>79</v>
      </c>
      <c r="L81" s="69" t="s">
        <v>85</v>
      </c>
      <c r="M81" s="69" t="str">
        <f t="shared" si="1"/>
        <v/>
      </c>
      <c r="N81" s="69" t="str">
        <f t="shared" si="2"/>
        <v/>
      </c>
      <c r="O81" s="69" t="str">
        <f t="shared" si="3"/>
        <v>maio</v>
      </c>
      <c r="P81" s="69" t="str">
        <f t="shared" si="4"/>
        <v>AAAA</v>
      </c>
      <c r="Q81" s="69" t="str">
        <f t="shared" si="5"/>
        <v>março</v>
      </c>
      <c r="R81" s="69" t="str">
        <f t="shared" si="6"/>
        <v>AAAA</v>
      </c>
      <c r="S81" s="63"/>
      <c r="T81" s="63"/>
      <c r="U81" s="63"/>
      <c r="V81" s="63"/>
      <c r="W81" s="63"/>
      <c r="X81" s="63"/>
      <c r="Y81" s="63"/>
    </row>
    <row r="82" ht="14.25" customHeight="1">
      <c r="A82" s="64">
        <v>11636.0</v>
      </c>
      <c r="B82" s="65" t="s">
        <v>77</v>
      </c>
      <c r="C82" s="66" t="s">
        <v>159</v>
      </c>
      <c r="D82" s="67">
        <v>900.0</v>
      </c>
      <c r="E82" s="67"/>
      <c r="F82" s="67">
        <v>150.0</v>
      </c>
      <c r="G82" s="67">
        <f>BASE!$F82-BASE!$E82</f>
        <v>150</v>
      </c>
      <c r="H82" s="68">
        <v>44641.0</v>
      </c>
      <c r="I82" s="68">
        <v>44701.0</v>
      </c>
      <c r="J82" s="68"/>
      <c r="K82" s="69" t="s">
        <v>79</v>
      </c>
      <c r="L82" s="69" t="s">
        <v>85</v>
      </c>
      <c r="M82" s="69" t="str">
        <f t="shared" si="1"/>
        <v/>
      </c>
      <c r="N82" s="69" t="str">
        <f t="shared" si="2"/>
        <v/>
      </c>
      <c r="O82" s="69" t="str">
        <f t="shared" si="3"/>
        <v>maio</v>
      </c>
      <c r="P82" s="69" t="str">
        <f t="shared" si="4"/>
        <v>AAAA</v>
      </c>
      <c r="Q82" s="69" t="str">
        <f t="shared" si="5"/>
        <v>março</v>
      </c>
      <c r="R82" s="69" t="str">
        <f t="shared" si="6"/>
        <v>AAAA</v>
      </c>
      <c r="S82" s="63"/>
      <c r="T82" s="63"/>
      <c r="U82" s="63"/>
      <c r="V82" s="63"/>
      <c r="W82" s="63"/>
      <c r="X82" s="63"/>
      <c r="Y82" s="63"/>
    </row>
    <row r="83" ht="14.25" customHeight="1">
      <c r="A83" s="64">
        <v>11649.0</v>
      </c>
      <c r="B83" s="65" t="s">
        <v>77</v>
      </c>
      <c r="C83" s="66" t="s">
        <v>160</v>
      </c>
      <c r="D83" s="67">
        <v>580.0</v>
      </c>
      <c r="E83" s="67"/>
      <c r="F83" s="67">
        <v>150.0</v>
      </c>
      <c r="G83" s="67">
        <f>BASE!$F83-BASE!$E83</f>
        <v>150</v>
      </c>
      <c r="H83" s="68">
        <v>44645.0</v>
      </c>
      <c r="I83" s="68">
        <v>44701.0</v>
      </c>
      <c r="J83" s="68">
        <v>44680.0</v>
      </c>
      <c r="K83" s="69" t="s">
        <v>82</v>
      </c>
      <c r="L83" s="69" t="s">
        <v>85</v>
      </c>
      <c r="M83" s="69" t="str">
        <f t="shared" si="1"/>
        <v>abril</v>
      </c>
      <c r="N83" s="69" t="str">
        <f t="shared" si="2"/>
        <v>AAAA</v>
      </c>
      <c r="O83" s="69" t="str">
        <f t="shared" si="3"/>
        <v>maio</v>
      </c>
      <c r="P83" s="69" t="str">
        <f t="shared" si="4"/>
        <v>AAAA</v>
      </c>
      <c r="Q83" s="69" t="str">
        <f t="shared" si="5"/>
        <v>março</v>
      </c>
      <c r="R83" s="69" t="str">
        <f t="shared" si="6"/>
        <v>AAAA</v>
      </c>
      <c r="S83" s="63"/>
      <c r="T83" s="63"/>
      <c r="U83" s="63"/>
      <c r="V83" s="63"/>
      <c r="W83" s="63"/>
      <c r="X83" s="63"/>
      <c r="Y83" s="63"/>
    </row>
    <row r="84" ht="14.25" customHeight="1">
      <c r="A84" s="64">
        <v>11652.0</v>
      </c>
      <c r="B84" s="65" t="s">
        <v>77</v>
      </c>
      <c r="C84" s="66" t="s">
        <v>161</v>
      </c>
      <c r="D84" s="67">
        <v>700.0</v>
      </c>
      <c r="E84" s="67"/>
      <c r="F84" s="67">
        <v>120.0</v>
      </c>
      <c r="G84" s="67">
        <f>BASE!$F84-BASE!$E84</f>
        <v>120</v>
      </c>
      <c r="H84" s="68">
        <v>44648.0</v>
      </c>
      <c r="I84" s="68">
        <v>44732.0</v>
      </c>
      <c r="J84" s="68"/>
      <c r="K84" s="69" t="s">
        <v>79</v>
      </c>
      <c r="L84" s="69" t="s">
        <v>85</v>
      </c>
      <c r="M84" s="69" t="str">
        <f t="shared" si="1"/>
        <v/>
      </c>
      <c r="N84" s="69" t="str">
        <f t="shared" si="2"/>
        <v/>
      </c>
      <c r="O84" s="69" t="str">
        <f t="shared" si="3"/>
        <v>junho</v>
      </c>
      <c r="P84" s="69" t="str">
        <f t="shared" si="4"/>
        <v>AAAA</v>
      </c>
      <c r="Q84" s="69" t="str">
        <f t="shared" si="5"/>
        <v>março</v>
      </c>
      <c r="R84" s="69" t="str">
        <f t="shared" si="6"/>
        <v>AAAA</v>
      </c>
      <c r="S84" s="63"/>
      <c r="T84" s="63"/>
      <c r="U84" s="63"/>
      <c r="V84" s="63"/>
      <c r="W84" s="63"/>
      <c r="X84" s="63"/>
      <c r="Y84" s="63"/>
    </row>
    <row r="85" ht="14.25" customHeight="1">
      <c r="A85" s="64">
        <v>11654.0</v>
      </c>
      <c r="B85" s="65" t="s">
        <v>77</v>
      </c>
      <c r="C85" s="66" t="s">
        <v>162</v>
      </c>
      <c r="D85" s="67">
        <v>600.0</v>
      </c>
      <c r="E85" s="67"/>
      <c r="F85" s="67">
        <v>150.0</v>
      </c>
      <c r="G85" s="67">
        <f>BASE!$F85-BASE!$E85</f>
        <v>150</v>
      </c>
      <c r="H85" s="68">
        <v>44649.0</v>
      </c>
      <c r="I85" s="68">
        <v>44701.0</v>
      </c>
      <c r="J85" s="68"/>
      <c r="K85" s="69" t="s">
        <v>79</v>
      </c>
      <c r="L85" s="69" t="s">
        <v>85</v>
      </c>
      <c r="M85" s="69" t="str">
        <f t="shared" si="1"/>
        <v/>
      </c>
      <c r="N85" s="69" t="str">
        <f t="shared" si="2"/>
        <v/>
      </c>
      <c r="O85" s="69" t="str">
        <f t="shared" si="3"/>
        <v>maio</v>
      </c>
      <c r="P85" s="69" t="str">
        <f t="shared" si="4"/>
        <v>AAAA</v>
      </c>
      <c r="Q85" s="69" t="str">
        <f t="shared" si="5"/>
        <v>março</v>
      </c>
      <c r="R85" s="69" t="str">
        <f t="shared" si="6"/>
        <v>AAAA</v>
      </c>
      <c r="S85" s="63"/>
      <c r="T85" s="63"/>
      <c r="U85" s="63"/>
      <c r="V85" s="63"/>
      <c r="W85" s="63"/>
      <c r="X85" s="63"/>
      <c r="Y85" s="63"/>
    </row>
    <row r="86" ht="14.25" customHeight="1">
      <c r="A86" s="64">
        <v>11695.0</v>
      </c>
      <c r="B86" s="65" t="s">
        <v>77</v>
      </c>
      <c r="C86" s="66" t="s">
        <v>163</v>
      </c>
      <c r="D86" s="67">
        <v>700.0</v>
      </c>
      <c r="E86" s="67"/>
      <c r="F86" s="67">
        <v>150.0</v>
      </c>
      <c r="G86" s="67">
        <f>BASE!$F86-BASE!$E86</f>
        <v>150</v>
      </c>
      <c r="H86" s="68">
        <v>44655.0</v>
      </c>
      <c r="I86" s="68">
        <v>44732.0</v>
      </c>
      <c r="J86" s="68"/>
      <c r="K86" s="69" t="s">
        <v>79</v>
      </c>
      <c r="L86" s="69" t="s">
        <v>85</v>
      </c>
      <c r="M86" s="69" t="str">
        <f t="shared" si="1"/>
        <v/>
      </c>
      <c r="N86" s="69" t="str">
        <f t="shared" si="2"/>
        <v/>
      </c>
      <c r="O86" s="69" t="str">
        <f t="shared" si="3"/>
        <v>junho</v>
      </c>
      <c r="P86" s="69" t="str">
        <f t="shared" si="4"/>
        <v>AAAA</v>
      </c>
      <c r="Q86" s="69" t="str">
        <f t="shared" si="5"/>
        <v>abril</v>
      </c>
      <c r="R86" s="69" t="str">
        <f t="shared" si="6"/>
        <v>AAAA</v>
      </c>
      <c r="S86" s="63"/>
      <c r="T86" s="63"/>
      <c r="U86" s="63"/>
      <c r="V86" s="63"/>
      <c r="W86" s="63"/>
      <c r="X86" s="63"/>
      <c r="Y86" s="63"/>
    </row>
    <row r="87" ht="14.25" customHeight="1">
      <c r="A87" s="64">
        <v>11760.0</v>
      </c>
      <c r="B87" s="65" t="s">
        <v>77</v>
      </c>
      <c r="C87" s="66" t="s">
        <v>164</v>
      </c>
      <c r="D87" s="67">
        <v>300.0</v>
      </c>
      <c r="E87" s="67"/>
      <c r="F87" s="67">
        <v>180.0</v>
      </c>
      <c r="G87" s="67">
        <f>BASE!$F87-BASE!$E87</f>
        <v>180</v>
      </c>
      <c r="H87" s="68">
        <v>44679.0</v>
      </c>
      <c r="I87" s="68">
        <v>44762.0</v>
      </c>
      <c r="J87" s="69"/>
      <c r="K87" s="69" t="s">
        <v>79</v>
      </c>
      <c r="L87" s="69" t="s">
        <v>85</v>
      </c>
      <c r="M87" s="69" t="str">
        <f t="shared" si="1"/>
        <v/>
      </c>
      <c r="N87" s="69" t="str">
        <f t="shared" si="2"/>
        <v/>
      </c>
      <c r="O87" s="69" t="str">
        <f t="shared" si="3"/>
        <v>julho</v>
      </c>
      <c r="P87" s="69" t="str">
        <f t="shared" si="4"/>
        <v>AAAA</v>
      </c>
      <c r="Q87" s="69" t="str">
        <f t="shared" si="5"/>
        <v>abril</v>
      </c>
      <c r="R87" s="69" t="str">
        <f t="shared" si="6"/>
        <v>AAAA</v>
      </c>
      <c r="S87" s="63"/>
      <c r="T87" s="63"/>
      <c r="U87" s="63"/>
      <c r="V87" s="63"/>
      <c r="W87" s="63"/>
      <c r="X87" s="63"/>
      <c r="Y87" s="63"/>
    </row>
    <row r="88" ht="14.25" customHeight="1">
      <c r="A88" s="64"/>
      <c r="B88" s="65" t="s">
        <v>77</v>
      </c>
      <c r="C88" s="66" t="s">
        <v>165</v>
      </c>
      <c r="D88" s="67">
        <v>400.0</v>
      </c>
      <c r="E88" s="67"/>
      <c r="F88" s="67">
        <v>150.0</v>
      </c>
      <c r="G88" s="67">
        <f>BASE!$F88-BASE!$E88</f>
        <v>150</v>
      </c>
      <c r="H88" s="68">
        <v>44681.0</v>
      </c>
      <c r="I88" s="68">
        <v>44762.0</v>
      </c>
      <c r="J88" s="68">
        <v>44681.0</v>
      </c>
      <c r="K88" s="69" t="s">
        <v>82</v>
      </c>
      <c r="L88" s="69" t="s">
        <v>85</v>
      </c>
      <c r="M88" s="69" t="str">
        <f t="shared" si="1"/>
        <v>abril</v>
      </c>
      <c r="N88" s="69" t="str">
        <f t="shared" si="2"/>
        <v>AAAA</v>
      </c>
      <c r="O88" s="69" t="str">
        <f t="shared" si="3"/>
        <v>julho</v>
      </c>
      <c r="P88" s="69" t="str">
        <f t="shared" si="4"/>
        <v>AAAA</v>
      </c>
      <c r="Q88" s="69" t="str">
        <f t="shared" si="5"/>
        <v>abril</v>
      </c>
      <c r="R88" s="69" t="str">
        <f t="shared" si="6"/>
        <v>AAAA</v>
      </c>
      <c r="S88" s="63"/>
      <c r="T88" s="63"/>
      <c r="U88" s="63"/>
      <c r="V88" s="63"/>
      <c r="W88" s="63"/>
      <c r="X88" s="63"/>
      <c r="Y88" s="63"/>
    </row>
    <row r="89" ht="14.25" customHeight="1">
      <c r="A89" s="64">
        <v>11838.0</v>
      </c>
      <c r="B89" s="65" t="s">
        <v>77</v>
      </c>
      <c r="C89" s="66" t="s">
        <v>166</v>
      </c>
      <c r="D89" s="67">
        <v>800.0</v>
      </c>
      <c r="E89" s="67"/>
      <c r="F89" s="67">
        <v>140.0</v>
      </c>
      <c r="G89" s="67">
        <f>BASE!$F89-BASE!$E89</f>
        <v>140</v>
      </c>
      <c r="H89" s="68">
        <v>44705.0</v>
      </c>
      <c r="I89" s="68">
        <v>44762.0</v>
      </c>
      <c r="J89" s="69"/>
      <c r="K89" s="69" t="s">
        <v>79</v>
      </c>
      <c r="L89" s="69" t="s">
        <v>167</v>
      </c>
      <c r="M89" s="69"/>
      <c r="N89" s="69"/>
      <c r="O89" s="69" t="str">
        <f t="shared" si="3"/>
        <v>julho</v>
      </c>
      <c r="P89" s="69" t="str">
        <f t="shared" si="4"/>
        <v>AAAA</v>
      </c>
      <c r="Q89" s="69" t="str">
        <f t="shared" si="5"/>
        <v>maio</v>
      </c>
      <c r="R89" s="69" t="str">
        <f t="shared" si="6"/>
        <v>AAAA</v>
      </c>
      <c r="S89" s="63"/>
      <c r="T89" s="63"/>
      <c r="U89" s="63"/>
      <c r="V89" s="63"/>
      <c r="W89" s="63"/>
      <c r="X89" s="63"/>
      <c r="Y89" s="63"/>
    </row>
    <row r="90" ht="14.25" customHeight="1">
      <c r="A90" s="64">
        <v>11844.0</v>
      </c>
      <c r="B90" s="65" t="s">
        <v>77</v>
      </c>
      <c r="C90" s="66" t="s">
        <v>168</v>
      </c>
      <c r="D90" s="67">
        <v>800.0</v>
      </c>
      <c r="E90" s="67"/>
      <c r="F90" s="67">
        <v>150.0</v>
      </c>
      <c r="G90" s="67">
        <f>BASE!$F90-BASE!$E90</f>
        <v>150</v>
      </c>
      <c r="H90" s="68">
        <v>44707.0</v>
      </c>
      <c r="I90" s="68">
        <v>44762.0</v>
      </c>
      <c r="J90" s="69"/>
      <c r="K90" s="69" t="s">
        <v>79</v>
      </c>
      <c r="L90" s="69" t="s">
        <v>167</v>
      </c>
      <c r="M90" s="69"/>
      <c r="N90" s="69"/>
      <c r="O90" s="69" t="str">
        <f t="shared" si="3"/>
        <v>julho</v>
      </c>
      <c r="P90" s="69" t="str">
        <f t="shared" si="4"/>
        <v>AAAA</v>
      </c>
      <c r="Q90" s="69" t="str">
        <f t="shared" si="5"/>
        <v>maio</v>
      </c>
      <c r="R90" s="69" t="str">
        <f t="shared" si="6"/>
        <v>AAAA</v>
      </c>
      <c r="S90" s="63"/>
      <c r="T90" s="63"/>
      <c r="U90" s="63"/>
      <c r="V90" s="63"/>
      <c r="W90" s="63"/>
      <c r="X90" s="63"/>
      <c r="Y90" s="63"/>
    </row>
    <row r="91" ht="14.25" customHeight="1">
      <c r="A91" s="64">
        <v>11801.0</v>
      </c>
      <c r="B91" s="65" t="s">
        <v>77</v>
      </c>
      <c r="C91" s="66" t="s">
        <v>169</v>
      </c>
      <c r="D91" s="67">
        <v>1000.0</v>
      </c>
      <c r="E91" s="67"/>
      <c r="F91" s="67">
        <v>180.0</v>
      </c>
      <c r="G91" s="67">
        <f>BASE!$F91-BASE!$E91</f>
        <v>180</v>
      </c>
      <c r="H91" s="68">
        <v>44690.0</v>
      </c>
      <c r="I91" s="68">
        <v>44762.0</v>
      </c>
      <c r="J91" s="69"/>
      <c r="K91" s="69" t="s">
        <v>79</v>
      </c>
      <c r="L91" s="69" t="s">
        <v>85</v>
      </c>
      <c r="M91" s="69" t="str">
        <f>IF(J91="","",TEXT(J91,"MMMM"))</f>
        <v/>
      </c>
      <c r="N91" s="69" t="str">
        <f>IF(J91="","",TEXT(J91,"AAAA"))</f>
        <v/>
      </c>
      <c r="O91" s="69" t="str">
        <f t="shared" si="3"/>
        <v>julho</v>
      </c>
      <c r="P91" s="69" t="str">
        <f t="shared" si="4"/>
        <v>AAAA</v>
      </c>
      <c r="Q91" s="69" t="str">
        <f t="shared" si="5"/>
        <v>maio</v>
      </c>
      <c r="R91" s="69" t="str">
        <f t="shared" si="6"/>
        <v>AAAA</v>
      </c>
      <c r="S91" s="63"/>
      <c r="T91" s="63"/>
      <c r="U91" s="63"/>
      <c r="V91" s="63"/>
      <c r="W91" s="63"/>
      <c r="X91" s="63"/>
      <c r="Y91" s="63"/>
    </row>
    <row r="92" ht="14.25" customHeight="1">
      <c r="A92" s="64">
        <v>11813.0</v>
      </c>
      <c r="B92" s="65" t="s">
        <v>77</v>
      </c>
      <c r="C92" s="66" t="s">
        <v>170</v>
      </c>
      <c r="D92" s="67">
        <v>990.0</v>
      </c>
      <c r="E92" s="67"/>
      <c r="F92" s="67">
        <v>185.0</v>
      </c>
      <c r="G92" s="67">
        <f>BASE!$F92-BASE!$E92</f>
        <v>185</v>
      </c>
      <c r="H92" s="68">
        <v>44695.0</v>
      </c>
      <c r="I92" s="68">
        <v>44762.0</v>
      </c>
      <c r="J92" s="69"/>
      <c r="K92" s="69" t="s">
        <v>79</v>
      </c>
      <c r="L92" s="69" t="s">
        <v>85</v>
      </c>
      <c r="M92" s="69"/>
      <c r="N92" s="69"/>
      <c r="O92" s="69" t="str">
        <f t="shared" si="3"/>
        <v>julho</v>
      </c>
      <c r="P92" s="69" t="str">
        <f t="shared" si="4"/>
        <v>AAAA</v>
      </c>
      <c r="Q92" s="69" t="str">
        <f t="shared" si="5"/>
        <v>maio</v>
      </c>
      <c r="R92" s="69" t="str">
        <f t="shared" si="6"/>
        <v>AAAA</v>
      </c>
      <c r="S92" s="63"/>
      <c r="T92" s="63"/>
      <c r="U92" s="63"/>
      <c r="V92" s="63"/>
      <c r="W92" s="63"/>
      <c r="X92" s="63"/>
      <c r="Y92" s="63"/>
    </row>
    <row r="93" ht="14.25" customHeight="1">
      <c r="A93" s="64">
        <v>11845.0</v>
      </c>
      <c r="B93" s="65" t="s">
        <v>77</v>
      </c>
      <c r="C93" s="66" t="s">
        <v>171</v>
      </c>
      <c r="D93" s="67">
        <v>1000.0</v>
      </c>
      <c r="E93" s="67"/>
      <c r="F93" s="67">
        <v>190.0</v>
      </c>
      <c r="G93" s="67">
        <f>BASE!$F93-BASE!$E93</f>
        <v>190</v>
      </c>
      <c r="H93" s="68">
        <v>44696.0</v>
      </c>
      <c r="I93" s="68">
        <v>44762.0</v>
      </c>
      <c r="J93" s="69"/>
      <c r="K93" s="69" t="s">
        <v>79</v>
      </c>
      <c r="L93" s="69" t="s">
        <v>85</v>
      </c>
      <c r="M93" s="69" t="str">
        <f t="shared" ref="M93:M98" si="7">IF(J93="","",TEXT(J93,"MMMM"))</f>
        <v/>
      </c>
      <c r="N93" s="69" t="str">
        <f t="shared" ref="N93:N98" si="8">IF(J93="","",TEXT(J93,"AAAA"))</f>
        <v/>
      </c>
      <c r="O93" s="69" t="str">
        <f t="shared" si="3"/>
        <v>julho</v>
      </c>
      <c r="P93" s="69" t="str">
        <f t="shared" si="4"/>
        <v>AAAA</v>
      </c>
      <c r="Q93" s="69" t="str">
        <f t="shared" si="5"/>
        <v>maio</v>
      </c>
      <c r="R93" s="69" t="str">
        <f t="shared" si="6"/>
        <v>AAAA</v>
      </c>
      <c r="S93" s="63"/>
      <c r="T93" s="63"/>
      <c r="U93" s="63"/>
      <c r="V93" s="63"/>
      <c r="W93" s="63"/>
      <c r="X93" s="63"/>
      <c r="Y93" s="63"/>
    </row>
    <row r="94" ht="14.25" customHeight="1">
      <c r="A94" s="64">
        <v>11898.0</v>
      </c>
      <c r="B94" s="65" t="s">
        <v>77</v>
      </c>
      <c r="C94" s="66" t="s">
        <v>172</v>
      </c>
      <c r="D94" s="67">
        <v>0.0</v>
      </c>
      <c r="E94" s="67"/>
      <c r="F94" s="67">
        <v>99.9</v>
      </c>
      <c r="G94" s="67">
        <f>BASE!$F94-BASE!$E94</f>
        <v>99.9</v>
      </c>
      <c r="H94" s="68">
        <v>44719.0</v>
      </c>
      <c r="I94" s="68">
        <v>44762.0</v>
      </c>
      <c r="J94" s="69"/>
      <c r="K94" s="69" t="s">
        <v>79</v>
      </c>
      <c r="L94" s="69" t="s">
        <v>173</v>
      </c>
      <c r="M94" s="69" t="str">
        <f t="shared" si="7"/>
        <v/>
      </c>
      <c r="N94" s="69" t="str">
        <f t="shared" si="8"/>
        <v/>
      </c>
      <c r="O94" s="69" t="str">
        <f t="shared" si="3"/>
        <v>julho</v>
      </c>
      <c r="P94" s="69" t="str">
        <f t="shared" si="4"/>
        <v>AAAA</v>
      </c>
      <c r="Q94" s="69" t="str">
        <f t="shared" si="5"/>
        <v>junho</v>
      </c>
      <c r="R94" s="69" t="str">
        <f t="shared" si="6"/>
        <v>AAAA</v>
      </c>
      <c r="S94" s="63"/>
      <c r="T94" s="63"/>
      <c r="U94" s="63"/>
      <c r="V94" s="63"/>
      <c r="W94" s="63"/>
      <c r="X94" s="63"/>
      <c r="Y94" s="63"/>
    </row>
    <row r="95" ht="14.25" customHeight="1">
      <c r="A95" s="64">
        <v>11937.0</v>
      </c>
      <c r="B95" s="65" t="s">
        <v>77</v>
      </c>
      <c r="C95" s="66" t="s">
        <v>174</v>
      </c>
      <c r="D95" s="67">
        <v>1200.0</v>
      </c>
      <c r="E95" s="67"/>
      <c r="F95" s="67">
        <v>150.0</v>
      </c>
      <c r="G95" s="67">
        <f>BASE!$F95-BASE!$E95</f>
        <v>150</v>
      </c>
      <c r="H95" s="68">
        <v>44739.0</v>
      </c>
      <c r="I95" s="68">
        <v>44824.0</v>
      </c>
      <c r="J95" s="69"/>
      <c r="K95" s="69" t="s">
        <v>79</v>
      </c>
      <c r="L95" s="69" t="s">
        <v>167</v>
      </c>
      <c r="M95" s="69" t="str">
        <f t="shared" si="7"/>
        <v/>
      </c>
      <c r="N95" s="69" t="str">
        <f t="shared" si="8"/>
        <v/>
      </c>
      <c r="O95" s="69" t="str">
        <f t="shared" si="3"/>
        <v>setembro</v>
      </c>
      <c r="P95" s="69" t="str">
        <f t="shared" si="4"/>
        <v>AAAA</v>
      </c>
      <c r="Q95" s="69" t="str">
        <f t="shared" si="5"/>
        <v>junho</v>
      </c>
      <c r="R95" s="69" t="str">
        <f t="shared" si="6"/>
        <v>AAAA</v>
      </c>
      <c r="S95" s="63"/>
      <c r="T95" s="63"/>
      <c r="U95" s="63"/>
      <c r="V95" s="63"/>
      <c r="W95" s="63"/>
      <c r="X95" s="63"/>
      <c r="Y95" s="63"/>
    </row>
    <row r="96" ht="14.25" customHeight="1">
      <c r="A96" s="64">
        <v>11950.0</v>
      </c>
      <c r="B96" s="65" t="s">
        <v>77</v>
      </c>
      <c r="C96" s="66" t="s">
        <v>175</v>
      </c>
      <c r="D96" s="67">
        <v>1300.0</v>
      </c>
      <c r="E96" s="67"/>
      <c r="F96" s="67">
        <v>230.0</v>
      </c>
      <c r="G96" s="67">
        <f>BASE!$F96-BASE!$E96</f>
        <v>230</v>
      </c>
      <c r="H96" s="68">
        <v>44740.0</v>
      </c>
      <c r="I96" s="68">
        <v>44762.0</v>
      </c>
      <c r="J96" s="69"/>
      <c r="K96" s="69" t="s">
        <v>79</v>
      </c>
      <c r="L96" s="69" t="s">
        <v>85</v>
      </c>
      <c r="M96" s="69" t="str">
        <f t="shared" si="7"/>
        <v/>
      </c>
      <c r="N96" s="69" t="str">
        <f t="shared" si="8"/>
        <v/>
      </c>
      <c r="O96" s="69" t="str">
        <f t="shared" si="3"/>
        <v>julho</v>
      </c>
      <c r="P96" s="69" t="str">
        <f t="shared" si="4"/>
        <v>AAAA</v>
      </c>
      <c r="Q96" s="69" t="str">
        <f t="shared" si="5"/>
        <v>junho</v>
      </c>
      <c r="R96" s="69" t="str">
        <f t="shared" si="6"/>
        <v>AAAA</v>
      </c>
      <c r="S96" s="63"/>
      <c r="T96" s="63"/>
      <c r="U96" s="63"/>
      <c r="V96" s="63"/>
      <c r="W96" s="63"/>
      <c r="X96" s="63"/>
      <c r="Y96" s="63"/>
    </row>
    <row r="97" ht="14.25" customHeight="1">
      <c r="A97" s="64">
        <v>11951.0</v>
      </c>
      <c r="B97" s="65" t="s">
        <v>77</v>
      </c>
      <c r="C97" s="66" t="s">
        <v>176</v>
      </c>
      <c r="D97" s="67">
        <v>1050.0</v>
      </c>
      <c r="E97" s="67"/>
      <c r="F97" s="67">
        <v>220.0</v>
      </c>
      <c r="G97" s="67">
        <f>BASE!$F97-BASE!$E97</f>
        <v>220</v>
      </c>
      <c r="H97" s="68">
        <v>44740.0</v>
      </c>
      <c r="I97" s="68">
        <v>44762.0</v>
      </c>
      <c r="J97" s="69"/>
      <c r="K97" s="69" t="s">
        <v>79</v>
      </c>
      <c r="L97" s="69" t="s">
        <v>85</v>
      </c>
      <c r="M97" s="69" t="str">
        <f t="shared" si="7"/>
        <v/>
      </c>
      <c r="N97" s="69" t="str">
        <f t="shared" si="8"/>
        <v/>
      </c>
      <c r="O97" s="69" t="str">
        <f t="shared" si="3"/>
        <v>julho</v>
      </c>
      <c r="P97" s="69" t="str">
        <f t="shared" si="4"/>
        <v>AAAA</v>
      </c>
      <c r="Q97" s="69" t="str">
        <f t="shared" si="5"/>
        <v>junho</v>
      </c>
      <c r="R97" s="69" t="str">
        <f t="shared" si="6"/>
        <v>AAAA</v>
      </c>
      <c r="S97" s="63"/>
      <c r="T97" s="63"/>
      <c r="U97" s="63"/>
      <c r="V97" s="63"/>
      <c r="W97" s="63"/>
      <c r="X97" s="63"/>
      <c r="Y97" s="63"/>
    </row>
    <row r="98" ht="14.25" customHeight="1">
      <c r="A98" s="64">
        <v>11952.0</v>
      </c>
      <c r="B98" s="65" t="s">
        <v>77</v>
      </c>
      <c r="C98" s="66" t="s">
        <v>177</v>
      </c>
      <c r="D98" s="67">
        <v>1200.0</v>
      </c>
      <c r="E98" s="67"/>
      <c r="F98" s="67">
        <v>230.0</v>
      </c>
      <c r="G98" s="67">
        <f>BASE!$F98-BASE!$E98</f>
        <v>230</v>
      </c>
      <c r="H98" s="68">
        <v>44740.0</v>
      </c>
      <c r="I98" s="68">
        <v>44793.0</v>
      </c>
      <c r="J98" s="69"/>
      <c r="K98" s="69" t="s">
        <v>82</v>
      </c>
      <c r="L98" s="69" t="s">
        <v>85</v>
      </c>
      <c r="M98" s="69" t="str">
        <f t="shared" si="7"/>
        <v/>
      </c>
      <c r="N98" s="69" t="str">
        <f t="shared" si="8"/>
        <v/>
      </c>
      <c r="O98" s="69" t="str">
        <f t="shared" si="3"/>
        <v>agosto</v>
      </c>
      <c r="P98" s="69" t="str">
        <f t="shared" si="4"/>
        <v>AAAA</v>
      </c>
      <c r="Q98" s="69" t="str">
        <f t="shared" si="5"/>
        <v>junho</v>
      </c>
      <c r="R98" s="69" t="str">
        <f t="shared" si="6"/>
        <v>AAAA</v>
      </c>
      <c r="S98" s="63"/>
      <c r="T98" s="63"/>
      <c r="U98" s="63"/>
      <c r="V98" s="63"/>
      <c r="W98" s="63"/>
      <c r="X98" s="63"/>
      <c r="Y98" s="63"/>
    </row>
    <row r="99" ht="14.25" customHeight="1">
      <c r="A99" s="64">
        <v>12355.0</v>
      </c>
      <c r="B99" s="65" t="s">
        <v>77</v>
      </c>
      <c r="C99" s="66" t="s">
        <v>178</v>
      </c>
      <c r="D99" s="67">
        <v>800.0</v>
      </c>
      <c r="E99" s="67"/>
      <c r="F99" s="67">
        <v>180.0</v>
      </c>
      <c r="G99" s="67">
        <f>BASE!$F99-BASE!$E99</f>
        <v>180</v>
      </c>
      <c r="H99" s="68">
        <v>44859.0</v>
      </c>
      <c r="I99" s="68">
        <v>44977.0</v>
      </c>
      <c r="J99" s="69"/>
      <c r="K99" s="69" t="s">
        <v>79</v>
      </c>
      <c r="L99" s="69" t="s">
        <v>167</v>
      </c>
      <c r="M99" s="69"/>
      <c r="N99" s="69"/>
      <c r="O99" s="69" t="str">
        <f t="shared" si="3"/>
        <v>fevereiro</v>
      </c>
      <c r="P99" s="69" t="str">
        <f t="shared" si="4"/>
        <v>AAAA</v>
      </c>
      <c r="Q99" s="69" t="str">
        <f t="shared" si="5"/>
        <v>outubro</v>
      </c>
      <c r="R99" s="69" t="str">
        <f t="shared" si="6"/>
        <v>AAAA</v>
      </c>
      <c r="S99" s="63"/>
      <c r="T99" s="63"/>
      <c r="U99" s="63"/>
      <c r="V99" s="63"/>
      <c r="W99" s="63"/>
      <c r="X99" s="63"/>
      <c r="Y99" s="63"/>
    </row>
    <row r="100" ht="14.25" customHeight="1">
      <c r="A100" s="64">
        <v>11957.0</v>
      </c>
      <c r="B100" s="65" t="s">
        <v>77</v>
      </c>
      <c r="C100" s="66" t="s">
        <v>179</v>
      </c>
      <c r="D100" s="67">
        <v>250.0</v>
      </c>
      <c r="E100" s="67"/>
      <c r="F100" s="67">
        <v>160.0</v>
      </c>
      <c r="G100" s="67">
        <f>BASE!$F100-BASE!$E100</f>
        <v>160</v>
      </c>
      <c r="H100" s="68">
        <v>44742.0</v>
      </c>
      <c r="I100" s="68">
        <v>44793.0</v>
      </c>
      <c r="J100" s="69"/>
      <c r="K100" s="69" t="s">
        <v>79</v>
      </c>
      <c r="L100" s="69" t="s">
        <v>167</v>
      </c>
      <c r="M100" s="69" t="str">
        <f t="shared" ref="M100:M111" si="9">IF(J100="","",TEXT(J100,"MMMM"))</f>
        <v/>
      </c>
      <c r="N100" s="69" t="str">
        <f t="shared" ref="N100:N111" si="10">IF(J100="","",TEXT(J100,"AAAA"))</f>
        <v/>
      </c>
      <c r="O100" s="69" t="str">
        <f t="shared" si="3"/>
        <v>agosto</v>
      </c>
      <c r="P100" s="69" t="str">
        <f t="shared" si="4"/>
        <v>AAAA</v>
      </c>
      <c r="Q100" s="69" t="str">
        <f t="shared" si="5"/>
        <v>junho</v>
      </c>
      <c r="R100" s="69" t="str">
        <f t="shared" si="6"/>
        <v>AAAA</v>
      </c>
      <c r="S100" s="63"/>
      <c r="T100" s="63"/>
      <c r="U100" s="63"/>
      <c r="V100" s="63"/>
      <c r="W100" s="63"/>
      <c r="X100" s="63"/>
      <c r="Y100" s="63"/>
    </row>
    <row r="101" ht="14.25" customHeight="1">
      <c r="A101" s="64">
        <v>11982.0</v>
      </c>
      <c r="B101" s="65" t="s">
        <v>77</v>
      </c>
      <c r="C101" s="66" t="s">
        <v>180</v>
      </c>
      <c r="D101" s="67">
        <v>500.0</v>
      </c>
      <c r="E101" s="67"/>
      <c r="F101" s="67">
        <v>150.0</v>
      </c>
      <c r="G101" s="67">
        <f>BASE!$F101-BASE!$E101</f>
        <v>150</v>
      </c>
      <c r="H101" s="68">
        <v>44743.0</v>
      </c>
      <c r="I101" s="68">
        <v>44793.0</v>
      </c>
      <c r="J101" s="69"/>
      <c r="K101" s="69" t="s">
        <v>79</v>
      </c>
      <c r="L101" s="69" t="s">
        <v>181</v>
      </c>
      <c r="M101" s="69" t="str">
        <f t="shared" si="9"/>
        <v/>
      </c>
      <c r="N101" s="69" t="str">
        <f t="shared" si="10"/>
        <v/>
      </c>
      <c r="O101" s="69" t="str">
        <f t="shared" si="3"/>
        <v>agosto</v>
      </c>
      <c r="P101" s="69" t="str">
        <f t="shared" si="4"/>
        <v>AAAA</v>
      </c>
      <c r="Q101" s="69" t="str">
        <f t="shared" si="5"/>
        <v>julho</v>
      </c>
      <c r="R101" s="69" t="str">
        <f t="shared" si="6"/>
        <v>AAAA</v>
      </c>
      <c r="S101" s="63"/>
      <c r="T101" s="63"/>
      <c r="U101" s="63"/>
      <c r="V101" s="63"/>
      <c r="W101" s="63"/>
      <c r="X101" s="63"/>
      <c r="Y101" s="63"/>
    </row>
    <row r="102" ht="14.25" customHeight="1">
      <c r="A102" s="64">
        <v>12016.0</v>
      </c>
      <c r="B102" s="65" t="s">
        <v>77</v>
      </c>
      <c r="C102" s="66" t="s">
        <v>182</v>
      </c>
      <c r="D102" s="67">
        <v>800.0</v>
      </c>
      <c r="E102" s="67"/>
      <c r="F102" s="67">
        <v>180.0</v>
      </c>
      <c r="G102" s="67">
        <f>BASE!$F102-BASE!$E102</f>
        <v>180</v>
      </c>
      <c r="H102" s="68">
        <v>44753.0</v>
      </c>
      <c r="I102" s="68">
        <v>44824.0</v>
      </c>
      <c r="J102" s="69"/>
      <c r="K102" s="69" t="s">
        <v>79</v>
      </c>
      <c r="L102" s="69" t="s">
        <v>167</v>
      </c>
      <c r="M102" s="69" t="str">
        <f t="shared" si="9"/>
        <v/>
      </c>
      <c r="N102" s="69" t="str">
        <f t="shared" si="10"/>
        <v/>
      </c>
      <c r="O102" s="69" t="str">
        <f t="shared" si="3"/>
        <v>setembro</v>
      </c>
      <c r="P102" s="69" t="str">
        <f t="shared" si="4"/>
        <v>AAAA</v>
      </c>
      <c r="Q102" s="69" t="str">
        <f t="shared" si="5"/>
        <v>julho</v>
      </c>
      <c r="R102" s="69" t="str">
        <f t="shared" si="6"/>
        <v>AAAA</v>
      </c>
      <c r="S102" s="63"/>
      <c r="T102" s="63"/>
      <c r="U102" s="63"/>
      <c r="V102" s="63"/>
      <c r="W102" s="63"/>
      <c r="X102" s="63"/>
      <c r="Y102" s="63"/>
    </row>
    <row r="103" ht="14.25" customHeight="1">
      <c r="A103" s="64">
        <v>12017.0</v>
      </c>
      <c r="B103" s="65" t="s">
        <v>77</v>
      </c>
      <c r="C103" s="66" t="s">
        <v>183</v>
      </c>
      <c r="D103" s="67">
        <v>400.0</v>
      </c>
      <c r="E103" s="67"/>
      <c r="F103" s="67">
        <v>150.0</v>
      </c>
      <c r="G103" s="67">
        <f>BASE!$F103-BASE!$E103</f>
        <v>150</v>
      </c>
      <c r="H103" s="68">
        <v>44755.0</v>
      </c>
      <c r="I103" s="68">
        <v>44824.0</v>
      </c>
      <c r="J103" s="69"/>
      <c r="K103" s="69" t="s">
        <v>79</v>
      </c>
      <c r="L103" s="69" t="s">
        <v>167</v>
      </c>
      <c r="M103" s="69" t="str">
        <f t="shared" si="9"/>
        <v/>
      </c>
      <c r="N103" s="69" t="str">
        <f t="shared" si="10"/>
        <v/>
      </c>
      <c r="O103" s="69" t="str">
        <f t="shared" si="3"/>
        <v>setembro</v>
      </c>
      <c r="P103" s="69" t="str">
        <f t="shared" si="4"/>
        <v>AAAA</v>
      </c>
      <c r="Q103" s="69" t="str">
        <f t="shared" si="5"/>
        <v>julho</v>
      </c>
      <c r="R103" s="69" t="str">
        <f t="shared" si="6"/>
        <v>AAAA</v>
      </c>
      <c r="S103" s="63"/>
      <c r="T103" s="63"/>
      <c r="U103" s="63"/>
      <c r="V103" s="63"/>
      <c r="W103" s="63"/>
      <c r="X103" s="63"/>
      <c r="Y103" s="63"/>
    </row>
    <row r="104" ht="14.25" customHeight="1">
      <c r="A104" s="64">
        <v>12029.0</v>
      </c>
      <c r="B104" s="65" t="s">
        <v>77</v>
      </c>
      <c r="C104" s="66" t="s">
        <v>184</v>
      </c>
      <c r="D104" s="67">
        <v>1000.0</v>
      </c>
      <c r="E104" s="67"/>
      <c r="F104" s="67">
        <v>180.0</v>
      </c>
      <c r="G104" s="67">
        <f>BASE!$F104-BASE!$E104</f>
        <v>180</v>
      </c>
      <c r="H104" s="68">
        <v>44760.0</v>
      </c>
      <c r="I104" s="68">
        <v>44824.0</v>
      </c>
      <c r="J104" s="69"/>
      <c r="K104" s="69" t="s">
        <v>79</v>
      </c>
      <c r="L104" s="69" t="s">
        <v>167</v>
      </c>
      <c r="M104" s="69" t="str">
        <f t="shared" si="9"/>
        <v/>
      </c>
      <c r="N104" s="69" t="str">
        <f t="shared" si="10"/>
        <v/>
      </c>
      <c r="O104" s="69" t="str">
        <f t="shared" si="3"/>
        <v>setembro</v>
      </c>
      <c r="P104" s="69" t="str">
        <f t="shared" si="4"/>
        <v>AAAA</v>
      </c>
      <c r="Q104" s="69" t="str">
        <f t="shared" si="5"/>
        <v>julho</v>
      </c>
      <c r="R104" s="69" t="str">
        <f t="shared" si="6"/>
        <v>AAAA</v>
      </c>
      <c r="S104" s="63"/>
      <c r="T104" s="63"/>
      <c r="U104" s="63"/>
      <c r="V104" s="63"/>
      <c r="W104" s="63"/>
      <c r="X104" s="63"/>
      <c r="Y104" s="63"/>
    </row>
    <row r="105" ht="13.5" customHeight="1">
      <c r="A105" s="64"/>
      <c r="B105" s="65" t="s">
        <v>77</v>
      </c>
      <c r="C105" s="66" t="s">
        <v>185</v>
      </c>
      <c r="D105" s="67">
        <v>1260.0</v>
      </c>
      <c r="E105" s="67"/>
      <c r="F105" s="67">
        <v>190.0</v>
      </c>
      <c r="G105" s="67">
        <f>BASE!$F105-BASE!$E105</f>
        <v>190</v>
      </c>
      <c r="H105" s="68">
        <v>44771.0</v>
      </c>
      <c r="I105" s="68">
        <v>44824.0</v>
      </c>
      <c r="J105" s="69"/>
      <c r="K105" s="69" t="s">
        <v>82</v>
      </c>
      <c r="L105" s="69" t="s">
        <v>167</v>
      </c>
      <c r="M105" s="69" t="str">
        <f t="shared" si="9"/>
        <v/>
      </c>
      <c r="N105" s="69" t="str">
        <f t="shared" si="10"/>
        <v/>
      </c>
      <c r="O105" s="69" t="str">
        <f t="shared" si="3"/>
        <v>setembro</v>
      </c>
      <c r="P105" s="69" t="str">
        <f t="shared" si="4"/>
        <v>AAAA</v>
      </c>
      <c r="Q105" s="69" t="str">
        <f t="shared" si="5"/>
        <v>julho</v>
      </c>
      <c r="R105" s="69" t="str">
        <f t="shared" si="6"/>
        <v>AAAA</v>
      </c>
      <c r="S105" s="63"/>
      <c r="T105" s="63"/>
      <c r="U105" s="63"/>
      <c r="V105" s="63"/>
      <c r="W105" s="63"/>
      <c r="X105" s="63"/>
      <c r="Y105" s="63"/>
    </row>
    <row r="106" ht="14.25" customHeight="1">
      <c r="A106" s="64"/>
      <c r="B106" s="65" t="s">
        <v>77</v>
      </c>
      <c r="C106" s="66" t="s">
        <v>186</v>
      </c>
      <c r="D106" s="67">
        <v>1260.0</v>
      </c>
      <c r="E106" s="67"/>
      <c r="F106" s="67">
        <v>180.0</v>
      </c>
      <c r="G106" s="67">
        <f>BASE!$F106-BASE!$E106</f>
        <v>180</v>
      </c>
      <c r="H106" s="68">
        <v>44771.0</v>
      </c>
      <c r="I106" s="68">
        <v>44824.0</v>
      </c>
      <c r="J106" s="68">
        <v>44820.0</v>
      </c>
      <c r="K106" s="69" t="s">
        <v>82</v>
      </c>
      <c r="L106" s="69" t="s">
        <v>167</v>
      </c>
      <c r="M106" s="69" t="str">
        <f t="shared" si="9"/>
        <v>setembro</v>
      </c>
      <c r="N106" s="69" t="str">
        <f t="shared" si="10"/>
        <v>AAAA</v>
      </c>
      <c r="O106" s="69" t="str">
        <f t="shared" si="3"/>
        <v>setembro</v>
      </c>
      <c r="P106" s="69" t="str">
        <f t="shared" si="4"/>
        <v>AAAA</v>
      </c>
      <c r="Q106" s="69" t="str">
        <f t="shared" si="5"/>
        <v>julho</v>
      </c>
      <c r="R106" s="69" t="str">
        <f t="shared" si="6"/>
        <v>AAAA</v>
      </c>
      <c r="S106" s="63"/>
      <c r="T106" s="63"/>
      <c r="U106" s="63"/>
      <c r="V106" s="63"/>
      <c r="W106" s="63"/>
      <c r="X106" s="63"/>
      <c r="Y106" s="63"/>
    </row>
    <row r="107" ht="14.25" customHeight="1">
      <c r="A107" s="64"/>
      <c r="B107" s="65" t="s">
        <v>77</v>
      </c>
      <c r="C107" s="66" t="s">
        <v>187</v>
      </c>
      <c r="D107" s="67">
        <v>0.0</v>
      </c>
      <c r="E107" s="67"/>
      <c r="F107" s="67">
        <v>150.0</v>
      </c>
      <c r="G107" s="67">
        <f>BASE!$F107-BASE!$E107</f>
        <v>150</v>
      </c>
      <c r="H107" s="68">
        <v>44772.0</v>
      </c>
      <c r="I107" s="68">
        <v>44824.0</v>
      </c>
      <c r="J107" s="68">
        <v>44812.0</v>
      </c>
      <c r="K107" s="69" t="s">
        <v>82</v>
      </c>
      <c r="L107" s="69" t="s">
        <v>167</v>
      </c>
      <c r="M107" s="69" t="str">
        <f t="shared" si="9"/>
        <v>setembro</v>
      </c>
      <c r="N107" s="69" t="str">
        <f t="shared" si="10"/>
        <v>AAAA</v>
      </c>
      <c r="O107" s="69" t="str">
        <f t="shared" si="3"/>
        <v>setembro</v>
      </c>
      <c r="P107" s="69" t="str">
        <f t="shared" si="4"/>
        <v>AAAA</v>
      </c>
      <c r="Q107" s="69" t="str">
        <f t="shared" si="5"/>
        <v>julho</v>
      </c>
      <c r="R107" s="69" t="str">
        <f t="shared" si="6"/>
        <v>AAAA</v>
      </c>
      <c r="S107" s="63"/>
      <c r="T107" s="63"/>
      <c r="U107" s="63"/>
      <c r="V107" s="63"/>
      <c r="W107" s="63"/>
      <c r="X107" s="63"/>
      <c r="Y107" s="63"/>
    </row>
    <row r="108" ht="14.25" customHeight="1">
      <c r="A108" s="64">
        <v>12073.0</v>
      </c>
      <c r="B108" s="65" t="s">
        <v>77</v>
      </c>
      <c r="C108" s="66" t="s">
        <v>188</v>
      </c>
      <c r="D108" s="67">
        <v>540.0</v>
      </c>
      <c r="E108" s="67"/>
      <c r="F108" s="67">
        <v>150.0</v>
      </c>
      <c r="G108" s="67">
        <f>BASE!$F108-BASE!$E108</f>
        <v>150</v>
      </c>
      <c r="H108" s="68">
        <v>44771.0</v>
      </c>
      <c r="I108" s="68">
        <v>44824.0</v>
      </c>
      <c r="J108" s="69"/>
      <c r="K108" s="69" t="s">
        <v>79</v>
      </c>
      <c r="L108" s="69" t="s">
        <v>181</v>
      </c>
      <c r="M108" s="69" t="str">
        <f t="shared" si="9"/>
        <v/>
      </c>
      <c r="N108" s="69" t="str">
        <f t="shared" si="10"/>
        <v/>
      </c>
      <c r="O108" s="69" t="str">
        <f t="shared" si="3"/>
        <v>setembro</v>
      </c>
      <c r="P108" s="69" t="str">
        <f t="shared" si="4"/>
        <v>AAAA</v>
      </c>
      <c r="Q108" s="69" t="str">
        <f t="shared" si="5"/>
        <v>julho</v>
      </c>
      <c r="R108" s="69" t="str">
        <f t="shared" si="6"/>
        <v>AAAA</v>
      </c>
      <c r="S108" s="63"/>
      <c r="T108" s="63"/>
      <c r="U108" s="63"/>
      <c r="V108" s="63"/>
      <c r="W108" s="63"/>
      <c r="X108" s="63"/>
      <c r="Y108" s="63"/>
    </row>
    <row r="109" ht="14.25" customHeight="1">
      <c r="A109" s="64">
        <v>12034.0</v>
      </c>
      <c r="B109" s="65" t="s">
        <v>77</v>
      </c>
      <c r="C109" s="66" t="s">
        <v>189</v>
      </c>
      <c r="D109" s="67">
        <v>840.0</v>
      </c>
      <c r="E109" s="67"/>
      <c r="F109" s="67">
        <v>190.0</v>
      </c>
      <c r="G109" s="67">
        <f>BASE!$F109-BASE!$E109</f>
        <v>190</v>
      </c>
      <c r="H109" s="68">
        <v>44763.0</v>
      </c>
      <c r="I109" s="68">
        <v>44824.0</v>
      </c>
      <c r="J109" s="69"/>
      <c r="K109" s="69" t="s">
        <v>79</v>
      </c>
      <c r="L109" s="69" t="s">
        <v>85</v>
      </c>
      <c r="M109" s="69" t="str">
        <f t="shared" si="9"/>
        <v/>
      </c>
      <c r="N109" s="69" t="str">
        <f t="shared" si="10"/>
        <v/>
      </c>
      <c r="O109" s="69" t="str">
        <f t="shared" si="3"/>
        <v>setembro</v>
      </c>
      <c r="P109" s="69" t="str">
        <f t="shared" si="4"/>
        <v>AAAA</v>
      </c>
      <c r="Q109" s="69" t="str">
        <f t="shared" si="5"/>
        <v>julho</v>
      </c>
      <c r="R109" s="69" t="str">
        <f t="shared" si="6"/>
        <v>AAAA</v>
      </c>
      <c r="S109" s="63"/>
      <c r="T109" s="63"/>
      <c r="U109" s="63"/>
      <c r="V109" s="63"/>
      <c r="W109" s="63"/>
      <c r="X109" s="63"/>
      <c r="Y109" s="63"/>
    </row>
    <row r="110" ht="14.25" customHeight="1">
      <c r="A110" s="64">
        <v>12074.0</v>
      </c>
      <c r="B110" s="65" t="s">
        <v>77</v>
      </c>
      <c r="C110" s="66" t="s">
        <v>190</v>
      </c>
      <c r="D110" s="67">
        <v>2100.0</v>
      </c>
      <c r="E110" s="67"/>
      <c r="F110" s="67">
        <v>380.0</v>
      </c>
      <c r="G110" s="67">
        <f>BASE!$F110-BASE!$E110</f>
        <v>380</v>
      </c>
      <c r="H110" s="68">
        <v>44763.0</v>
      </c>
      <c r="I110" s="68">
        <v>44824.0</v>
      </c>
      <c r="J110" s="69"/>
      <c r="K110" s="69" t="s">
        <v>79</v>
      </c>
      <c r="L110" s="69" t="s">
        <v>85</v>
      </c>
      <c r="M110" s="69" t="str">
        <f t="shared" si="9"/>
        <v/>
      </c>
      <c r="N110" s="69" t="str">
        <f t="shared" si="10"/>
        <v/>
      </c>
      <c r="O110" s="69" t="str">
        <f t="shared" si="3"/>
        <v>setembro</v>
      </c>
      <c r="P110" s="69" t="str">
        <f t="shared" si="4"/>
        <v>AAAA</v>
      </c>
      <c r="Q110" s="69" t="str">
        <f t="shared" si="5"/>
        <v>julho</v>
      </c>
      <c r="R110" s="69" t="str">
        <f t="shared" si="6"/>
        <v>AAAA</v>
      </c>
      <c r="S110" s="63"/>
      <c r="T110" s="63"/>
      <c r="U110" s="63"/>
      <c r="V110" s="63"/>
      <c r="W110" s="63"/>
      <c r="X110" s="63"/>
      <c r="Y110" s="63"/>
    </row>
    <row r="111" ht="14.25" customHeight="1">
      <c r="A111" s="64">
        <v>12075.0</v>
      </c>
      <c r="B111" s="65" t="s">
        <v>77</v>
      </c>
      <c r="C111" s="66" t="s">
        <v>191</v>
      </c>
      <c r="D111" s="67">
        <v>900.0</v>
      </c>
      <c r="E111" s="67"/>
      <c r="F111" s="67">
        <v>220.0</v>
      </c>
      <c r="G111" s="67">
        <f>BASE!$F111-BASE!$E111</f>
        <v>220</v>
      </c>
      <c r="H111" s="68">
        <v>44771.0</v>
      </c>
      <c r="I111" s="68">
        <v>44824.0</v>
      </c>
      <c r="J111" s="69"/>
      <c r="K111" s="69" t="s">
        <v>79</v>
      </c>
      <c r="L111" s="69" t="s">
        <v>85</v>
      </c>
      <c r="M111" s="69" t="str">
        <f t="shared" si="9"/>
        <v/>
      </c>
      <c r="N111" s="69" t="str">
        <f t="shared" si="10"/>
        <v/>
      </c>
      <c r="O111" s="69" t="str">
        <f t="shared" si="3"/>
        <v>setembro</v>
      </c>
      <c r="P111" s="69" t="str">
        <f t="shared" si="4"/>
        <v>AAAA</v>
      </c>
      <c r="Q111" s="69" t="str">
        <f t="shared" si="5"/>
        <v>julho</v>
      </c>
      <c r="R111" s="69" t="str">
        <f t="shared" si="6"/>
        <v>AAAA</v>
      </c>
      <c r="S111" s="63"/>
      <c r="T111" s="63"/>
      <c r="U111" s="63"/>
      <c r="V111" s="63"/>
      <c r="W111" s="63"/>
      <c r="X111" s="63"/>
      <c r="Y111" s="63"/>
    </row>
    <row r="112" ht="14.25" customHeight="1">
      <c r="A112" s="64"/>
      <c r="B112" s="65" t="s">
        <v>77</v>
      </c>
      <c r="C112" s="66" t="s">
        <v>192</v>
      </c>
      <c r="D112" s="67">
        <v>0.0</v>
      </c>
      <c r="E112" s="67"/>
      <c r="F112" s="67">
        <v>150.0</v>
      </c>
      <c r="G112" s="67">
        <f>BASE!$F112-BASE!$E112</f>
        <v>150</v>
      </c>
      <c r="H112" s="68">
        <v>44781.0</v>
      </c>
      <c r="I112" s="68">
        <v>44885.0</v>
      </c>
      <c r="J112" s="69"/>
      <c r="K112" s="69" t="s">
        <v>79</v>
      </c>
      <c r="L112" s="69" t="s">
        <v>85</v>
      </c>
      <c r="M112" s="69"/>
      <c r="N112" s="69"/>
      <c r="O112" s="69" t="str">
        <f t="shared" si="3"/>
        <v>novembro</v>
      </c>
      <c r="P112" s="69" t="str">
        <f t="shared" si="4"/>
        <v>AAAA</v>
      </c>
      <c r="Q112" s="69" t="str">
        <f t="shared" si="5"/>
        <v>agosto</v>
      </c>
      <c r="R112" s="69" t="str">
        <f t="shared" si="6"/>
        <v>AAAA</v>
      </c>
      <c r="S112" s="71" t="s">
        <v>193</v>
      </c>
      <c r="T112" s="63"/>
      <c r="U112" s="63"/>
      <c r="V112" s="63"/>
      <c r="W112" s="63"/>
      <c r="X112" s="63"/>
      <c r="Y112" s="63"/>
    </row>
    <row r="113" ht="14.25" customHeight="1">
      <c r="A113" s="64">
        <v>12128.0</v>
      </c>
      <c r="B113" s="65" t="s">
        <v>77</v>
      </c>
      <c r="C113" s="66" t="s">
        <v>194</v>
      </c>
      <c r="D113" s="67">
        <v>700.0</v>
      </c>
      <c r="E113" s="67"/>
      <c r="F113" s="67">
        <v>150.0</v>
      </c>
      <c r="G113" s="67">
        <f>BASE!$F113-BASE!$E113</f>
        <v>150</v>
      </c>
      <c r="H113" s="68">
        <v>44795.0</v>
      </c>
      <c r="I113" s="68">
        <v>44824.0</v>
      </c>
      <c r="J113" s="69"/>
      <c r="K113" s="69" t="s">
        <v>79</v>
      </c>
      <c r="L113" s="69" t="s">
        <v>181</v>
      </c>
      <c r="M113" s="69" t="str">
        <f t="shared" ref="M113:M115" si="11">IF(J113="","",TEXT(J113,"MMMM"))</f>
        <v/>
      </c>
      <c r="N113" s="69" t="str">
        <f t="shared" ref="N113:N115" si="12">IF(J113="","",TEXT(J113,"AAAA"))</f>
        <v/>
      </c>
      <c r="O113" s="69" t="str">
        <f t="shared" si="3"/>
        <v>setembro</v>
      </c>
      <c r="P113" s="69" t="str">
        <f t="shared" si="4"/>
        <v>AAAA</v>
      </c>
      <c r="Q113" s="69" t="str">
        <f t="shared" si="5"/>
        <v>agosto</v>
      </c>
      <c r="R113" s="69" t="str">
        <f t="shared" si="6"/>
        <v>AAAA</v>
      </c>
      <c r="S113" s="63"/>
      <c r="T113" s="63"/>
      <c r="U113" s="63"/>
      <c r="V113" s="63"/>
      <c r="W113" s="63"/>
      <c r="X113" s="63"/>
      <c r="Y113" s="63"/>
    </row>
    <row r="114" ht="14.25" customHeight="1">
      <c r="A114" s="64">
        <v>12131.0</v>
      </c>
      <c r="B114" s="65" t="s">
        <v>77</v>
      </c>
      <c r="C114" s="66" t="s">
        <v>195</v>
      </c>
      <c r="D114" s="67">
        <v>700.0</v>
      </c>
      <c r="E114" s="67"/>
      <c r="F114" s="67">
        <v>150.0</v>
      </c>
      <c r="G114" s="67">
        <f>BASE!$F114-BASE!$E114</f>
        <v>150</v>
      </c>
      <c r="H114" s="68">
        <v>44795.0</v>
      </c>
      <c r="I114" s="68">
        <v>44854.0</v>
      </c>
      <c r="J114" s="69"/>
      <c r="K114" s="69" t="s">
        <v>79</v>
      </c>
      <c r="L114" s="69" t="s">
        <v>181</v>
      </c>
      <c r="M114" s="69" t="str">
        <f t="shared" si="11"/>
        <v/>
      </c>
      <c r="N114" s="69" t="str">
        <f t="shared" si="12"/>
        <v/>
      </c>
      <c r="O114" s="69" t="str">
        <f t="shared" si="3"/>
        <v>outubro</v>
      </c>
      <c r="P114" s="69" t="str">
        <f t="shared" si="4"/>
        <v>AAAA</v>
      </c>
      <c r="Q114" s="69" t="str">
        <f t="shared" si="5"/>
        <v>agosto</v>
      </c>
      <c r="R114" s="69" t="str">
        <f t="shared" si="6"/>
        <v>AAAA</v>
      </c>
      <c r="S114" s="63"/>
      <c r="T114" s="63"/>
      <c r="U114" s="63"/>
      <c r="V114" s="63"/>
      <c r="W114" s="63"/>
      <c r="X114" s="63"/>
      <c r="Y114" s="63"/>
    </row>
    <row r="115" ht="14.25" customHeight="1">
      <c r="A115" s="64">
        <v>12130.0</v>
      </c>
      <c r="B115" s="65" t="s">
        <v>77</v>
      </c>
      <c r="C115" s="66" t="s">
        <v>196</v>
      </c>
      <c r="D115" s="67">
        <v>1440.0</v>
      </c>
      <c r="E115" s="67"/>
      <c r="F115" s="67">
        <v>225.0</v>
      </c>
      <c r="G115" s="67">
        <f>BASE!$F115-BASE!$E115</f>
        <v>225</v>
      </c>
      <c r="H115" s="68">
        <v>44795.0</v>
      </c>
      <c r="I115" s="68">
        <v>44854.0</v>
      </c>
      <c r="J115" s="69"/>
      <c r="K115" s="69" t="s">
        <v>79</v>
      </c>
      <c r="L115" s="69" t="s">
        <v>167</v>
      </c>
      <c r="M115" s="69" t="str">
        <f t="shared" si="11"/>
        <v/>
      </c>
      <c r="N115" s="69" t="str">
        <f t="shared" si="12"/>
        <v/>
      </c>
      <c r="O115" s="69" t="str">
        <f t="shared" si="3"/>
        <v>outubro</v>
      </c>
      <c r="P115" s="69" t="str">
        <f t="shared" si="4"/>
        <v>AAAA</v>
      </c>
      <c r="Q115" s="69" t="str">
        <f t="shared" si="5"/>
        <v>agosto</v>
      </c>
      <c r="R115" s="69" t="str">
        <f t="shared" si="6"/>
        <v>AAAA</v>
      </c>
      <c r="S115" s="63"/>
      <c r="T115" s="63"/>
      <c r="U115" s="63"/>
      <c r="V115" s="63"/>
      <c r="W115" s="63"/>
      <c r="X115" s="63"/>
      <c r="Y115" s="63"/>
    </row>
    <row r="116" ht="14.25" customHeight="1">
      <c r="A116" s="64">
        <v>12356.0</v>
      </c>
      <c r="B116" s="65" t="s">
        <v>77</v>
      </c>
      <c r="C116" s="66" t="s">
        <v>197</v>
      </c>
      <c r="D116" s="67">
        <v>1500.0</v>
      </c>
      <c r="E116" s="67"/>
      <c r="F116" s="67">
        <v>260.0</v>
      </c>
      <c r="G116" s="67">
        <f>BASE!$F116-BASE!$E116</f>
        <v>260</v>
      </c>
      <c r="H116" s="68">
        <v>44859.0</v>
      </c>
      <c r="I116" s="68">
        <v>44977.0</v>
      </c>
      <c r="J116" s="69"/>
      <c r="K116" s="69" t="s">
        <v>79</v>
      </c>
      <c r="L116" s="69" t="s">
        <v>167</v>
      </c>
      <c r="M116" s="69"/>
      <c r="N116" s="69"/>
      <c r="O116" s="69" t="str">
        <f t="shared" si="3"/>
        <v>fevereiro</v>
      </c>
      <c r="P116" s="69" t="str">
        <f t="shared" si="4"/>
        <v>AAAA</v>
      </c>
      <c r="Q116" s="69" t="str">
        <f t="shared" si="5"/>
        <v>outubro</v>
      </c>
      <c r="R116" s="69" t="str">
        <f t="shared" si="6"/>
        <v>AAAA</v>
      </c>
      <c r="S116" s="63"/>
      <c r="T116" s="63"/>
      <c r="U116" s="63"/>
      <c r="V116" s="63"/>
      <c r="W116" s="63"/>
      <c r="X116" s="63"/>
      <c r="Y116" s="63"/>
    </row>
    <row r="117" ht="14.25" customHeight="1">
      <c r="A117" s="64">
        <v>12154.0</v>
      </c>
      <c r="B117" s="65" t="s">
        <v>77</v>
      </c>
      <c r="C117" s="66" t="s">
        <v>198</v>
      </c>
      <c r="D117" s="67">
        <v>1320.0</v>
      </c>
      <c r="E117" s="67"/>
      <c r="F117" s="67">
        <v>180.0</v>
      </c>
      <c r="G117" s="67">
        <f>BASE!$F117-BASE!$E117</f>
        <v>180</v>
      </c>
      <c r="H117" s="68">
        <v>44803.0</v>
      </c>
      <c r="I117" s="68">
        <v>44854.0</v>
      </c>
      <c r="J117" s="69"/>
      <c r="K117" s="69" t="s">
        <v>79</v>
      </c>
      <c r="L117" s="69" t="s">
        <v>167</v>
      </c>
      <c r="M117" s="69" t="str">
        <f>IF(J117="","",TEXT(J117,"MMMM"))</f>
        <v/>
      </c>
      <c r="N117" s="69" t="str">
        <f>IF(J117="","",TEXT(J117,"AAAA"))</f>
        <v/>
      </c>
      <c r="O117" s="69" t="str">
        <f t="shared" si="3"/>
        <v>outubro</v>
      </c>
      <c r="P117" s="69" t="str">
        <f t="shared" si="4"/>
        <v>AAAA</v>
      </c>
      <c r="Q117" s="69" t="str">
        <f t="shared" si="5"/>
        <v>agosto</v>
      </c>
      <c r="R117" s="69" t="str">
        <f t="shared" si="6"/>
        <v>AAAA</v>
      </c>
      <c r="S117" s="63"/>
      <c r="T117" s="63"/>
      <c r="U117" s="63"/>
      <c r="V117" s="63"/>
      <c r="W117" s="63"/>
      <c r="X117" s="63"/>
      <c r="Y117" s="63"/>
    </row>
    <row r="118" ht="14.25" customHeight="1">
      <c r="A118" s="64">
        <v>12206.0</v>
      </c>
      <c r="B118" s="65" t="s">
        <v>77</v>
      </c>
      <c r="C118" s="66" t="s">
        <v>199</v>
      </c>
      <c r="D118" s="67">
        <v>1360.0</v>
      </c>
      <c r="E118" s="67"/>
      <c r="F118" s="67">
        <v>190.0</v>
      </c>
      <c r="G118" s="67">
        <f>BASE!$F118-BASE!$E118</f>
        <v>190</v>
      </c>
      <c r="H118" s="68">
        <v>44814.0</v>
      </c>
      <c r="I118" s="68">
        <v>44915.0</v>
      </c>
      <c r="J118" s="69"/>
      <c r="K118" s="69" t="s">
        <v>79</v>
      </c>
      <c r="L118" s="69" t="s">
        <v>167</v>
      </c>
      <c r="M118" s="69"/>
      <c r="N118" s="69"/>
      <c r="O118" s="69" t="str">
        <f t="shared" si="3"/>
        <v>dezembro</v>
      </c>
      <c r="P118" s="69" t="str">
        <f t="shared" si="4"/>
        <v>AAAA</v>
      </c>
      <c r="Q118" s="69" t="str">
        <f t="shared" si="5"/>
        <v>setembro</v>
      </c>
      <c r="R118" s="69" t="str">
        <f t="shared" si="6"/>
        <v>AAAA</v>
      </c>
      <c r="S118" s="63"/>
      <c r="T118" s="63"/>
      <c r="U118" s="63"/>
      <c r="V118" s="63"/>
      <c r="W118" s="63"/>
      <c r="X118" s="63"/>
      <c r="Y118" s="63"/>
    </row>
    <row r="119" ht="14.25" customHeight="1">
      <c r="A119" s="64">
        <v>11056.0</v>
      </c>
      <c r="B119" s="65" t="s">
        <v>77</v>
      </c>
      <c r="C119" s="66" t="s">
        <v>200</v>
      </c>
      <c r="D119" s="67"/>
      <c r="E119" s="67"/>
      <c r="F119" s="67">
        <v>150.0</v>
      </c>
      <c r="G119" s="67">
        <f>BASE!$F119-BASE!$E119</f>
        <v>150</v>
      </c>
      <c r="H119" s="68">
        <v>44817.0</v>
      </c>
      <c r="I119" s="68">
        <v>44885.0</v>
      </c>
      <c r="J119" s="69"/>
      <c r="K119" s="69" t="s">
        <v>79</v>
      </c>
      <c r="L119" s="69" t="s">
        <v>201</v>
      </c>
      <c r="M119" s="69"/>
      <c r="N119" s="69"/>
      <c r="O119" s="69" t="str">
        <f t="shared" si="3"/>
        <v>novembro</v>
      </c>
      <c r="P119" s="69" t="str">
        <f t="shared" si="4"/>
        <v>AAAA</v>
      </c>
      <c r="Q119" s="69" t="str">
        <f t="shared" si="5"/>
        <v>setembro</v>
      </c>
      <c r="R119" s="69" t="str">
        <f t="shared" si="6"/>
        <v>AAAA</v>
      </c>
      <c r="S119" s="63"/>
      <c r="T119" s="63"/>
      <c r="U119" s="63"/>
      <c r="V119" s="63"/>
      <c r="W119" s="63"/>
      <c r="X119" s="63"/>
      <c r="Y119" s="63"/>
    </row>
    <row r="120" ht="14.25" customHeight="1">
      <c r="A120" s="64">
        <v>12070.0</v>
      </c>
      <c r="B120" s="65" t="s">
        <v>77</v>
      </c>
      <c r="C120" s="66" t="s">
        <v>202</v>
      </c>
      <c r="D120" s="67"/>
      <c r="E120" s="67"/>
      <c r="F120" s="67">
        <v>140.0</v>
      </c>
      <c r="G120" s="67">
        <f>BASE!$F120-BASE!$E120</f>
        <v>140</v>
      </c>
      <c r="H120" s="68">
        <v>44817.0</v>
      </c>
      <c r="I120" s="68">
        <v>44854.0</v>
      </c>
      <c r="J120" s="69"/>
      <c r="K120" s="69" t="s">
        <v>79</v>
      </c>
      <c r="L120" s="69" t="s">
        <v>154</v>
      </c>
      <c r="M120" s="69"/>
      <c r="N120" s="69"/>
      <c r="O120" s="69" t="str">
        <f t="shared" si="3"/>
        <v>outubro</v>
      </c>
      <c r="P120" s="69" t="str">
        <f t="shared" si="4"/>
        <v>AAAA</v>
      </c>
      <c r="Q120" s="69" t="str">
        <f t="shared" si="5"/>
        <v>setembro</v>
      </c>
      <c r="R120" s="69" t="str">
        <f t="shared" si="6"/>
        <v>AAAA</v>
      </c>
      <c r="S120" s="71" t="s">
        <v>154</v>
      </c>
      <c r="T120" s="63"/>
      <c r="U120" s="63"/>
      <c r="V120" s="63"/>
      <c r="W120" s="63"/>
      <c r="X120" s="63"/>
      <c r="Y120" s="63"/>
    </row>
    <row r="121" ht="14.25" customHeight="1">
      <c r="A121" s="64">
        <v>12220.0</v>
      </c>
      <c r="B121" s="65" t="s">
        <v>77</v>
      </c>
      <c r="C121" s="66" t="s">
        <v>203</v>
      </c>
      <c r="D121" s="67">
        <v>1254.0</v>
      </c>
      <c r="E121" s="67"/>
      <c r="F121" s="67">
        <v>180.0</v>
      </c>
      <c r="G121" s="67">
        <f>BASE!$F121-BASE!$E121</f>
        <v>180</v>
      </c>
      <c r="H121" s="68">
        <v>44823.0</v>
      </c>
      <c r="I121" s="68">
        <v>44885.0</v>
      </c>
      <c r="J121" s="69"/>
      <c r="K121" s="69" t="s">
        <v>79</v>
      </c>
      <c r="L121" s="69" t="s">
        <v>167</v>
      </c>
      <c r="M121" s="69"/>
      <c r="N121" s="69"/>
      <c r="O121" s="69" t="str">
        <f t="shared" si="3"/>
        <v>novembro</v>
      </c>
      <c r="P121" s="69" t="str">
        <f t="shared" si="4"/>
        <v>AAAA</v>
      </c>
      <c r="Q121" s="69" t="str">
        <f t="shared" si="5"/>
        <v>setembro</v>
      </c>
      <c r="R121" s="69" t="str">
        <f t="shared" si="6"/>
        <v>AAAA</v>
      </c>
      <c r="S121" s="63"/>
      <c r="T121" s="63"/>
      <c r="U121" s="63"/>
      <c r="V121" s="63"/>
      <c r="W121" s="63"/>
      <c r="X121" s="63"/>
      <c r="Y121" s="63"/>
    </row>
    <row r="122" ht="14.25" customHeight="1">
      <c r="A122" s="64">
        <v>12224.0</v>
      </c>
      <c r="B122" s="65" t="s">
        <v>77</v>
      </c>
      <c r="C122" s="66" t="s">
        <v>204</v>
      </c>
      <c r="D122" s="67">
        <v>450.0</v>
      </c>
      <c r="E122" s="67"/>
      <c r="F122" s="67">
        <v>150.0</v>
      </c>
      <c r="G122" s="67">
        <f>BASE!$F122-BASE!$E122</f>
        <v>150</v>
      </c>
      <c r="H122" s="68">
        <v>44824.0</v>
      </c>
      <c r="I122" s="68">
        <v>44885.0</v>
      </c>
      <c r="J122" s="69"/>
      <c r="K122" s="69" t="s">
        <v>79</v>
      </c>
      <c r="L122" s="69" t="s">
        <v>85</v>
      </c>
      <c r="M122" s="69"/>
      <c r="N122" s="69"/>
      <c r="O122" s="69" t="str">
        <f t="shared" si="3"/>
        <v>novembro</v>
      </c>
      <c r="P122" s="69" t="str">
        <f t="shared" si="4"/>
        <v>AAAA</v>
      </c>
      <c r="Q122" s="69" t="str">
        <f t="shared" si="5"/>
        <v>setembro</v>
      </c>
      <c r="R122" s="69" t="str">
        <f t="shared" si="6"/>
        <v>AAAA</v>
      </c>
      <c r="S122" s="63"/>
      <c r="T122" s="63"/>
      <c r="U122" s="63"/>
      <c r="V122" s="63"/>
      <c r="W122" s="63"/>
      <c r="X122" s="63"/>
      <c r="Y122" s="63"/>
    </row>
    <row r="123" ht="14.25" customHeight="1">
      <c r="A123" s="64">
        <v>12230.0</v>
      </c>
      <c r="B123" s="65" t="s">
        <v>77</v>
      </c>
      <c r="C123" s="66" t="s">
        <v>205</v>
      </c>
      <c r="D123" s="67">
        <v>750.0</v>
      </c>
      <c r="E123" s="67"/>
      <c r="F123" s="67">
        <v>150.0</v>
      </c>
      <c r="G123" s="67">
        <f>BASE!$F123-BASE!$E123</f>
        <v>150</v>
      </c>
      <c r="H123" s="68">
        <v>44830.0</v>
      </c>
      <c r="I123" s="68">
        <v>44885.0</v>
      </c>
      <c r="J123" s="69"/>
      <c r="K123" s="69" t="s">
        <v>79</v>
      </c>
      <c r="L123" s="69" t="s">
        <v>85</v>
      </c>
      <c r="M123" s="69"/>
      <c r="N123" s="69"/>
      <c r="O123" s="69" t="str">
        <f t="shared" si="3"/>
        <v>novembro</v>
      </c>
      <c r="P123" s="69" t="str">
        <f t="shared" si="4"/>
        <v>AAAA</v>
      </c>
      <c r="Q123" s="69" t="str">
        <f t="shared" si="5"/>
        <v>setembro</v>
      </c>
      <c r="R123" s="69" t="str">
        <f t="shared" si="6"/>
        <v>AAAA</v>
      </c>
      <c r="S123" s="63"/>
      <c r="T123" s="63"/>
      <c r="U123" s="63"/>
      <c r="V123" s="63"/>
      <c r="W123" s="63"/>
      <c r="X123" s="63"/>
      <c r="Y123" s="63"/>
    </row>
    <row r="124" ht="14.25" customHeight="1">
      <c r="A124" s="64">
        <v>12278.0</v>
      </c>
      <c r="B124" s="65" t="s">
        <v>77</v>
      </c>
      <c r="C124" s="66" t="s">
        <v>206</v>
      </c>
      <c r="D124" s="67">
        <v>1200.0</v>
      </c>
      <c r="E124" s="67"/>
      <c r="F124" s="67">
        <v>350.0</v>
      </c>
      <c r="G124" s="67">
        <f>BASE!$F124-BASE!$E124</f>
        <v>350</v>
      </c>
      <c r="H124" s="68">
        <v>44832.0</v>
      </c>
      <c r="I124" s="68">
        <v>44915.0</v>
      </c>
      <c r="J124" s="69"/>
      <c r="K124" s="69" t="s">
        <v>79</v>
      </c>
      <c r="L124" s="69" t="s">
        <v>85</v>
      </c>
      <c r="M124" s="69"/>
      <c r="N124" s="69"/>
      <c r="O124" s="69" t="str">
        <f t="shared" si="3"/>
        <v>dezembro</v>
      </c>
      <c r="P124" s="69" t="str">
        <f t="shared" si="4"/>
        <v>AAAA</v>
      </c>
      <c r="Q124" s="69" t="str">
        <f t="shared" si="5"/>
        <v>setembro</v>
      </c>
      <c r="R124" s="69" t="str">
        <f t="shared" si="6"/>
        <v>AAAA</v>
      </c>
      <c r="S124" s="63"/>
      <c r="T124" s="63"/>
      <c r="U124" s="63"/>
      <c r="V124" s="63"/>
      <c r="W124" s="63"/>
      <c r="X124" s="63"/>
      <c r="Y124" s="63"/>
    </row>
    <row r="125" ht="14.25" customHeight="1">
      <c r="A125" s="64">
        <v>12334.0</v>
      </c>
      <c r="B125" s="65" t="s">
        <v>77</v>
      </c>
      <c r="C125" s="66" t="s">
        <v>207</v>
      </c>
      <c r="D125" s="67">
        <v>1200.0</v>
      </c>
      <c r="E125" s="67"/>
      <c r="F125" s="67">
        <v>200.0</v>
      </c>
      <c r="G125" s="67">
        <f>BASE!$F125-BASE!$E125</f>
        <v>200</v>
      </c>
      <c r="H125" s="68">
        <v>44852.0</v>
      </c>
      <c r="I125" s="68">
        <v>44977.0</v>
      </c>
      <c r="J125" s="69"/>
      <c r="K125" s="69" t="s">
        <v>79</v>
      </c>
      <c r="L125" s="69" t="s">
        <v>85</v>
      </c>
      <c r="M125" s="69"/>
      <c r="N125" s="69"/>
      <c r="O125" s="69" t="str">
        <f t="shared" si="3"/>
        <v>fevereiro</v>
      </c>
      <c r="P125" s="69" t="str">
        <f t="shared" si="4"/>
        <v>AAAA</v>
      </c>
      <c r="Q125" s="69" t="str">
        <f t="shared" si="5"/>
        <v>outubro</v>
      </c>
      <c r="R125" s="69" t="str">
        <f t="shared" si="6"/>
        <v>AAAA</v>
      </c>
      <c r="S125" s="63"/>
      <c r="T125" s="63"/>
      <c r="U125" s="63"/>
      <c r="V125" s="63"/>
      <c r="W125" s="63"/>
      <c r="X125" s="63"/>
      <c r="Y125" s="63"/>
    </row>
    <row r="126" ht="14.25" customHeight="1">
      <c r="A126" s="64">
        <v>12396.0</v>
      </c>
      <c r="B126" s="65" t="s">
        <v>77</v>
      </c>
      <c r="C126" s="66" t="s">
        <v>208</v>
      </c>
      <c r="D126" s="67">
        <v>1040.0</v>
      </c>
      <c r="E126" s="67"/>
      <c r="F126" s="67">
        <v>150.0</v>
      </c>
      <c r="G126" s="67">
        <f>BASE!$F126-BASE!$E126</f>
        <v>150</v>
      </c>
      <c r="H126" s="68">
        <v>44881.0</v>
      </c>
      <c r="I126" s="68">
        <v>44977.0</v>
      </c>
      <c r="J126" s="69"/>
      <c r="K126" s="69" t="s">
        <v>79</v>
      </c>
      <c r="L126" s="69" t="s">
        <v>85</v>
      </c>
      <c r="M126" s="69"/>
      <c r="N126" s="69"/>
      <c r="O126" s="69" t="str">
        <f t="shared" si="3"/>
        <v>fevereiro</v>
      </c>
      <c r="P126" s="69" t="str">
        <f t="shared" si="4"/>
        <v>AAAA</v>
      </c>
      <c r="Q126" s="69" t="str">
        <f t="shared" si="5"/>
        <v>novembro</v>
      </c>
      <c r="R126" s="69" t="str">
        <f t="shared" si="6"/>
        <v>AAAA</v>
      </c>
      <c r="S126" s="63"/>
      <c r="T126" s="63"/>
      <c r="U126" s="63"/>
      <c r="V126" s="63"/>
      <c r="W126" s="63"/>
      <c r="X126" s="63"/>
      <c r="Y126" s="63"/>
    </row>
    <row r="127" ht="14.25" customHeight="1">
      <c r="A127" s="64">
        <v>12330.0</v>
      </c>
      <c r="B127" s="65" t="s">
        <v>77</v>
      </c>
      <c r="C127" s="66" t="s">
        <v>209</v>
      </c>
      <c r="D127" s="67">
        <v>800.0</v>
      </c>
      <c r="E127" s="67"/>
      <c r="F127" s="67">
        <v>150.0</v>
      </c>
      <c r="G127" s="67">
        <f>BASE!$F127-BASE!$E127</f>
        <v>150</v>
      </c>
      <c r="H127" s="68">
        <v>44852.0</v>
      </c>
      <c r="I127" s="68">
        <v>44915.0</v>
      </c>
      <c r="J127" s="69"/>
      <c r="K127" s="69" t="s">
        <v>79</v>
      </c>
      <c r="L127" s="69" t="s">
        <v>181</v>
      </c>
      <c r="M127" s="69"/>
      <c r="N127" s="69"/>
      <c r="O127" s="69" t="str">
        <f t="shared" si="3"/>
        <v>dezembro</v>
      </c>
      <c r="P127" s="69" t="str">
        <f t="shared" si="4"/>
        <v>AAAA</v>
      </c>
      <c r="Q127" s="69" t="str">
        <f t="shared" si="5"/>
        <v>outubro</v>
      </c>
      <c r="R127" s="69" t="str">
        <f t="shared" si="6"/>
        <v>AAAA</v>
      </c>
      <c r="S127" s="63"/>
      <c r="T127" s="63"/>
      <c r="U127" s="63"/>
      <c r="V127" s="63"/>
      <c r="W127" s="63"/>
      <c r="X127" s="63"/>
      <c r="Y127" s="63"/>
    </row>
    <row r="128" ht="14.25" customHeight="1">
      <c r="A128" s="64">
        <v>12329.0</v>
      </c>
      <c r="B128" s="65" t="s">
        <v>77</v>
      </c>
      <c r="C128" s="66" t="s">
        <v>210</v>
      </c>
      <c r="D128" s="67">
        <v>800.0</v>
      </c>
      <c r="E128" s="67"/>
      <c r="F128" s="67">
        <v>150.0</v>
      </c>
      <c r="G128" s="67">
        <f>BASE!$F128-BASE!$E128</f>
        <v>150</v>
      </c>
      <c r="H128" s="68">
        <v>44852.0</v>
      </c>
      <c r="I128" s="68">
        <v>44915.0</v>
      </c>
      <c r="J128" s="69"/>
      <c r="K128" s="69" t="s">
        <v>79</v>
      </c>
      <c r="L128" s="69" t="s">
        <v>181</v>
      </c>
      <c r="M128" s="69"/>
      <c r="N128" s="69"/>
      <c r="O128" s="69" t="str">
        <f t="shared" si="3"/>
        <v>dezembro</v>
      </c>
      <c r="P128" s="69" t="str">
        <f t="shared" si="4"/>
        <v>AAAA</v>
      </c>
      <c r="Q128" s="69" t="str">
        <f t="shared" si="5"/>
        <v>outubro</v>
      </c>
      <c r="R128" s="69" t="str">
        <f t="shared" si="6"/>
        <v>AAAA</v>
      </c>
      <c r="S128" s="63"/>
      <c r="T128" s="63"/>
      <c r="U128" s="63"/>
      <c r="V128" s="63"/>
      <c r="W128" s="63"/>
      <c r="X128" s="63"/>
      <c r="Y128" s="63"/>
    </row>
    <row r="129" ht="14.25" customHeight="1">
      <c r="A129" s="64">
        <v>12456.0</v>
      </c>
      <c r="B129" s="65" t="s">
        <v>77</v>
      </c>
      <c r="C129" s="66" t="s">
        <v>211</v>
      </c>
      <c r="D129" s="67">
        <v>1400.0</v>
      </c>
      <c r="E129" s="67"/>
      <c r="F129" s="67">
        <v>200.0</v>
      </c>
      <c r="G129" s="67">
        <f>BASE!$F129-BASE!$E129</f>
        <v>200</v>
      </c>
      <c r="H129" s="68">
        <v>44896.0</v>
      </c>
      <c r="I129" s="68">
        <v>44977.0</v>
      </c>
      <c r="J129" s="69"/>
      <c r="K129" s="69" t="s">
        <v>79</v>
      </c>
      <c r="L129" s="69" t="s">
        <v>85</v>
      </c>
      <c r="M129" s="69" t="str">
        <f>IF(J129="","",TEXT(J129,"MMMM"))</f>
        <v/>
      </c>
      <c r="N129" s="69" t="str">
        <f>IF(J129="","",TEXT(J129,"AAAA"))</f>
        <v/>
      </c>
      <c r="O129" s="69" t="str">
        <f t="shared" si="3"/>
        <v>fevereiro</v>
      </c>
      <c r="P129" s="69" t="str">
        <f t="shared" si="4"/>
        <v>AAAA</v>
      </c>
      <c r="Q129" s="69" t="str">
        <f t="shared" si="5"/>
        <v>dezembro</v>
      </c>
      <c r="R129" s="69" t="str">
        <f t="shared" si="6"/>
        <v>AAAA</v>
      </c>
      <c r="S129" s="63"/>
      <c r="T129" s="63"/>
      <c r="U129" s="63"/>
      <c r="V129" s="63"/>
      <c r="W129" s="63"/>
      <c r="X129" s="63"/>
      <c r="Y129" s="63"/>
    </row>
    <row r="130" ht="14.25" customHeight="1">
      <c r="A130" s="64">
        <v>12328.0</v>
      </c>
      <c r="B130" s="65" t="s">
        <v>77</v>
      </c>
      <c r="C130" s="66" t="s">
        <v>212</v>
      </c>
      <c r="D130" s="67">
        <v>2800.0</v>
      </c>
      <c r="E130" s="67"/>
      <c r="F130" s="67">
        <v>480.0</v>
      </c>
      <c r="G130" s="67">
        <f>BASE!$F130-BASE!$E130</f>
        <v>480</v>
      </c>
      <c r="H130" s="68">
        <v>44852.0</v>
      </c>
      <c r="I130" s="68">
        <v>44915.0</v>
      </c>
      <c r="J130" s="69"/>
      <c r="K130" s="69" t="s">
        <v>79</v>
      </c>
      <c r="L130" s="69" t="s">
        <v>85</v>
      </c>
      <c r="M130" s="69"/>
      <c r="N130" s="69"/>
      <c r="O130" s="69" t="str">
        <f t="shared" si="3"/>
        <v>dezembro</v>
      </c>
      <c r="P130" s="69" t="str">
        <f t="shared" si="4"/>
        <v>AAAA</v>
      </c>
      <c r="Q130" s="69" t="str">
        <f t="shared" si="5"/>
        <v>outubro</v>
      </c>
      <c r="R130" s="69" t="str">
        <f t="shared" si="6"/>
        <v>AAAA</v>
      </c>
      <c r="S130" s="63"/>
      <c r="T130" s="63"/>
      <c r="U130" s="63"/>
      <c r="V130" s="63"/>
      <c r="W130" s="63"/>
      <c r="X130" s="63"/>
      <c r="Y130" s="63"/>
    </row>
    <row r="131" ht="14.25" customHeight="1">
      <c r="A131" s="64">
        <v>12327.0</v>
      </c>
      <c r="B131" s="65" t="s">
        <v>77</v>
      </c>
      <c r="C131" s="66" t="s">
        <v>213</v>
      </c>
      <c r="D131" s="67">
        <v>1400.0</v>
      </c>
      <c r="E131" s="67"/>
      <c r="F131" s="67">
        <v>200.0</v>
      </c>
      <c r="G131" s="67">
        <f>BASE!$F131-BASE!$E131</f>
        <v>200</v>
      </c>
      <c r="H131" s="68">
        <v>44852.0</v>
      </c>
      <c r="I131" s="68">
        <v>44915.0</v>
      </c>
      <c r="J131" s="69"/>
      <c r="K131" s="69" t="s">
        <v>79</v>
      </c>
      <c r="L131" s="69" t="s">
        <v>85</v>
      </c>
      <c r="M131" s="69"/>
      <c r="N131" s="69"/>
      <c r="O131" s="69" t="str">
        <f t="shared" si="3"/>
        <v>dezembro</v>
      </c>
      <c r="P131" s="69" t="str">
        <f t="shared" si="4"/>
        <v>AAAA</v>
      </c>
      <c r="Q131" s="69" t="str">
        <f t="shared" si="5"/>
        <v>outubro</v>
      </c>
      <c r="R131" s="69" t="str">
        <f t="shared" si="6"/>
        <v>AAAA</v>
      </c>
      <c r="S131" s="63"/>
      <c r="T131" s="63"/>
      <c r="U131" s="63"/>
      <c r="V131" s="63"/>
      <c r="W131" s="63"/>
      <c r="X131" s="63"/>
      <c r="Y131" s="63"/>
    </row>
    <row r="132" ht="14.25" customHeight="1">
      <c r="A132" s="64">
        <v>12455.0</v>
      </c>
      <c r="B132" s="65" t="s">
        <v>77</v>
      </c>
      <c r="C132" s="66" t="s">
        <v>214</v>
      </c>
      <c r="D132" s="67">
        <v>400.0</v>
      </c>
      <c r="E132" s="67"/>
      <c r="F132" s="67">
        <v>150.0</v>
      </c>
      <c r="G132" s="67">
        <f>BASE!$F132-BASE!$E132</f>
        <v>150</v>
      </c>
      <c r="H132" s="68">
        <v>44896.0</v>
      </c>
      <c r="I132" s="68">
        <v>44977.0</v>
      </c>
      <c r="J132" s="69"/>
      <c r="K132" s="69" t="s">
        <v>79</v>
      </c>
      <c r="L132" s="69" t="s">
        <v>85</v>
      </c>
      <c r="M132" s="69"/>
      <c r="N132" s="69"/>
      <c r="O132" s="69" t="str">
        <f t="shared" si="3"/>
        <v>fevereiro</v>
      </c>
      <c r="P132" s="69" t="str">
        <f t="shared" si="4"/>
        <v>AAAA</v>
      </c>
      <c r="Q132" s="69" t="str">
        <f t="shared" si="5"/>
        <v>dezembro</v>
      </c>
      <c r="R132" s="69" t="str">
        <f t="shared" si="6"/>
        <v>AAAA</v>
      </c>
      <c r="S132" s="63"/>
      <c r="T132" s="63"/>
      <c r="U132" s="63"/>
      <c r="V132" s="63"/>
      <c r="W132" s="63"/>
      <c r="X132" s="63"/>
      <c r="Y132" s="63"/>
    </row>
    <row r="133" ht="14.25" customHeight="1">
      <c r="A133" s="64"/>
      <c r="B133" s="65" t="s">
        <v>77</v>
      </c>
      <c r="C133" s="66" t="s">
        <v>215</v>
      </c>
      <c r="D133" s="67"/>
      <c r="E133" s="67"/>
      <c r="F133" s="67">
        <v>150.0</v>
      </c>
      <c r="G133" s="67">
        <f>BASE!$F133-BASE!$E133</f>
        <v>150</v>
      </c>
      <c r="H133" s="68">
        <v>44896.0</v>
      </c>
      <c r="I133" s="68">
        <v>44977.0</v>
      </c>
      <c r="J133" s="69"/>
      <c r="K133" s="69" t="s">
        <v>79</v>
      </c>
      <c r="L133" s="69" t="s">
        <v>216</v>
      </c>
      <c r="M133" s="69"/>
      <c r="N133" s="69"/>
      <c r="O133" s="69" t="str">
        <f t="shared" si="3"/>
        <v>fevereiro</v>
      </c>
      <c r="P133" s="69" t="str">
        <f t="shared" si="4"/>
        <v>AAAA</v>
      </c>
      <c r="Q133" s="69" t="str">
        <f t="shared" si="5"/>
        <v>dezembro</v>
      </c>
      <c r="R133" s="69" t="str">
        <f t="shared" si="6"/>
        <v>AAAA</v>
      </c>
      <c r="S133" s="63"/>
      <c r="T133" s="63"/>
      <c r="U133" s="63"/>
      <c r="V133" s="63"/>
      <c r="W133" s="63"/>
      <c r="X133" s="63"/>
      <c r="Y133" s="63"/>
    </row>
    <row r="134" ht="14.25" customHeight="1">
      <c r="A134" s="64">
        <v>12404.0</v>
      </c>
      <c r="B134" s="65" t="s">
        <v>77</v>
      </c>
      <c r="C134" s="66" t="s">
        <v>217</v>
      </c>
      <c r="D134" s="67">
        <v>0.0</v>
      </c>
      <c r="E134" s="67"/>
      <c r="F134" s="67">
        <v>99.9</v>
      </c>
      <c r="G134" s="67">
        <f>BASE!$F134-BASE!$E134</f>
        <v>99.9</v>
      </c>
      <c r="H134" s="68">
        <v>44885.0</v>
      </c>
      <c r="I134" s="68">
        <v>44915.0</v>
      </c>
      <c r="J134" s="69"/>
      <c r="K134" s="69" t="s">
        <v>79</v>
      </c>
      <c r="L134" s="69" t="s">
        <v>85</v>
      </c>
      <c r="M134" s="69"/>
      <c r="N134" s="69"/>
      <c r="O134" s="69" t="str">
        <f t="shared" si="3"/>
        <v>dezembro</v>
      </c>
      <c r="P134" s="69" t="str">
        <f t="shared" si="4"/>
        <v>AAAA</v>
      </c>
      <c r="Q134" s="69" t="str">
        <f t="shared" si="5"/>
        <v>novembro</v>
      </c>
      <c r="R134" s="69" t="str">
        <f t="shared" si="6"/>
        <v>AAAA</v>
      </c>
      <c r="S134" s="63"/>
      <c r="T134" s="63"/>
      <c r="U134" s="63"/>
      <c r="V134" s="63"/>
      <c r="W134" s="63"/>
      <c r="X134" s="63"/>
      <c r="Y134" s="63"/>
    </row>
    <row r="135" ht="14.25" customHeight="1">
      <c r="A135" s="64"/>
      <c r="B135" s="65" t="s">
        <v>77</v>
      </c>
      <c r="C135" s="66" t="s">
        <v>218</v>
      </c>
      <c r="D135" s="67"/>
      <c r="E135" s="67"/>
      <c r="F135" s="67">
        <v>150.0</v>
      </c>
      <c r="G135" s="67">
        <f>BASE!$F135-BASE!$E135</f>
        <v>150</v>
      </c>
      <c r="H135" s="68">
        <v>44896.0</v>
      </c>
      <c r="I135" s="68">
        <v>44977.0</v>
      </c>
      <c r="J135" s="69"/>
      <c r="K135" s="69" t="s">
        <v>79</v>
      </c>
      <c r="L135" s="69" t="s">
        <v>216</v>
      </c>
      <c r="M135" s="69"/>
      <c r="N135" s="69"/>
      <c r="O135" s="69" t="str">
        <f t="shared" si="3"/>
        <v>fevereiro</v>
      </c>
      <c r="P135" s="69" t="str">
        <f t="shared" si="4"/>
        <v>AAAA</v>
      </c>
      <c r="Q135" s="69" t="str">
        <f t="shared" si="5"/>
        <v>dezembro</v>
      </c>
      <c r="R135" s="69" t="str">
        <f t="shared" si="6"/>
        <v>AAAA</v>
      </c>
      <c r="S135" s="63"/>
      <c r="T135" s="63"/>
      <c r="U135" s="63"/>
      <c r="V135" s="63"/>
      <c r="W135" s="63"/>
      <c r="X135" s="63"/>
      <c r="Y135" s="63"/>
    </row>
    <row r="136" ht="14.25" customHeight="1">
      <c r="A136" s="64"/>
      <c r="B136" s="65" t="s">
        <v>77</v>
      </c>
      <c r="C136" s="66" t="s">
        <v>219</v>
      </c>
      <c r="D136" s="67"/>
      <c r="E136" s="67"/>
      <c r="F136" s="67">
        <v>130.0</v>
      </c>
      <c r="G136" s="67">
        <f>BASE!$F136-BASE!$E136</f>
        <v>130</v>
      </c>
      <c r="H136" s="68">
        <v>44581.0</v>
      </c>
      <c r="I136" s="68"/>
      <c r="J136" s="69"/>
      <c r="K136" s="69" t="s">
        <v>79</v>
      </c>
      <c r="L136" s="69" t="s">
        <v>85</v>
      </c>
      <c r="M136" s="69" t="str">
        <f t="shared" ref="M136:M138" si="13">IF(J136="","",TEXT(J136,"MMMM"))</f>
        <v/>
      </c>
      <c r="N136" s="69" t="str">
        <f t="shared" ref="N136:N138" si="14">IF(J136="","",TEXT(J136,"AAAA"))</f>
        <v/>
      </c>
      <c r="O136" s="69" t="str">
        <f t="shared" si="3"/>
        <v/>
      </c>
      <c r="P136" s="69" t="str">
        <f t="shared" si="4"/>
        <v/>
      </c>
      <c r="Q136" s="69" t="str">
        <f t="shared" si="5"/>
        <v>janeiro</v>
      </c>
      <c r="R136" s="69" t="str">
        <f t="shared" si="6"/>
        <v>AAAA</v>
      </c>
      <c r="S136" s="63"/>
      <c r="T136" s="63"/>
      <c r="U136" s="63"/>
      <c r="V136" s="63"/>
      <c r="W136" s="63"/>
      <c r="X136" s="63"/>
      <c r="Y136" s="63"/>
    </row>
    <row r="137" ht="14.25" customHeight="1">
      <c r="A137" s="64">
        <v>11846.0</v>
      </c>
      <c r="B137" s="65" t="s">
        <v>77</v>
      </c>
      <c r="C137" s="66" t="s">
        <v>220</v>
      </c>
      <c r="D137" s="67">
        <v>900.0</v>
      </c>
      <c r="E137" s="67"/>
      <c r="F137" s="67">
        <v>160.0</v>
      </c>
      <c r="G137" s="67">
        <f>BASE!$F137-BASE!$E137</f>
        <v>160</v>
      </c>
      <c r="H137" s="68">
        <v>44708.0</v>
      </c>
      <c r="I137" s="68">
        <v>44762.0</v>
      </c>
      <c r="J137" s="69"/>
      <c r="K137" s="69" t="s">
        <v>79</v>
      </c>
      <c r="L137" s="69" t="s">
        <v>85</v>
      </c>
      <c r="M137" s="69" t="str">
        <f t="shared" si="13"/>
        <v/>
      </c>
      <c r="N137" s="69" t="str">
        <f t="shared" si="14"/>
        <v/>
      </c>
      <c r="O137" s="69" t="str">
        <f t="shared" si="3"/>
        <v>julho</v>
      </c>
      <c r="P137" s="69" t="str">
        <f t="shared" si="4"/>
        <v>AAAA</v>
      </c>
      <c r="Q137" s="69" t="str">
        <f t="shared" si="5"/>
        <v>maio</v>
      </c>
      <c r="R137" s="69" t="str">
        <f t="shared" si="6"/>
        <v>AAAA</v>
      </c>
      <c r="S137" s="63"/>
      <c r="T137" s="63"/>
      <c r="U137" s="63"/>
      <c r="V137" s="63"/>
      <c r="W137" s="63"/>
      <c r="X137" s="63"/>
      <c r="Y137" s="63"/>
    </row>
    <row r="138" ht="14.25" customHeight="1">
      <c r="A138" s="64"/>
      <c r="B138" s="65" t="s">
        <v>77</v>
      </c>
      <c r="C138" s="66" t="s">
        <v>221</v>
      </c>
      <c r="D138" s="67"/>
      <c r="E138" s="67"/>
      <c r="F138" s="67">
        <v>260.0</v>
      </c>
      <c r="G138" s="67">
        <f>BASE!$F138-BASE!$E138</f>
        <v>260</v>
      </c>
      <c r="H138" s="68">
        <v>44682.0</v>
      </c>
      <c r="I138" s="69"/>
      <c r="J138" s="69"/>
      <c r="K138" s="69" t="s">
        <v>79</v>
      </c>
      <c r="L138" s="69" t="s">
        <v>85</v>
      </c>
      <c r="M138" s="69" t="str">
        <f t="shared" si="13"/>
        <v/>
      </c>
      <c r="N138" s="69" t="str">
        <f t="shared" si="14"/>
        <v/>
      </c>
      <c r="O138" s="69" t="str">
        <f t="shared" si="3"/>
        <v/>
      </c>
      <c r="P138" s="69" t="str">
        <f t="shared" si="4"/>
        <v/>
      </c>
      <c r="Q138" s="69" t="str">
        <f t="shared" si="5"/>
        <v>maio</v>
      </c>
      <c r="R138" s="69" t="str">
        <f t="shared" si="6"/>
        <v>AAAA</v>
      </c>
      <c r="S138" s="63"/>
      <c r="T138" s="63"/>
      <c r="U138" s="63"/>
      <c r="V138" s="63"/>
      <c r="W138" s="63"/>
      <c r="X138" s="63"/>
      <c r="Y138" s="63"/>
    </row>
    <row r="139" ht="14.25" customHeight="1">
      <c r="A139" s="64">
        <v>12479.0</v>
      </c>
      <c r="B139" s="65" t="s">
        <v>77</v>
      </c>
      <c r="C139" s="66" t="s">
        <v>222</v>
      </c>
      <c r="D139" s="67"/>
      <c r="E139" s="67"/>
      <c r="F139" s="67">
        <v>175.0</v>
      </c>
      <c r="G139" s="67">
        <f>BASE!$F139-BASE!$E139</f>
        <v>175</v>
      </c>
      <c r="H139" s="68">
        <v>44907.0</v>
      </c>
      <c r="I139" s="68">
        <v>44977.0</v>
      </c>
      <c r="J139" s="69"/>
      <c r="K139" s="69" t="s">
        <v>79</v>
      </c>
      <c r="L139" s="69" t="s">
        <v>223</v>
      </c>
      <c r="M139" s="69"/>
      <c r="N139" s="69"/>
      <c r="O139" s="69" t="str">
        <f t="shared" si="3"/>
        <v>fevereiro</v>
      </c>
      <c r="P139" s="69" t="str">
        <f t="shared" si="4"/>
        <v>AAAA</v>
      </c>
      <c r="Q139" s="69" t="str">
        <f t="shared" si="5"/>
        <v>dezembro</v>
      </c>
      <c r="R139" s="69" t="str">
        <f t="shared" si="6"/>
        <v>AAAA</v>
      </c>
      <c r="S139" s="63"/>
      <c r="T139" s="63"/>
      <c r="U139" s="63"/>
      <c r="V139" s="63"/>
      <c r="W139" s="63"/>
      <c r="X139" s="63"/>
      <c r="Y139" s="63"/>
    </row>
    <row r="140" ht="14.25" customHeight="1">
      <c r="A140" s="64"/>
      <c r="B140" s="65" t="s">
        <v>77</v>
      </c>
      <c r="C140" s="66" t="s">
        <v>224</v>
      </c>
      <c r="D140" s="67"/>
      <c r="E140" s="67"/>
      <c r="F140" s="67">
        <v>160.0</v>
      </c>
      <c r="G140" s="67">
        <f>BASE!$F140-BASE!$E140</f>
        <v>160</v>
      </c>
      <c r="H140" s="68">
        <v>44682.0</v>
      </c>
      <c r="I140" s="69"/>
      <c r="J140" s="69"/>
      <c r="K140" s="69" t="s">
        <v>79</v>
      </c>
      <c r="L140" s="69" t="s">
        <v>85</v>
      </c>
      <c r="M140" s="69" t="str">
        <f>IF(J140="","",TEXT(J140,"MMMM"))</f>
        <v/>
      </c>
      <c r="N140" s="69" t="str">
        <f>IF(J140="","",TEXT(J140,"AAAA"))</f>
        <v/>
      </c>
      <c r="O140" s="69" t="str">
        <f t="shared" si="3"/>
        <v/>
      </c>
      <c r="P140" s="69" t="str">
        <f t="shared" si="4"/>
        <v/>
      </c>
      <c r="Q140" s="69" t="str">
        <f t="shared" si="5"/>
        <v>maio</v>
      </c>
      <c r="R140" s="69" t="str">
        <f t="shared" si="6"/>
        <v>AAAA</v>
      </c>
      <c r="S140" s="63"/>
      <c r="T140" s="63"/>
      <c r="U140" s="63"/>
      <c r="V140" s="63"/>
      <c r="W140" s="63"/>
      <c r="X140" s="63"/>
      <c r="Y140" s="63"/>
    </row>
    <row r="141" ht="14.25" customHeight="1">
      <c r="A141" s="64">
        <v>12427.0</v>
      </c>
      <c r="B141" s="65" t="s">
        <v>77</v>
      </c>
      <c r="C141" s="66" t="s">
        <v>225</v>
      </c>
      <c r="D141" s="67">
        <v>600.0</v>
      </c>
      <c r="E141" s="67"/>
      <c r="F141" s="67">
        <v>230.0</v>
      </c>
      <c r="G141" s="67">
        <f>BASE!$F141-BASE!$E141</f>
        <v>230</v>
      </c>
      <c r="H141" s="68">
        <v>44889.0</v>
      </c>
      <c r="I141" s="68">
        <v>44915.0</v>
      </c>
      <c r="J141" s="69"/>
      <c r="K141" s="69" t="s">
        <v>79</v>
      </c>
      <c r="L141" s="69" t="s">
        <v>85</v>
      </c>
      <c r="M141" s="69"/>
      <c r="N141" s="69"/>
      <c r="O141" s="69" t="str">
        <f t="shared" si="3"/>
        <v>dezembro</v>
      </c>
      <c r="P141" s="69" t="str">
        <f t="shared" si="4"/>
        <v>AAAA</v>
      </c>
      <c r="Q141" s="69" t="str">
        <f t="shared" si="5"/>
        <v>novembro</v>
      </c>
      <c r="R141" s="69" t="str">
        <f t="shared" si="6"/>
        <v>AAAA</v>
      </c>
      <c r="S141" s="63"/>
      <c r="T141" s="63"/>
      <c r="U141" s="63"/>
      <c r="V141" s="63"/>
      <c r="W141" s="63"/>
      <c r="X141" s="63"/>
      <c r="Y141" s="63"/>
    </row>
    <row r="142" ht="14.25" customHeight="1">
      <c r="A142" s="64">
        <v>12491.0</v>
      </c>
      <c r="B142" s="65" t="s">
        <v>77</v>
      </c>
      <c r="C142" s="66" t="s">
        <v>226</v>
      </c>
      <c r="D142" s="67">
        <v>1320.0</v>
      </c>
      <c r="E142" s="67"/>
      <c r="F142" s="67">
        <v>220.0</v>
      </c>
      <c r="G142" s="67">
        <f>BASE!$F142-BASE!$E142</f>
        <v>220</v>
      </c>
      <c r="H142" s="68">
        <v>44910.0</v>
      </c>
      <c r="I142" s="68">
        <v>44977.0</v>
      </c>
      <c r="J142" s="69"/>
      <c r="K142" s="69" t="s">
        <v>79</v>
      </c>
      <c r="L142" s="69" t="s">
        <v>167</v>
      </c>
      <c r="M142" s="69"/>
      <c r="N142" s="69"/>
      <c r="O142" s="69" t="str">
        <f t="shared" si="3"/>
        <v>fevereiro</v>
      </c>
      <c r="P142" s="69" t="str">
        <f t="shared" si="4"/>
        <v>AAAA</v>
      </c>
      <c r="Q142" s="69" t="str">
        <f t="shared" si="5"/>
        <v>dezembro</v>
      </c>
      <c r="R142" s="69" t="str">
        <f t="shared" si="6"/>
        <v>AAAA</v>
      </c>
      <c r="S142" s="63"/>
      <c r="T142" s="63"/>
      <c r="U142" s="63"/>
      <c r="V142" s="63"/>
      <c r="W142" s="63"/>
      <c r="X142" s="63"/>
      <c r="Y142" s="63"/>
    </row>
    <row r="143" ht="14.25" customHeight="1">
      <c r="A143" s="64">
        <v>12500.0</v>
      </c>
      <c r="B143" s="65" t="s">
        <v>77</v>
      </c>
      <c r="C143" s="66" t="s">
        <v>227</v>
      </c>
      <c r="D143" s="67">
        <v>1320.0</v>
      </c>
      <c r="E143" s="67"/>
      <c r="F143" s="67">
        <v>220.0</v>
      </c>
      <c r="G143" s="67">
        <f>BASE!$F143-BASE!$E143</f>
        <v>220</v>
      </c>
      <c r="H143" s="68">
        <v>44910.0</v>
      </c>
      <c r="I143" s="68">
        <v>44977.0</v>
      </c>
      <c r="J143" s="69"/>
      <c r="K143" s="69" t="s">
        <v>79</v>
      </c>
      <c r="L143" s="69" t="s">
        <v>167</v>
      </c>
      <c r="M143" s="69"/>
      <c r="N143" s="69"/>
      <c r="O143" s="69" t="str">
        <f t="shared" si="3"/>
        <v>fevereiro</v>
      </c>
      <c r="P143" s="69" t="str">
        <f t="shared" si="4"/>
        <v>AAAA</v>
      </c>
      <c r="Q143" s="69" t="str">
        <f t="shared" si="5"/>
        <v>dezembro</v>
      </c>
      <c r="R143" s="69" t="str">
        <f t="shared" si="6"/>
        <v>AAAA</v>
      </c>
      <c r="S143" s="63"/>
      <c r="T143" s="63"/>
      <c r="U143" s="63"/>
      <c r="V143" s="63"/>
      <c r="W143" s="63"/>
      <c r="X143" s="63"/>
      <c r="Y143" s="63"/>
    </row>
    <row r="144" ht="14.25" customHeight="1">
      <c r="A144" s="64">
        <v>12465.0</v>
      </c>
      <c r="B144" s="65" t="s">
        <v>77</v>
      </c>
      <c r="C144" s="66" t="s">
        <v>228</v>
      </c>
      <c r="D144" s="67"/>
      <c r="E144" s="67"/>
      <c r="F144" s="67">
        <v>151.0</v>
      </c>
      <c r="G144" s="67">
        <f>BASE!$F144-BASE!$E144</f>
        <v>151</v>
      </c>
      <c r="H144" s="68">
        <v>44903.0</v>
      </c>
      <c r="I144" s="68">
        <v>44977.0</v>
      </c>
      <c r="J144" s="69"/>
      <c r="K144" s="69" t="s">
        <v>79</v>
      </c>
      <c r="L144" s="69" t="s">
        <v>154</v>
      </c>
      <c r="M144" s="69"/>
      <c r="N144" s="69"/>
      <c r="O144" s="69" t="str">
        <f t="shared" si="3"/>
        <v>fevereiro</v>
      </c>
      <c r="P144" s="69" t="str">
        <f t="shared" si="4"/>
        <v>AAAA</v>
      </c>
      <c r="Q144" s="69" t="str">
        <f t="shared" si="5"/>
        <v>dezembro</v>
      </c>
      <c r="R144" s="69" t="str">
        <f t="shared" si="6"/>
        <v>AAAA</v>
      </c>
      <c r="S144" s="63"/>
      <c r="T144" s="63"/>
      <c r="U144" s="63"/>
      <c r="V144" s="63"/>
      <c r="W144" s="63"/>
      <c r="X144" s="63"/>
      <c r="Y144" s="63"/>
    </row>
    <row r="145" ht="14.25" customHeight="1">
      <c r="A145" s="64">
        <v>11956.0</v>
      </c>
      <c r="B145" s="65" t="s">
        <v>77</v>
      </c>
      <c r="C145" s="66" t="s">
        <v>229</v>
      </c>
      <c r="D145" s="67">
        <v>250.0</v>
      </c>
      <c r="E145" s="67"/>
      <c r="F145" s="67">
        <v>160.0</v>
      </c>
      <c r="G145" s="67">
        <f>BASE!$F145-BASE!$E145</f>
        <v>160</v>
      </c>
      <c r="H145" s="68">
        <v>44742.0</v>
      </c>
      <c r="I145" s="68">
        <v>44946.0</v>
      </c>
      <c r="J145" s="69"/>
      <c r="K145" s="69" t="s">
        <v>79</v>
      </c>
      <c r="L145" s="69" t="s">
        <v>167</v>
      </c>
      <c r="M145" s="69" t="str">
        <f t="shared" ref="M145:M146" si="15">IF(J145="","",TEXT(J145,"MMMM"))</f>
        <v/>
      </c>
      <c r="N145" s="69" t="str">
        <f t="shared" ref="N145:N146" si="16">IF(J145="","",TEXT(J145,"AAAA"))</f>
        <v/>
      </c>
      <c r="O145" s="69" t="str">
        <f t="shared" si="3"/>
        <v>janeiro</v>
      </c>
      <c r="P145" s="69" t="str">
        <f t="shared" si="4"/>
        <v>AAAA</v>
      </c>
      <c r="Q145" s="69" t="str">
        <f t="shared" si="5"/>
        <v>junho</v>
      </c>
      <c r="R145" s="69" t="str">
        <f t="shared" si="6"/>
        <v>AAAA</v>
      </c>
      <c r="S145" s="63"/>
      <c r="T145" s="63"/>
      <c r="U145" s="63"/>
      <c r="V145" s="63"/>
      <c r="W145" s="63"/>
      <c r="X145" s="63"/>
      <c r="Y145" s="63"/>
    </row>
    <row r="146" ht="14.25" customHeight="1">
      <c r="A146" s="64">
        <v>12155.0</v>
      </c>
      <c r="B146" s="65" t="s">
        <v>77</v>
      </c>
      <c r="C146" s="66" t="s">
        <v>230</v>
      </c>
      <c r="D146" s="67">
        <v>3600.0</v>
      </c>
      <c r="E146" s="67"/>
      <c r="F146" s="67">
        <v>900.0</v>
      </c>
      <c r="G146" s="67">
        <f>BASE!$F146-BASE!$E146</f>
        <v>900</v>
      </c>
      <c r="H146" s="68">
        <v>44803.0</v>
      </c>
      <c r="I146" s="68">
        <v>44946.0</v>
      </c>
      <c r="J146" s="69"/>
      <c r="K146" s="69" t="s">
        <v>79</v>
      </c>
      <c r="L146" s="69" t="s">
        <v>85</v>
      </c>
      <c r="M146" s="69" t="str">
        <f t="shared" si="15"/>
        <v/>
      </c>
      <c r="N146" s="69" t="str">
        <f t="shared" si="16"/>
        <v/>
      </c>
      <c r="O146" s="69" t="str">
        <f t="shared" si="3"/>
        <v>janeiro</v>
      </c>
      <c r="P146" s="69" t="str">
        <f t="shared" si="4"/>
        <v>AAAA</v>
      </c>
      <c r="Q146" s="69" t="str">
        <f t="shared" si="5"/>
        <v>agosto</v>
      </c>
      <c r="R146" s="69" t="str">
        <f t="shared" si="6"/>
        <v>AAAA</v>
      </c>
      <c r="S146" s="63"/>
      <c r="T146" s="63"/>
      <c r="U146" s="63"/>
      <c r="V146" s="63"/>
      <c r="W146" s="63"/>
      <c r="X146" s="63"/>
      <c r="Y146" s="63"/>
    </row>
    <row r="147" ht="14.25" customHeight="1">
      <c r="A147" s="64">
        <v>12395.0</v>
      </c>
      <c r="B147" s="65" t="s">
        <v>77</v>
      </c>
      <c r="C147" s="66" t="s">
        <v>231</v>
      </c>
      <c r="D147" s="67">
        <v>1100.0</v>
      </c>
      <c r="E147" s="67"/>
      <c r="F147" s="67">
        <v>190.0</v>
      </c>
      <c r="G147" s="67">
        <f>BASE!$F147-BASE!$E147</f>
        <v>190</v>
      </c>
      <c r="H147" s="68">
        <v>44881.0</v>
      </c>
      <c r="I147" s="68">
        <v>44946.0</v>
      </c>
      <c r="J147" s="69"/>
      <c r="K147" s="69" t="s">
        <v>79</v>
      </c>
      <c r="L147" s="69" t="s">
        <v>85</v>
      </c>
      <c r="M147" s="69"/>
      <c r="N147" s="69"/>
      <c r="O147" s="69" t="str">
        <f t="shared" si="3"/>
        <v>janeiro</v>
      </c>
      <c r="P147" s="69" t="str">
        <f t="shared" si="4"/>
        <v>AAAA</v>
      </c>
      <c r="Q147" s="69" t="str">
        <f t="shared" si="5"/>
        <v>novembro</v>
      </c>
      <c r="R147" s="69" t="str">
        <f t="shared" si="6"/>
        <v>AAAA</v>
      </c>
      <c r="S147" s="63"/>
      <c r="T147" s="63"/>
      <c r="U147" s="63"/>
      <c r="V147" s="63"/>
      <c r="W147" s="63"/>
      <c r="X147" s="63"/>
      <c r="Y147" s="63"/>
    </row>
    <row r="148" ht="14.25" customHeight="1">
      <c r="A148" s="64">
        <v>12470.0</v>
      </c>
      <c r="B148" s="65" t="s">
        <v>77</v>
      </c>
      <c r="C148" s="66" t="s">
        <v>232</v>
      </c>
      <c r="D148" s="67"/>
      <c r="E148" s="67"/>
      <c r="F148" s="67">
        <v>180.0</v>
      </c>
      <c r="G148" s="67">
        <f>BASE!$F148-BASE!$E148</f>
        <v>180</v>
      </c>
      <c r="H148" s="68">
        <v>44903.0</v>
      </c>
      <c r="I148" s="68">
        <v>45005.0</v>
      </c>
      <c r="J148" s="69"/>
      <c r="K148" s="69" t="s">
        <v>79</v>
      </c>
      <c r="L148" s="69" t="s">
        <v>167</v>
      </c>
      <c r="M148" s="69" t="str">
        <f>IF(J148="","",TEXT(J148,"MMMM"))</f>
        <v/>
      </c>
      <c r="N148" s="69" t="str">
        <f>IF(J148="","",TEXT(J148,"AAAA"))</f>
        <v/>
      </c>
      <c r="O148" s="69" t="str">
        <f t="shared" si="3"/>
        <v>março</v>
      </c>
      <c r="P148" s="69" t="str">
        <f t="shared" si="4"/>
        <v>AAAA</v>
      </c>
      <c r="Q148" s="69" t="str">
        <f t="shared" si="5"/>
        <v>dezembro</v>
      </c>
      <c r="R148" s="69" t="str">
        <f t="shared" si="6"/>
        <v>AAAA</v>
      </c>
      <c r="S148" s="63"/>
      <c r="T148" s="63"/>
      <c r="U148" s="63"/>
      <c r="V148" s="63"/>
      <c r="W148" s="63"/>
      <c r="X148" s="63"/>
      <c r="Y148" s="63"/>
    </row>
    <row r="149" ht="14.25" customHeight="1">
      <c r="A149" s="64">
        <v>12440.0</v>
      </c>
      <c r="B149" s="65" t="s">
        <v>77</v>
      </c>
      <c r="C149" s="66" t="s">
        <v>233</v>
      </c>
      <c r="D149" s="67">
        <v>545.0</v>
      </c>
      <c r="E149" s="67"/>
      <c r="F149" s="67">
        <v>485.0</v>
      </c>
      <c r="G149" s="67">
        <f>BASE!$F149-BASE!$E149</f>
        <v>485</v>
      </c>
      <c r="H149" s="68">
        <v>44894.0</v>
      </c>
      <c r="I149" s="68">
        <v>45005.0</v>
      </c>
      <c r="J149" s="69"/>
      <c r="K149" s="69" t="s">
        <v>79</v>
      </c>
      <c r="L149" s="69" t="s">
        <v>234</v>
      </c>
      <c r="M149" s="69"/>
      <c r="N149" s="69"/>
      <c r="O149" s="69" t="str">
        <f t="shared" si="3"/>
        <v>março</v>
      </c>
      <c r="P149" s="69" t="str">
        <f t="shared" si="4"/>
        <v>AAAA</v>
      </c>
      <c r="Q149" s="69" t="str">
        <f t="shared" si="5"/>
        <v>novembro</v>
      </c>
      <c r="R149" s="69" t="str">
        <f t="shared" si="6"/>
        <v>AAAA</v>
      </c>
      <c r="S149" s="63"/>
      <c r="T149" s="63"/>
      <c r="U149" s="63"/>
      <c r="V149" s="63"/>
      <c r="W149" s="63"/>
      <c r="X149" s="63"/>
      <c r="Y149" s="63"/>
    </row>
    <row r="150" ht="14.25" customHeight="1">
      <c r="A150" s="64"/>
      <c r="B150" s="65" t="s">
        <v>77</v>
      </c>
      <c r="C150" s="66" t="s">
        <v>235</v>
      </c>
      <c r="D150" s="67">
        <v>0.0</v>
      </c>
      <c r="E150" s="67"/>
      <c r="F150" s="67">
        <v>99.9</v>
      </c>
      <c r="G150" s="67">
        <f>BASE!$F150-BASE!$E150</f>
        <v>99.9</v>
      </c>
      <c r="H150" s="68">
        <v>44925.0</v>
      </c>
      <c r="I150" s="68">
        <v>45005.0</v>
      </c>
      <c r="J150" s="69"/>
      <c r="K150" s="69" t="s">
        <v>79</v>
      </c>
      <c r="L150" s="69" t="s">
        <v>85</v>
      </c>
      <c r="M150" s="69"/>
      <c r="N150" s="69"/>
      <c r="O150" s="69" t="str">
        <f t="shared" si="3"/>
        <v>março</v>
      </c>
      <c r="P150" s="69" t="str">
        <f t="shared" si="4"/>
        <v>AAAA</v>
      </c>
      <c r="Q150" s="69" t="str">
        <f t="shared" si="5"/>
        <v>dezembro</v>
      </c>
      <c r="R150" s="69" t="str">
        <f t="shared" si="6"/>
        <v>AAAA</v>
      </c>
      <c r="S150" s="63"/>
      <c r="T150" s="63"/>
      <c r="U150" s="63"/>
      <c r="V150" s="63"/>
      <c r="W150" s="63"/>
      <c r="X150" s="63"/>
      <c r="Y150" s="63"/>
    </row>
    <row r="151" ht="15.0" customHeight="1">
      <c r="A151" s="64">
        <v>12526.0</v>
      </c>
      <c r="B151" s="65" t="s">
        <v>77</v>
      </c>
      <c r="C151" s="66" t="s">
        <v>236</v>
      </c>
      <c r="D151" s="67">
        <v>1320.0</v>
      </c>
      <c r="E151" s="67">
        <v>40.0</v>
      </c>
      <c r="F151" s="67">
        <v>220.0</v>
      </c>
      <c r="G151" s="67">
        <f>BASE!$F151-BASE!$E151</f>
        <v>180</v>
      </c>
      <c r="H151" s="68">
        <v>44928.0</v>
      </c>
      <c r="I151" s="68">
        <v>45005.0</v>
      </c>
      <c r="J151" s="69"/>
      <c r="K151" s="69" t="s">
        <v>79</v>
      </c>
      <c r="L151" s="69" t="s">
        <v>167</v>
      </c>
      <c r="M151" s="69"/>
      <c r="N151" s="69"/>
      <c r="O151" s="69" t="str">
        <f t="shared" si="3"/>
        <v>março</v>
      </c>
      <c r="P151" s="69" t="str">
        <f t="shared" si="4"/>
        <v>AAAA</v>
      </c>
      <c r="Q151" s="69" t="str">
        <f t="shared" si="5"/>
        <v>janeiro</v>
      </c>
      <c r="R151" s="69" t="str">
        <f t="shared" si="6"/>
        <v>AAAA</v>
      </c>
      <c r="S151" s="63"/>
      <c r="T151" s="63"/>
      <c r="U151" s="63"/>
      <c r="V151" s="63"/>
      <c r="W151" s="63"/>
      <c r="X151" s="63"/>
      <c r="Y151" s="63"/>
    </row>
    <row r="152" ht="15.0" customHeight="1">
      <c r="A152" s="64"/>
      <c r="B152" s="65" t="s">
        <v>77</v>
      </c>
      <c r="C152" s="66" t="s">
        <v>237</v>
      </c>
      <c r="D152" s="67">
        <v>400.0</v>
      </c>
      <c r="E152" s="67"/>
      <c r="F152" s="67">
        <v>150.0</v>
      </c>
      <c r="G152" s="67">
        <f>BASE!$F152-BASE!$E152</f>
        <v>150</v>
      </c>
      <c r="H152" s="68">
        <v>44943.0</v>
      </c>
      <c r="I152" s="68">
        <v>45005.0</v>
      </c>
      <c r="J152" s="69"/>
      <c r="K152" s="69" t="s">
        <v>79</v>
      </c>
      <c r="L152" s="69" t="s">
        <v>85</v>
      </c>
      <c r="M152" s="69"/>
      <c r="N152" s="69"/>
      <c r="O152" s="69" t="str">
        <f t="shared" si="3"/>
        <v>março</v>
      </c>
      <c r="P152" s="69" t="str">
        <f t="shared" si="4"/>
        <v>AAAA</v>
      </c>
      <c r="Q152" s="69" t="str">
        <f t="shared" si="5"/>
        <v>janeiro</v>
      </c>
      <c r="R152" s="69" t="str">
        <f t="shared" si="6"/>
        <v>AAAA</v>
      </c>
      <c r="S152" s="63"/>
      <c r="T152" s="63"/>
      <c r="U152" s="63"/>
      <c r="V152" s="63"/>
      <c r="W152" s="63"/>
      <c r="X152" s="63"/>
      <c r="Y152" s="63"/>
    </row>
    <row r="153" ht="15.0" customHeight="1">
      <c r="A153" s="64"/>
      <c r="B153" s="65" t="s">
        <v>77</v>
      </c>
      <c r="C153" s="66" t="s">
        <v>238</v>
      </c>
      <c r="D153" s="67">
        <v>200.0</v>
      </c>
      <c r="E153" s="67"/>
      <c r="F153" s="67">
        <v>150.0</v>
      </c>
      <c r="G153" s="67">
        <f>BASE!$F153-BASE!$E153</f>
        <v>150</v>
      </c>
      <c r="H153" s="68">
        <v>44943.0</v>
      </c>
      <c r="I153" s="68">
        <v>45005.0</v>
      </c>
      <c r="J153" s="69"/>
      <c r="K153" s="69" t="s">
        <v>79</v>
      </c>
      <c r="L153" s="69" t="s">
        <v>85</v>
      </c>
      <c r="M153" s="69"/>
      <c r="N153" s="69"/>
      <c r="O153" s="69" t="str">
        <f t="shared" si="3"/>
        <v>março</v>
      </c>
      <c r="P153" s="69" t="str">
        <f t="shared" si="4"/>
        <v>AAAA</v>
      </c>
      <c r="Q153" s="69" t="str">
        <f t="shared" si="5"/>
        <v>janeiro</v>
      </c>
      <c r="R153" s="69" t="str">
        <f t="shared" si="6"/>
        <v>AAAA</v>
      </c>
      <c r="S153" s="63"/>
      <c r="T153" s="63"/>
      <c r="U153" s="63"/>
      <c r="V153" s="63"/>
      <c r="W153" s="63"/>
      <c r="X153" s="63"/>
      <c r="Y153" s="63"/>
    </row>
    <row r="154" ht="15.0" customHeight="1">
      <c r="A154" s="64"/>
      <c r="B154" s="65" t="s">
        <v>77</v>
      </c>
      <c r="C154" s="66" t="s">
        <v>239</v>
      </c>
      <c r="D154" s="67">
        <v>700.0</v>
      </c>
      <c r="E154" s="67"/>
      <c r="F154" s="67">
        <v>140.0</v>
      </c>
      <c r="G154" s="67">
        <f>BASE!$F154-BASE!$E154</f>
        <v>140</v>
      </c>
      <c r="H154" s="68">
        <v>44937.0</v>
      </c>
      <c r="I154" s="68">
        <v>45005.0</v>
      </c>
      <c r="J154" s="69"/>
      <c r="K154" s="69" t="s">
        <v>79</v>
      </c>
      <c r="L154" s="69" t="s">
        <v>216</v>
      </c>
      <c r="M154" s="69"/>
      <c r="N154" s="69"/>
      <c r="O154" s="69" t="str">
        <f t="shared" si="3"/>
        <v>março</v>
      </c>
      <c r="P154" s="69" t="str">
        <f t="shared" si="4"/>
        <v>AAAA</v>
      </c>
      <c r="Q154" s="69" t="str">
        <f t="shared" si="5"/>
        <v>janeiro</v>
      </c>
      <c r="R154" s="69" t="str">
        <f t="shared" si="6"/>
        <v>AAAA</v>
      </c>
      <c r="S154" s="63"/>
      <c r="T154" s="63"/>
      <c r="U154" s="63"/>
      <c r="V154" s="63"/>
      <c r="W154" s="63"/>
      <c r="X154" s="63"/>
      <c r="Y154" s="63"/>
    </row>
    <row r="155" ht="15.0" customHeight="1">
      <c r="A155" s="64"/>
      <c r="B155" s="65" t="s">
        <v>77</v>
      </c>
      <c r="C155" s="66" t="s">
        <v>240</v>
      </c>
      <c r="D155" s="67">
        <v>1260.0</v>
      </c>
      <c r="E155" s="67">
        <v>12.0</v>
      </c>
      <c r="F155" s="67">
        <v>187.0</v>
      </c>
      <c r="G155" s="67">
        <f>BASE!$F155-BASE!$E155</f>
        <v>175</v>
      </c>
      <c r="H155" s="68">
        <v>44945.0</v>
      </c>
      <c r="I155" s="68">
        <v>45005.0</v>
      </c>
      <c r="J155" s="69"/>
      <c r="K155" s="69" t="s">
        <v>79</v>
      </c>
      <c r="L155" s="69" t="s">
        <v>241</v>
      </c>
      <c r="M155" s="69"/>
      <c r="N155" s="69"/>
      <c r="O155" s="69" t="str">
        <f t="shared" si="3"/>
        <v>março</v>
      </c>
      <c r="P155" s="69" t="str">
        <f t="shared" si="4"/>
        <v>AAAA</v>
      </c>
      <c r="Q155" s="69" t="str">
        <f t="shared" si="5"/>
        <v>janeiro</v>
      </c>
      <c r="R155" s="69" t="str">
        <f t="shared" si="6"/>
        <v>AAAA</v>
      </c>
      <c r="S155" s="63"/>
      <c r="T155" s="63"/>
      <c r="U155" s="63"/>
      <c r="V155" s="63"/>
      <c r="W155" s="63"/>
      <c r="X155" s="63"/>
      <c r="Y155" s="63"/>
    </row>
    <row r="156" ht="15.0" customHeight="1">
      <c r="A156" s="64"/>
      <c r="B156" s="65" t="s">
        <v>77</v>
      </c>
      <c r="C156" s="66" t="s">
        <v>242</v>
      </c>
      <c r="D156" s="67">
        <v>720.0</v>
      </c>
      <c r="E156" s="67"/>
      <c r="F156" s="67">
        <v>140.0</v>
      </c>
      <c r="G156" s="67">
        <f>BASE!$F156-BASE!$E156</f>
        <v>140</v>
      </c>
      <c r="H156" s="68">
        <v>44946.0</v>
      </c>
      <c r="I156" s="68">
        <v>45036.0</v>
      </c>
      <c r="J156" s="69"/>
      <c r="K156" s="69" t="s">
        <v>79</v>
      </c>
      <c r="L156" s="69" t="s">
        <v>216</v>
      </c>
      <c r="M156" s="69"/>
      <c r="N156" s="69"/>
      <c r="O156" s="69" t="str">
        <f t="shared" si="3"/>
        <v>abril</v>
      </c>
      <c r="P156" s="69" t="str">
        <f t="shared" si="4"/>
        <v>AAAA</v>
      </c>
      <c r="Q156" s="69" t="str">
        <f t="shared" si="5"/>
        <v>janeiro</v>
      </c>
      <c r="R156" s="69" t="str">
        <f t="shared" si="6"/>
        <v>AAAA</v>
      </c>
      <c r="S156" s="63"/>
      <c r="T156" s="63"/>
      <c r="U156" s="63"/>
      <c r="V156" s="63"/>
      <c r="W156" s="63"/>
      <c r="X156" s="63"/>
      <c r="Y156" s="63"/>
    </row>
    <row r="157" ht="15.0" customHeight="1">
      <c r="A157" s="64"/>
      <c r="B157" s="65" t="s">
        <v>77</v>
      </c>
      <c r="C157" s="66" t="s">
        <v>243</v>
      </c>
      <c r="D157" s="67">
        <v>1050.0</v>
      </c>
      <c r="E157" s="67"/>
      <c r="F157" s="67">
        <v>170.0</v>
      </c>
      <c r="G157" s="67">
        <f>BASE!$F157-BASE!$E157</f>
        <v>170</v>
      </c>
      <c r="H157" s="68">
        <v>44946.0</v>
      </c>
      <c r="I157" s="68">
        <v>45005.0</v>
      </c>
      <c r="J157" s="69"/>
      <c r="K157" s="69" t="s">
        <v>79</v>
      </c>
      <c r="L157" s="69" t="s">
        <v>85</v>
      </c>
      <c r="M157" s="69"/>
      <c r="N157" s="69"/>
      <c r="O157" s="69" t="str">
        <f t="shared" si="3"/>
        <v>março</v>
      </c>
      <c r="P157" s="69" t="str">
        <f t="shared" si="4"/>
        <v>AAAA</v>
      </c>
      <c r="Q157" s="69" t="str">
        <f t="shared" si="5"/>
        <v>janeiro</v>
      </c>
      <c r="R157" s="69" t="str">
        <f t="shared" si="6"/>
        <v>AAAA</v>
      </c>
      <c r="S157" s="63"/>
      <c r="T157" s="63"/>
      <c r="U157" s="63"/>
      <c r="V157" s="63"/>
      <c r="W157" s="63"/>
      <c r="X157" s="63"/>
      <c r="Y157" s="63"/>
    </row>
    <row r="158" ht="15.0" customHeight="1">
      <c r="A158" s="64"/>
      <c r="B158" s="65" t="s">
        <v>77</v>
      </c>
      <c r="C158" s="66" t="s">
        <v>244</v>
      </c>
      <c r="D158" s="67">
        <v>900.0</v>
      </c>
      <c r="E158" s="67"/>
      <c r="F158" s="67">
        <v>150.0</v>
      </c>
      <c r="G158" s="67">
        <f>BASE!$F158-BASE!$E158</f>
        <v>150</v>
      </c>
      <c r="H158" s="68">
        <v>44951.0</v>
      </c>
      <c r="I158" s="68">
        <v>45036.0</v>
      </c>
      <c r="J158" s="69"/>
      <c r="K158" s="69" t="s">
        <v>79</v>
      </c>
      <c r="L158" s="69" t="s">
        <v>216</v>
      </c>
      <c r="M158" s="69"/>
      <c r="N158" s="69"/>
      <c r="O158" s="69" t="str">
        <f t="shared" si="3"/>
        <v>abril</v>
      </c>
      <c r="P158" s="69" t="str">
        <f t="shared" si="4"/>
        <v>AAAA</v>
      </c>
      <c r="Q158" s="69" t="str">
        <f t="shared" si="5"/>
        <v>janeiro</v>
      </c>
      <c r="R158" s="69" t="str">
        <f t="shared" si="6"/>
        <v>AAAA</v>
      </c>
      <c r="S158" s="63"/>
      <c r="T158" s="63"/>
      <c r="U158" s="63"/>
      <c r="V158" s="63"/>
      <c r="W158" s="63"/>
      <c r="X158" s="63"/>
      <c r="Y158" s="63"/>
    </row>
    <row r="159" ht="15.0" customHeight="1">
      <c r="A159" s="64"/>
      <c r="B159" s="65" t="s">
        <v>77</v>
      </c>
      <c r="C159" s="66" t="s">
        <v>245</v>
      </c>
      <c r="D159" s="67">
        <v>1300.0</v>
      </c>
      <c r="E159" s="67">
        <v>20.0</v>
      </c>
      <c r="F159" s="67">
        <v>180.0</v>
      </c>
      <c r="G159" s="67">
        <f>BASE!$F159-BASE!$E159</f>
        <v>160</v>
      </c>
      <c r="H159" s="68">
        <v>44951.0</v>
      </c>
      <c r="I159" s="68">
        <v>45036.0</v>
      </c>
      <c r="J159" s="69"/>
      <c r="K159" s="69" t="s">
        <v>79</v>
      </c>
      <c r="L159" s="69" t="s">
        <v>167</v>
      </c>
      <c r="M159" s="69"/>
      <c r="N159" s="69"/>
      <c r="O159" s="69" t="str">
        <f t="shared" si="3"/>
        <v>abril</v>
      </c>
      <c r="P159" s="69" t="str">
        <f t="shared" si="4"/>
        <v>AAAA</v>
      </c>
      <c r="Q159" s="69" t="str">
        <f t="shared" si="5"/>
        <v>janeiro</v>
      </c>
      <c r="R159" s="69" t="str">
        <f t="shared" si="6"/>
        <v>AAAA</v>
      </c>
      <c r="S159" s="63"/>
      <c r="T159" s="63"/>
      <c r="U159" s="63"/>
      <c r="V159" s="63"/>
      <c r="W159" s="63"/>
      <c r="X159" s="63"/>
      <c r="Y159" s="63"/>
    </row>
    <row r="160" ht="15.0" customHeight="1">
      <c r="A160" s="64"/>
      <c r="B160" s="65" t="s">
        <v>77</v>
      </c>
      <c r="C160" s="66" t="s">
        <v>246</v>
      </c>
      <c r="D160" s="67">
        <v>300.0</v>
      </c>
      <c r="E160" s="67"/>
      <c r="F160" s="67">
        <v>150.0</v>
      </c>
      <c r="G160" s="67">
        <f>BASE!$F160-BASE!$E160</f>
        <v>150</v>
      </c>
      <c r="H160" s="68">
        <v>44967.0</v>
      </c>
      <c r="I160" s="68">
        <v>45005.0</v>
      </c>
      <c r="J160" s="69"/>
      <c r="K160" s="69" t="s">
        <v>79</v>
      </c>
      <c r="L160" s="69" t="s">
        <v>85</v>
      </c>
      <c r="M160" s="69"/>
      <c r="N160" s="69"/>
      <c r="O160" s="69" t="str">
        <f t="shared" si="3"/>
        <v>março</v>
      </c>
      <c r="P160" s="69" t="str">
        <f t="shared" si="4"/>
        <v>AAAA</v>
      </c>
      <c r="Q160" s="69" t="str">
        <f t="shared" si="5"/>
        <v>fevereiro</v>
      </c>
      <c r="R160" s="69" t="str">
        <f t="shared" si="6"/>
        <v>AAAA</v>
      </c>
      <c r="S160" s="63"/>
      <c r="T160" s="63"/>
      <c r="U160" s="63"/>
      <c r="V160" s="63"/>
      <c r="W160" s="63"/>
      <c r="X160" s="63"/>
      <c r="Y160" s="63"/>
    </row>
    <row r="161" ht="15.0" customHeight="1">
      <c r="A161" s="64"/>
      <c r="B161" s="65" t="s">
        <v>77</v>
      </c>
      <c r="C161" s="66" t="s">
        <v>247</v>
      </c>
      <c r="D161" s="67">
        <v>700.0</v>
      </c>
      <c r="E161" s="67">
        <v>30.0</v>
      </c>
      <c r="F161" s="67">
        <v>180.0</v>
      </c>
      <c r="G161" s="67">
        <f>BASE!$F161-BASE!$E161</f>
        <v>150</v>
      </c>
      <c r="H161" s="68">
        <v>44972.0</v>
      </c>
      <c r="I161" s="68">
        <v>45036.0</v>
      </c>
      <c r="J161" s="69"/>
      <c r="K161" s="69" t="s">
        <v>79</v>
      </c>
      <c r="L161" s="69" t="s">
        <v>216</v>
      </c>
      <c r="M161" s="69"/>
      <c r="N161" s="69"/>
      <c r="O161" s="69" t="str">
        <f t="shared" si="3"/>
        <v>abril</v>
      </c>
      <c r="P161" s="69" t="str">
        <f t="shared" si="4"/>
        <v>AAAA</v>
      </c>
      <c r="Q161" s="69" t="str">
        <f t="shared" si="5"/>
        <v>fevereiro</v>
      </c>
      <c r="R161" s="69" t="str">
        <f t="shared" si="6"/>
        <v>AAAA</v>
      </c>
      <c r="S161" s="63"/>
      <c r="T161" s="63"/>
      <c r="U161" s="63"/>
      <c r="V161" s="63"/>
      <c r="W161" s="63"/>
      <c r="X161" s="63"/>
      <c r="Y161" s="63"/>
    </row>
    <row r="162" ht="15.0" customHeight="1">
      <c r="A162" s="64"/>
      <c r="B162" s="65" t="s">
        <v>77</v>
      </c>
      <c r="C162" s="66" t="s">
        <v>248</v>
      </c>
      <c r="D162" s="67">
        <v>0.0</v>
      </c>
      <c r="E162" s="67">
        <v>30.0</v>
      </c>
      <c r="F162" s="67">
        <v>180.0</v>
      </c>
      <c r="G162" s="67">
        <f>BASE!$F162-BASE!$E162</f>
        <v>150</v>
      </c>
      <c r="H162" s="68">
        <v>44972.0</v>
      </c>
      <c r="I162" s="68">
        <v>45005.0</v>
      </c>
      <c r="J162" s="69"/>
      <c r="K162" s="69" t="s">
        <v>79</v>
      </c>
      <c r="L162" s="69" t="s">
        <v>167</v>
      </c>
      <c r="M162" s="69"/>
      <c r="N162" s="69"/>
      <c r="O162" s="69" t="str">
        <f t="shared" si="3"/>
        <v>março</v>
      </c>
      <c r="P162" s="69" t="str">
        <f t="shared" si="4"/>
        <v>AAAA</v>
      </c>
      <c r="Q162" s="69" t="str">
        <f t="shared" si="5"/>
        <v>fevereiro</v>
      </c>
      <c r="R162" s="69" t="str">
        <f t="shared" si="6"/>
        <v>AAAA</v>
      </c>
      <c r="S162" s="63"/>
      <c r="T162" s="63"/>
      <c r="U162" s="63"/>
      <c r="V162" s="63"/>
      <c r="W162" s="63"/>
      <c r="X162" s="63"/>
      <c r="Y162" s="63"/>
    </row>
    <row r="163" ht="15.0" customHeight="1">
      <c r="A163" s="64"/>
      <c r="B163" s="65" t="s">
        <v>77</v>
      </c>
      <c r="C163" s="66" t="s">
        <v>249</v>
      </c>
      <c r="D163" s="67">
        <v>0.0</v>
      </c>
      <c r="E163" s="67"/>
      <c r="F163" s="67">
        <v>150.0</v>
      </c>
      <c r="G163" s="67">
        <f>BASE!$F163-BASE!$E163</f>
        <v>150</v>
      </c>
      <c r="H163" s="68">
        <v>44972.0</v>
      </c>
      <c r="I163" s="68">
        <v>45005.0</v>
      </c>
      <c r="J163" s="69"/>
      <c r="K163" s="69" t="s">
        <v>79</v>
      </c>
      <c r="L163" s="69" t="s">
        <v>85</v>
      </c>
      <c r="M163" s="69"/>
      <c r="N163" s="69"/>
      <c r="O163" s="69" t="str">
        <f t="shared" si="3"/>
        <v>março</v>
      </c>
      <c r="P163" s="69" t="str">
        <f t="shared" si="4"/>
        <v>AAAA</v>
      </c>
      <c r="Q163" s="69" t="str">
        <f t="shared" si="5"/>
        <v>fevereiro</v>
      </c>
      <c r="R163" s="69" t="str">
        <f t="shared" si="6"/>
        <v>AAAA</v>
      </c>
      <c r="S163" s="63"/>
      <c r="T163" s="63"/>
      <c r="U163" s="63"/>
      <c r="V163" s="63"/>
      <c r="W163" s="63"/>
      <c r="X163" s="63"/>
      <c r="Y163" s="63"/>
    </row>
    <row r="164" ht="15.0" customHeight="1">
      <c r="A164" s="64"/>
      <c r="B164" s="65" t="s">
        <v>77</v>
      </c>
      <c r="C164" s="66" t="s">
        <v>250</v>
      </c>
      <c r="D164" s="67">
        <v>800.0</v>
      </c>
      <c r="E164" s="67">
        <v>0.0</v>
      </c>
      <c r="F164" s="67">
        <v>150.0</v>
      </c>
      <c r="G164" s="67">
        <f>BASE!$F164-BASE!$E164</f>
        <v>150</v>
      </c>
      <c r="H164" s="68">
        <v>44986.0</v>
      </c>
      <c r="I164" s="68">
        <v>45036.0</v>
      </c>
      <c r="J164" s="69"/>
      <c r="K164" s="69" t="s">
        <v>79</v>
      </c>
      <c r="L164" s="69" t="s">
        <v>85</v>
      </c>
      <c r="M164" s="69"/>
      <c r="N164" s="69"/>
      <c r="O164" s="69" t="str">
        <f t="shared" si="3"/>
        <v>abril</v>
      </c>
      <c r="P164" s="69" t="str">
        <f t="shared" si="4"/>
        <v>AAAA</v>
      </c>
      <c r="Q164" s="69" t="str">
        <f t="shared" si="5"/>
        <v>março</v>
      </c>
      <c r="R164" s="69" t="str">
        <f t="shared" si="6"/>
        <v>AAAA</v>
      </c>
      <c r="S164" s="63"/>
      <c r="T164" s="63"/>
      <c r="U164" s="63"/>
      <c r="V164" s="63"/>
      <c r="W164" s="63"/>
      <c r="X164" s="63"/>
      <c r="Y164" s="63"/>
    </row>
    <row r="165" ht="15.0" customHeight="1">
      <c r="A165" s="64"/>
      <c r="B165" s="65" t="s">
        <v>77</v>
      </c>
      <c r="C165" s="66" t="s">
        <v>251</v>
      </c>
      <c r="D165" s="67">
        <v>650.0</v>
      </c>
      <c r="E165" s="67">
        <v>30.0</v>
      </c>
      <c r="F165" s="67">
        <v>180.0</v>
      </c>
      <c r="G165" s="67">
        <f>BASE!$F165-BASE!$E165</f>
        <v>150</v>
      </c>
      <c r="H165" s="68">
        <v>44975.0</v>
      </c>
      <c r="I165" s="68">
        <v>45036.0</v>
      </c>
      <c r="J165" s="69"/>
      <c r="K165" s="69" t="s">
        <v>79</v>
      </c>
      <c r="L165" s="69" t="s">
        <v>167</v>
      </c>
      <c r="M165" s="69"/>
      <c r="N165" s="69"/>
      <c r="O165" s="69" t="str">
        <f t="shared" si="3"/>
        <v>abril</v>
      </c>
      <c r="P165" s="69" t="str">
        <f t="shared" si="4"/>
        <v>AAAA</v>
      </c>
      <c r="Q165" s="69" t="str">
        <f t="shared" si="5"/>
        <v>fevereiro</v>
      </c>
      <c r="R165" s="69" t="str">
        <f t="shared" si="6"/>
        <v>AAAA</v>
      </c>
      <c r="S165" s="63"/>
      <c r="T165" s="63"/>
      <c r="U165" s="63"/>
      <c r="V165" s="63"/>
      <c r="W165" s="63"/>
      <c r="X165" s="63"/>
      <c r="Y165" s="63"/>
    </row>
    <row r="166" ht="15.0" customHeight="1">
      <c r="A166" s="64"/>
      <c r="B166" s="65" t="s">
        <v>77</v>
      </c>
      <c r="C166" s="66" t="s">
        <v>252</v>
      </c>
      <c r="D166" s="67">
        <v>600.0</v>
      </c>
      <c r="E166" s="67"/>
      <c r="F166" s="67">
        <v>99.0</v>
      </c>
      <c r="G166" s="67">
        <f>BASE!$F166-BASE!$E166</f>
        <v>99</v>
      </c>
      <c r="H166" s="68">
        <v>44975.0</v>
      </c>
      <c r="I166" s="68">
        <v>45005.0</v>
      </c>
      <c r="J166" s="69"/>
      <c r="K166" s="69" t="s">
        <v>79</v>
      </c>
      <c r="L166" s="69" t="s">
        <v>216</v>
      </c>
      <c r="M166" s="69"/>
      <c r="N166" s="69"/>
      <c r="O166" s="69" t="str">
        <f t="shared" si="3"/>
        <v>março</v>
      </c>
      <c r="P166" s="69" t="str">
        <f t="shared" si="4"/>
        <v>AAAA</v>
      </c>
      <c r="Q166" s="69" t="str">
        <f t="shared" si="5"/>
        <v>fevereiro</v>
      </c>
      <c r="R166" s="69" t="str">
        <f t="shared" si="6"/>
        <v>AAAA</v>
      </c>
      <c r="S166" s="63"/>
      <c r="T166" s="63"/>
      <c r="U166" s="63"/>
      <c r="V166" s="63"/>
      <c r="W166" s="63"/>
      <c r="X166" s="63"/>
      <c r="Y166" s="63"/>
    </row>
    <row r="167" ht="15.0" customHeight="1">
      <c r="A167" s="64"/>
      <c r="B167" s="65" t="s">
        <v>77</v>
      </c>
      <c r="C167" s="66" t="s">
        <v>253</v>
      </c>
      <c r="D167" s="67">
        <v>0.0</v>
      </c>
      <c r="E167" s="67">
        <v>20.0</v>
      </c>
      <c r="F167" s="67">
        <v>130.0</v>
      </c>
      <c r="G167" s="67">
        <f>BASE!$F167-BASE!$E167</f>
        <v>110</v>
      </c>
      <c r="H167" s="68">
        <v>44975.0</v>
      </c>
      <c r="I167" s="68">
        <v>45005.0</v>
      </c>
      <c r="J167" s="69"/>
      <c r="K167" s="69" t="s">
        <v>79</v>
      </c>
      <c r="L167" s="69" t="s">
        <v>216</v>
      </c>
      <c r="M167" s="69"/>
      <c r="N167" s="69"/>
      <c r="O167" s="69" t="str">
        <f t="shared" si="3"/>
        <v>março</v>
      </c>
      <c r="P167" s="69" t="str">
        <f t="shared" si="4"/>
        <v>AAAA</v>
      </c>
      <c r="Q167" s="69" t="str">
        <f t="shared" si="5"/>
        <v>fevereiro</v>
      </c>
      <c r="R167" s="69" t="str">
        <f t="shared" si="6"/>
        <v>AAAA</v>
      </c>
      <c r="S167" s="63"/>
      <c r="T167" s="63"/>
      <c r="U167" s="63"/>
      <c r="V167" s="63"/>
      <c r="W167" s="63"/>
      <c r="X167" s="63"/>
      <c r="Y167" s="63"/>
    </row>
    <row r="168" ht="15.0" customHeight="1">
      <c r="A168" s="64"/>
      <c r="B168" s="65" t="s">
        <v>77</v>
      </c>
      <c r="C168" s="66" t="s">
        <v>254</v>
      </c>
      <c r="D168" s="67"/>
      <c r="E168" s="67">
        <v>40.0</v>
      </c>
      <c r="F168" s="67">
        <v>150.0</v>
      </c>
      <c r="G168" s="67">
        <f>BASE!$F168-BASE!$E168</f>
        <v>110</v>
      </c>
      <c r="H168" s="68">
        <v>44975.0</v>
      </c>
      <c r="I168" s="68">
        <v>45005.0</v>
      </c>
      <c r="J168" s="69"/>
      <c r="K168" s="69" t="s">
        <v>79</v>
      </c>
      <c r="L168" s="69" t="s">
        <v>85</v>
      </c>
      <c r="M168" s="69"/>
      <c r="N168" s="69"/>
      <c r="O168" s="69" t="str">
        <f t="shared" si="3"/>
        <v>março</v>
      </c>
      <c r="P168" s="69" t="str">
        <f t="shared" si="4"/>
        <v>AAAA</v>
      </c>
      <c r="Q168" s="69" t="str">
        <f t="shared" si="5"/>
        <v>fevereiro</v>
      </c>
      <c r="R168" s="69" t="str">
        <f t="shared" si="6"/>
        <v>AAAA</v>
      </c>
      <c r="S168" s="63"/>
      <c r="T168" s="63"/>
      <c r="U168" s="63"/>
      <c r="V168" s="63"/>
      <c r="W168" s="63"/>
      <c r="X168" s="63"/>
      <c r="Y168" s="63"/>
    </row>
    <row r="169" ht="15.0" customHeight="1">
      <c r="A169" s="64"/>
      <c r="B169" s="65" t="s">
        <v>77</v>
      </c>
      <c r="C169" s="66" t="s">
        <v>255</v>
      </c>
      <c r="D169" s="67"/>
      <c r="E169" s="67">
        <v>20.0</v>
      </c>
      <c r="F169" s="67">
        <v>150.0</v>
      </c>
      <c r="G169" s="67">
        <f>BASE!$F169-BASE!$E169</f>
        <v>130</v>
      </c>
      <c r="H169" s="68">
        <v>44986.0</v>
      </c>
      <c r="I169" s="68">
        <v>45036.0</v>
      </c>
      <c r="J169" s="69"/>
      <c r="K169" s="69" t="s">
        <v>79</v>
      </c>
      <c r="L169" s="69" t="s">
        <v>241</v>
      </c>
      <c r="M169" s="69"/>
      <c r="N169" s="69"/>
      <c r="O169" s="69" t="str">
        <f t="shared" si="3"/>
        <v>abril</v>
      </c>
      <c r="P169" s="69" t="str">
        <f t="shared" si="4"/>
        <v>AAAA</v>
      </c>
      <c r="Q169" s="69" t="str">
        <f t="shared" si="5"/>
        <v>março</v>
      </c>
      <c r="R169" s="69" t="str">
        <f t="shared" si="6"/>
        <v>AAAA</v>
      </c>
      <c r="S169" s="63"/>
      <c r="T169" s="63"/>
      <c r="U169" s="63"/>
      <c r="V169" s="63"/>
      <c r="W169" s="63"/>
      <c r="X169" s="63"/>
      <c r="Y169" s="63"/>
    </row>
    <row r="170" ht="15.0" customHeight="1">
      <c r="A170" s="64"/>
      <c r="B170" s="65" t="s">
        <v>77</v>
      </c>
      <c r="C170" s="66" t="s">
        <v>256</v>
      </c>
      <c r="D170" s="67"/>
      <c r="E170" s="67"/>
      <c r="F170" s="67">
        <v>150.0</v>
      </c>
      <c r="G170" s="67">
        <f>BASE!$F170-BASE!$E170</f>
        <v>150</v>
      </c>
      <c r="H170" s="68">
        <v>44981.0</v>
      </c>
      <c r="I170" s="68">
        <v>45066.0</v>
      </c>
      <c r="J170" s="69"/>
      <c r="K170" s="69" t="s">
        <v>79</v>
      </c>
      <c r="L170" s="69" t="s">
        <v>216</v>
      </c>
      <c r="M170" s="69"/>
      <c r="N170" s="69"/>
      <c r="O170" s="69" t="str">
        <f t="shared" si="3"/>
        <v>maio</v>
      </c>
      <c r="P170" s="69" t="str">
        <f t="shared" si="4"/>
        <v>AAAA</v>
      </c>
      <c r="Q170" s="69" t="str">
        <f t="shared" si="5"/>
        <v>fevereiro</v>
      </c>
      <c r="R170" s="69" t="str">
        <f t="shared" si="6"/>
        <v>AAAA</v>
      </c>
      <c r="S170" s="63"/>
      <c r="T170" s="63"/>
      <c r="U170" s="63"/>
      <c r="V170" s="63"/>
      <c r="W170" s="63"/>
      <c r="X170" s="63"/>
      <c r="Y170" s="63"/>
    </row>
    <row r="171" ht="15.0" customHeight="1">
      <c r="A171" s="64"/>
      <c r="B171" s="65" t="s">
        <v>77</v>
      </c>
      <c r="C171" s="66" t="s">
        <v>257</v>
      </c>
      <c r="D171" s="67">
        <v>1000.0</v>
      </c>
      <c r="E171" s="67">
        <v>0.0</v>
      </c>
      <c r="F171" s="67">
        <v>200.0</v>
      </c>
      <c r="G171" s="67">
        <f>BASE!$F171-BASE!$E171</f>
        <v>200</v>
      </c>
      <c r="H171" s="68">
        <v>44987.0</v>
      </c>
      <c r="I171" s="68">
        <v>45066.0</v>
      </c>
      <c r="J171" s="69"/>
      <c r="K171" s="69" t="s">
        <v>79</v>
      </c>
      <c r="L171" s="69" t="s">
        <v>85</v>
      </c>
      <c r="M171" s="69"/>
      <c r="N171" s="69"/>
      <c r="O171" s="69" t="str">
        <f t="shared" si="3"/>
        <v>maio</v>
      </c>
      <c r="P171" s="69" t="str">
        <f t="shared" si="4"/>
        <v>AAAA</v>
      </c>
      <c r="Q171" s="69" t="str">
        <f t="shared" si="5"/>
        <v>março</v>
      </c>
      <c r="R171" s="69" t="str">
        <f t="shared" si="6"/>
        <v>AAAA</v>
      </c>
      <c r="S171" s="63"/>
      <c r="T171" s="63"/>
      <c r="U171" s="63"/>
      <c r="V171" s="63"/>
      <c r="W171" s="63"/>
      <c r="X171" s="63"/>
      <c r="Y171" s="63"/>
    </row>
    <row r="172" ht="15.0" customHeight="1">
      <c r="A172" s="64"/>
      <c r="B172" s="65" t="s">
        <v>77</v>
      </c>
      <c r="C172" s="66" t="s">
        <v>258</v>
      </c>
      <c r="D172" s="67"/>
      <c r="E172" s="67">
        <v>30.0</v>
      </c>
      <c r="F172" s="67">
        <v>180.0</v>
      </c>
      <c r="G172" s="67">
        <f>BASE!$F172-BASE!$E172</f>
        <v>150</v>
      </c>
      <c r="H172" s="68">
        <v>44994.0</v>
      </c>
      <c r="I172" s="68">
        <v>45036.0</v>
      </c>
      <c r="J172" s="69"/>
      <c r="K172" s="69" t="s">
        <v>79</v>
      </c>
      <c r="L172" s="69" t="s">
        <v>216</v>
      </c>
      <c r="M172" s="69"/>
      <c r="N172" s="69"/>
      <c r="O172" s="69" t="str">
        <f t="shared" si="3"/>
        <v>abril</v>
      </c>
      <c r="P172" s="69" t="str">
        <f t="shared" si="4"/>
        <v>AAAA</v>
      </c>
      <c r="Q172" s="69" t="str">
        <f t="shared" si="5"/>
        <v>março</v>
      </c>
      <c r="R172" s="69" t="str">
        <f t="shared" si="6"/>
        <v>AAAA</v>
      </c>
      <c r="S172" s="63"/>
      <c r="T172" s="63"/>
      <c r="U172" s="63"/>
      <c r="V172" s="63"/>
      <c r="W172" s="63"/>
      <c r="X172" s="63"/>
      <c r="Y172" s="63"/>
    </row>
    <row r="173" ht="15.0" customHeight="1">
      <c r="A173" s="64"/>
      <c r="B173" s="65" t="s">
        <v>77</v>
      </c>
      <c r="C173" s="66" t="s">
        <v>259</v>
      </c>
      <c r="D173" s="67">
        <v>1000.0</v>
      </c>
      <c r="E173" s="67">
        <v>0.0</v>
      </c>
      <c r="F173" s="67">
        <v>260.0</v>
      </c>
      <c r="G173" s="67">
        <f>BASE!$F173-BASE!$E173</f>
        <v>260</v>
      </c>
      <c r="H173" s="68">
        <v>44995.0</v>
      </c>
      <c r="I173" s="68">
        <v>45066.0</v>
      </c>
      <c r="J173" s="69"/>
      <c r="K173" s="69" t="s">
        <v>79</v>
      </c>
      <c r="L173" s="69" t="s">
        <v>85</v>
      </c>
      <c r="M173" s="69"/>
      <c r="N173" s="69"/>
      <c r="O173" s="69" t="str">
        <f t="shared" si="3"/>
        <v>maio</v>
      </c>
      <c r="P173" s="69" t="str">
        <f t="shared" si="4"/>
        <v>AAAA</v>
      </c>
      <c r="Q173" s="69" t="str">
        <f t="shared" si="5"/>
        <v>março</v>
      </c>
      <c r="R173" s="69" t="str">
        <f t="shared" si="6"/>
        <v>AAAA</v>
      </c>
      <c r="S173" s="63"/>
      <c r="T173" s="63"/>
      <c r="U173" s="63"/>
      <c r="V173" s="63"/>
      <c r="W173" s="63"/>
      <c r="X173" s="63"/>
      <c r="Y173" s="63"/>
    </row>
    <row r="174" ht="15.0" customHeight="1">
      <c r="A174" s="64"/>
      <c r="B174" s="65" t="s">
        <v>77</v>
      </c>
      <c r="C174" s="66" t="s">
        <v>260</v>
      </c>
      <c r="D174" s="67">
        <v>0.0</v>
      </c>
      <c r="E174" s="67">
        <v>30.0</v>
      </c>
      <c r="F174" s="67">
        <v>150.0</v>
      </c>
      <c r="G174" s="67">
        <f>BASE!$F174-BASE!$E174</f>
        <v>120</v>
      </c>
      <c r="H174" s="68">
        <v>45000.0</v>
      </c>
      <c r="I174" s="68">
        <v>45036.0</v>
      </c>
      <c r="J174" s="69"/>
      <c r="K174" s="69" t="s">
        <v>79</v>
      </c>
      <c r="L174" s="69" t="s">
        <v>85</v>
      </c>
      <c r="M174" s="69"/>
      <c r="N174" s="69"/>
      <c r="O174" s="69" t="str">
        <f t="shared" si="3"/>
        <v>abril</v>
      </c>
      <c r="P174" s="69" t="str">
        <f t="shared" si="4"/>
        <v>AAAA</v>
      </c>
      <c r="Q174" s="69" t="str">
        <f t="shared" si="5"/>
        <v>março</v>
      </c>
      <c r="R174" s="69" t="str">
        <f t="shared" si="6"/>
        <v>AAAA</v>
      </c>
      <c r="S174" s="63"/>
      <c r="T174" s="63"/>
      <c r="U174" s="63"/>
      <c r="V174" s="63"/>
      <c r="W174" s="63"/>
      <c r="X174" s="63"/>
      <c r="Y174" s="63"/>
    </row>
    <row r="175" ht="15.0" customHeight="1">
      <c r="A175" s="64"/>
      <c r="B175" s="65" t="s">
        <v>77</v>
      </c>
      <c r="C175" s="66" t="s">
        <v>261</v>
      </c>
      <c r="D175" s="67">
        <v>350.0</v>
      </c>
      <c r="E175" s="67">
        <v>0.0</v>
      </c>
      <c r="F175" s="67">
        <v>161.0</v>
      </c>
      <c r="G175" s="67">
        <f>BASE!$F175-BASE!$E175</f>
        <v>161</v>
      </c>
      <c r="H175" s="68">
        <v>45000.0</v>
      </c>
      <c r="I175" s="68">
        <v>45036.0</v>
      </c>
      <c r="J175" s="69"/>
      <c r="K175" s="69" t="s">
        <v>79</v>
      </c>
      <c r="L175" s="69" t="s">
        <v>85</v>
      </c>
      <c r="M175" s="69"/>
      <c r="N175" s="69"/>
      <c r="O175" s="69" t="str">
        <f t="shared" si="3"/>
        <v>abril</v>
      </c>
      <c r="P175" s="69" t="str">
        <f t="shared" si="4"/>
        <v>AAAA</v>
      </c>
      <c r="Q175" s="69" t="str">
        <f t="shared" si="5"/>
        <v>março</v>
      </c>
      <c r="R175" s="69" t="str">
        <f t="shared" si="6"/>
        <v>AAAA</v>
      </c>
      <c r="S175" s="63"/>
      <c r="T175" s="63"/>
      <c r="U175" s="63"/>
      <c r="V175" s="63"/>
      <c r="W175" s="63"/>
      <c r="X175" s="63"/>
      <c r="Y175" s="63"/>
    </row>
    <row r="176" ht="15.0" customHeight="1">
      <c r="A176" s="64"/>
      <c r="B176" s="65" t="s">
        <v>77</v>
      </c>
      <c r="C176" s="66" t="s">
        <v>262</v>
      </c>
      <c r="D176" s="67">
        <v>0.0</v>
      </c>
      <c r="E176" s="67">
        <v>30.0</v>
      </c>
      <c r="F176" s="67">
        <v>180.0</v>
      </c>
      <c r="G176" s="67">
        <f>BASE!$F176-BASE!$E176</f>
        <v>150</v>
      </c>
      <c r="H176" s="68">
        <v>45000.0</v>
      </c>
      <c r="I176" s="68">
        <v>45036.0</v>
      </c>
      <c r="J176" s="69"/>
      <c r="K176" s="69" t="s">
        <v>79</v>
      </c>
      <c r="L176" s="69" t="s">
        <v>167</v>
      </c>
      <c r="M176" s="69"/>
      <c r="N176" s="69"/>
      <c r="O176" s="69" t="str">
        <f t="shared" si="3"/>
        <v>abril</v>
      </c>
      <c r="P176" s="69" t="str">
        <f t="shared" si="4"/>
        <v>AAAA</v>
      </c>
      <c r="Q176" s="69" t="str">
        <f t="shared" si="5"/>
        <v>março</v>
      </c>
      <c r="R176" s="69" t="str">
        <f t="shared" si="6"/>
        <v>AAAA</v>
      </c>
      <c r="S176" s="63"/>
      <c r="T176" s="63"/>
      <c r="U176" s="63"/>
      <c r="V176" s="63"/>
      <c r="W176" s="63"/>
      <c r="X176" s="63"/>
      <c r="Y176" s="63"/>
    </row>
    <row r="177" ht="15.0" customHeight="1">
      <c r="A177" s="64"/>
      <c r="B177" s="65" t="s">
        <v>77</v>
      </c>
      <c r="C177" s="72" t="s">
        <v>263</v>
      </c>
      <c r="D177" s="67"/>
      <c r="E177" s="67">
        <v>0.0</v>
      </c>
      <c r="F177" s="67">
        <v>130.0</v>
      </c>
      <c r="G177" s="67">
        <f>BASE!$F177-BASE!$E177</f>
        <v>130</v>
      </c>
      <c r="H177" s="68">
        <v>45014.0</v>
      </c>
      <c r="I177" s="68">
        <v>45097.0</v>
      </c>
      <c r="J177" s="69"/>
      <c r="K177" s="69" t="s">
        <v>79</v>
      </c>
      <c r="L177" s="69" t="s">
        <v>85</v>
      </c>
      <c r="M177" s="69"/>
      <c r="N177" s="69"/>
      <c r="O177" s="69" t="str">
        <f t="shared" si="3"/>
        <v>junho</v>
      </c>
      <c r="P177" s="69" t="str">
        <f t="shared" si="4"/>
        <v>AAAA</v>
      </c>
      <c r="Q177" s="69" t="str">
        <f t="shared" si="5"/>
        <v>março</v>
      </c>
      <c r="R177" s="69" t="str">
        <f t="shared" si="6"/>
        <v>AAAA</v>
      </c>
      <c r="S177" s="63"/>
      <c r="T177" s="63"/>
      <c r="U177" s="63"/>
      <c r="V177" s="63"/>
      <c r="W177" s="63"/>
      <c r="X177" s="63"/>
      <c r="Y177" s="63"/>
    </row>
    <row r="178" ht="15.0" customHeight="1">
      <c r="A178" s="64"/>
      <c r="B178" s="65" t="s">
        <v>77</v>
      </c>
      <c r="C178" s="72" t="s">
        <v>264</v>
      </c>
      <c r="D178" s="67"/>
      <c r="E178" s="67">
        <v>0.0</v>
      </c>
      <c r="F178" s="67">
        <v>130.0</v>
      </c>
      <c r="G178" s="67">
        <f>BASE!$F178-BASE!$E178</f>
        <v>130</v>
      </c>
      <c r="H178" s="68">
        <v>45014.0</v>
      </c>
      <c r="I178" s="68">
        <v>45097.0</v>
      </c>
      <c r="J178" s="69"/>
      <c r="K178" s="69" t="s">
        <v>79</v>
      </c>
      <c r="L178" s="69" t="s">
        <v>85</v>
      </c>
      <c r="M178" s="69"/>
      <c r="N178" s="69"/>
      <c r="O178" s="69" t="str">
        <f t="shared" si="3"/>
        <v>junho</v>
      </c>
      <c r="P178" s="69" t="str">
        <f t="shared" si="4"/>
        <v>AAAA</v>
      </c>
      <c r="Q178" s="69" t="str">
        <f t="shared" si="5"/>
        <v>março</v>
      </c>
      <c r="R178" s="69" t="str">
        <f t="shared" si="6"/>
        <v>AAAA</v>
      </c>
      <c r="S178" s="63"/>
      <c r="T178" s="63"/>
      <c r="U178" s="63"/>
      <c r="V178" s="63"/>
      <c r="W178" s="63"/>
      <c r="X178" s="63"/>
      <c r="Y178" s="63"/>
    </row>
    <row r="179" ht="15.0" customHeight="1">
      <c r="A179" s="64"/>
      <c r="B179" s="65" t="s">
        <v>77</v>
      </c>
      <c r="C179" s="72" t="s">
        <v>265</v>
      </c>
      <c r="D179" s="67"/>
      <c r="E179" s="67">
        <v>0.0</v>
      </c>
      <c r="F179" s="67">
        <v>150.0</v>
      </c>
      <c r="G179" s="67">
        <f>BASE!$F179-BASE!$E179</f>
        <v>150</v>
      </c>
      <c r="H179" s="68">
        <v>45013.0</v>
      </c>
      <c r="I179" s="68">
        <v>45097.0</v>
      </c>
      <c r="J179" s="69"/>
      <c r="K179" s="69" t="s">
        <v>79</v>
      </c>
      <c r="L179" s="69" t="s">
        <v>85</v>
      </c>
      <c r="M179" s="69"/>
      <c r="N179" s="69"/>
      <c r="O179" s="69" t="str">
        <f t="shared" si="3"/>
        <v>junho</v>
      </c>
      <c r="P179" s="69" t="str">
        <f t="shared" si="4"/>
        <v>AAAA</v>
      </c>
      <c r="Q179" s="69" t="str">
        <f t="shared" si="5"/>
        <v>março</v>
      </c>
      <c r="R179" s="69" t="str">
        <f t="shared" si="6"/>
        <v>AAAA</v>
      </c>
      <c r="S179" s="63"/>
      <c r="T179" s="63"/>
      <c r="U179" s="63"/>
      <c r="V179" s="63"/>
      <c r="W179" s="63"/>
      <c r="X179" s="63"/>
      <c r="Y179" s="63"/>
    </row>
    <row r="180" ht="15.0" customHeight="1">
      <c r="A180" s="73"/>
      <c r="B180" s="65" t="s">
        <v>77</v>
      </c>
      <c r="C180" s="74" t="s">
        <v>266</v>
      </c>
      <c r="D180" s="75">
        <v>600.0</v>
      </c>
      <c r="E180" s="75">
        <v>30.0</v>
      </c>
      <c r="F180" s="75">
        <v>180.0</v>
      </c>
      <c r="G180" s="75">
        <f>BASE!$F180-BASE!$E180</f>
        <v>150</v>
      </c>
      <c r="H180" s="76">
        <v>45016.0</v>
      </c>
      <c r="I180" s="76">
        <v>45066.0</v>
      </c>
      <c r="J180" s="77"/>
      <c r="K180" s="77" t="s">
        <v>79</v>
      </c>
      <c r="L180" s="77" t="s">
        <v>167</v>
      </c>
      <c r="M180" s="77"/>
      <c r="N180" s="77"/>
      <c r="O180" s="77" t="str">
        <f t="shared" si="3"/>
        <v>maio</v>
      </c>
      <c r="P180" s="77" t="str">
        <f t="shared" si="4"/>
        <v>AAAA</v>
      </c>
      <c r="Q180" s="77" t="str">
        <f t="shared" si="5"/>
        <v>março</v>
      </c>
      <c r="R180" s="77" t="str">
        <f t="shared" si="6"/>
        <v>AAAA</v>
      </c>
      <c r="S180" s="63"/>
      <c r="T180" s="63"/>
      <c r="U180" s="63"/>
      <c r="V180" s="63"/>
      <c r="W180" s="63"/>
      <c r="X180" s="63"/>
      <c r="Y180" s="63"/>
    </row>
    <row r="181" ht="15.0" customHeight="1">
      <c r="A181" s="64"/>
      <c r="B181" s="65" t="s">
        <v>267</v>
      </c>
      <c r="C181" s="74" t="s">
        <v>268</v>
      </c>
      <c r="D181" s="67"/>
      <c r="E181" s="67">
        <v>40.0</v>
      </c>
      <c r="F181" s="67">
        <v>220.0</v>
      </c>
      <c r="G181" s="75">
        <f>BASE!$F181-BASE!$E181</f>
        <v>180</v>
      </c>
      <c r="H181" s="68">
        <v>45026.0</v>
      </c>
      <c r="I181" s="68">
        <v>45097.0</v>
      </c>
      <c r="J181" s="69"/>
      <c r="K181" s="77" t="s">
        <v>79</v>
      </c>
      <c r="L181" s="77" t="s">
        <v>167</v>
      </c>
      <c r="M181" s="69"/>
      <c r="N181" s="69"/>
      <c r="O181" s="77" t="str">
        <f t="shared" si="3"/>
        <v>junho</v>
      </c>
      <c r="P181" s="77" t="str">
        <f t="shared" si="4"/>
        <v>AAAA</v>
      </c>
      <c r="Q181" s="77" t="str">
        <f t="shared" si="5"/>
        <v>abril</v>
      </c>
      <c r="R181" s="77" t="str">
        <f t="shared" si="6"/>
        <v>AAAA</v>
      </c>
      <c r="S181" s="63"/>
      <c r="T181" s="63"/>
      <c r="U181" s="63"/>
      <c r="V181" s="63"/>
      <c r="W181" s="63"/>
      <c r="X181" s="63"/>
      <c r="Y181" s="63"/>
    </row>
    <row r="182" ht="15.0" customHeight="1">
      <c r="A182" s="64"/>
      <c r="B182" s="65" t="s">
        <v>267</v>
      </c>
      <c r="C182" s="74" t="s">
        <v>269</v>
      </c>
      <c r="D182" s="67"/>
      <c r="E182" s="67">
        <v>20.0</v>
      </c>
      <c r="F182" s="67">
        <v>200.0</v>
      </c>
      <c r="G182" s="75">
        <f>BASE!$F182-BASE!$E182</f>
        <v>180</v>
      </c>
      <c r="H182" s="68">
        <v>45026.0</v>
      </c>
      <c r="I182" s="68">
        <v>45097.0</v>
      </c>
      <c r="J182" s="69"/>
      <c r="K182" s="77" t="s">
        <v>79</v>
      </c>
      <c r="L182" s="77" t="s">
        <v>167</v>
      </c>
      <c r="M182" s="69"/>
      <c r="N182" s="69"/>
      <c r="O182" s="77" t="str">
        <f t="shared" si="3"/>
        <v>junho</v>
      </c>
      <c r="P182" s="77" t="str">
        <f t="shared" si="4"/>
        <v>AAAA</v>
      </c>
      <c r="Q182" s="77" t="str">
        <f t="shared" si="5"/>
        <v>abril</v>
      </c>
      <c r="R182" s="77" t="str">
        <f t="shared" si="6"/>
        <v>AAAA</v>
      </c>
      <c r="S182" s="63"/>
      <c r="T182" s="63"/>
      <c r="U182" s="63"/>
      <c r="V182" s="63"/>
      <c r="W182" s="63"/>
      <c r="X182" s="63"/>
      <c r="Y182" s="63"/>
    </row>
    <row r="183" ht="15.0" customHeight="1">
      <c r="A183" s="64"/>
      <c r="B183" s="65" t="s">
        <v>267</v>
      </c>
      <c r="C183" s="74" t="s">
        <v>270</v>
      </c>
      <c r="D183" s="67"/>
      <c r="E183" s="67">
        <v>30.0</v>
      </c>
      <c r="F183" s="67">
        <v>150.0</v>
      </c>
      <c r="G183" s="67">
        <v>99.9</v>
      </c>
      <c r="H183" s="68">
        <v>45026.0</v>
      </c>
      <c r="I183" s="68">
        <v>45097.0</v>
      </c>
      <c r="J183" s="69"/>
      <c r="K183" s="77" t="s">
        <v>79</v>
      </c>
      <c r="L183" s="77" t="s">
        <v>241</v>
      </c>
      <c r="M183" s="69"/>
      <c r="N183" s="69"/>
      <c r="O183" s="77" t="str">
        <f t="shared" si="3"/>
        <v>junho</v>
      </c>
      <c r="P183" s="77" t="str">
        <f t="shared" si="4"/>
        <v>AAAA</v>
      </c>
      <c r="Q183" s="77" t="str">
        <f t="shared" si="5"/>
        <v>abril</v>
      </c>
      <c r="R183" s="77" t="str">
        <f t="shared" si="6"/>
        <v>AAAA</v>
      </c>
      <c r="S183" s="63"/>
      <c r="T183" s="63"/>
      <c r="U183" s="63"/>
      <c r="V183" s="63"/>
      <c r="W183" s="63"/>
      <c r="X183" s="63"/>
      <c r="Y183" s="63"/>
    </row>
    <row r="184" ht="15.0" customHeight="1">
      <c r="A184" s="64"/>
      <c r="B184" s="65" t="s">
        <v>267</v>
      </c>
      <c r="C184" s="66" t="s">
        <v>271</v>
      </c>
      <c r="D184" s="67"/>
      <c r="E184" s="67"/>
      <c r="F184" s="67">
        <v>220.0</v>
      </c>
      <c r="G184" s="67">
        <f>BASE!$F184-BASE!$E184</f>
        <v>220</v>
      </c>
      <c r="H184" s="68">
        <v>45047.0</v>
      </c>
      <c r="I184" s="68">
        <v>45097.0</v>
      </c>
      <c r="J184" s="69"/>
      <c r="K184" s="77" t="s">
        <v>79</v>
      </c>
      <c r="L184" s="77" t="s">
        <v>241</v>
      </c>
      <c r="M184" s="69"/>
      <c r="N184" s="69"/>
      <c r="O184" s="77" t="str">
        <f t="shared" si="3"/>
        <v>junho</v>
      </c>
      <c r="P184" s="77" t="str">
        <f t="shared" si="4"/>
        <v>AAAA</v>
      </c>
      <c r="Q184" s="77" t="str">
        <f t="shared" si="5"/>
        <v>maio</v>
      </c>
      <c r="R184" s="77" t="str">
        <f t="shared" si="6"/>
        <v>AAAA</v>
      </c>
      <c r="S184" s="63"/>
      <c r="T184" s="63"/>
      <c r="U184" s="63"/>
      <c r="V184" s="63"/>
      <c r="W184" s="63"/>
      <c r="X184" s="63"/>
      <c r="Y184" s="63"/>
    </row>
    <row r="185" ht="15.0" customHeight="1">
      <c r="A185" s="64"/>
      <c r="B185" s="65" t="s">
        <v>77</v>
      </c>
      <c r="C185" s="66" t="s">
        <v>272</v>
      </c>
      <c r="D185" s="67"/>
      <c r="E185" s="67">
        <v>25.0</v>
      </c>
      <c r="F185" s="67">
        <v>705.0</v>
      </c>
      <c r="G185" s="67">
        <f>BASE!$F185-BASE!$E185</f>
        <v>680</v>
      </c>
      <c r="H185" s="68">
        <v>45026.0</v>
      </c>
      <c r="I185" s="68">
        <v>45097.0</v>
      </c>
      <c r="J185" s="69"/>
      <c r="K185" s="77" t="s">
        <v>79</v>
      </c>
      <c r="L185" s="77" t="s">
        <v>167</v>
      </c>
      <c r="M185" s="69"/>
      <c r="N185" s="69"/>
      <c r="O185" s="77" t="str">
        <f t="shared" si="3"/>
        <v>junho</v>
      </c>
      <c r="P185" s="77" t="str">
        <f t="shared" si="4"/>
        <v>AAAA</v>
      </c>
      <c r="Q185" s="77" t="str">
        <f t="shared" si="5"/>
        <v>abril</v>
      </c>
      <c r="R185" s="77" t="str">
        <f t="shared" si="6"/>
        <v>AAAA</v>
      </c>
      <c r="S185" s="63"/>
      <c r="T185" s="63"/>
      <c r="U185" s="63"/>
      <c r="V185" s="63"/>
      <c r="W185" s="63"/>
      <c r="X185" s="63"/>
      <c r="Y185" s="63"/>
    </row>
    <row r="186" ht="15.0" customHeight="1">
      <c r="A186" s="64"/>
      <c r="B186" s="65" t="s">
        <v>77</v>
      </c>
      <c r="C186" s="66" t="s">
        <v>273</v>
      </c>
      <c r="D186" s="67"/>
      <c r="E186" s="67"/>
      <c r="F186" s="67">
        <v>800.0</v>
      </c>
      <c r="G186" s="67">
        <f>BASE!$F186-BASE!$E186</f>
        <v>800</v>
      </c>
      <c r="H186" s="68">
        <v>45026.0</v>
      </c>
      <c r="I186" s="68">
        <v>45097.0</v>
      </c>
      <c r="J186" s="69"/>
      <c r="K186" s="77" t="s">
        <v>79</v>
      </c>
      <c r="L186" s="77" t="s">
        <v>85</v>
      </c>
      <c r="M186" s="69"/>
      <c r="N186" s="69"/>
      <c r="O186" s="77" t="str">
        <f t="shared" si="3"/>
        <v>junho</v>
      </c>
      <c r="P186" s="77" t="str">
        <f t="shared" si="4"/>
        <v>AAAA</v>
      </c>
      <c r="Q186" s="77" t="str">
        <f t="shared" si="5"/>
        <v>abril</v>
      </c>
      <c r="R186" s="77" t="str">
        <f t="shared" si="6"/>
        <v>AAAA</v>
      </c>
      <c r="S186" s="63"/>
      <c r="T186" s="63"/>
      <c r="U186" s="63"/>
      <c r="V186" s="63"/>
      <c r="W186" s="63"/>
      <c r="X186" s="63"/>
      <c r="Y186" s="63"/>
    </row>
    <row r="187" ht="15.0" customHeight="1">
      <c r="A187" s="64"/>
      <c r="B187" s="65" t="s">
        <v>267</v>
      </c>
      <c r="C187" s="66" t="s">
        <v>274</v>
      </c>
      <c r="D187" s="67"/>
      <c r="E187" s="67">
        <v>150.0</v>
      </c>
      <c r="F187" s="67">
        <v>450.0</v>
      </c>
      <c r="G187" s="67">
        <f>BASE!$F187-BASE!$E187</f>
        <v>300</v>
      </c>
      <c r="H187" s="68">
        <v>44956.0</v>
      </c>
      <c r="I187" s="68">
        <v>45005.0</v>
      </c>
      <c r="J187" s="69"/>
      <c r="K187" s="77" t="s">
        <v>79</v>
      </c>
      <c r="L187" s="69" t="s">
        <v>275</v>
      </c>
      <c r="M187" s="69"/>
      <c r="N187" s="69"/>
      <c r="O187" s="77" t="str">
        <f t="shared" si="3"/>
        <v>março</v>
      </c>
      <c r="P187" s="77" t="str">
        <f t="shared" si="4"/>
        <v>AAAA</v>
      </c>
      <c r="Q187" s="77" t="str">
        <f t="shared" si="5"/>
        <v>janeiro</v>
      </c>
      <c r="R187" s="77" t="str">
        <f t="shared" si="6"/>
        <v>AAAA</v>
      </c>
      <c r="S187" s="63"/>
      <c r="T187" s="63"/>
      <c r="U187" s="63"/>
      <c r="V187" s="63"/>
      <c r="W187" s="63"/>
      <c r="X187" s="63"/>
      <c r="Y187" s="63"/>
    </row>
    <row r="188" ht="15.0" customHeight="1">
      <c r="A188" s="64"/>
      <c r="B188" s="65" t="s">
        <v>267</v>
      </c>
      <c r="C188" s="66" t="s">
        <v>276</v>
      </c>
      <c r="D188" s="67"/>
      <c r="E188" s="67"/>
      <c r="F188" s="67">
        <v>175.0</v>
      </c>
      <c r="G188" s="67">
        <f>BASE!$F188-BASE!$E188</f>
        <v>175</v>
      </c>
      <c r="H188" s="68">
        <v>44956.0</v>
      </c>
      <c r="I188" s="68">
        <v>45005.0</v>
      </c>
      <c r="J188" s="69"/>
      <c r="K188" s="77" t="s">
        <v>79</v>
      </c>
      <c r="L188" s="69" t="s">
        <v>275</v>
      </c>
      <c r="M188" s="69"/>
      <c r="N188" s="69"/>
      <c r="O188" s="77" t="str">
        <f t="shared" si="3"/>
        <v>março</v>
      </c>
      <c r="P188" s="77" t="str">
        <f t="shared" si="4"/>
        <v>AAAA</v>
      </c>
      <c r="Q188" s="77" t="str">
        <f t="shared" si="5"/>
        <v>janeiro</v>
      </c>
      <c r="R188" s="77" t="str">
        <f t="shared" si="6"/>
        <v>AAAA</v>
      </c>
      <c r="S188" s="63"/>
      <c r="T188" s="63"/>
      <c r="U188" s="63"/>
      <c r="V188" s="63"/>
      <c r="W188" s="63"/>
      <c r="X188" s="63"/>
      <c r="Y188" s="63"/>
    </row>
    <row r="189" ht="15.0" customHeight="1">
      <c r="A189" s="64"/>
      <c r="B189" s="65" t="s">
        <v>267</v>
      </c>
      <c r="C189" s="66" t="s">
        <v>277</v>
      </c>
      <c r="D189" s="67"/>
      <c r="E189" s="67"/>
      <c r="F189" s="67">
        <v>170.0</v>
      </c>
      <c r="G189" s="67">
        <f>BASE!$F189-BASE!$E189</f>
        <v>170</v>
      </c>
      <c r="H189" s="68">
        <v>44956.0</v>
      </c>
      <c r="I189" s="68">
        <v>45005.0</v>
      </c>
      <c r="J189" s="69"/>
      <c r="K189" s="77" t="s">
        <v>79</v>
      </c>
      <c r="L189" s="69" t="s">
        <v>275</v>
      </c>
      <c r="M189" s="69"/>
      <c r="N189" s="69"/>
      <c r="O189" s="77" t="str">
        <f t="shared" si="3"/>
        <v>março</v>
      </c>
      <c r="P189" s="77" t="str">
        <f t="shared" si="4"/>
        <v>AAAA</v>
      </c>
      <c r="Q189" s="77" t="str">
        <f t="shared" si="5"/>
        <v>janeiro</v>
      </c>
      <c r="R189" s="77" t="str">
        <f t="shared" si="6"/>
        <v>AAAA</v>
      </c>
      <c r="S189" s="63"/>
      <c r="T189" s="63"/>
      <c r="U189" s="63"/>
      <c r="V189" s="63"/>
      <c r="W189" s="63"/>
      <c r="X189" s="63"/>
      <c r="Y189" s="63"/>
    </row>
    <row r="190" ht="15.0" customHeight="1">
      <c r="A190" s="64"/>
      <c r="B190" s="65" t="s">
        <v>267</v>
      </c>
      <c r="C190" s="66" t="s">
        <v>278</v>
      </c>
      <c r="D190" s="67"/>
      <c r="E190" s="67"/>
      <c r="F190" s="67">
        <v>400.0</v>
      </c>
      <c r="G190" s="67">
        <f>BASE!$F190-BASE!$E190</f>
        <v>400</v>
      </c>
      <c r="H190" s="68">
        <v>44985.0</v>
      </c>
      <c r="I190" s="68">
        <v>45036.0</v>
      </c>
      <c r="J190" s="69"/>
      <c r="K190" s="77" t="s">
        <v>79</v>
      </c>
      <c r="L190" s="69" t="s">
        <v>275</v>
      </c>
      <c r="M190" s="69"/>
      <c r="N190" s="69"/>
      <c r="O190" s="77" t="str">
        <f t="shared" si="3"/>
        <v>abril</v>
      </c>
      <c r="P190" s="77" t="str">
        <f t="shared" si="4"/>
        <v>AAAA</v>
      </c>
      <c r="Q190" s="77" t="str">
        <f t="shared" si="5"/>
        <v>fevereiro</v>
      </c>
      <c r="R190" s="77" t="str">
        <f t="shared" si="6"/>
        <v>AAAA</v>
      </c>
      <c r="S190" s="63"/>
      <c r="T190" s="63"/>
      <c r="U190" s="63"/>
      <c r="V190" s="63"/>
      <c r="W190" s="63"/>
      <c r="X190" s="63"/>
      <c r="Y190" s="63"/>
    </row>
    <row r="191" ht="15.0" customHeight="1">
      <c r="A191" s="64"/>
      <c r="B191" s="65" t="s">
        <v>267</v>
      </c>
      <c r="C191" s="66" t="s">
        <v>279</v>
      </c>
      <c r="D191" s="67"/>
      <c r="E191" s="67"/>
      <c r="F191" s="67">
        <v>99.9</v>
      </c>
      <c r="G191" s="67">
        <f>BASE!$F191-BASE!$E191</f>
        <v>99.9</v>
      </c>
      <c r="H191" s="68">
        <v>44985.0</v>
      </c>
      <c r="I191" s="68">
        <v>45036.0</v>
      </c>
      <c r="J191" s="69"/>
      <c r="K191" s="77" t="s">
        <v>79</v>
      </c>
      <c r="L191" s="69" t="s">
        <v>275</v>
      </c>
      <c r="M191" s="69"/>
      <c r="N191" s="69"/>
      <c r="O191" s="77" t="str">
        <f t="shared" si="3"/>
        <v>abril</v>
      </c>
      <c r="P191" s="77" t="str">
        <f t="shared" si="4"/>
        <v>AAAA</v>
      </c>
      <c r="Q191" s="77" t="str">
        <f t="shared" si="5"/>
        <v>fevereiro</v>
      </c>
      <c r="R191" s="77" t="str">
        <f t="shared" si="6"/>
        <v>AAAA</v>
      </c>
      <c r="S191" s="63"/>
      <c r="T191" s="63"/>
      <c r="U191" s="63"/>
      <c r="V191" s="63"/>
      <c r="W191" s="63"/>
      <c r="X191" s="63"/>
      <c r="Y191" s="63"/>
    </row>
    <row r="192" ht="15.0" customHeight="1">
      <c r="A192" s="64"/>
      <c r="B192" s="65" t="s">
        <v>267</v>
      </c>
      <c r="C192" s="66" t="s">
        <v>280</v>
      </c>
      <c r="D192" s="67"/>
      <c r="E192" s="67">
        <v>30.0</v>
      </c>
      <c r="F192" s="67">
        <v>180.0</v>
      </c>
      <c r="G192" s="67">
        <f>BASE!$F192-BASE!$E192</f>
        <v>150</v>
      </c>
      <c r="H192" s="68">
        <v>44985.0</v>
      </c>
      <c r="I192" s="68">
        <v>45036.0</v>
      </c>
      <c r="J192" s="69"/>
      <c r="K192" s="77" t="s">
        <v>79</v>
      </c>
      <c r="L192" s="69" t="s">
        <v>275</v>
      </c>
      <c r="M192" s="69"/>
      <c r="N192" s="69"/>
      <c r="O192" s="77" t="str">
        <f t="shared" si="3"/>
        <v>abril</v>
      </c>
      <c r="P192" s="77" t="str">
        <f t="shared" si="4"/>
        <v>AAAA</v>
      </c>
      <c r="Q192" s="77" t="str">
        <f t="shared" si="5"/>
        <v>fevereiro</v>
      </c>
      <c r="R192" s="77" t="str">
        <f t="shared" si="6"/>
        <v>AAAA</v>
      </c>
      <c r="S192" s="63"/>
      <c r="T192" s="63"/>
      <c r="U192" s="63"/>
      <c r="V192" s="63"/>
      <c r="W192" s="63"/>
      <c r="X192" s="63"/>
      <c r="Y192" s="63"/>
    </row>
    <row r="193" ht="15.0" customHeight="1">
      <c r="A193" s="64"/>
      <c r="B193" s="65" t="s">
        <v>267</v>
      </c>
      <c r="C193" s="78" t="s">
        <v>281</v>
      </c>
      <c r="D193" s="67"/>
      <c r="E193" s="67"/>
      <c r="F193" s="67">
        <v>105.0</v>
      </c>
      <c r="G193" s="67">
        <f>BASE!$F193-BASE!$E193</f>
        <v>105</v>
      </c>
      <c r="H193" s="68">
        <v>45015.0</v>
      </c>
      <c r="I193" s="68">
        <v>45036.0</v>
      </c>
      <c r="J193" s="69"/>
      <c r="K193" s="77" t="s">
        <v>79</v>
      </c>
      <c r="L193" s="69" t="s">
        <v>85</v>
      </c>
      <c r="M193" s="69"/>
      <c r="N193" s="69"/>
      <c r="O193" s="77" t="str">
        <f t="shared" si="3"/>
        <v>abril</v>
      </c>
      <c r="P193" s="77" t="str">
        <f t="shared" si="4"/>
        <v>AAAA</v>
      </c>
      <c r="Q193" s="77" t="str">
        <f t="shared" si="5"/>
        <v>março</v>
      </c>
      <c r="R193" s="77" t="str">
        <f t="shared" si="6"/>
        <v>AAAA</v>
      </c>
      <c r="S193" s="63"/>
      <c r="T193" s="63"/>
      <c r="U193" s="63"/>
      <c r="V193" s="63"/>
      <c r="W193" s="63"/>
      <c r="X193" s="63"/>
      <c r="Y193" s="63"/>
    </row>
    <row r="194" ht="15.0" customHeight="1">
      <c r="A194" s="64"/>
      <c r="B194" s="65" t="s">
        <v>267</v>
      </c>
      <c r="C194" s="66" t="s">
        <v>282</v>
      </c>
      <c r="D194" s="67"/>
      <c r="E194" s="67"/>
      <c r="F194" s="67">
        <v>220.0</v>
      </c>
      <c r="G194" s="67">
        <f>BASE!$F194-BASE!$E194</f>
        <v>220</v>
      </c>
      <c r="H194" s="68">
        <v>45015.0</v>
      </c>
      <c r="I194" s="68">
        <v>45066.0</v>
      </c>
      <c r="J194" s="69"/>
      <c r="K194" s="77" t="s">
        <v>79</v>
      </c>
      <c r="L194" s="69" t="s">
        <v>275</v>
      </c>
      <c r="M194" s="69"/>
      <c r="N194" s="69"/>
      <c r="O194" s="77" t="str">
        <f t="shared" si="3"/>
        <v>maio</v>
      </c>
      <c r="P194" s="77" t="str">
        <f t="shared" si="4"/>
        <v>AAAA</v>
      </c>
      <c r="Q194" s="77" t="str">
        <f t="shared" si="5"/>
        <v>março</v>
      </c>
      <c r="R194" s="77" t="str">
        <f t="shared" si="6"/>
        <v>AAAA</v>
      </c>
      <c r="S194" s="63"/>
      <c r="T194" s="63"/>
      <c r="U194" s="63"/>
      <c r="V194" s="63"/>
      <c r="W194" s="63"/>
      <c r="X194" s="63"/>
      <c r="Y194" s="63"/>
    </row>
    <row r="195" ht="15.0" customHeight="1">
      <c r="A195" s="64"/>
      <c r="B195" s="65" t="s">
        <v>267</v>
      </c>
      <c r="C195" s="78" t="s">
        <v>283</v>
      </c>
      <c r="D195" s="67"/>
      <c r="E195" s="67">
        <v>50.0</v>
      </c>
      <c r="F195" s="67">
        <v>250.0</v>
      </c>
      <c r="G195" s="67">
        <f>BASE!$F195-BASE!$E195</f>
        <v>200</v>
      </c>
      <c r="H195" s="68">
        <v>45015.0</v>
      </c>
      <c r="I195" s="68">
        <v>45066.0</v>
      </c>
      <c r="J195" s="69"/>
      <c r="K195" s="77" t="s">
        <v>79</v>
      </c>
      <c r="L195" s="69" t="s">
        <v>275</v>
      </c>
      <c r="M195" s="69"/>
      <c r="N195" s="69"/>
      <c r="O195" s="77" t="str">
        <f t="shared" si="3"/>
        <v>maio</v>
      </c>
      <c r="P195" s="77" t="str">
        <f t="shared" si="4"/>
        <v>AAAA</v>
      </c>
      <c r="Q195" s="77" t="str">
        <f t="shared" si="5"/>
        <v>março</v>
      </c>
      <c r="R195" s="77" t="str">
        <f t="shared" si="6"/>
        <v>AAAA</v>
      </c>
      <c r="S195" s="63"/>
      <c r="T195" s="63"/>
      <c r="U195" s="63"/>
      <c r="V195" s="63"/>
      <c r="W195" s="63"/>
      <c r="X195" s="63"/>
      <c r="Y195" s="63"/>
    </row>
    <row r="196" ht="15.0" customHeight="1">
      <c r="A196" s="64"/>
      <c r="B196" s="65" t="s">
        <v>267</v>
      </c>
      <c r="C196" s="78" t="s">
        <v>284</v>
      </c>
      <c r="D196" s="67"/>
      <c r="E196" s="67">
        <v>30.0</v>
      </c>
      <c r="F196" s="67">
        <v>180.0</v>
      </c>
      <c r="G196" s="67">
        <f>BASE!$F196-BASE!$E196</f>
        <v>150</v>
      </c>
      <c r="H196" s="68">
        <v>45015.0</v>
      </c>
      <c r="I196" s="68">
        <v>45066.0</v>
      </c>
      <c r="J196" s="69"/>
      <c r="K196" s="77" t="s">
        <v>79</v>
      </c>
      <c r="L196" s="69" t="s">
        <v>275</v>
      </c>
      <c r="M196" s="69"/>
      <c r="N196" s="69"/>
      <c r="O196" s="77" t="str">
        <f t="shared" si="3"/>
        <v>maio</v>
      </c>
      <c r="P196" s="77" t="str">
        <f t="shared" si="4"/>
        <v>AAAA</v>
      </c>
      <c r="Q196" s="77" t="str">
        <f t="shared" si="5"/>
        <v>março</v>
      </c>
      <c r="R196" s="77" t="str">
        <f t="shared" si="6"/>
        <v>AAAA</v>
      </c>
      <c r="S196" s="63"/>
      <c r="T196" s="63"/>
      <c r="U196" s="63"/>
      <c r="V196" s="63"/>
      <c r="W196" s="63"/>
      <c r="X196" s="63"/>
      <c r="Y196" s="63"/>
    </row>
    <row r="197" ht="15.0" customHeight="1">
      <c r="A197" s="64"/>
      <c r="B197" s="65" t="s">
        <v>267</v>
      </c>
      <c r="C197" s="66" t="s">
        <v>285</v>
      </c>
      <c r="D197" s="67"/>
      <c r="E197" s="67"/>
      <c r="F197" s="67">
        <v>150.0</v>
      </c>
      <c r="G197" s="67">
        <f>BASE!$F197-BASE!$E197</f>
        <v>150</v>
      </c>
      <c r="H197" s="68">
        <v>45015.0</v>
      </c>
      <c r="I197" s="68">
        <v>45066.0</v>
      </c>
      <c r="J197" s="69"/>
      <c r="K197" s="77" t="s">
        <v>79</v>
      </c>
      <c r="L197" s="69" t="s">
        <v>241</v>
      </c>
      <c r="M197" s="69"/>
      <c r="N197" s="69"/>
      <c r="O197" s="77" t="str">
        <f t="shared" si="3"/>
        <v>maio</v>
      </c>
      <c r="P197" s="77" t="str">
        <f t="shared" si="4"/>
        <v>AAAA</v>
      </c>
      <c r="Q197" s="77" t="str">
        <f t="shared" si="5"/>
        <v>março</v>
      </c>
      <c r="R197" s="77" t="str">
        <f t="shared" si="6"/>
        <v>AAAA</v>
      </c>
      <c r="S197" s="63"/>
      <c r="T197" s="63"/>
      <c r="U197" s="63"/>
      <c r="V197" s="63"/>
      <c r="W197" s="63"/>
      <c r="X197" s="63"/>
      <c r="Y197" s="63"/>
    </row>
    <row r="198" ht="15.0" customHeight="1">
      <c r="A198" s="64"/>
      <c r="B198" s="65" t="s">
        <v>267</v>
      </c>
      <c r="C198" s="78" t="s">
        <v>286</v>
      </c>
      <c r="D198" s="67"/>
      <c r="E198" s="67"/>
      <c r="F198" s="67">
        <v>260.0</v>
      </c>
      <c r="G198" s="67">
        <f>BASE!$F198-BASE!$E198</f>
        <v>260</v>
      </c>
      <c r="H198" s="68">
        <v>45015.0</v>
      </c>
      <c r="I198" s="68">
        <v>45097.0</v>
      </c>
      <c r="J198" s="69"/>
      <c r="K198" s="77" t="s">
        <v>79</v>
      </c>
      <c r="L198" s="69" t="s">
        <v>85</v>
      </c>
      <c r="M198" s="69"/>
      <c r="N198" s="69"/>
      <c r="O198" s="77" t="str">
        <f t="shared" si="3"/>
        <v>junho</v>
      </c>
      <c r="P198" s="77" t="str">
        <f t="shared" si="4"/>
        <v>AAAA</v>
      </c>
      <c r="Q198" s="77" t="str">
        <f t="shared" si="5"/>
        <v>março</v>
      </c>
      <c r="R198" s="77" t="str">
        <f t="shared" si="6"/>
        <v>AAAA</v>
      </c>
      <c r="S198" s="63"/>
      <c r="T198" s="63"/>
      <c r="U198" s="63"/>
      <c r="V198" s="63"/>
      <c r="W198" s="63"/>
      <c r="X198" s="63"/>
      <c r="Y198" s="63"/>
    </row>
    <row r="199" ht="15.0" customHeight="1">
      <c r="A199" s="64"/>
      <c r="B199" s="65" t="s">
        <v>267</v>
      </c>
      <c r="C199" s="66" t="s">
        <v>287</v>
      </c>
      <c r="D199" s="67"/>
      <c r="E199" s="67"/>
      <c r="F199" s="67">
        <v>200.0</v>
      </c>
      <c r="G199" s="67">
        <f>BASE!$F199-BASE!$E199</f>
        <v>200</v>
      </c>
      <c r="H199" s="68">
        <v>45030.0</v>
      </c>
      <c r="I199" s="68">
        <v>45097.0</v>
      </c>
      <c r="J199" s="69"/>
      <c r="K199" s="77" t="s">
        <v>79</v>
      </c>
      <c r="L199" s="69" t="s">
        <v>85</v>
      </c>
      <c r="M199" s="69"/>
      <c r="N199" s="69"/>
      <c r="O199" s="77" t="str">
        <f t="shared" si="3"/>
        <v>junho</v>
      </c>
      <c r="P199" s="77" t="str">
        <f t="shared" si="4"/>
        <v>AAAA</v>
      </c>
      <c r="Q199" s="77" t="str">
        <f t="shared" si="5"/>
        <v>abril</v>
      </c>
      <c r="R199" s="77" t="str">
        <f t="shared" si="6"/>
        <v>AAAA</v>
      </c>
      <c r="S199" s="63"/>
      <c r="T199" s="63"/>
      <c r="U199" s="63"/>
      <c r="V199" s="63"/>
      <c r="W199" s="63"/>
      <c r="X199" s="63"/>
      <c r="Y199" s="63"/>
    </row>
    <row r="200" ht="15.0" customHeight="1">
      <c r="A200" s="64"/>
      <c r="B200" s="65" t="s">
        <v>267</v>
      </c>
      <c r="C200" s="66" t="s">
        <v>288</v>
      </c>
      <c r="D200" s="67"/>
      <c r="E200" s="67">
        <v>30.0</v>
      </c>
      <c r="F200" s="67">
        <v>150.0</v>
      </c>
      <c r="G200" s="67">
        <f>BASE!$F200-BASE!$E200</f>
        <v>120</v>
      </c>
      <c r="H200" s="68">
        <v>45029.0</v>
      </c>
      <c r="I200" s="68">
        <v>45066.0</v>
      </c>
      <c r="J200" s="69"/>
      <c r="K200" s="77" t="s">
        <v>79</v>
      </c>
      <c r="L200" s="69" t="s">
        <v>85</v>
      </c>
      <c r="M200" s="69"/>
      <c r="N200" s="69"/>
      <c r="O200" s="77" t="str">
        <f t="shared" si="3"/>
        <v>maio</v>
      </c>
      <c r="P200" s="77" t="str">
        <f t="shared" si="4"/>
        <v>AAAA</v>
      </c>
      <c r="Q200" s="77" t="str">
        <f t="shared" si="5"/>
        <v>abril</v>
      </c>
      <c r="R200" s="77" t="str">
        <f t="shared" si="6"/>
        <v>AAAA</v>
      </c>
      <c r="S200" s="63"/>
      <c r="T200" s="63"/>
      <c r="U200" s="63"/>
      <c r="V200" s="63"/>
      <c r="W200" s="63"/>
      <c r="X200" s="63"/>
      <c r="Y200" s="63"/>
    </row>
    <row r="201" ht="15.0" customHeight="1">
      <c r="A201" s="64"/>
      <c r="B201" s="65" t="s">
        <v>267</v>
      </c>
      <c r="C201" s="66" t="s">
        <v>289</v>
      </c>
      <c r="D201" s="67"/>
      <c r="E201" s="67">
        <v>12.0</v>
      </c>
      <c r="F201" s="67">
        <v>187.0</v>
      </c>
      <c r="G201" s="67">
        <f>BASE!$F201-BASE!$E201</f>
        <v>175</v>
      </c>
      <c r="H201" s="68">
        <v>45040.0</v>
      </c>
      <c r="I201" s="68">
        <v>45066.0</v>
      </c>
      <c r="J201" s="69"/>
      <c r="K201" s="77" t="s">
        <v>79</v>
      </c>
      <c r="L201" s="69" t="s">
        <v>241</v>
      </c>
      <c r="M201" s="69"/>
      <c r="N201" s="69"/>
      <c r="O201" s="77" t="str">
        <f t="shared" si="3"/>
        <v>maio</v>
      </c>
      <c r="P201" s="77" t="str">
        <f t="shared" si="4"/>
        <v>AAAA</v>
      </c>
      <c r="Q201" s="77" t="str">
        <f t="shared" si="5"/>
        <v>abril</v>
      </c>
      <c r="R201" s="77" t="str">
        <f t="shared" si="6"/>
        <v>AAAA</v>
      </c>
      <c r="S201" s="63"/>
      <c r="T201" s="63"/>
      <c r="U201" s="63"/>
      <c r="V201" s="63"/>
      <c r="W201" s="63"/>
      <c r="X201" s="63"/>
      <c r="Y201" s="63"/>
    </row>
    <row r="202" ht="15.0" customHeight="1">
      <c r="A202" s="64"/>
      <c r="B202" s="65" t="s">
        <v>77</v>
      </c>
      <c r="C202" s="66" t="s">
        <v>97</v>
      </c>
      <c r="D202" s="67"/>
      <c r="E202" s="67"/>
      <c r="F202" s="67">
        <v>170.0</v>
      </c>
      <c r="G202" s="67">
        <f>BASE!$F202-BASE!$E202</f>
        <v>170</v>
      </c>
      <c r="H202" s="68">
        <v>45049.0</v>
      </c>
      <c r="I202" s="68">
        <v>45097.0</v>
      </c>
      <c r="J202" s="69"/>
      <c r="K202" s="77" t="s">
        <v>79</v>
      </c>
      <c r="L202" s="69" t="s">
        <v>85</v>
      </c>
      <c r="M202" s="69"/>
      <c r="N202" s="69"/>
      <c r="O202" s="77" t="str">
        <f t="shared" si="3"/>
        <v>junho</v>
      </c>
      <c r="P202" s="77" t="str">
        <f t="shared" si="4"/>
        <v>AAAA</v>
      </c>
      <c r="Q202" s="77" t="str">
        <f t="shared" si="5"/>
        <v>maio</v>
      </c>
      <c r="R202" s="77" t="str">
        <f t="shared" si="6"/>
        <v>AAAA</v>
      </c>
      <c r="S202" s="63"/>
      <c r="T202" s="63"/>
      <c r="U202" s="63"/>
      <c r="V202" s="63"/>
      <c r="W202" s="63"/>
      <c r="X202" s="63"/>
      <c r="Y202" s="63"/>
    </row>
    <row r="203" ht="15.0" customHeight="1">
      <c r="A203" s="64"/>
      <c r="B203" s="65" t="s">
        <v>77</v>
      </c>
      <c r="C203" s="66" t="s">
        <v>120</v>
      </c>
      <c r="D203" s="67"/>
      <c r="E203" s="67">
        <v>30.0</v>
      </c>
      <c r="F203" s="67">
        <v>150.0</v>
      </c>
      <c r="G203" s="67">
        <f>BASE!$F203-BASE!$E203</f>
        <v>120</v>
      </c>
      <c r="H203" s="68">
        <v>45049.0</v>
      </c>
      <c r="I203" s="68">
        <v>45066.0</v>
      </c>
      <c r="J203" s="69"/>
      <c r="K203" s="77" t="s">
        <v>79</v>
      </c>
      <c r="L203" s="69" t="s">
        <v>85</v>
      </c>
      <c r="M203" s="69"/>
      <c r="N203" s="69"/>
      <c r="O203" s="77" t="str">
        <f t="shared" si="3"/>
        <v>maio</v>
      </c>
      <c r="P203" s="77" t="str">
        <f t="shared" si="4"/>
        <v>AAAA</v>
      </c>
      <c r="Q203" s="77" t="str">
        <f t="shared" si="5"/>
        <v>maio</v>
      </c>
      <c r="R203" s="77" t="str">
        <f t="shared" si="6"/>
        <v>AAAA</v>
      </c>
      <c r="S203" s="63"/>
      <c r="T203" s="63"/>
      <c r="U203" s="63"/>
      <c r="V203" s="63"/>
      <c r="W203" s="63"/>
      <c r="X203" s="63"/>
      <c r="Y203" s="63"/>
    </row>
    <row r="204" ht="15.0" customHeight="1">
      <c r="A204" s="64"/>
      <c r="B204" s="65" t="s">
        <v>77</v>
      </c>
      <c r="C204" s="66" t="s">
        <v>290</v>
      </c>
      <c r="D204" s="67"/>
      <c r="E204" s="67"/>
      <c r="F204" s="67">
        <v>310.0</v>
      </c>
      <c r="G204" s="67">
        <f>BASE!$F204-BASE!$E204</f>
        <v>310</v>
      </c>
      <c r="H204" s="68">
        <v>45049.0</v>
      </c>
      <c r="I204" s="68">
        <v>45127.0</v>
      </c>
      <c r="J204" s="69"/>
      <c r="K204" s="77" t="s">
        <v>79</v>
      </c>
      <c r="L204" s="69" t="s">
        <v>167</v>
      </c>
      <c r="M204" s="69"/>
      <c r="N204" s="69"/>
      <c r="O204" s="77" t="str">
        <f t="shared" si="3"/>
        <v>julho</v>
      </c>
      <c r="P204" s="77" t="str">
        <f t="shared" si="4"/>
        <v>AAAA</v>
      </c>
      <c r="Q204" s="77" t="str">
        <f t="shared" si="5"/>
        <v>maio</v>
      </c>
      <c r="R204" s="77" t="str">
        <f t="shared" si="6"/>
        <v>AAAA</v>
      </c>
      <c r="S204" s="63"/>
      <c r="T204" s="63"/>
      <c r="U204" s="63"/>
      <c r="V204" s="63"/>
      <c r="W204" s="63"/>
      <c r="X204" s="63"/>
      <c r="Y204" s="63"/>
    </row>
    <row r="205" ht="15.0" customHeight="1">
      <c r="A205" s="64"/>
      <c r="B205" s="65" t="s">
        <v>77</v>
      </c>
      <c r="C205" s="66" t="s">
        <v>291</v>
      </c>
      <c r="D205" s="67"/>
      <c r="E205" s="67"/>
      <c r="F205" s="67">
        <v>665.0</v>
      </c>
      <c r="G205" s="67">
        <f>BASE!$F205-BASE!$E205</f>
        <v>665</v>
      </c>
      <c r="H205" s="68">
        <v>45049.0</v>
      </c>
      <c r="I205" s="68">
        <v>45066.0</v>
      </c>
      <c r="J205" s="69"/>
      <c r="K205" s="77" t="s">
        <v>79</v>
      </c>
      <c r="L205" s="69" t="s">
        <v>85</v>
      </c>
      <c r="M205" s="69"/>
      <c r="N205" s="69"/>
      <c r="O205" s="77" t="str">
        <f t="shared" si="3"/>
        <v>maio</v>
      </c>
      <c r="P205" s="77" t="str">
        <f t="shared" si="4"/>
        <v>AAAA</v>
      </c>
      <c r="Q205" s="77" t="str">
        <f t="shared" si="5"/>
        <v>maio</v>
      </c>
      <c r="R205" s="77" t="str">
        <f t="shared" si="6"/>
        <v>AAAA</v>
      </c>
      <c r="S205" s="63"/>
      <c r="T205" s="63"/>
      <c r="U205" s="63"/>
      <c r="V205" s="63"/>
      <c r="W205" s="63"/>
      <c r="X205" s="63"/>
      <c r="Y205" s="63"/>
    </row>
    <row r="206" ht="15.0" customHeight="1">
      <c r="A206" s="64"/>
      <c r="B206" s="65" t="s">
        <v>267</v>
      </c>
      <c r="C206" s="66" t="s">
        <v>292</v>
      </c>
      <c r="D206" s="79">
        <v>700.0</v>
      </c>
      <c r="E206" s="67">
        <v>0.0</v>
      </c>
      <c r="F206" s="67">
        <v>180.0</v>
      </c>
      <c r="G206" s="67">
        <f>BASE!$F206-BASE!$E206</f>
        <v>180</v>
      </c>
      <c r="H206" s="68">
        <v>45082.0</v>
      </c>
      <c r="I206" s="68">
        <v>45158.0</v>
      </c>
      <c r="J206" s="69"/>
      <c r="K206" s="77" t="s">
        <v>79</v>
      </c>
      <c r="L206" s="69" t="s">
        <v>85</v>
      </c>
      <c r="M206" s="69"/>
      <c r="N206" s="69"/>
      <c r="O206" s="77" t="str">
        <f t="shared" si="3"/>
        <v>agosto</v>
      </c>
      <c r="P206" s="77" t="str">
        <f t="shared" si="4"/>
        <v>AAAA</v>
      </c>
      <c r="Q206" s="77" t="str">
        <f t="shared" si="5"/>
        <v>junho</v>
      </c>
      <c r="R206" s="77" t="str">
        <f t="shared" si="6"/>
        <v>AAAA</v>
      </c>
      <c r="S206" s="63"/>
      <c r="T206" s="63"/>
      <c r="U206" s="63"/>
      <c r="V206" s="63"/>
      <c r="W206" s="63"/>
      <c r="X206" s="63"/>
      <c r="Y206" s="63"/>
    </row>
    <row r="207" ht="15.0" customHeight="1">
      <c r="A207" s="64"/>
      <c r="B207" s="65" t="s">
        <v>267</v>
      </c>
      <c r="C207" s="66" t="s">
        <v>293</v>
      </c>
      <c r="D207" s="79"/>
      <c r="E207" s="67">
        <v>47.0</v>
      </c>
      <c r="F207" s="67">
        <v>187.0</v>
      </c>
      <c r="G207" s="67">
        <f>BASE!$F207-BASE!$E207</f>
        <v>140</v>
      </c>
      <c r="H207" s="68">
        <v>45082.0</v>
      </c>
      <c r="I207" s="68">
        <v>45158.0</v>
      </c>
      <c r="J207" s="69"/>
      <c r="K207" s="77" t="s">
        <v>79</v>
      </c>
      <c r="L207" s="69" t="s">
        <v>241</v>
      </c>
      <c r="M207" s="69"/>
      <c r="N207" s="69"/>
      <c r="O207" s="77" t="str">
        <f t="shared" si="3"/>
        <v>agosto</v>
      </c>
      <c r="P207" s="77" t="str">
        <f t="shared" si="4"/>
        <v>AAAA</v>
      </c>
      <c r="Q207" s="77" t="str">
        <f t="shared" si="5"/>
        <v>junho</v>
      </c>
      <c r="R207" s="77" t="str">
        <f t="shared" si="6"/>
        <v>AAAA</v>
      </c>
      <c r="S207" s="63"/>
      <c r="T207" s="63"/>
      <c r="U207" s="63"/>
      <c r="V207" s="63"/>
      <c r="W207" s="63"/>
      <c r="X207" s="63"/>
      <c r="Y207" s="63"/>
    </row>
    <row r="208" ht="15.0" customHeight="1">
      <c r="A208" s="64"/>
      <c r="B208" s="65" t="s">
        <v>267</v>
      </c>
      <c r="C208" s="66" t="s">
        <v>294</v>
      </c>
      <c r="D208" s="79"/>
      <c r="E208" s="67"/>
      <c r="F208" s="67">
        <v>170.0</v>
      </c>
      <c r="G208" s="67">
        <f>BASE!$F208-BASE!$E208</f>
        <v>170</v>
      </c>
      <c r="H208" s="68">
        <v>45097.0</v>
      </c>
      <c r="I208" s="68">
        <v>45158.0</v>
      </c>
      <c r="J208" s="69"/>
      <c r="K208" s="77" t="s">
        <v>79</v>
      </c>
      <c r="L208" s="69" t="s">
        <v>167</v>
      </c>
      <c r="M208" s="69"/>
      <c r="N208" s="69"/>
      <c r="O208" s="77" t="str">
        <f t="shared" si="3"/>
        <v>agosto</v>
      </c>
      <c r="P208" s="77" t="str">
        <f t="shared" si="4"/>
        <v>AAAA</v>
      </c>
      <c r="Q208" s="77" t="str">
        <f t="shared" si="5"/>
        <v>junho</v>
      </c>
      <c r="R208" s="77" t="str">
        <f t="shared" si="6"/>
        <v>AAAA</v>
      </c>
      <c r="S208" s="63"/>
      <c r="T208" s="63"/>
      <c r="U208" s="63"/>
      <c r="V208" s="63"/>
      <c r="W208" s="63"/>
      <c r="X208" s="63"/>
      <c r="Y208" s="63"/>
    </row>
    <row r="209" ht="15.0" customHeight="1">
      <c r="A209" s="64"/>
      <c r="B209" s="65" t="s">
        <v>267</v>
      </c>
      <c r="C209" s="66" t="s">
        <v>295</v>
      </c>
      <c r="D209" s="79"/>
      <c r="E209" s="67"/>
      <c r="F209" s="67">
        <v>170.0</v>
      </c>
      <c r="G209" s="67">
        <f>BASE!$F209-BASE!$E209</f>
        <v>170</v>
      </c>
      <c r="H209" s="68">
        <v>45097.0</v>
      </c>
      <c r="I209" s="68">
        <v>45158.0</v>
      </c>
      <c r="J209" s="69"/>
      <c r="K209" s="77" t="s">
        <v>79</v>
      </c>
      <c r="L209" s="69" t="s">
        <v>167</v>
      </c>
      <c r="M209" s="69"/>
      <c r="N209" s="69"/>
      <c r="O209" s="77" t="str">
        <f t="shared" si="3"/>
        <v>agosto</v>
      </c>
      <c r="P209" s="77" t="str">
        <f t="shared" si="4"/>
        <v>AAAA</v>
      </c>
      <c r="Q209" s="77" t="str">
        <f t="shared" si="5"/>
        <v>junho</v>
      </c>
      <c r="R209" s="77" t="str">
        <f t="shared" si="6"/>
        <v>AAAA</v>
      </c>
      <c r="S209" s="63"/>
      <c r="T209" s="63"/>
      <c r="U209" s="63"/>
      <c r="V209" s="63"/>
      <c r="W209" s="63"/>
      <c r="X209" s="63"/>
      <c r="Y209" s="63"/>
    </row>
    <row r="210" ht="15.0" customHeight="1">
      <c r="A210" s="64"/>
      <c r="B210" s="65" t="s">
        <v>267</v>
      </c>
      <c r="C210" s="66" t="s">
        <v>296</v>
      </c>
      <c r="D210" s="79"/>
      <c r="E210" s="67">
        <v>20.0</v>
      </c>
      <c r="F210" s="67">
        <v>170.0</v>
      </c>
      <c r="G210" s="67">
        <f>BASE!$F210-BASE!$E210</f>
        <v>150</v>
      </c>
      <c r="H210" s="68">
        <v>45097.0</v>
      </c>
      <c r="I210" s="68">
        <v>45158.0</v>
      </c>
      <c r="J210" s="69"/>
      <c r="K210" s="77" t="s">
        <v>79</v>
      </c>
      <c r="L210" s="69" t="s">
        <v>201</v>
      </c>
      <c r="M210" s="69"/>
      <c r="N210" s="69"/>
      <c r="O210" s="77" t="str">
        <f t="shared" si="3"/>
        <v>agosto</v>
      </c>
      <c r="P210" s="77" t="str">
        <f t="shared" si="4"/>
        <v>AAAA</v>
      </c>
      <c r="Q210" s="77" t="str">
        <f t="shared" si="5"/>
        <v>junho</v>
      </c>
      <c r="R210" s="77" t="str">
        <f t="shared" si="6"/>
        <v>AAAA</v>
      </c>
      <c r="S210" s="63"/>
      <c r="T210" s="63"/>
      <c r="U210" s="63"/>
      <c r="V210" s="63"/>
      <c r="W210" s="63"/>
      <c r="X210" s="63"/>
      <c r="Y210" s="63"/>
    </row>
    <row r="211" ht="15.0" customHeight="1">
      <c r="A211" s="64"/>
      <c r="B211" s="65"/>
      <c r="C211" s="66"/>
      <c r="D211" s="79"/>
      <c r="E211" s="67"/>
      <c r="F211" s="67"/>
      <c r="G211" s="67">
        <f>BASE!$F211-BASE!$E211</f>
        <v>0</v>
      </c>
      <c r="H211" s="68"/>
      <c r="I211" s="68"/>
      <c r="J211" s="69"/>
      <c r="K211" s="77" t="s">
        <v>79</v>
      </c>
      <c r="L211" s="69" t="s">
        <v>85</v>
      </c>
      <c r="M211" s="69"/>
      <c r="N211" s="69"/>
      <c r="O211" s="77" t="str">
        <f t="shared" si="3"/>
        <v/>
      </c>
      <c r="P211" s="77" t="str">
        <f t="shared" si="4"/>
        <v/>
      </c>
      <c r="Q211" s="77" t="str">
        <f t="shared" si="5"/>
        <v/>
      </c>
      <c r="R211" s="77" t="str">
        <f t="shared" si="6"/>
        <v/>
      </c>
      <c r="S211" s="63"/>
      <c r="T211" s="63"/>
      <c r="U211" s="63"/>
      <c r="V211" s="63"/>
      <c r="W211" s="63"/>
      <c r="X211" s="63"/>
      <c r="Y211" s="63"/>
    </row>
    <row r="212" ht="15.0" customHeight="1">
      <c r="A212" s="64"/>
      <c r="B212" s="65" t="s">
        <v>267</v>
      </c>
      <c r="C212" s="66" t="s">
        <v>297</v>
      </c>
      <c r="D212" s="67"/>
      <c r="E212" s="67">
        <v>30.0</v>
      </c>
      <c r="F212" s="67">
        <v>180.0</v>
      </c>
      <c r="G212" s="67">
        <f>BASE!$F212-BASE!$E212</f>
        <v>150</v>
      </c>
      <c r="H212" s="68">
        <v>45049.0</v>
      </c>
      <c r="I212" s="68">
        <v>45097.0</v>
      </c>
      <c r="J212" s="69"/>
      <c r="K212" s="77" t="s">
        <v>79</v>
      </c>
      <c r="L212" s="69" t="s">
        <v>181</v>
      </c>
      <c r="M212" s="69"/>
      <c r="N212" s="69"/>
      <c r="O212" s="77" t="str">
        <f t="shared" si="3"/>
        <v>junho</v>
      </c>
      <c r="P212" s="77" t="str">
        <f t="shared" si="4"/>
        <v>AAAA</v>
      </c>
      <c r="Q212" s="77" t="str">
        <f t="shared" si="5"/>
        <v>maio</v>
      </c>
      <c r="R212" s="77" t="str">
        <f t="shared" si="6"/>
        <v>AAAA</v>
      </c>
      <c r="S212" s="63"/>
      <c r="T212" s="63"/>
      <c r="U212" s="63"/>
      <c r="V212" s="63"/>
      <c r="W212" s="63"/>
      <c r="X212" s="63"/>
      <c r="Y212" s="63"/>
    </row>
    <row r="213" ht="15.0" customHeight="1">
      <c r="A213" s="64"/>
      <c r="B213" s="65" t="s">
        <v>267</v>
      </c>
      <c r="C213" s="66" t="s">
        <v>298</v>
      </c>
      <c r="D213" s="67"/>
      <c r="E213" s="67">
        <v>30.0</v>
      </c>
      <c r="F213" s="67">
        <v>180.0</v>
      </c>
      <c r="G213" s="67">
        <f>BASE!$F213-BASE!$E213</f>
        <v>150</v>
      </c>
      <c r="H213" s="68">
        <v>45056.0</v>
      </c>
      <c r="I213" s="68">
        <v>45097.0</v>
      </c>
      <c r="J213" s="69"/>
      <c r="K213" s="77" t="s">
        <v>79</v>
      </c>
      <c r="L213" s="69" t="s">
        <v>167</v>
      </c>
      <c r="M213" s="69"/>
      <c r="N213" s="69"/>
      <c r="O213" s="77" t="str">
        <f t="shared" si="3"/>
        <v>junho</v>
      </c>
      <c r="P213" s="77" t="str">
        <f t="shared" si="4"/>
        <v>AAAA</v>
      </c>
      <c r="Q213" s="77" t="str">
        <f t="shared" si="5"/>
        <v>maio</v>
      </c>
      <c r="R213" s="77" t="str">
        <f t="shared" si="6"/>
        <v>AAAA</v>
      </c>
      <c r="S213" s="63"/>
      <c r="T213" s="63"/>
      <c r="U213" s="63"/>
      <c r="V213" s="63"/>
      <c r="W213" s="63"/>
      <c r="X213" s="63"/>
      <c r="Y213" s="63"/>
    </row>
    <row r="214" ht="15.0" customHeight="1">
      <c r="A214" s="64"/>
      <c r="B214" s="65" t="s">
        <v>77</v>
      </c>
      <c r="C214" s="66" t="s">
        <v>299</v>
      </c>
      <c r="D214" s="79"/>
      <c r="E214" s="67">
        <v>30.0</v>
      </c>
      <c r="F214" s="67">
        <v>180.0</v>
      </c>
      <c r="G214" s="67">
        <f>BASE!$F214-BASE!$E214</f>
        <v>150</v>
      </c>
      <c r="H214" s="68">
        <v>45058.0</v>
      </c>
      <c r="I214" s="68">
        <v>45127.0</v>
      </c>
      <c r="J214" s="69"/>
      <c r="K214" s="77" t="s">
        <v>79</v>
      </c>
      <c r="L214" s="69" t="s">
        <v>167</v>
      </c>
      <c r="M214" s="69"/>
      <c r="N214" s="69"/>
      <c r="O214" s="77" t="str">
        <f t="shared" si="3"/>
        <v>julho</v>
      </c>
      <c r="P214" s="77" t="str">
        <f t="shared" si="4"/>
        <v>AAAA</v>
      </c>
      <c r="Q214" s="77" t="str">
        <f t="shared" si="5"/>
        <v>maio</v>
      </c>
      <c r="R214" s="77" t="str">
        <f t="shared" si="6"/>
        <v>AAAA</v>
      </c>
      <c r="S214" s="63"/>
      <c r="T214" s="63"/>
      <c r="U214" s="63"/>
      <c r="V214" s="63"/>
      <c r="W214" s="63"/>
      <c r="X214" s="63"/>
      <c r="Y214" s="63"/>
    </row>
    <row r="215" ht="15.0" customHeight="1">
      <c r="A215" s="64"/>
      <c r="B215" s="65" t="s">
        <v>267</v>
      </c>
      <c r="C215" s="66" t="s">
        <v>300</v>
      </c>
      <c r="D215" s="79"/>
      <c r="E215" s="67">
        <v>40.0</v>
      </c>
      <c r="F215" s="67">
        <v>220.0</v>
      </c>
      <c r="G215" s="67">
        <f>BASE!$F215-BASE!$E215</f>
        <v>180</v>
      </c>
      <c r="H215" s="68">
        <v>45064.0</v>
      </c>
      <c r="I215" s="68">
        <v>45127.0</v>
      </c>
      <c r="J215" s="69"/>
      <c r="K215" s="77" t="s">
        <v>79</v>
      </c>
      <c r="L215" s="69" t="s">
        <v>167</v>
      </c>
      <c r="M215" s="69"/>
      <c r="N215" s="69"/>
      <c r="O215" s="77" t="str">
        <f t="shared" si="3"/>
        <v>julho</v>
      </c>
      <c r="P215" s="77" t="str">
        <f t="shared" si="4"/>
        <v>AAAA</v>
      </c>
      <c r="Q215" s="77" t="str">
        <f t="shared" si="5"/>
        <v>maio</v>
      </c>
      <c r="R215" s="77" t="str">
        <f t="shared" si="6"/>
        <v>AAAA</v>
      </c>
      <c r="S215" s="63"/>
      <c r="T215" s="63"/>
      <c r="U215" s="63"/>
      <c r="V215" s="63"/>
      <c r="W215" s="63"/>
      <c r="X215" s="63"/>
      <c r="Y215" s="63"/>
    </row>
    <row r="216" ht="15.0" customHeight="1">
      <c r="A216" s="64"/>
      <c r="B216" s="65" t="s">
        <v>267</v>
      </c>
      <c r="C216" s="66" t="s">
        <v>301</v>
      </c>
      <c r="D216" s="79"/>
      <c r="E216" s="67">
        <v>30.0</v>
      </c>
      <c r="F216" s="67">
        <v>180.0</v>
      </c>
      <c r="G216" s="67">
        <f>BASE!$F216-BASE!$E216</f>
        <v>150</v>
      </c>
      <c r="H216" s="68">
        <v>45064.0</v>
      </c>
      <c r="I216" s="68">
        <v>45127.0</v>
      </c>
      <c r="J216" s="69"/>
      <c r="K216" s="77" t="s">
        <v>79</v>
      </c>
      <c r="L216" s="69" t="s">
        <v>167</v>
      </c>
      <c r="M216" s="69"/>
      <c r="N216" s="69"/>
      <c r="O216" s="77" t="str">
        <f t="shared" si="3"/>
        <v>julho</v>
      </c>
      <c r="P216" s="77" t="str">
        <f t="shared" si="4"/>
        <v>AAAA</v>
      </c>
      <c r="Q216" s="77" t="str">
        <f t="shared" si="5"/>
        <v>maio</v>
      </c>
      <c r="R216" s="77" t="str">
        <f t="shared" si="6"/>
        <v>AAAA</v>
      </c>
      <c r="S216" s="63"/>
      <c r="T216" s="63"/>
      <c r="U216" s="63"/>
      <c r="V216" s="63"/>
      <c r="W216" s="63"/>
      <c r="X216" s="63"/>
      <c r="Y216" s="63"/>
    </row>
    <row r="217" ht="15.0" customHeight="1">
      <c r="A217" s="64"/>
      <c r="B217" s="65" t="s">
        <v>267</v>
      </c>
      <c r="C217" s="66" t="s">
        <v>302</v>
      </c>
      <c r="D217" s="79"/>
      <c r="E217" s="67">
        <v>30.0</v>
      </c>
      <c r="F217" s="67">
        <v>180.0</v>
      </c>
      <c r="G217" s="67">
        <f>BASE!$F217-BASE!$E217</f>
        <v>150</v>
      </c>
      <c r="H217" s="68">
        <v>45097.0</v>
      </c>
      <c r="I217" s="68">
        <v>45127.0</v>
      </c>
      <c r="J217" s="69"/>
      <c r="K217" s="77" t="s">
        <v>79</v>
      </c>
      <c r="L217" s="69" t="s">
        <v>167</v>
      </c>
      <c r="M217" s="69"/>
      <c r="N217" s="69"/>
      <c r="O217" s="77" t="str">
        <f t="shared" si="3"/>
        <v>julho</v>
      </c>
      <c r="P217" s="77" t="str">
        <f t="shared" si="4"/>
        <v>AAAA</v>
      </c>
      <c r="Q217" s="77" t="str">
        <f t="shared" si="5"/>
        <v>junho</v>
      </c>
      <c r="R217" s="77" t="str">
        <f t="shared" si="6"/>
        <v>AAAA</v>
      </c>
      <c r="S217" s="63"/>
      <c r="T217" s="63"/>
      <c r="U217" s="63"/>
      <c r="V217" s="63"/>
      <c r="W217" s="63"/>
      <c r="X217" s="63"/>
      <c r="Y217" s="63"/>
    </row>
    <row r="218" ht="15.0" customHeight="1">
      <c r="A218" s="64"/>
      <c r="B218" s="65" t="s">
        <v>77</v>
      </c>
      <c r="C218" s="66" t="s">
        <v>303</v>
      </c>
      <c r="D218" s="79"/>
      <c r="E218" s="67"/>
      <c r="F218" s="67">
        <v>260.0</v>
      </c>
      <c r="G218" s="67">
        <f>BASE!$F218-BASE!$E218</f>
        <v>260</v>
      </c>
      <c r="H218" s="68">
        <v>45082.0</v>
      </c>
      <c r="I218" s="68">
        <v>45158.0</v>
      </c>
      <c r="J218" s="69"/>
      <c r="K218" s="77" t="s">
        <v>79</v>
      </c>
      <c r="L218" s="69" t="s">
        <v>85</v>
      </c>
      <c r="M218" s="69"/>
      <c r="N218" s="69"/>
      <c r="O218" s="77" t="str">
        <f t="shared" si="3"/>
        <v>agosto</v>
      </c>
      <c r="P218" s="77" t="str">
        <f t="shared" si="4"/>
        <v>AAAA</v>
      </c>
      <c r="Q218" s="77" t="str">
        <f t="shared" si="5"/>
        <v>junho</v>
      </c>
      <c r="R218" s="77" t="str">
        <f t="shared" si="6"/>
        <v>AAAA</v>
      </c>
      <c r="S218" s="63"/>
      <c r="T218" s="63"/>
      <c r="U218" s="63"/>
      <c r="V218" s="63"/>
      <c r="W218" s="63"/>
      <c r="X218" s="63"/>
      <c r="Y218" s="63"/>
    </row>
    <row r="219" ht="15.0" customHeight="1">
      <c r="A219" s="64"/>
      <c r="B219" s="65" t="s">
        <v>77</v>
      </c>
      <c r="C219" s="66" t="s">
        <v>304</v>
      </c>
      <c r="D219" s="67">
        <v>900.0</v>
      </c>
      <c r="E219" s="67">
        <v>30.0</v>
      </c>
      <c r="F219" s="67">
        <v>200.0</v>
      </c>
      <c r="G219" s="67">
        <f>BASE!$F219-BASE!$E219</f>
        <v>170</v>
      </c>
      <c r="H219" s="68">
        <v>45082.0</v>
      </c>
      <c r="I219" s="68">
        <v>45127.0</v>
      </c>
      <c r="J219" s="69"/>
      <c r="K219" s="77" t="s">
        <v>79</v>
      </c>
      <c r="L219" s="69" t="s">
        <v>85</v>
      </c>
      <c r="M219" s="69"/>
      <c r="N219" s="69"/>
      <c r="O219" s="77" t="str">
        <f t="shared" si="3"/>
        <v>julho</v>
      </c>
      <c r="P219" s="77" t="str">
        <f t="shared" si="4"/>
        <v>AAAA</v>
      </c>
      <c r="Q219" s="77" t="str">
        <f t="shared" si="5"/>
        <v>junho</v>
      </c>
      <c r="R219" s="77" t="str">
        <f t="shared" si="6"/>
        <v>AAAA</v>
      </c>
      <c r="S219" s="80"/>
      <c r="T219" s="80"/>
      <c r="U219" s="80"/>
      <c r="V219" s="80"/>
      <c r="W219" s="80"/>
      <c r="X219" s="80"/>
      <c r="Y219" s="80"/>
    </row>
    <row r="220" ht="15.0" customHeight="1">
      <c r="A220" s="64"/>
      <c r="B220" s="65" t="s">
        <v>77</v>
      </c>
      <c r="C220" s="66" t="s">
        <v>305</v>
      </c>
      <c r="D220" s="79"/>
      <c r="E220" s="67">
        <v>40.0</v>
      </c>
      <c r="F220" s="67">
        <v>180.0</v>
      </c>
      <c r="G220" s="67">
        <f>BASE!$F220-BASE!$E220</f>
        <v>140</v>
      </c>
      <c r="H220" s="68">
        <v>45082.0</v>
      </c>
      <c r="I220" s="68">
        <v>45127.0</v>
      </c>
      <c r="J220" s="69"/>
      <c r="K220" s="77" t="s">
        <v>79</v>
      </c>
      <c r="L220" s="69" t="s">
        <v>241</v>
      </c>
      <c r="M220" s="69"/>
      <c r="N220" s="69"/>
      <c r="O220" s="77" t="str">
        <f t="shared" si="3"/>
        <v>julho</v>
      </c>
      <c r="P220" s="77" t="str">
        <f t="shared" si="4"/>
        <v>AAAA</v>
      </c>
      <c r="Q220" s="77" t="str">
        <f t="shared" si="5"/>
        <v>junho</v>
      </c>
      <c r="R220" s="77" t="str">
        <f t="shared" si="6"/>
        <v>AAAA</v>
      </c>
      <c r="S220" s="4"/>
      <c r="T220" s="4"/>
      <c r="U220" s="4"/>
      <c r="V220" s="4"/>
      <c r="W220" s="4"/>
      <c r="X220" s="4"/>
      <c r="Y220" s="4"/>
    </row>
    <row r="221" ht="15.0" customHeight="1">
      <c r="A221" s="64"/>
      <c r="B221" s="65" t="s">
        <v>77</v>
      </c>
      <c r="C221" s="66" t="s">
        <v>306</v>
      </c>
      <c r="D221" s="79"/>
      <c r="E221" s="67">
        <v>20.0</v>
      </c>
      <c r="F221" s="67">
        <v>190.0</v>
      </c>
      <c r="G221" s="67">
        <f>BASE!$F221-BASE!$E221</f>
        <v>170</v>
      </c>
      <c r="H221" s="68">
        <v>45082.0</v>
      </c>
      <c r="I221" s="68">
        <v>45158.0</v>
      </c>
      <c r="J221" s="69"/>
      <c r="K221" s="77" t="s">
        <v>79</v>
      </c>
      <c r="L221" s="69" t="s">
        <v>167</v>
      </c>
      <c r="M221" s="69"/>
      <c r="N221" s="69"/>
      <c r="O221" s="77" t="str">
        <f t="shared" si="3"/>
        <v>agosto</v>
      </c>
      <c r="P221" s="77" t="str">
        <f t="shared" si="4"/>
        <v>AAAA</v>
      </c>
      <c r="Q221" s="77" t="str">
        <f t="shared" si="5"/>
        <v>junho</v>
      </c>
      <c r="R221" s="77" t="str">
        <f t="shared" si="6"/>
        <v>AAAA</v>
      </c>
      <c r="S221" s="4"/>
      <c r="T221" s="4"/>
      <c r="U221" s="4"/>
      <c r="V221" s="4"/>
      <c r="W221" s="4"/>
      <c r="X221" s="4"/>
      <c r="Y221" s="4"/>
    </row>
    <row r="222" ht="15.0" customHeight="1">
      <c r="A222" s="64"/>
      <c r="B222" s="65" t="s">
        <v>77</v>
      </c>
      <c r="C222" s="66" t="s">
        <v>307</v>
      </c>
      <c r="D222" s="79"/>
      <c r="E222" s="67">
        <v>12.0</v>
      </c>
      <c r="F222" s="67">
        <v>163.0</v>
      </c>
      <c r="G222" s="67">
        <f>BASE!$F222-BASE!$E222</f>
        <v>151</v>
      </c>
      <c r="H222" s="68">
        <v>45082.0</v>
      </c>
      <c r="I222" s="68">
        <v>45158.0</v>
      </c>
      <c r="J222" s="69"/>
      <c r="K222" s="77" t="s">
        <v>79</v>
      </c>
      <c r="L222" s="69" t="s">
        <v>241</v>
      </c>
      <c r="M222" s="69"/>
      <c r="N222" s="69"/>
      <c r="O222" s="77" t="str">
        <f t="shared" si="3"/>
        <v>agosto</v>
      </c>
      <c r="P222" s="77" t="str">
        <f t="shared" si="4"/>
        <v>AAAA</v>
      </c>
      <c r="Q222" s="77" t="str">
        <f t="shared" si="5"/>
        <v>junho</v>
      </c>
      <c r="R222" s="77" t="str">
        <f t="shared" si="6"/>
        <v>AAAA</v>
      </c>
      <c r="S222" s="4"/>
      <c r="T222" s="4"/>
      <c r="U222" s="4"/>
      <c r="V222" s="4"/>
      <c r="W222" s="4"/>
      <c r="X222" s="4"/>
      <c r="Y222" s="4"/>
    </row>
    <row r="223" ht="15.0" customHeight="1">
      <c r="A223" s="64"/>
      <c r="B223" s="65" t="s">
        <v>77</v>
      </c>
      <c r="C223" s="66" t="s">
        <v>308</v>
      </c>
      <c r="D223" s="79"/>
      <c r="E223" s="67"/>
      <c r="F223" s="67">
        <v>200.0</v>
      </c>
      <c r="G223" s="67">
        <f>BASE!$F223-BASE!$E223</f>
        <v>200</v>
      </c>
      <c r="H223" s="68">
        <v>45097.0</v>
      </c>
      <c r="I223" s="68">
        <v>45158.0</v>
      </c>
      <c r="J223" s="69"/>
      <c r="K223" s="77" t="s">
        <v>79</v>
      </c>
      <c r="L223" s="69" t="s">
        <v>85</v>
      </c>
      <c r="M223" s="69"/>
      <c r="N223" s="69"/>
      <c r="O223" s="77" t="str">
        <f t="shared" si="3"/>
        <v>agosto</v>
      </c>
      <c r="P223" s="77" t="str">
        <f t="shared" si="4"/>
        <v>AAAA</v>
      </c>
      <c r="Q223" s="77" t="str">
        <f t="shared" si="5"/>
        <v>junho</v>
      </c>
      <c r="R223" s="77" t="str">
        <f t="shared" si="6"/>
        <v>AAAA</v>
      </c>
      <c r="S223" s="4"/>
      <c r="T223" s="4"/>
      <c r="U223" s="4"/>
      <c r="V223" s="4"/>
      <c r="W223" s="4"/>
      <c r="X223" s="4"/>
      <c r="Y223" s="4"/>
    </row>
    <row r="224" ht="15.0" customHeight="1">
      <c r="A224" s="64"/>
      <c r="B224" s="65" t="s">
        <v>77</v>
      </c>
      <c r="C224" s="66" t="s">
        <v>309</v>
      </c>
      <c r="D224" s="79"/>
      <c r="E224" s="67"/>
      <c r="F224" s="67">
        <v>170.0</v>
      </c>
      <c r="G224" s="67">
        <f>BASE!$F224-BASE!$E224</f>
        <v>170</v>
      </c>
      <c r="H224" s="68">
        <v>45097.0</v>
      </c>
      <c r="I224" s="68">
        <v>45158.0</v>
      </c>
      <c r="J224" s="69"/>
      <c r="K224" s="77" t="s">
        <v>79</v>
      </c>
      <c r="L224" s="69" t="s">
        <v>85</v>
      </c>
      <c r="M224" s="69"/>
      <c r="N224" s="69"/>
      <c r="O224" s="77" t="str">
        <f t="shared" si="3"/>
        <v>agosto</v>
      </c>
      <c r="P224" s="77" t="str">
        <f t="shared" si="4"/>
        <v>AAAA</v>
      </c>
      <c r="Q224" s="77" t="str">
        <f t="shared" si="5"/>
        <v>junho</v>
      </c>
      <c r="R224" s="77" t="str">
        <f t="shared" si="6"/>
        <v>AAAA</v>
      </c>
      <c r="S224" s="4"/>
      <c r="T224" s="4"/>
      <c r="U224" s="4"/>
      <c r="V224" s="4"/>
      <c r="W224" s="4"/>
      <c r="X224" s="4"/>
      <c r="Y224" s="4"/>
    </row>
    <row r="225" ht="15.0" customHeight="1">
      <c r="A225" s="64"/>
      <c r="B225" s="65" t="s">
        <v>77</v>
      </c>
      <c r="C225" s="66" t="s">
        <v>310</v>
      </c>
      <c r="D225" s="79"/>
      <c r="E225" s="67">
        <v>50.0</v>
      </c>
      <c r="F225" s="67">
        <v>190.0</v>
      </c>
      <c r="G225" s="67">
        <f>BASE!$F225-BASE!$E225</f>
        <v>140</v>
      </c>
      <c r="H225" s="68">
        <v>45100.0</v>
      </c>
      <c r="I225" s="68">
        <v>45158.0</v>
      </c>
      <c r="J225" s="69"/>
      <c r="K225" s="77" t="s">
        <v>79</v>
      </c>
      <c r="L225" s="69" t="s">
        <v>167</v>
      </c>
      <c r="M225" s="69"/>
      <c r="N225" s="69"/>
      <c r="O225" s="77" t="str">
        <f t="shared" si="3"/>
        <v>agosto</v>
      </c>
      <c r="P225" s="77" t="str">
        <f t="shared" si="4"/>
        <v>AAAA</v>
      </c>
      <c r="Q225" s="77" t="str">
        <f t="shared" si="5"/>
        <v>junho</v>
      </c>
      <c r="R225" s="77" t="str">
        <f t="shared" si="6"/>
        <v>AAAA</v>
      </c>
      <c r="S225" s="4"/>
      <c r="T225" s="4"/>
      <c r="U225" s="4"/>
      <c r="V225" s="4"/>
      <c r="W225" s="4"/>
      <c r="X225" s="4"/>
      <c r="Y225" s="4"/>
    </row>
    <row r="226" ht="15.0" customHeight="1">
      <c r="A226" s="64"/>
      <c r="B226" s="65" t="s">
        <v>267</v>
      </c>
      <c r="C226" s="66" t="s">
        <v>311</v>
      </c>
      <c r="D226" s="67"/>
      <c r="E226" s="67"/>
      <c r="F226" s="67">
        <v>100.0</v>
      </c>
      <c r="G226" s="67">
        <f>BASE!$F226-BASE!$E226</f>
        <v>100</v>
      </c>
      <c r="H226" s="68">
        <v>45056.0</v>
      </c>
      <c r="I226" s="68">
        <v>45066.0</v>
      </c>
      <c r="J226" s="69"/>
      <c r="K226" s="77" t="s">
        <v>79</v>
      </c>
      <c r="L226" s="69" t="s">
        <v>167</v>
      </c>
      <c r="M226" s="69"/>
      <c r="N226" s="69"/>
      <c r="O226" s="77" t="str">
        <f t="shared" si="3"/>
        <v>maio</v>
      </c>
      <c r="P226" s="77" t="str">
        <f t="shared" si="4"/>
        <v>AAAA</v>
      </c>
      <c r="Q226" s="77" t="str">
        <f t="shared" si="5"/>
        <v>maio</v>
      </c>
      <c r="R226" s="77" t="str">
        <f t="shared" si="6"/>
        <v>AAAA</v>
      </c>
      <c r="S226" s="4"/>
      <c r="T226" s="4"/>
      <c r="U226" s="4"/>
      <c r="V226" s="4"/>
      <c r="W226" s="4"/>
      <c r="X226" s="4"/>
      <c r="Y226" s="4"/>
    </row>
    <row r="227" ht="15.0" customHeight="1">
      <c r="A227" s="64"/>
      <c r="B227" s="65" t="s">
        <v>267</v>
      </c>
      <c r="C227" s="66" t="s">
        <v>312</v>
      </c>
      <c r="D227" s="79"/>
      <c r="E227" s="67">
        <v>70.0</v>
      </c>
      <c r="F227" s="67">
        <v>300.0</v>
      </c>
      <c r="G227" s="67">
        <f>BASE!$F227-BASE!$E227</f>
        <v>230</v>
      </c>
      <c r="H227" s="68">
        <v>45112.0</v>
      </c>
      <c r="I227" s="68">
        <v>45219.0</v>
      </c>
      <c r="J227" s="69"/>
      <c r="K227" s="77" t="s">
        <v>79</v>
      </c>
      <c r="L227" s="69" t="s">
        <v>167</v>
      </c>
      <c r="M227" s="69"/>
      <c r="N227" s="69"/>
      <c r="O227" s="77" t="str">
        <f t="shared" si="3"/>
        <v>outubro</v>
      </c>
      <c r="P227" s="77" t="str">
        <f t="shared" si="4"/>
        <v>AAAA</v>
      </c>
      <c r="Q227" s="77" t="str">
        <f t="shared" si="5"/>
        <v>julho</v>
      </c>
      <c r="R227" s="77" t="str">
        <f t="shared" si="6"/>
        <v>AAAA</v>
      </c>
      <c r="S227" s="4"/>
      <c r="T227" s="4"/>
      <c r="U227" s="4"/>
      <c r="V227" s="4"/>
      <c r="W227" s="4"/>
      <c r="X227" s="4"/>
      <c r="Y227" s="4"/>
    </row>
    <row r="228" ht="15.0" customHeight="1">
      <c r="A228" s="64"/>
      <c r="B228" s="65" t="s">
        <v>267</v>
      </c>
      <c r="C228" s="66" t="s">
        <v>313</v>
      </c>
      <c r="D228" s="79"/>
      <c r="E228" s="67">
        <v>30.0</v>
      </c>
      <c r="F228" s="67">
        <v>150.0</v>
      </c>
      <c r="G228" s="67">
        <f>BASE!$F228-BASE!$E228</f>
        <v>120</v>
      </c>
      <c r="H228" s="68">
        <v>45121.0</v>
      </c>
      <c r="I228" s="68">
        <v>45189.0</v>
      </c>
      <c r="J228" s="69"/>
      <c r="K228" s="77" t="s">
        <v>79</v>
      </c>
      <c r="L228" s="69" t="s">
        <v>241</v>
      </c>
      <c r="M228" s="69"/>
      <c r="N228" s="69"/>
      <c r="O228" s="77" t="str">
        <f t="shared" si="3"/>
        <v>setembro</v>
      </c>
      <c r="P228" s="77" t="str">
        <f t="shared" si="4"/>
        <v>AAAA</v>
      </c>
      <c r="Q228" s="77" t="str">
        <f t="shared" si="5"/>
        <v>julho</v>
      </c>
      <c r="R228" s="77" t="str">
        <f t="shared" si="6"/>
        <v>AAAA</v>
      </c>
      <c r="S228" s="4"/>
      <c r="T228" s="4"/>
      <c r="U228" s="4"/>
      <c r="V228" s="4"/>
      <c r="W228" s="4"/>
      <c r="X228" s="4"/>
      <c r="Y228" s="4"/>
    </row>
    <row r="229" ht="15.0" customHeight="1">
      <c r="A229" s="64"/>
      <c r="B229" s="65" t="s">
        <v>267</v>
      </c>
      <c r="C229" s="66" t="s">
        <v>314</v>
      </c>
      <c r="D229" s="79"/>
      <c r="E229" s="67">
        <v>30.0</v>
      </c>
      <c r="F229" s="67">
        <v>230.0</v>
      </c>
      <c r="G229" s="67">
        <f>BASE!$F229-BASE!$E229</f>
        <v>200</v>
      </c>
      <c r="H229" s="68">
        <v>45121.0</v>
      </c>
      <c r="I229" s="68">
        <v>45189.0</v>
      </c>
      <c r="J229" s="69"/>
      <c r="K229" s="77" t="s">
        <v>79</v>
      </c>
      <c r="L229" s="69" t="s">
        <v>241</v>
      </c>
      <c r="M229" s="69"/>
      <c r="N229" s="69"/>
      <c r="O229" s="77" t="str">
        <f t="shared" si="3"/>
        <v>setembro</v>
      </c>
      <c r="P229" s="77" t="str">
        <f t="shared" si="4"/>
        <v>AAAA</v>
      </c>
      <c r="Q229" s="77" t="str">
        <f t="shared" si="5"/>
        <v>julho</v>
      </c>
      <c r="R229" s="77" t="str">
        <f t="shared" si="6"/>
        <v>AAAA</v>
      </c>
      <c r="S229" s="4"/>
      <c r="T229" s="4"/>
      <c r="U229" s="4"/>
      <c r="V229" s="4"/>
      <c r="W229" s="4"/>
      <c r="X229" s="4"/>
      <c r="Y229" s="4"/>
    </row>
    <row r="230" ht="15.0" customHeight="1">
      <c r="A230" s="64"/>
      <c r="B230" s="65" t="s">
        <v>267</v>
      </c>
      <c r="C230" s="66" t="s">
        <v>315</v>
      </c>
      <c r="D230" s="79"/>
      <c r="E230" s="67"/>
      <c r="F230" s="67">
        <v>150.0</v>
      </c>
      <c r="G230" s="67">
        <f>BASE!$F230-BASE!$E230</f>
        <v>150</v>
      </c>
      <c r="H230" s="68">
        <v>45125.0</v>
      </c>
      <c r="I230" s="68">
        <v>45189.0</v>
      </c>
      <c r="J230" s="69"/>
      <c r="K230" s="77" t="s">
        <v>79</v>
      </c>
      <c r="L230" s="69" t="s">
        <v>85</v>
      </c>
      <c r="M230" s="69"/>
      <c r="N230" s="69"/>
      <c r="O230" s="77" t="str">
        <f t="shared" si="3"/>
        <v>setembro</v>
      </c>
      <c r="P230" s="77" t="str">
        <f t="shared" si="4"/>
        <v>AAAA</v>
      </c>
      <c r="Q230" s="77" t="str">
        <f t="shared" si="5"/>
        <v>julho</v>
      </c>
      <c r="R230" s="77" t="str">
        <f t="shared" si="6"/>
        <v>AAAA</v>
      </c>
      <c r="S230" s="4"/>
      <c r="T230" s="4"/>
      <c r="U230" s="4"/>
      <c r="V230" s="4"/>
      <c r="W230" s="4"/>
      <c r="X230" s="4"/>
      <c r="Y230" s="4"/>
    </row>
    <row r="231" ht="14.25" customHeight="1">
      <c r="A231" s="64"/>
      <c r="B231" s="65" t="s">
        <v>267</v>
      </c>
      <c r="C231" s="66" t="s">
        <v>316</v>
      </c>
      <c r="D231" s="79"/>
      <c r="E231" s="67"/>
      <c r="F231" s="67">
        <v>190.0</v>
      </c>
      <c r="G231" s="67">
        <f>BASE!$F231-BASE!$E231</f>
        <v>190</v>
      </c>
      <c r="H231" s="68">
        <v>45112.0</v>
      </c>
      <c r="I231" s="68">
        <v>45158.0</v>
      </c>
      <c r="J231" s="69"/>
      <c r="K231" s="77" t="s">
        <v>79</v>
      </c>
      <c r="L231" s="69" t="s">
        <v>201</v>
      </c>
      <c r="M231" s="69"/>
      <c r="N231" s="69"/>
      <c r="O231" s="77" t="str">
        <f t="shared" si="3"/>
        <v>agosto</v>
      </c>
      <c r="P231" s="77" t="str">
        <f t="shared" si="4"/>
        <v>AAAA</v>
      </c>
      <c r="Q231" s="77" t="str">
        <f t="shared" si="5"/>
        <v>julho</v>
      </c>
      <c r="R231" s="77" t="str">
        <f t="shared" si="6"/>
        <v>AAAA</v>
      </c>
      <c r="S231" s="4"/>
      <c r="T231" s="4"/>
      <c r="U231" s="4"/>
      <c r="V231" s="4"/>
      <c r="W231" s="4"/>
      <c r="X231" s="4"/>
      <c r="Y231" s="4"/>
    </row>
    <row r="232" ht="15.0" customHeight="1">
      <c r="A232" s="64"/>
      <c r="B232" s="65" t="s">
        <v>317</v>
      </c>
      <c r="C232" s="66" t="s">
        <v>318</v>
      </c>
      <c r="D232" s="79"/>
      <c r="E232" s="67">
        <v>20.0</v>
      </c>
      <c r="F232" s="67">
        <v>180.0</v>
      </c>
      <c r="G232" s="67">
        <f>BASE!$F232-BASE!$E232</f>
        <v>160</v>
      </c>
      <c r="H232" s="68">
        <v>45121.0</v>
      </c>
      <c r="I232" s="68">
        <v>45158.0</v>
      </c>
      <c r="J232" s="69"/>
      <c r="K232" s="77" t="s">
        <v>79</v>
      </c>
      <c r="L232" s="69" t="s">
        <v>167</v>
      </c>
      <c r="M232" s="69"/>
      <c r="N232" s="69"/>
      <c r="O232" s="77" t="str">
        <f t="shared" si="3"/>
        <v>agosto</v>
      </c>
      <c r="P232" s="77" t="str">
        <f t="shared" si="4"/>
        <v>AAAA</v>
      </c>
      <c r="Q232" s="77" t="str">
        <f t="shared" si="5"/>
        <v>julho</v>
      </c>
      <c r="R232" s="77" t="str">
        <f t="shared" si="6"/>
        <v>AAAA</v>
      </c>
      <c r="S232" s="4"/>
      <c r="T232" s="4"/>
      <c r="U232" s="4"/>
      <c r="V232" s="4"/>
      <c r="W232" s="4"/>
      <c r="X232" s="4"/>
      <c r="Y232" s="4"/>
    </row>
    <row r="233" ht="15.0" customHeight="1">
      <c r="A233" s="64"/>
      <c r="B233" s="65" t="s">
        <v>317</v>
      </c>
      <c r="C233" s="66" t="s">
        <v>319</v>
      </c>
      <c r="D233" s="79"/>
      <c r="E233" s="67"/>
      <c r="F233" s="67">
        <v>150.0</v>
      </c>
      <c r="G233" s="67">
        <f>BASE!$F233-BASE!$E233</f>
        <v>150</v>
      </c>
      <c r="H233" s="68">
        <v>45121.0</v>
      </c>
      <c r="I233" s="68">
        <v>45158.0</v>
      </c>
      <c r="J233" s="69"/>
      <c r="K233" s="77" t="s">
        <v>79</v>
      </c>
      <c r="L233" s="69" t="s">
        <v>201</v>
      </c>
      <c r="M233" s="69"/>
      <c r="N233" s="69"/>
      <c r="O233" s="77" t="str">
        <f t="shared" si="3"/>
        <v>agosto</v>
      </c>
      <c r="P233" s="77" t="str">
        <f t="shared" si="4"/>
        <v>AAAA</v>
      </c>
      <c r="Q233" s="77" t="str">
        <f t="shared" si="5"/>
        <v>julho</v>
      </c>
      <c r="R233" s="77" t="str">
        <f t="shared" si="6"/>
        <v>AAAA</v>
      </c>
      <c r="S233" s="4"/>
      <c r="T233" s="4"/>
      <c r="U233" s="4"/>
      <c r="V233" s="4"/>
      <c r="W233" s="4"/>
      <c r="X233" s="4"/>
      <c r="Y233" s="4"/>
    </row>
    <row r="234" ht="15.0" customHeight="1">
      <c r="A234" s="64"/>
      <c r="B234" s="65" t="s">
        <v>317</v>
      </c>
      <c r="C234" s="66" t="s">
        <v>320</v>
      </c>
      <c r="D234" s="79"/>
      <c r="E234" s="67">
        <v>0.0</v>
      </c>
      <c r="F234" s="67">
        <v>169.0</v>
      </c>
      <c r="G234" s="67">
        <f>BASE!$F234-BASE!$E234</f>
        <v>169</v>
      </c>
      <c r="H234" s="68">
        <v>45112.0</v>
      </c>
      <c r="I234" s="68">
        <v>45189.0</v>
      </c>
      <c r="J234" s="69"/>
      <c r="K234" s="77" t="s">
        <v>79</v>
      </c>
      <c r="L234" s="69" t="s">
        <v>201</v>
      </c>
      <c r="M234" s="69"/>
      <c r="N234" s="69"/>
      <c r="O234" s="77" t="str">
        <f t="shared" si="3"/>
        <v>setembro</v>
      </c>
      <c r="P234" s="77" t="str">
        <f t="shared" si="4"/>
        <v>AAAA</v>
      </c>
      <c r="Q234" s="77" t="str">
        <f t="shared" si="5"/>
        <v>julho</v>
      </c>
      <c r="R234" s="77" t="str">
        <f t="shared" si="6"/>
        <v>AAAA</v>
      </c>
      <c r="S234" s="4"/>
      <c r="T234" s="4"/>
      <c r="U234" s="4"/>
      <c r="V234" s="4"/>
      <c r="W234" s="4"/>
      <c r="X234" s="4"/>
      <c r="Y234" s="4"/>
    </row>
    <row r="235" ht="15.0" customHeight="1">
      <c r="A235" s="64"/>
      <c r="B235" s="65" t="s">
        <v>317</v>
      </c>
      <c r="C235" s="66" t="s">
        <v>321</v>
      </c>
      <c r="D235" s="79"/>
      <c r="E235" s="67">
        <v>30.0</v>
      </c>
      <c r="F235" s="67">
        <v>180.0</v>
      </c>
      <c r="G235" s="67">
        <f>BASE!$F235-BASE!$E235</f>
        <v>150</v>
      </c>
      <c r="H235" s="68">
        <v>45133.0</v>
      </c>
      <c r="I235" s="68">
        <v>45158.0</v>
      </c>
      <c r="J235" s="69"/>
      <c r="K235" s="77" t="s">
        <v>79</v>
      </c>
      <c r="L235" s="69" t="s">
        <v>322</v>
      </c>
      <c r="M235" s="69"/>
      <c r="N235" s="69"/>
      <c r="O235" s="77" t="str">
        <f t="shared" si="3"/>
        <v>agosto</v>
      </c>
      <c r="P235" s="77" t="str">
        <f t="shared" si="4"/>
        <v>AAAA</v>
      </c>
      <c r="Q235" s="77" t="str">
        <f t="shared" si="5"/>
        <v>julho</v>
      </c>
      <c r="R235" s="77" t="str">
        <f t="shared" si="6"/>
        <v>AAAA</v>
      </c>
      <c r="S235" s="4"/>
      <c r="T235" s="4"/>
      <c r="U235" s="4"/>
      <c r="V235" s="4"/>
      <c r="W235" s="4"/>
      <c r="X235" s="4"/>
      <c r="Y235" s="4"/>
    </row>
    <row r="236" ht="15.0" customHeight="1">
      <c r="A236" s="64"/>
      <c r="B236" s="65" t="s">
        <v>317</v>
      </c>
      <c r="C236" s="66" t="s">
        <v>323</v>
      </c>
      <c r="D236" s="79"/>
      <c r="E236" s="67"/>
      <c r="F236" s="67">
        <v>150.0</v>
      </c>
      <c r="G236" s="67">
        <f>BASE!$F236-BASE!$E236</f>
        <v>150</v>
      </c>
      <c r="H236" s="68">
        <v>45133.0</v>
      </c>
      <c r="I236" s="68">
        <v>45219.0</v>
      </c>
      <c r="J236" s="69"/>
      <c r="K236" s="77" t="s">
        <v>79</v>
      </c>
      <c r="L236" s="69" t="s">
        <v>322</v>
      </c>
      <c r="M236" s="69"/>
      <c r="N236" s="69"/>
      <c r="O236" s="77" t="str">
        <f t="shared" si="3"/>
        <v>outubro</v>
      </c>
      <c r="P236" s="77" t="str">
        <f t="shared" si="4"/>
        <v>AAAA</v>
      </c>
      <c r="Q236" s="77" t="str">
        <f t="shared" si="5"/>
        <v>julho</v>
      </c>
      <c r="R236" s="77" t="str">
        <f t="shared" si="6"/>
        <v>AAAA</v>
      </c>
      <c r="S236" s="4"/>
      <c r="T236" s="4"/>
      <c r="U236" s="4"/>
      <c r="V236" s="4"/>
      <c r="W236" s="4"/>
      <c r="X236" s="4"/>
      <c r="Y236" s="4"/>
    </row>
    <row r="237" ht="15.0" customHeight="1">
      <c r="A237" s="64"/>
      <c r="B237" s="65" t="s">
        <v>317</v>
      </c>
      <c r="C237" s="66" t="s">
        <v>324</v>
      </c>
      <c r="D237" s="79"/>
      <c r="E237" s="67">
        <v>15.0</v>
      </c>
      <c r="F237" s="67">
        <v>170.0</v>
      </c>
      <c r="G237" s="67">
        <f>BASE!$F237-BASE!$E237</f>
        <v>155</v>
      </c>
      <c r="H237" s="68">
        <v>45133.0</v>
      </c>
      <c r="I237" s="68">
        <v>45158.0</v>
      </c>
      <c r="J237" s="69"/>
      <c r="K237" s="77" t="s">
        <v>79</v>
      </c>
      <c r="L237" s="69" t="s">
        <v>201</v>
      </c>
      <c r="M237" s="69"/>
      <c r="N237" s="69"/>
      <c r="O237" s="77" t="str">
        <f t="shared" si="3"/>
        <v>agosto</v>
      </c>
      <c r="P237" s="77" t="str">
        <f t="shared" si="4"/>
        <v>AAAA</v>
      </c>
      <c r="Q237" s="77" t="str">
        <f t="shared" si="5"/>
        <v>julho</v>
      </c>
      <c r="R237" s="77" t="str">
        <f t="shared" si="6"/>
        <v>AAAA</v>
      </c>
      <c r="S237" s="4"/>
      <c r="T237" s="4"/>
      <c r="U237" s="4"/>
      <c r="V237" s="4"/>
      <c r="W237" s="4"/>
      <c r="X237" s="4"/>
      <c r="Y237" s="4"/>
    </row>
    <row r="238" ht="15.0" customHeight="1">
      <c r="A238" s="64"/>
      <c r="B238" s="65" t="s">
        <v>77</v>
      </c>
      <c r="C238" s="66" t="s">
        <v>325</v>
      </c>
      <c r="D238" s="79"/>
      <c r="E238" s="67">
        <v>20.0</v>
      </c>
      <c r="F238" s="67">
        <v>180.0</v>
      </c>
      <c r="G238" s="67">
        <f>BASE!$F238-BASE!$E238</f>
        <v>160</v>
      </c>
      <c r="H238" s="68">
        <v>45111.0</v>
      </c>
      <c r="I238" s="68">
        <v>45189.0</v>
      </c>
      <c r="J238" s="69"/>
      <c r="K238" s="77" t="s">
        <v>79</v>
      </c>
      <c r="L238" s="69" t="s">
        <v>167</v>
      </c>
      <c r="M238" s="69"/>
      <c r="N238" s="69"/>
      <c r="O238" s="77" t="str">
        <f t="shared" si="3"/>
        <v>setembro</v>
      </c>
      <c r="P238" s="77" t="str">
        <f t="shared" si="4"/>
        <v>AAAA</v>
      </c>
      <c r="Q238" s="77" t="str">
        <f t="shared" si="5"/>
        <v>julho</v>
      </c>
      <c r="R238" s="77" t="str">
        <f t="shared" si="6"/>
        <v>AAAA</v>
      </c>
      <c r="S238" s="4"/>
      <c r="T238" s="4"/>
      <c r="U238" s="4"/>
      <c r="V238" s="4"/>
      <c r="W238" s="4"/>
      <c r="X238" s="4"/>
      <c r="Y238" s="4"/>
    </row>
    <row r="239" ht="15.0" customHeight="1">
      <c r="A239" s="64"/>
      <c r="B239" s="65" t="s">
        <v>77</v>
      </c>
      <c r="C239" s="66" t="s">
        <v>326</v>
      </c>
      <c r="D239" s="79"/>
      <c r="E239" s="67"/>
      <c r="F239" s="67">
        <v>230.0</v>
      </c>
      <c r="G239" s="67">
        <f>BASE!$F239-BASE!$E239</f>
        <v>230</v>
      </c>
      <c r="H239" s="68">
        <v>45124.0</v>
      </c>
      <c r="I239" s="68">
        <v>45189.0</v>
      </c>
      <c r="J239" s="69"/>
      <c r="K239" s="77" t="s">
        <v>79</v>
      </c>
      <c r="L239" s="69" t="s">
        <v>167</v>
      </c>
      <c r="M239" s="69"/>
      <c r="N239" s="69"/>
      <c r="O239" s="77" t="str">
        <f t="shared" si="3"/>
        <v>setembro</v>
      </c>
      <c r="P239" s="77" t="str">
        <f t="shared" si="4"/>
        <v>AAAA</v>
      </c>
      <c r="Q239" s="77" t="str">
        <f t="shared" si="5"/>
        <v>julho</v>
      </c>
      <c r="R239" s="77" t="str">
        <f t="shared" si="6"/>
        <v>AAAA</v>
      </c>
      <c r="S239" s="4"/>
      <c r="T239" s="4"/>
      <c r="U239" s="4"/>
      <c r="V239" s="4"/>
      <c r="W239" s="4"/>
      <c r="X239" s="4"/>
      <c r="Y239" s="4"/>
    </row>
    <row r="240" ht="15.0" customHeight="1">
      <c r="A240" s="64"/>
      <c r="B240" s="65" t="s">
        <v>77</v>
      </c>
      <c r="C240" s="66" t="s">
        <v>327</v>
      </c>
      <c r="D240" s="79"/>
      <c r="E240" s="67"/>
      <c r="F240" s="67">
        <v>150.0</v>
      </c>
      <c r="G240" s="67">
        <f>BASE!$F240-BASE!$E240</f>
        <v>150</v>
      </c>
      <c r="H240" s="68">
        <v>45125.0</v>
      </c>
      <c r="I240" s="68">
        <v>45189.0</v>
      </c>
      <c r="J240" s="69"/>
      <c r="K240" s="77" t="s">
        <v>79</v>
      </c>
      <c r="L240" s="69" t="s">
        <v>85</v>
      </c>
      <c r="M240" s="69"/>
      <c r="N240" s="69"/>
      <c r="O240" s="77" t="str">
        <f t="shared" si="3"/>
        <v>setembro</v>
      </c>
      <c r="P240" s="77" t="str">
        <f t="shared" si="4"/>
        <v>AAAA</v>
      </c>
      <c r="Q240" s="77" t="str">
        <f t="shared" si="5"/>
        <v>julho</v>
      </c>
      <c r="R240" s="77" t="str">
        <f t="shared" si="6"/>
        <v>AAAA</v>
      </c>
      <c r="S240" s="4"/>
      <c r="T240" s="4"/>
      <c r="U240" s="4"/>
      <c r="V240" s="4"/>
      <c r="W240" s="4"/>
      <c r="X240" s="4"/>
      <c r="Y240" s="4"/>
    </row>
    <row r="241" ht="15.0" customHeight="1">
      <c r="A241" s="64"/>
      <c r="B241" s="65" t="s">
        <v>77</v>
      </c>
      <c r="C241" s="66" t="s">
        <v>328</v>
      </c>
      <c r="D241" s="79"/>
      <c r="E241" s="67"/>
      <c r="F241" s="67">
        <v>130.0</v>
      </c>
      <c r="G241" s="67">
        <f>BASE!$F241-BASE!$E241</f>
        <v>130</v>
      </c>
      <c r="H241" s="68">
        <v>45112.0</v>
      </c>
      <c r="I241" s="68">
        <v>45189.0</v>
      </c>
      <c r="J241" s="69"/>
      <c r="K241" s="77" t="s">
        <v>79</v>
      </c>
      <c r="L241" s="69" t="s">
        <v>201</v>
      </c>
      <c r="M241" s="69"/>
      <c r="N241" s="69"/>
      <c r="O241" s="77" t="str">
        <f t="shared" si="3"/>
        <v>setembro</v>
      </c>
      <c r="P241" s="77" t="str">
        <f t="shared" si="4"/>
        <v>AAAA</v>
      </c>
      <c r="Q241" s="77" t="str">
        <f t="shared" si="5"/>
        <v>julho</v>
      </c>
      <c r="R241" s="77" t="str">
        <f t="shared" si="6"/>
        <v>AAAA</v>
      </c>
      <c r="S241" s="4"/>
      <c r="T241" s="4"/>
      <c r="U241" s="4"/>
      <c r="V241" s="4"/>
      <c r="W241" s="4"/>
      <c r="X241" s="4"/>
      <c r="Y241" s="4"/>
    </row>
    <row r="242" ht="15.0" customHeight="1">
      <c r="A242" s="64"/>
      <c r="B242" s="65" t="s">
        <v>77</v>
      </c>
      <c r="C242" s="66" t="s">
        <v>329</v>
      </c>
      <c r="D242" s="79"/>
      <c r="E242" s="67">
        <v>125.0</v>
      </c>
      <c r="F242" s="67">
        <v>365.0</v>
      </c>
      <c r="G242" s="67">
        <f>BASE!$F242-BASE!$E242</f>
        <v>240</v>
      </c>
      <c r="H242" s="68">
        <v>45112.0</v>
      </c>
      <c r="I242" s="68">
        <v>45189.0</v>
      </c>
      <c r="J242" s="69"/>
      <c r="K242" s="77" t="s">
        <v>79</v>
      </c>
      <c r="L242" s="69" t="s">
        <v>201</v>
      </c>
      <c r="M242" s="69"/>
      <c r="N242" s="69"/>
      <c r="O242" s="77" t="str">
        <f t="shared" si="3"/>
        <v>setembro</v>
      </c>
      <c r="P242" s="77" t="str">
        <f t="shared" si="4"/>
        <v>AAAA</v>
      </c>
      <c r="Q242" s="77" t="str">
        <f t="shared" si="5"/>
        <v>julho</v>
      </c>
      <c r="R242" s="77" t="str">
        <f t="shared" si="6"/>
        <v>AAAA</v>
      </c>
      <c r="S242" s="4"/>
      <c r="T242" s="4"/>
      <c r="U242" s="4"/>
      <c r="V242" s="4"/>
      <c r="W242" s="4"/>
      <c r="X242" s="4"/>
      <c r="Y242" s="4"/>
    </row>
    <row r="243" ht="15.0" customHeight="1">
      <c r="A243" s="64"/>
      <c r="B243" s="65" t="s">
        <v>77</v>
      </c>
      <c r="C243" s="66" t="s">
        <v>330</v>
      </c>
      <c r="D243" s="79"/>
      <c r="E243" s="67"/>
      <c r="F243" s="67">
        <v>230.0</v>
      </c>
      <c r="G243" s="67">
        <f>BASE!$F243-BASE!$E243</f>
        <v>230</v>
      </c>
      <c r="H243" s="68">
        <v>45133.0</v>
      </c>
      <c r="I243" s="68">
        <v>45189.0</v>
      </c>
      <c r="J243" s="69"/>
      <c r="K243" s="77" t="s">
        <v>79</v>
      </c>
      <c r="L243" s="69" t="s">
        <v>167</v>
      </c>
      <c r="M243" s="69"/>
      <c r="N243" s="69"/>
      <c r="O243" s="77" t="str">
        <f t="shared" si="3"/>
        <v>setembro</v>
      </c>
      <c r="P243" s="77" t="str">
        <f t="shared" si="4"/>
        <v>AAAA</v>
      </c>
      <c r="Q243" s="77" t="str">
        <f t="shared" si="5"/>
        <v>julho</v>
      </c>
      <c r="R243" s="77" t="str">
        <f t="shared" si="6"/>
        <v>AAAA</v>
      </c>
      <c r="S243" s="4"/>
      <c r="T243" s="4"/>
      <c r="U243" s="4"/>
      <c r="V243" s="4"/>
      <c r="W243" s="4"/>
      <c r="X243" s="4"/>
      <c r="Y243" s="4"/>
    </row>
    <row r="244" ht="15.0" customHeight="1">
      <c r="A244" s="64"/>
      <c r="B244" s="65" t="s">
        <v>77</v>
      </c>
      <c r="C244" s="81" t="s">
        <v>331</v>
      </c>
      <c r="D244" s="82"/>
      <c r="E244" s="75">
        <v>15.0</v>
      </c>
      <c r="F244" s="75">
        <v>190.0</v>
      </c>
      <c r="G244" s="67">
        <f>BASE!$F244-BASE!$E244</f>
        <v>175</v>
      </c>
      <c r="H244" s="68">
        <v>45133.0</v>
      </c>
      <c r="I244" s="68">
        <v>45189.0</v>
      </c>
      <c r="J244" s="77"/>
      <c r="K244" s="77" t="s">
        <v>79</v>
      </c>
      <c r="L244" s="69" t="s">
        <v>85</v>
      </c>
      <c r="M244" s="69"/>
      <c r="N244" s="69"/>
      <c r="O244" s="77" t="str">
        <f t="shared" si="3"/>
        <v>setembro</v>
      </c>
      <c r="P244" s="77" t="str">
        <f t="shared" si="4"/>
        <v>AAAA</v>
      </c>
      <c r="Q244" s="77" t="str">
        <f t="shared" si="5"/>
        <v>julho</v>
      </c>
      <c r="R244" s="77" t="str">
        <f t="shared" si="6"/>
        <v>AAAA</v>
      </c>
      <c r="S244" s="4"/>
      <c r="T244" s="4"/>
      <c r="U244" s="4"/>
      <c r="V244" s="4"/>
      <c r="W244" s="4"/>
      <c r="X244" s="4"/>
      <c r="Y244" s="4"/>
    </row>
    <row r="245" ht="15.0" customHeight="1">
      <c r="A245" s="64"/>
      <c r="B245" s="65" t="s">
        <v>77</v>
      </c>
      <c r="C245" s="66" t="s">
        <v>332</v>
      </c>
      <c r="D245" s="79"/>
      <c r="E245" s="67"/>
      <c r="F245" s="67">
        <v>150.0</v>
      </c>
      <c r="G245" s="67">
        <f>BASE!$F245-BASE!$E245</f>
        <v>150</v>
      </c>
      <c r="H245" s="68">
        <v>45149.0</v>
      </c>
      <c r="I245" s="83">
        <v>45189.0</v>
      </c>
      <c r="J245" s="69"/>
      <c r="K245" s="77" t="s">
        <v>79</v>
      </c>
      <c r="L245" s="84" t="s">
        <v>167</v>
      </c>
      <c r="M245" s="69"/>
      <c r="N245" s="69"/>
      <c r="O245" s="77" t="str">
        <f t="shared" si="3"/>
        <v>setembro</v>
      </c>
      <c r="P245" s="77" t="str">
        <f t="shared" si="4"/>
        <v>AAAA</v>
      </c>
      <c r="Q245" s="77" t="str">
        <f t="shared" si="5"/>
        <v>agosto</v>
      </c>
      <c r="R245" s="77" t="str">
        <f t="shared" si="6"/>
        <v>AAAA</v>
      </c>
      <c r="S245" s="4"/>
      <c r="T245" s="4"/>
      <c r="U245" s="4"/>
      <c r="V245" s="4"/>
      <c r="W245" s="4"/>
      <c r="X245" s="4"/>
      <c r="Y245" s="4"/>
    </row>
    <row r="246" ht="15.0" customHeight="1">
      <c r="A246" s="64"/>
      <c r="B246" s="65" t="s">
        <v>77</v>
      </c>
      <c r="C246" s="66" t="s">
        <v>333</v>
      </c>
      <c r="D246" s="79"/>
      <c r="E246" s="67"/>
      <c r="F246" s="67">
        <v>150.0</v>
      </c>
      <c r="G246" s="67">
        <f>BASE!$F246-BASE!$E246</f>
        <v>150</v>
      </c>
      <c r="H246" s="68">
        <v>45149.0</v>
      </c>
      <c r="I246" s="83">
        <v>45189.0</v>
      </c>
      <c r="J246" s="69"/>
      <c r="K246" s="77" t="s">
        <v>79</v>
      </c>
      <c r="L246" s="84" t="s">
        <v>167</v>
      </c>
      <c r="M246" s="69"/>
      <c r="N246" s="69"/>
      <c r="O246" s="77" t="str">
        <f t="shared" si="3"/>
        <v>setembro</v>
      </c>
      <c r="P246" s="77" t="str">
        <f t="shared" si="4"/>
        <v>AAAA</v>
      </c>
      <c r="Q246" s="77" t="str">
        <f t="shared" si="5"/>
        <v>agosto</v>
      </c>
      <c r="R246" s="77" t="str">
        <f t="shared" si="6"/>
        <v>AAAA</v>
      </c>
      <c r="S246" s="4"/>
      <c r="T246" s="4"/>
      <c r="U246" s="4"/>
      <c r="V246" s="4"/>
      <c r="W246" s="4"/>
      <c r="X246" s="4"/>
      <c r="Y246" s="4"/>
    </row>
    <row r="247" ht="15.0" customHeight="1">
      <c r="A247" s="64"/>
      <c r="B247" s="65" t="s">
        <v>77</v>
      </c>
      <c r="C247" s="66" t="s">
        <v>334</v>
      </c>
      <c r="D247" s="79"/>
      <c r="E247" s="67">
        <v>11.9</v>
      </c>
      <c r="F247" s="67">
        <v>187.0</v>
      </c>
      <c r="G247" s="67">
        <f>BASE!$F247-BASE!$E247</f>
        <v>175.1</v>
      </c>
      <c r="H247" s="68">
        <v>45140.0</v>
      </c>
      <c r="I247" s="68">
        <v>45219.0</v>
      </c>
      <c r="J247" s="69"/>
      <c r="K247" s="77" t="s">
        <v>79</v>
      </c>
      <c r="L247" s="69" t="s">
        <v>241</v>
      </c>
      <c r="M247" s="69"/>
      <c r="N247" s="69"/>
      <c r="O247" s="77" t="str">
        <f t="shared" si="3"/>
        <v>outubro</v>
      </c>
      <c r="P247" s="77" t="str">
        <f t="shared" si="4"/>
        <v>AAAA</v>
      </c>
      <c r="Q247" s="77" t="str">
        <f t="shared" si="5"/>
        <v>agosto</v>
      </c>
      <c r="R247" s="77" t="str">
        <f t="shared" si="6"/>
        <v>AAAA</v>
      </c>
      <c r="S247" s="4"/>
      <c r="T247" s="4"/>
      <c r="U247" s="4"/>
      <c r="V247" s="4"/>
      <c r="W247" s="4"/>
      <c r="X247" s="4"/>
      <c r="Y247" s="4"/>
    </row>
    <row r="248" ht="15.0" customHeight="1">
      <c r="A248" s="64"/>
      <c r="B248" s="65" t="s">
        <v>267</v>
      </c>
      <c r="C248" s="66" t="s">
        <v>335</v>
      </c>
      <c r="D248" s="79"/>
      <c r="E248" s="67"/>
      <c r="F248" s="67">
        <v>445.0</v>
      </c>
      <c r="G248" s="67">
        <f>BASE!$F248-BASE!$E248</f>
        <v>445</v>
      </c>
      <c r="H248" s="68">
        <v>45140.0</v>
      </c>
      <c r="I248" s="68">
        <v>45219.0</v>
      </c>
      <c r="J248" s="69"/>
      <c r="K248" s="77" t="s">
        <v>79</v>
      </c>
      <c r="L248" s="69" t="s">
        <v>85</v>
      </c>
      <c r="M248" s="69"/>
      <c r="N248" s="69"/>
      <c r="O248" s="77" t="str">
        <f t="shared" si="3"/>
        <v>outubro</v>
      </c>
      <c r="P248" s="77" t="str">
        <f t="shared" si="4"/>
        <v>AAAA</v>
      </c>
      <c r="Q248" s="77" t="str">
        <f t="shared" si="5"/>
        <v>agosto</v>
      </c>
      <c r="R248" s="77" t="str">
        <f t="shared" si="6"/>
        <v>AAAA</v>
      </c>
      <c r="S248" s="4"/>
      <c r="T248" s="4"/>
      <c r="U248" s="4"/>
      <c r="V248" s="4"/>
      <c r="W248" s="4"/>
      <c r="X248" s="4"/>
      <c r="Y248" s="4"/>
    </row>
    <row r="249" ht="15.0" customHeight="1">
      <c r="A249" s="64"/>
      <c r="B249" s="65" t="s">
        <v>267</v>
      </c>
      <c r="C249" s="66" t="s">
        <v>336</v>
      </c>
      <c r="D249" s="79"/>
      <c r="E249" s="67"/>
      <c r="F249" s="67">
        <v>360.0</v>
      </c>
      <c r="G249" s="67">
        <f>BASE!$F249-BASE!$E249</f>
        <v>360</v>
      </c>
      <c r="H249" s="68">
        <v>45149.0</v>
      </c>
      <c r="I249" s="68">
        <v>45189.0</v>
      </c>
      <c r="J249" s="69"/>
      <c r="K249" s="77" t="s">
        <v>79</v>
      </c>
      <c r="L249" s="69" t="s">
        <v>85</v>
      </c>
      <c r="M249" s="69"/>
      <c r="N249" s="69"/>
      <c r="O249" s="77" t="str">
        <f t="shared" si="3"/>
        <v>setembro</v>
      </c>
      <c r="P249" s="77" t="str">
        <f t="shared" si="4"/>
        <v>AAAA</v>
      </c>
      <c r="Q249" s="77" t="str">
        <f t="shared" si="5"/>
        <v>agosto</v>
      </c>
      <c r="R249" s="77" t="str">
        <f t="shared" si="6"/>
        <v>AAAA</v>
      </c>
      <c r="S249" s="4"/>
      <c r="T249" s="4"/>
      <c r="U249" s="4"/>
      <c r="V249" s="4"/>
      <c r="W249" s="4"/>
      <c r="X249" s="4"/>
      <c r="Y249" s="4"/>
    </row>
    <row r="250" ht="15.0" customHeight="1">
      <c r="A250" s="64"/>
      <c r="B250" s="65" t="s">
        <v>267</v>
      </c>
      <c r="C250" s="66" t="s">
        <v>337</v>
      </c>
      <c r="D250" s="79"/>
      <c r="E250" s="67"/>
      <c r="F250" s="67">
        <v>230.0</v>
      </c>
      <c r="G250" s="67">
        <f>BASE!$F250-BASE!$E250</f>
        <v>230</v>
      </c>
      <c r="H250" s="68">
        <v>45149.0</v>
      </c>
      <c r="I250" s="68">
        <v>45219.0</v>
      </c>
      <c r="J250" s="69"/>
      <c r="K250" s="77" t="s">
        <v>79</v>
      </c>
      <c r="L250" s="69" t="s">
        <v>167</v>
      </c>
      <c r="M250" s="69"/>
      <c r="N250" s="69"/>
      <c r="O250" s="77" t="str">
        <f t="shared" si="3"/>
        <v>outubro</v>
      </c>
      <c r="P250" s="77" t="str">
        <f t="shared" si="4"/>
        <v>AAAA</v>
      </c>
      <c r="Q250" s="77" t="str">
        <f t="shared" si="5"/>
        <v>agosto</v>
      </c>
      <c r="R250" s="77" t="str">
        <f t="shared" si="6"/>
        <v>AAAA</v>
      </c>
      <c r="S250" s="4"/>
      <c r="T250" s="4"/>
      <c r="U250" s="4"/>
      <c r="V250" s="4"/>
      <c r="W250" s="4"/>
      <c r="X250" s="4"/>
      <c r="Y250" s="4"/>
    </row>
    <row r="251" ht="15.0" customHeight="1">
      <c r="A251" s="64"/>
      <c r="B251" s="65" t="s">
        <v>77</v>
      </c>
      <c r="C251" s="66" t="s">
        <v>338</v>
      </c>
      <c r="D251" s="79"/>
      <c r="E251" s="67">
        <v>12.0</v>
      </c>
      <c r="F251" s="67">
        <v>163.0</v>
      </c>
      <c r="G251" s="67">
        <f>BASE!$F251-BASE!$E251</f>
        <v>151</v>
      </c>
      <c r="H251" s="68">
        <v>45140.0</v>
      </c>
      <c r="I251" s="68">
        <v>45219.0</v>
      </c>
      <c r="J251" s="69"/>
      <c r="K251" s="77" t="s">
        <v>79</v>
      </c>
      <c r="L251" s="69" t="s">
        <v>241</v>
      </c>
      <c r="M251" s="69"/>
      <c r="N251" s="69"/>
      <c r="O251" s="77" t="str">
        <f t="shared" si="3"/>
        <v>outubro</v>
      </c>
      <c r="P251" s="77" t="str">
        <f t="shared" si="4"/>
        <v>AAAA</v>
      </c>
      <c r="Q251" s="77" t="str">
        <f t="shared" si="5"/>
        <v>agosto</v>
      </c>
      <c r="R251" s="77" t="str">
        <f t="shared" si="6"/>
        <v>AAAA</v>
      </c>
      <c r="S251" s="4"/>
      <c r="T251" s="4"/>
      <c r="U251" s="4"/>
      <c r="V251" s="4"/>
      <c r="W251" s="4"/>
      <c r="X251" s="4"/>
      <c r="Y251" s="4"/>
    </row>
    <row r="252" ht="15.0" customHeight="1">
      <c r="A252" s="64"/>
      <c r="B252" s="65" t="s">
        <v>77</v>
      </c>
      <c r="C252" s="66" t="s">
        <v>339</v>
      </c>
      <c r="D252" s="79"/>
      <c r="E252" s="67"/>
      <c r="F252" s="67">
        <v>251.0</v>
      </c>
      <c r="G252" s="67">
        <f>BASE!$F252-BASE!$E252</f>
        <v>251</v>
      </c>
      <c r="H252" s="68">
        <v>45149.0</v>
      </c>
      <c r="I252" s="83">
        <v>45189.0</v>
      </c>
      <c r="J252" s="69"/>
      <c r="K252" s="77" t="s">
        <v>79</v>
      </c>
      <c r="L252" s="84" t="s">
        <v>85</v>
      </c>
      <c r="M252" s="69"/>
      <c r="N252" s="69"/>
      <c r="O252" s="77" t="str">
        <f t="shared" si="3"/>
        <v>setembro</v>
      </c>
      <c r="P252" s="77" t="str">
        <f t="shared" si="4"/>
        <v>AAAA</v>
      </c>
      <c r="Q252" s="77" t="str">
        <f t="shared" si="5"/>
        <v>agosto</v>
      </c>
      <c r="R252" s="77" t="str">
        <f t="shared" si="6"/>
        <v>AAAA</v>
      </c>
      <c r="S252" s="4"/>
      <c r="T252" s="4"/>
      <c r="U252" s="4"/>
      <c r="V252" s="4"/>
      <c r="W252" s="4"/>
      <c r="X252" s="4"/>
      <c r="Y252" s="4"/>
    </row>
    <row r="253" ht="15.0" customHeight="1">
      <c r="A253" s="64"/>
      <c r="B253" s="65" t="s">
        <v>77</v>
      </c>
      <c r="C253" s="66" t="s">
        <v>340</v>
      </c>
      <c r="D253" s="79"/>
      <c r="E253" s="67"/>
      <c r="F253" s="67">
        <v>175.0</v>
      </c>
      <c r="G253" s="67">
        <f>BASE!$F253-BASE!$E253</f>
        <v>175</v>
      </c>
      <c r="H253" s="68">
        <v>45140.0</v>
      </c>
      <c r="I253" s="68">
        <v>45219.0</v>
      </c>
      <c r="J253" s="69"/>
      <c r="K253" s="77" t="s">
        <v>79</v>
      </c>
      <c r="L253" s="69" t="s">
        <v>201</v>
      </c>
      <c r="M253" s="69"/>
      <c r="N253" s="69"/>
      <c r="O253" s="77" t="str">
        <f t="shared" si="3"/>
        <v>outubro</v>
      </c>
      <c r="P253" s="77" t="str">
        <f t="shared" si="4"/>
        <v>AAAA</v>
      </c>
      <c r="Q253" s="77" t="str">
        <f t="shared" si="5"/>
        <v>agosto</v>
      </c>
      <c r="R253" s="77" t="str">
        <f t="shared" si="6"/>
        <v>AAAA</v>
      </c>
      <c r="S253" s="4"/>
      <c r="T253" s="4"/>
      <c r="U253" s="4"/>
      <c r="V253" s="4"/>
      <c r="W253" s="4"/>
      <c r="X253" s="4"/>
      <c r="Y253" s="4"/>
    </row>
    <row r="254" ht="15.0" customHeight="1">
      <c r="A254" s="64"/>
      <c r="B254" s="65" t="s">
        <v>77</v>
      </c>
      <c r="C254" s="66" t="s">
        <v>341</v>
      </c>
      <c r="D254" s="79"/>
      <c r="E254" s="67"/>
      <c r="F254" s="67">
        <v>170.0</v>
      </c>
      <c r="G254" s="67">
        <f>BASE!$F254-BASE!$E254</f>
        <v>170</v>
      </c>
      <c r="H254" s="68">
        <v>45149.0</v>
      </c>
      <c r="I254" s="83">
        <v>45219.0</v>
      </c>
      <c r="J254" s="69"/>
      <c r="K254" s="77" t="s">
        <v>79</v>
      </c>
      <c r="L254" s="69" t="s">
        <v>201</v>
      </c>
      <c r="M254" s="69"/>
      <c r="N254" s="69"/>
      <c r="O254" s="77" t="str">
        <f t="shared" si="3"/>
        <v>outubro</v>
      </c>
      <c r="P254" s="77" t="str">
        <f t="shared" si="4"/>
        <v>AAAA</v>
      </c>
      <c r="Q254" s="77" t="str">
        <f t="shared" si="5"/>
        <v>agosto</v>
      </c>
      <c r="R254" s="77" t="str">
        <f t="shared" si="6"/>
        <v>AAAA</v>
      </c>
      <c r="S254" s="4"/>
      <c r="T254" s="4"/>
      <c r="U254" s="4"/>
      <c r="V254" s="4"/>
      <c r="W254" s="4"/>
      <c r="X254" s="4"/>
      <c r="Y254" s="4"/>
    </row>
    <row r="255" ht="15.0" customHeight="1">
      <c r="A255" s="64"/>
      <c r="B255" s="65" t="s">
        <v>77</v>
      </c>
      <c r="C255" s="66" t="s">
        <v>342</v>
      </c>
      <c r="D255" s="79"/>
      <c r="E255" s="67"/>
      <c r="F255" s="67">
        <v>150.0</v>
      </c>
      <c r="G255" s="67">
        <f>BASE!$F255-BASE!$E255</f>
        <v>150</v>
      </c>
      <c r="H255" s="68">
        <v>45149.0</v>
      </c>
      <c r="I255" s="83">
        <v>45219.0</v>
      </c>
      <c r="J255" s="69"/>
      <c r="K255" s="77" t="s">
        <v>79</v>
      </c>
      <c r="L255" s="84" t="s">
        <v>343</v>
      </c>
      <c r="M255" s="69"/>
      <c r="N255" s="69"/>
      <c r="O255" s="77" t="str">
        <f t="shared" si="3"/>
        <v>outubro</v>
      </c>
      <c r="P255" s="77" t="str">
        <f t="shared" si="4"/>
        <v>AAAA</v>
      </c>
      <c r="Q255" s="77" t="str">
        <f t="shared" si="5"/>
        <v>agosto</v>
      </c>
      <c r="R255" s="77" t="str">
        <f t="shared" si="6"/>
        <v>AAAA</v>
      </c>
      <c r="S255" s="4"/>
      <c r="T255" s="4"/>
      <c r="U255" s="4"/>
      <c r="V255" s="4"/>
      <c r="W255" s="4"/>
      <c r="X255" s="4"/>
      <c r="Y255" s="4"/>
    </row>
    <row r="256" ht="15.0" customHeight="1">
      <c r="A256" s="64"/>
      <c r="B256" s="65" t="s">
        <v>317</v>
      </c>
      <c r="C256" s="66" t="s">
        <v>344</v>
      </c>
      <c r="D256" s="79"/>
      <c r="E256" s="67"/>
      <c r="F256" s="67">
        <v>250.0</v>
      </c>
      <c r="G256" s="67">
        <f>BASE!$F256-BASE!$E256</f>
        <v>250</v>
      </c>
      <c r="H256" s="68">
        <v>45149.0</v>
      </c>
      <c r="I256" s="83">
        <v>45219.0</v>
      </c>
      <c r="J256" s="69"/>
      <c r="K256" s="77" t="s">
        <v>79</v>
      </c>
      <c r="L256" s="69" t="s">
        <v>201</v>
      </c>
      <c r="M256" s="69"/>
      <c r="N256" s="69"/>
      <c r="O256" s="77" t="str">
        <f t="shared" si="3"/>
        <v>outubro</v>
      </c>
      <c r="P256" s="77" t="str">
        <f t="shared" si="4"/>
        <v>AAAA</v>
      </c>
      <c r="Q256" s="77" t="str">
        <f t="shared" si="5"/>
        <v>agosto</v>
      </c>
      <c r="R256" s="77" t="str">
        <f t="shared" si="6"/>
        <v>AAAA</v>
      </c>
      <c r="S256" s="4"/>
      <c r="T256" s="4"/>
      <c r="U256" s="4"/>
      <c r="V256" s="4"/>
      <c r="W256" s="4"/>
      <c r="X256" s="4"/>
      <c r="Y256" s="4"/>
    </row>
    <row r="257" ht="15.0" customHeight="1">
      <c r="A257" s="64"/>
      <c r="B257" s="65" t="s">
        <v>317</v>
      </c>
      <c r="C257" s="66" t="s">
        <v>345</v>
      </c>
      <c r="D257" s="79"/>
      <c r="E257" s="67"/>
      <c r="F257" s="67">
        <v>150.0</v>
      </c>
      <c r="G257" s="67">
        <f>BASE!$F257-BASE!$E257</f>
        <v>150</v>
      </c>
      <c r="H257" s="68">
        <v>45149.0</v>
      </c>
      <c r="I257" s="83">
        <v>45189.0</v>
      </c>
      <c r="J257" s="69"/>
      <c r="K257" s="77" t="s">
        <v>79</v>
      </c>
      <c r="L257" s="69" t="s">
        <v>201</v>
      </c>
      <c r="M257" s="69"/>
      <c r="N257" s="69"/>
      <c r="O257" s="77" t="str">
        <f t="shared" si="3"/>
        <v>setembro</v>
      </c>
      <c r="P257" s="77" t="str">
        <f t="shared" si="4"/>
        <v>AAAA</v>
      </c>
      <c r="Q257" s="77" t="str">
        <f t="shared" si="5"/>
        <v>agosto</v>
      </c>
      <c r="R257" s="77" t="str">
        <f t="shared" si="6"/>
        <v>AAAA</v>
      </c>
      <c r="S257" s="63"/>
      <c r="T257" s="63"/>
      <c r="U257" s="63"/>
      <c r="V257" s="63"/>
      <c r="W257" s="63"/>
      <c r="X257" s="63"/>
      <c r="Y257" s="63"/>
    </row>
    <row r="258" ht="15.0" customHeight="1">
      <c r="A258" s="73"/>
      <c r="B258" s="77" t="s">
        <v>317</v>
      </c>
      <c r="C258" s="81" t="s">
        <v>346</v>
      </c>
      <c r="D258" s="82"/>
      <c r="E258" s="75">
        <v>30.0</v>
      </c>
      <c r="F258" s="75">
        <v>180.0</v>
      </c>
      <c r="G258" s="67">
        <f>BASE!$F258-BASE!$E258</f>
        <v>150</v>
      </c>
      <c r="H258" s="68">
        <v>45149.0</v>
      </c>
      <c r="I258" s="83">
        <v>45219.0</v>
      </c>
      <c r="J258" s="69"/>
      <c r="K258" s="77" t="s">
        <v>79</v>
      </c>
      <c r="L258" s="69" t="s">
        <v>322</v>
      </c>
      <c r="M258" s="69"/>
      <c r="N258" s="69"/>
      <c r="O258" s="77" t="str">
        <f t="shared" si="3"/>
        <v>outubro</v>
      </c>
      <c r="P258" s="77" t="str">
        <f t="shared" si="4"/>
        <v>AAAA</v>
      </c>
      <c r="Q258" s="77" t="str">
        <f t="shared" si="5"/>
        <v>agosto</v>
      </c>
      <c r="R258" s="77" t="str">
        <f t="shared" si="6"/>
        <v>AAAA</v>
      </c>
      <c r="S258" s="63"/>
      <c r="T258" s="63"/>
      <c r="U258" s="63"/>
      <c r="V258" s="63"/>
      <c r="W258" s="63"/>
      <c r="X258" s="63"/>
      <c r="Y258" s="63"/>
    </row>
    <row r="259" ht="15.0" customHeight="1">
      <c r="A259" s="73"/>
      <c r="B259" s="77" t="s">
        <v>317</v>
      </c>
      <c r="C259" s="81" t="s">
        <v>347</v>
      </c>
      <c r="D259" s="82"/>
      <c r="E259" s="75"/>
      <c r="F259" s="75">
        <v>280.0</v>
      </c>
      <c r="G259" s="75">
        <f>BASE!$F259-BASE!$E259</f>
        <v>280</v>
      </c>
      <c r="H259" s="76">
        <v>45168.0</v>
      </c>
      <c r="I259" s="83">
        <v>45219.0</v>
      </c>
      <c r="J259" s="77"/>
      <c r="K259" s="77" t="s">
        <v>79</v>
      </c>
      <c r="L259" s="77" t="s">
        <v>85</v>
      </c>
      <c r="M259" s="77"/>
      <c r="N259" s="77"/>
      <c r="O259" s="77" t="str">
        <f t="shared" si="3"/>
        <v>outubro</v>
      </c>
      <c r="P259" s="77" t="str">
        <f t="shared" si="4"/>
        <v>AAAA</v>
      </c>
      <c r="Q259" s="77" t="str">
        <f t="shared" si="5"/>
        <v>agosto</v>
      </c>
      <c r="R259" s="77" t="str">
        <f t="shared" si="6"/>
        <v>AAAA</v>
      </c>
      <c r="S259" s="63"/>
      <c r="T259" s="63"/>
      <c r="U259" s="63"/>
      <c r="V259" s="63"/>
      <c r="W259" s="63"/>
      <c r="X259" s="63"/>
      <c r="Y259" s="63"/>
    </row>
    <row r="260" ht="15.0" customHeight="1">
      <c r="A260" s="64"/>
      <c r="B260" s="69" t="s">
        <v>317</v>
      </c>
      <c r="C260" s="66" t="s">
        <v>348</v>
      </c>
      <c r="D260" s="79"/>
      <c r="E260" s="67"/>
      <c r="F260" s="67">
        <v>150.0</v>
      </c>
      <c r="G260" s="67">
        <f>BASE!$F260-BASE!$E260</f>
        <v>150</v>
      </c>
      <c r="H260" s="76">
        <v>45168.0</v>
      </c>
      <c r="I260" s="83">
        <v>45219.0</v>
      </c>
      <c r="J260" s="69"/>
      <c r="K260" s="77" t="s">
        <v>79</v>
      </c>
      <c r="L260" s="69" t="s">
        <v>322</v>
      </c>
      <c r="M260" s="69"/>
      <c r="N260" s="69"/>
      <c r="O260" s="77" t="str">
        <f t="shared" si="3"/>
        <v>outubro</v>
      </c>
      <c r="P260" s="77" t="str">
        <f t="shared" si="4"/>
        <v>AAAA</v>
      </c>
      <c r="Q260" s="77" t="str">
        <f t="shared" si="5"/>
        <v>agosto</v>
      </c>
      <c r="R260" s="77" t="str">
        <f t="shared" si="6"/>
        <v>AAAA</v>
      </c>
      <c r="S260" s="63"/>
      <c r="T260" s="63"/>
      <c r="U260" s="63"/>
      <c r="V260" s="63"/>
      <c r="W260" s="63"/>
      <c r="X260" s="63"/>
      <c r="Y260" s="63"/>
    </row>
    <row r="261" ht="15.0" customHeight="1">
      <c r="A261" s="73"/>
      <c r="B261" s="77" t="s">
        <v>267</v>
      </c>
      <c r="C261" s="81" t="s">
        <v>349</v>
      </c>
      <c r="D261" s="82"/>
      <c r="E261" s="75"/>
      <c r="F261" s="75">
        <v>230.0</v>
      </c>
      <c r="G261" s="67">
        <f>BASE!$F261-BASE!$E261</f>
        <v>230</v>
      </c>
      <c r="H261" s="76">
        <v>45168.0</v>
      </c>
      <c r="I261" s="83">
        <v>45219.0</v>
      </c>
      <c r="J261" s="77"/>
      <c r="K261" s="77" t="s">
        <v>79</v>
      </c>
      <c r="L261" s="77" t="s">
        <v>167</v>
      </c>
      <c r="M261" s="77"/>
      <c r="N261" s="77"/>
      <c r="O261" s="77" t="str">
        <f t="shared" si="3"/>
        <v>outubro</v>
      </c>
      <c r="P261" s="77" t="str">
        <f t="shared" si="4"/>
        <v>AAAA</v>
      </c>
      <c r="Q261" s="77" t="str">
        <f t="shared" si="5"/>
        <v>agosto</v>
      </c>
      <c r="R261" s="77" t="str">
        <f t="shared" si="6"/>
        <v>AAAA</v>
      </c>
      <c r="S261" s="63"/>
      <c r="T261" s="63"/>
      <c r="U261" s="63"/>
      <c r="V261" s="63"/>
      <c r="W261" s="63"/>
      <c r="X261" s="63"/>
      <c r="Y261" s="63"/>
    </row>
    <row r="262" ht="15.0" customHeight="1">
      <c r="A262" s="73"/>
      <c r="B262" s="77" t="s">
        <v>267</v>
      </c>
      <c r="C262" s="81" t="s">
        <v>350</v>
      </c>
      <c r="D262" s="82"/>
      <c r="E262" s="75"/>
      <c r="F262" s="75">
        <v>230.0</v>
      </c>
      <c r="G262" s="67">
        <f>BASE!$F262-BASE!$E262</f>
        <v>230</v>
      </c>
      <c r="H262" s="76">
        <v>45180.0</v>
      </c>
      <c r="I262" s="83">
        <v>45250.0</v>
      </c>
      <c r="J262" s="77"/>
      <c r="K262" s="77" t="s">
        <v>79</v>
      </c>
      <c r="L262" s="77" t="s">
        <v>167</v>
      </c>
      <c r="M262" s="77"/>
      <c r="N262" s="77"/>
      <c r="O262" s="77" t="str">
        <f t="shared" si="3"/>
        <v>novembro</v>
      </c>
      <c r="P262" s="77" t="str">
        <f t="shared" si="4"/>
        <v>AAAA</v>
      </c>
      <c r="Q262" s="77" t="str">
        <f t="shared" si="5"/>
        <v>setembro</v>
      </c>
      <c r="R262" s="77" t="str">
        <f t="shared" si="6"/>
        <v>AAAA</v>
      </c>
      <c r="S262" s="63"/>
      <c r="T262" s="63"/>
      <c r="U262" s="63"/>
      <c r="V262" s="63"/>
      <c r="W262" s="63"/>
      <c r="X262" s="63"/>
      <c r="Y262" s="63"/>
    </row>
    <row r="263" ht="15.0" customHeight="1">
      <c r="A263" s="73"/>
      <c r="B263" s="77" t="s">
        <v>267</v>
      </c>
      <c r="C263" s="81" t="s">
        <v>351</v>
      </c>
      <c r="D263" s="82"/>
      <c r="E263" s="75"/>
      <c r="F263" s="75">
        <v>190.0</v>
      </c>
      <c r="G263" s="67">
        <f>BASE!$F263-BASE!$E263</f>
        <v>190</v>
      </c>
      <c r="H263" s="76">
        <v>45181.0</v>
      </c>
      <c r="I263" s="83">
        <v>45250.0</v>
      </c>
      <c r="J263" s="77"/>
      <c r="K263" s="77" t="s">
        <v>79</v>
      </c>
      <c r="L263" s="77" t="s">
        <v>85</v>
      </c>
      <c r="M263" s="77"/>
      <c r="N263" s="77"/>
      <c r="O263" s="77" t="str">
        <f t="shared" si="3"/>
        <v>novembro</v>
      </c>
      <c r="P263" s="77" t="str">
        <f t="shared" si="4"/>
        <v>AAAA</v>
      </c>
      <c r="Q263" s="77" t="str">
        <f t="shared" si="5"/>
        <v>setembro</v>
      </c>
      <c r="R263" s="77" t="str">
        <f t="shared" si="6"/>
        <v>AAAA</v>
      </c>
      <c r="S263" s="63"/>
      <c r="T263" s="63"/>
      <c r="U263" s="63"/>
      <c r="V263" s="63"/>
      <c r="W263" s="63"/>
      <c r="X263" s="63"/>
      <c r="Y263" s="63"/>
    </row>
    <row r="264" ht="15.0" customHeight="1">
      <c r="A264" s="73"/>
      <c r="B264" s="77" t="s">
        <v>267</v>
      </c>
      <c r="C264" s="81" t="s">
        <v>352</v>
      </c>
      <c r="D264" s="82"/>
      <c r="E264" s="75">
        <v>20.0</v>
      </c>
      <c r="F264" s="75">
        <v>150.0</v>
      </c>
      <c r="G264" s="67">
        <f>BASE!$F264-BASE!$E264</f>
        <v>130</v>
      </c>
      <c r="H264" s="76">
        <v>45181.0</v>
      </c>
      <c r="I264" s="83">
        <v>45219.0</v>
      </c>
      <c r="J264" s="77"/>
      <c r="K264" s="77" t="s">
        <v>79</v>
      </c>
      <c r="L264" s="77" t="s">
        <v>85</v>
      </c>
      <c r="M264" s="77"/>
      <c r="N264" s="77"/>
      <c r="O264" s="77" t="str">
        <f t="shared" si="3"/>
        <v>outubro</v>
      </c>
      <c r="P264" s="77" t="str">
        <f t="shared" si="4"/>
        <v>AAAA</v>
      </c>
      <c r="Q264" s="77" t="str">
        <f t="shared" si="5"/>
        <v>setembro</v>
      </c>
      <c r="R264" s="77" t="str">
        <f t="shared" si="6"/>
        <v>AAAA</v>
      </c>
      <c r="S264" s="63"/>
      <c r="T264" s="63"/>
      <c r="U264" s="63"/>
      <c r="V264" s="63"/>
      <c r="W264" s="63"/>
      <c r="X264" s="63"/>
      <c r="Y264" s="63"/>
    </row>
    <row r="265" ht="15.0" customHeight="1">
      <c r="A265" s="73"/>
      <c r="B265" s="77" t="s">
        <v>267</v>
      </c>
      <c r="C265" s="81" t="s">
        <v>353</v>
      </c>
      <c r="D265" s="82"/>
      <c r="E265" s="75"/>
      <c r="F265" s="75">
        <v>260.0</v>
      </c>
      <c r="G265" s="67">
        <f>BASE!$F265-BASE!$E265</f>
        <v>260</v>
      </c>
      <c r="H265" s="76">
        <v>45181.0</v>
      </c>
      <c r="I265" s="83">
        <v>45219.0</v>
      </c>
      <c r="J265" s="77"/>
      <c r="K265" s="77" t="s">
        <v>79</v>
      </c>
      <c r="L265" s="77" t="s">
        <v>85</v>
      </c>
      <c r="M265" s="77"/>
      <c r="N265" s="77"/>
      <c r="O265" s="77" t="str">
        <f t="shared" si="3"/>
        <v>outubro</v>
      </c>
      <c r="P265" s="77" t="str">
        <f t="shared" si="4"/>
        <v>AAAA</v>
      </c>
      <c r="Q265" s="77" t="str">
        <f t="shared" si="5"/>
        <v>setembro</v>
      </c>
      <c r="R265" s="77" t="str">
        <f t="shared" si="6"/>
        <v>AAAA</v>
      </c>
      <c r="S265" s="63"/>
      <c r="T265" s="63"/>
      <c r="U265" s="63"/>
      <c r="V265" s="63"/>
      <c r="W265" s="63"/>
      <c r="X265" s="63"/>
      <c r="Y265" s="63"/>
    </row>
    <row r="266" ht="15.0" customHeight="1">
      <c r="A266" s="73"/>
      <c r="B266" s="77" t="s">
        <v>317</v>
      </c>
      <c r="C266" s="81" t="s">
        <v>354</v>
      </c>
      <c r="D266" s="82"/>
      <c r="E266" s="75"/>
      <c r="F266" s="75">
        <v>489.0</v>
      </c>
      <c r="G266" s="75">
        <f>BASE!$F266-BASE!$E266</f>
        <v>489</v>
      </c>
      <c r="H266" s="76">
        <v>45180.0</v>
      </c>
      <c r="I266" s="83">
        <v>45250.0</v>
      </c>
      <c r="J266" s="77"/>
      <c r="K266" s="77" t="s">
        <v>79</v>
      </c>
      <c r="L266" s="77" t="s">
        <v>201</v>
      </c>
      <c r="M266" s="77"/>
      <c r="N266" s="77"/>
      <c r="O266" s="77" t="str">
        <f t="shared" si="3"/>
        <v>novembro</v>
      </c>
      <c r="P266" s="77" t="str">
        <f t="shared" si="4"/>
        <v>AAAA</v>
      </c>
      <c r="Q266" s="77" t="str">
        <f t="shared" si="5"/>
        <v>setembro</v>
      </c>
      <c r="R266" s="77" t="str">
        <f t="shared" si="6"/>
        <v>AAAA</v>
      </c>
      <c r="S266" s="63"/>
      <c r="T266" s="63"/>
      <c r="U266" s="63"/>
      <c r="V266" s="63"/>
      <c r="W266" s="63"/>
      <c r="X266" s="63"/>
      <c r="Y266" s="63"/>
    </row>
    <row r="267" ht="15.0" customHeight="1">
      <c r="A267" s="73"/>
      <c r="B267" s="77" t="s">
        <v>317</v>
      </c>
      <c r="C267" s="81" t="s">
        <v>355</v>
      </c>
      <c r="D267" s="82"/>
      <c r="E267" s="75"/>
      <c r="F267" s="75">
        <v>470.0</v>
      </c>
      <c r="G267" s="75">
        <f>BASE!$F267-BASE!$E267</f>
        <v>470</v>
      </c>
      <c r="H267" s="76">
        <v>45181.0</v>
      </c>
      <c r="I267" s="68">
        <v>45280.0</v>
      </c>
      <c r="J267" s="77"/>
      <c r="K267" s="77" t="s">
        <v>79</v>
      </c>
      <c r="L267" s="77" t="s">
        <v>85</v>
      </c>
      <c r="M267" s="77"/>
      <c r="N267" s="77"/>
      <c r="O267" s="77" t="str">
        <f t="shared" si="3"/>
        <v>dezembro</v>
      </c>
      <c r="P267" s="77" t="str">
        <f t="shared" si="4"/>
        <v>AAAA</v>
      </c>
      <c r="Q267" s="77" t="str">
        <f t="shared" si="5"/>
        <v>setembro</v>
      </c>
      <c r="R267" s="77" t="str">
        <f t="shared" si="6"/>
        <v>AAAA</v>
      </c>
      <c r="S267" s="63"/>
      <c r="T267" s="63"/>
      <c r="U267" s="63"/>
      <c r="V267" s="63"/>
      <c r="W267" s="63"/>
      <c r="X267" s="63"/>
      <c r="Y267" s="63"/>
    </row>
    <row r="268" ht="15.0" customHeight="1">
      <c r="A268" s="73"/>
      <c r="B268" s="77" t="s">
        <v>77</v>
      </c>
      <c r="C268" s="81" t="s">
        <v>356</v>
      </c>
      <c r="D268" s="82"/>
      <c r="E268" s="75"/>
      <c r="F268" s="75">
        <v>150.0</v>
      </c>
      <c r="G268" s="75">
        <f>BASE!$F268-BASE!$E268</f>
        <v>150</v>
      </c>
      <c r="H268" s="76">
        <v>45180.0</v>
      </c>
      <c r="I268" s="83">
        <v>45219.0</v>
      </c>
      <c r="J268" s="77"/>
      <c r="K268" s="77" t="s">
        <v>79</v>
      </c>
      <c r="L268" s="77" t="s">
        <v>167</v>
      </c>
      <c r="M268" s="77"/>
      <c r="N268" s="77"/>
      <c r="O268" s="77" t="str">
        <f t="shared" si="3"/>
        <v>outubro</v>
      </c>
      <c r="P268" s="77" t="str">
        <f t="shared" si="4"/>
        <v>AAAA</v>
      </c>
      <c r="Q268" s="77" t="str">
        <f t="shared" si="5"/>
        <v>setembro</v>
      </c>
      <c r="R268" s="77" t="str">
        <f t="shared" si="6"/>
        <v>AAAA</v>
      </c>
      <c r="S268" s="63"/>
      <c r="T268" s="63"/>
      <c r="U268" s="63"/>
      <c r="V268" s="63"/>
      <c r="W268" s="63"/>
      <c r="X268" s="63"/>
      <c r="Y268" s="63"/>
    </row>
    <row r="269" ht="15.0" customHeight="1">
      <c r="A269" s="73"/>
      <c r="B269" s="77" t="s">
        <v>77</v>
      </c>
      <c r="C269" s="81" t="s">
        <v>357</v>
      </c>
      <c r="D269" s="82"/>
      <c r="E269" s="75"/>
      <c r="F269" s="75">
        <v>150.0</v>
      </c>
      <c r="G269" s="75">
        <f>BASE!$F269-BASE!$E269</f>
        <v>150</v>
      </c>
      <c r="H269" s="76">
        <v>45181.0</v>
      </c>
      <c r="I269" s="83">
        <v>45219.0</v>
      </c>
      <c r="J269" s="77"/>
      <c r="K269" s="77" t="s">
        <v>79</v>
      </c>
      <c r="L269" s="77" t="s">
        <v>85</v>
      </c>
      <c r="M269" s="77"/>
      <c r="N269" s="77"/>
      <c r="O269" s="77" t="str">
        <f t="shared" si="3"/>
        <v>outubro</v>
      </c>
      <c r="P269" s="77" t="str">
        <f t="shared" si="4"/>
        <v>AAAA</v>
      </c>
      <c r="Q269" s="77" t="str">
        <f t="shared" si="5"/>
        <v>setembro</v>
      </c>
      <c r="R269" s="77" t="str">
        <f t="shared" si="6"/>
        <v>AAAA</v>
      </c>
      <c r="S269" s="63"/>
      <c r="T269" s="63"/>
      <c r="U269" s="63"/>
      <c r="V269" s="63"/>
      <c r="W269" s="63"/>
      <c r="X269" s="63"/>
      <c r="Y269" s="63"/>
    </row>
    <row r="270" ht="15.0" customHeight="1">
      <c r="A270" s="64"/>
      <c r="B270" s="69" t="s">
        <v>77</v>
      </c>
      <c r="C270" s="66" t="s">
        <v>358</v>
      </c>
      <c r="D270" s="79"/>
      <c r="E270" s="67"/>
      <c r="F270" s="67">
        <v>150.0</v>
      </c>
      <c r="G270" s="67">
        <f>BASE!$F270-BASE!$E270</f>
        <v>150</v>
      </c>
      <c r="H270" s="76">
        <v>45181.0</v>
      </c>
      <c r="I270" s="83">
        <v>45250.0</v>
      </c>
      <c r="J270" s="69"/>
      <c r="K270" s="77" t="s">
        <v>79</v>
      </c>
      <c r="L270" s="69" t="s">
        <v>85</v>
      </c>
      <c r="M270" s="69"/>
      <c r="N270" s="69"/>
      <c r="O270" s="77" t="str">
        <f t="shared" si="3"/>
        <v>novembro</v>
      </c>
      <c r="P270" s="77" t="str">
        <f t="shared" si="4"/>
        <v>AAAA</v>
      </c>
      <c r="Q270" s="77" t="str">
        <f t="shared" si="5"/>
        <v>setembro</v>
      </c>
      <c r="R270" s="77" t="str">
        <f t="shared" si="6"/>
        <v>AAAA</v>
      </c>
      <c r="S270" s="63"/>
      <c r="T270" s="63"/>
      <c r="U270" s="63"/>
      <c r="V270" s="63"/>
      <c r="W270" s="63"/>
      <c r="X270" s="63"/>
      <c r="Y270" s="63"/>
    </row>
    <row r="271" ht="15.0" customHeight="1">
      <c r="A271" s="64"/>
      <c r="B271" s="69" t="s">
        <v>77</v>
      </c>
      <c r="C271" s="66" t="s">
        <v>359</v>
      </c>
      <c r="D271" s="79"/>
      <c r="E271" s="67">
        <v>15.0</v>
      </c>
      <c r="F271" s="67">
        <v>190.0</v>
      </c>
      <c r="G271" s="67">
        <f>BASE!$F271-BASE!$E271</f>
        <v>175</v>
      </c>
      <c r="H271" s="76">
        <v>45181.0</v>
      </c>
      <c r="I271" s="83">
        <v>45250.0</v>
      </c>
      <c r="J271" s="69"/>
      <c r="K271" s="77" t="s">
        <v>79</v>
      </c>
      <c r="L271" s="69" t="s">
        <v>241</v>
      </c>
      <c r="M271" s="69"/>
      <c r="N271" s="69"/>
      <c r="O271" s="77" t="str">
        <f t="shared" si="3"/>
        <v>novembro</v>
      </c>
      <c r="P271" s="77" t="str">
        <f t="shared" si="4"/>
        <v>AAAA</v>
      </c>
      <c r="Q271" s="77" t="str">
        <f t="shared" si="5"/>
        <v>setembro</v>
      </c>
      <c r="R271" s="77" t="str">
        <f t="shared" si="6"/>
        <v>AAAA</v>
      </c>
      <c r="S271" s="63"/>
      <c r="T271" s="63"/>
      <c r="U271" s="63"/>
      <c r="V271" s="63"/>
      <c r="W271" s="63"/>
      <c r="X271" s="63"/>
      <c r="Y271" s="63"/>
    </row>
    <row r="272" ht="15.0" customHeight="1">
      <c r="A272" s="64"/>
      <c r="B272" s="69" t="s">
        <v>77</v>
      </c>
      <c r="C272" s="66" t="s">
        <v>360</v>
      </c>
      <c r="D272" s="79"/>
      <c r="E272" s="67"/>
      <c r="F272" s="67">
        <v>195.0</v>
      </c>
      <c r="G272" s="67">
        <f>BASE!$F272-BASE!$E272</f>
        <v>195</v>
      </c>
      <c r="H272" s="76">
        <v>45181.0</v>
      </c>
      <c r="I272" s="83">
        <v>45250.0</v>
      </c>
      <c r="J272" s="69"/>
      <c r="K272" s="77" t="s">
        <v>79</v>
      </c>
      <c r="L272" s="69" t="s">
        <v>201</v>
      </c>
      <c r="M272" s="69"/>
      <c r="N272" s="69"/>
      <c r="O272" s="77" t="str">
        <f t="shared" si="3"/>
        <v>novembro</v>
      </c>
      <c r="P272" s="77" t="str">
        <f t="shared" si="4"/>
        <v>AAAA</v>
      </c>
      <c r="Q272" s="77" t="str">
        <f t="shared" si="5"/>
        <v>setembro</v>
      </c>
      <c r="R272" s="77" t="str">
        <f t="shared" si="6"/>
        <v>AAAA</v>
      </c>
      <c r="S272" s="63"/>
      <c r="T272" s="63"/>
      <c r="U272" s="63"/>
      <c r="V272" s="63"/>
      <c r="W272" s="63"/>
      <c r="X272" s="63"/>
      <c r="Y272" s="63"/>
    </row>
    <row r="273" ht="15.0" customHeight="1">
      <c r="A273" s="73"/>
      <c r="B273" s="77" t="s">
        <v>77</v>
      </c>
      <c r="C273" s="81" t="s">
        <v>361</v>
      </c>
      <c r="D273" s="82"/>
      <c r="E273" s="75"/>
      <c r="F273" s="75">
        <v>150.0</v>
      </c>
      <c r="G273" s="75">
        <f>BASE!$F273-BASE!$E273</f>
        <v>150</v>
      </c>
      <c r="H273" s="76">
        <v>45181.0</v>
      </c>
      <c r="I273" s="68">
        <v>45219.0</v>
      </c>
      <c r="J273" s="77"/>
      <c r="K273" s="77" t="s">
        <v>79</v>
      </c>
      <c r="L273" s="77" t="s">
        <v>85</v>
      </c>
      <c r="M273" s="77"/>
      <c r="N273" s="77"/>
      <c r="O273" s="77" t="str">
        <f t="shared" si="3"/>
        <v>outubro</v>
      </c>
      <c r="P273" s="77" t="str">
        <f t="shared" si="4"/>
        <v>AAAA</v>
      </c>
      <c r="Q273" s="77" t="str">
        <f t="shared" si="5"/>
        <v>setembro</v>
      </c>
      <c r="R273" s="77" t="str">
        <f t="shared" si="6"/>
        <v>AAAA</v>
      </c>
      <c r="S273" s="63"/>
      <c r="T273" s="63"/>
      <c r="U273" s="63"/>
      <c r="V273" s="63"/>
      <c r="W273" s="63"/>
      <c r="X273" s="63"/>
      <c r="Y273" s="63"/>
    </row>
    <row r="274" ht="15.0" customHeight="1">
      <c r="A274" s="64"/>
      <c r="B274" s="69" t="s">
        <v>77</v>
      </c>
      <c r="C274" s="66" t="s">
        <v>362</v>
      </c>
      <c r="D274" s="79"/>
      <c r="E274" s="67"/>
      <c r="F274" s="67">
        <v>195.0</v>
      </c>
      <c r="G274" s="67">
        <f>BASE!$F274-BASE!$E274</f>
        <v>195</v>
      </c>
      <c r="H274" s="76">
        <v>45181.0</v>
      </c>
      <c r="I274" s="68">
        <v>45219.0</v>
      </c>
      <c r="J274" s="69"/>
      <c r="K274" s="77" t="s">
        <v>79</v>
      </c>
      <c r="L274" s="69" t="s">
        <v>85</v>
      </c>
      <c r="M274" s="69"/>
      <c r="N274" s="69"/>
      <c r="O274" s="77" t="str">
        <f t="shared" si="3"/>
        <v>outubro</v>
      </c>
      <c r="P274" s="77" t="str">
        <f t="shared" si="4"/>
        <v>AAAA</v>
      </c>
      <c r="Q274" s="77" t="str">
        <f t="shared" si="5"/>
        <v>setembro</v>
      </c>
      <c r="R274" s="77" t="str">
        <f t="shared" si="6"/>
        <v>AAAA</v>
      </c>
      <c r="S274" s="63"/>
      <c r="T274" s="63"/>
      <c r="U274" s="63"/>
      <c r="V274" s="63"/>
      <c r="W274" s="63"/>
      <c r="X274" s="63"/>
      <c r="Y274" s="63"/>
    </row>
    <row r="275" ht="15.0" customHeight="1">
      <c r="A275" s="73"/>
      <c r="B275" s="77" t="s">
        <v>267</v>
      </c>
      <c r="C275" s="81" t="s">
        <v>363</v>
      </c>
      <c r="D275" s="82"/>
      <c r="E275" s="75"/>
      <c r="F275" s="75">
        <v>150.0</v>
      </c>
      <c r="G275" s="75">
        <f>BASE!$F275-BASE!$E275</f>
        <v>150</v>
      </c>
      <c r="H275" s="76">
        <v>45181.0</v>
      </c>
      <c r="I275" s="68">
        <v>45219.0</v>
      </c>
      <c r="J275" s="77"/>
      <c r="K275" s="77" t="s">
        <v>79</v>
      </c>
      <c r="L275" s="69" t="s">
        <v>85</v>
      </c>
      <c r="M275" s="77"/>
      <c r="N275" s="77"/>
      <c r="O275" s="77" t="str">
        <f t="shared" si="3"/>
        <v>outubro</v>
      </c>
      <c r="P275" s="77" t="str">
        <f t="shared" si="4"/>
        <v>AAAA</v>
      </c>
      <c r="Q275" s="77" t="str">
        <f t="shared" si="5"/>
        <v>setembro</v>
      </c>
      <c r="R275" s="77" t="str">
        <f t="shared" si="6"/>
        <v>AAAA</v>
      </c>
      <c r="S275" s="63"/>
      <c r="T275" s="63"/>
      <c r="U275" s="63"/>
      <c r="V275" s="63"/>
      <c r="W275" s="63"/>
      <c r="X275" s="63"/>
      <c r="Y275" s="63"/>
    </row>
    <row r="276" ht="15.0" customHeight="1">
      <c r="A276" s="73"/>
      <c r="B276" s="77" t="s">
        <v>77</v>
      </c>
      <c r="C276" s="81" t="s">
        <v>364</v>
      </c>
      <c r="D276" s="82"/>
      <c r="E276" s="75"/>
      <c r="F276" s="75">
        <v>150.0</v>
      </c>
      <c r="G276" s="75">
        <f>BASE!$F276-BASE!$E276</f>
        <v>150</v>
      </c>
      <c r="H276" s="76">
        <v>45181.0</v>
      </c>
      <c r="I276" s="68">
        <v>45219.0</v>
      </c>
      <c r="J276" s="77"/>
      <c r="K276" s="77" t="s">
        <v>79</v>
      </c>
      <c r="L276" s="77" t="s">
        <v>201</v>
      </c>
      <c r="M276" s="77"/>
      <c r="N276" s="77"/>
      <c r="O276" s="77" t="str">
        <f t="shared" si="3"/>
        <v>outubro</v>
      </c>
      <c r="P276" s="77" t="str">
        <f t="shared" si="4"/>
        <v>AAAA</v>
      </c>
      <c r="Q276" s="77" t="str">
        <f t="shared" si="5"/>
        <v>setembro</v>
      </c>
      <c r="R276" s="77" t="str">
        <f t="shared" si="6"/>
        <v>AAAA</v>
      </c>
      <c r="S276" s="63"/>
      <c r="T276" s="63"/>
      <c r="U276" s="63"/>
      <c r="V276" s="63"/>
      <c r="W276" s="63"/>
      <c r="X276" s="63"/>
      <c r="Y276" s="63"/>
    </row>
    <row r="277" ht="15.0" customHeight="1">
      <c r="A277" s="73"/>
      <c r="B277" s="69" t="s">
        <v>267</v>
      </c>
      <c r="C277" s="81" t="s">
        <v>365</v>
      </c>
      <c r="D277" s="82"/>
      <c r="E277" s="75"/>
      <c r="F277" s="75">
        <v>175.0</v>
      </c>
      <c r="G277" s="75">
        <f>BASE!$F277-BASE!$E277</f>
        <v>175</v>
      </c>
      <c r="H277" s="68">
        <v>45209.0</v>
      </c>
      <c r="I277" s="68">
        <v>45280.0</v>
      </c>
      <c r="J277" s="69"/>
      <c r="K277" s="77" t="s">
        <v>79</v>
      </c>
      <c r="L277" s="69" t="s">
        <v>85</v>
      </c>
      <c r="M277" s="69"/>
      <c r="N277" s="69"/>
      <c r="O277" s="77" t="str">
        <f t="shared" si="3"/>
        <v>dezembro</v>
      </c>
      <c r="P277" s="77" t="str">
        <f t="shared" si="4"/>
        <v>AAAA</v>
      </c>
      <c r="Q277" s="77" t="str">
        <f t="shared" si="5"/>
        <v>outubro</v>
      </c>
      <c r="R277" s="77" t="str">
        <f t="shared" si="6"/>
        <v>AAAA</v>
      </c>
      <c r="S277" s="63"/>
      <c r="T277" s="63"/>
      <c r="U277" s="63"/>
      <c r="V277" s="63"/>
      <c r="W277" s="63"/>
      <c r="X277" s="63"/>
      <c r="Y277" s="63"/>
    </row>
    <row r="278" ht="15.0" customHeight="1">
      <c r="A278" s="64"/>
      <c r="B278" s="69" t="s">
        <v>267</v>
      </c>
      <c r="C278" s="66" t="s">
        <v>366</v>
      </c>
      <c r="D278" s="79"/>
      <c r="E278" s="67"/>
      <c r="F278" s="67">
        <v>130.0</v>
      </c>
      <c r="G278" s="75">
        <f>BASE!$F278-BASE!$E278</f>
        <v>130</v>
      </c>
      <c r="H278" s="68">
        <v>45209.0</v>
      </c>
      <c r="I278" s="68">
        <v>45280.0</v>
      </c>
      <c r="J278" s="69"/>
      <c r="K278" s="77" t="s">
        <v>79</v>
      </c>
      <c r="L278" s="69" t="s">
        <v>201</v>
      </c>
      <c r="M278" s="69"/>
      <c r="N278" s="69"/>
      <c r="O278" s="77" t="str">
        <f t="shared" si="3"/>
        <v>dezembro</v>
      </c>
      <c r="P278" s="77" t="str">
        <f t="shared" si="4"/>
        <v>AAAA</v>
      </c>
      <c r="Q278" s="77" t="str">
        <f t="shared" si="5"/>
        <v>outubro</v>
      </c>
      <c r="R278" s="77" t="str">
        <f t="shared" si="6"/>
        <v>AAAA</v>
      </c>
      <c r="S278" s="63"/>
      <c r="T278" s="63"/>
      <c r="U278" s="63"/>
      <c r="V278" s="63"/>
      <c r="W278" s="63"/>
      <c r="X278" s="63"/>
      <c r="Y278" s="63"/>
    </row>
    <row r="279" ht="15.0" customHeight="1">
      <c r="A279" s="73"/>
      <c r="B279" s="69" t="s">
        <v>267</v>
      </c>
      <c r="C279" s="81" t="s">
        <v>367</v>
      </c>
      <c r="D279" s="82"/>
      <c r="E279" s="75"/>
      <c r="F279" s="75">
        <v>160.0</v>
      </c>
      <c r="G279" s="75">
        <f>BASE!$F279-BASE!$E279</f>
        <v>160</v>
      </c>
      <c r="H279" s="68">
        <v>45218.0</v>
      </c>
      <c r="I279" s="68">
        <v>45280.0</v>
      </c>
      <c r="J279" s="69"/>
      <c r="K279" s="77" t="s">
        <v>79</v>
      </c>
      <c r="L279" s="69" t="s">
        <v>241</v>
      </c>
      <c r="M279" s="69"/>
      <c r="N279" s="69"/>
      <c r="O279" s="77" t="str">
        <f t="shared" si="3"/>
        <v>dezembro</v>
      </c>
      <c r="P279" s="77" t="str">
        <f t="shared" si="4"/>
        <v>AAAA</v>
      </c>
      <c r="Q279" s="77" t="str">
        <f t="shared" si="5"/>
        <v>outubro</v>
      </c>
      <c r="R279" s="77" t="str">
        <f t="shared" si="6"/>
        <v>AAAA</v>
      </c>
      <c r="S279" s="63"/>
      <c r="T279" s="63"/>
      <c r="U279" s="63"/>
      <c r="V279" s="63"/>
      <c r="W279" s="63"/>
      <c r="X279" s="63"/>
      <c r="Y279" s="63"/>
    </row>
    <row r="280" ht="15.0" customHeight="1">
      <c r="A280" s="64"/>
      <c r="B280" s="69" t="s">
        <v>267</v>
      </c>
      <c r="C280" s="66" t="s">
        <v>368</v>
      </c>
      <c r="D280" s="79"/>
      <c r="E280" s="67"/>
      <c r="F280" s="67">
        <v>130.0</v>
      </c>
      <c r="G280" s="67">
        <f>BASE!$F280-BASE!$E280</f>
        <v>130</v>
      </c>
      <c r="H280" s="68">
        <v>45218.0</v>
      </c>
      <c r="I280" s="68">
        <v>45280.0</v>
      </c>
      <c r="J280" s="69"/>
      <c r="K280" s="77" t="s">
        <v>79</v>
      </c>
      <c r="L280" s="69" t="s">
        <v>241</v>
      </c>
      <c r="M280" s="69"/>
      <c r="N280" s="69"/>
      <c r="O280" s="77" t="str">
        <f t="shared" si="3"/>
        <v>dezembro</v>
      </c>
      <c r="P280" s="77" t="str">
        <f t="shared" si="4"/>
        <v>AAAA</v>
      </c>
      <c r="Q280" s="77" t="str">
        <f t="shared" si="5"/>
        <v>outubro</v>
      </c>
      <c r="R280" s="77" t="str">
        <f t="shared" si="6"/>
        <v>AAAA</v>
      </c>
      <c r="S280" s="63"/>
      <c r="T280" s="63"/>
      <c r="U280" s="63"/>
      <c r="V280" s="63"/>
      <c r="W280" s="63"/>
      <c r="X280" s="63"/>
      <c r="Y280" s="63"/>
    </row>
    <row r="281" ht="15.0" customHeight="1">
      <c r="A281" s="73"/>
      <c r="B281" s="69" t="s">
        <v>267</v>
      </c>
      <c r="C281" s="81" t="s">
        <v>369</v>
      </c>
      <c r="D281" s="82"/>
      <c r="E281" s="75"/>
      <c r="F281" s="75">
        <v>140.0</v>
      </c>
      <c r="G281" s="75">
        <f>BASE!$F281-BASE!$E281</f>
        <v>140</v>
      </c>
      <c r="H281" s="68">
        <v>45218.0</v>
      </c>
      <c r="I281" s="68">
        <v>45280.0</v>
      </c>
      <c r="J281" s="69"/>
      <c r="K281" s="77" t="s">
        <v>79</v>
      </c>
      <c r="L281" s="69" t="s">
        <v>85</v>
      </c>
      <c r="M281" s="69"/>
      <c r="N281" s="69"/>
      <c r="O281" s="77" t="str">
        <f t="shared" si="3"/>
        <v>dezembro</v>
      </c>
      <c r="P281" s="77" t="str">
        <f t="shared" si="4"/>
        <v>AAAA</v>
      </c>
      <c r="Q281" s="77" t="str">
        <f t="shared" si="5"/>
        <v>outubro</v>
      </c>
      <c r="R281" s="77" t="str">
        <f t="shared" si="6"/>
        <v>AAAA</v>
      </c>
      <c r="S281" s="63"/>
      <c r="T281" s="63"/>
      <c r="U281" s="63"/>
      <c r="V281" s="63"/>
      <c r="W281" s="63"/>
      <c r="X281" s="63"/>
      <c r="Y281" s="63"/>
    </row>
    <row r="282" ht="15.0" customHeight="1">
      <c r="A282" s="73"/>
      <c r="B282" s="69" t="s">
        <v>267</v>
      </c>
      <c r="C282" s="81" t="s">
        <v>370</v>
      </c>
      <c r="D282" s="82"/>
      <c r="E282" s="75"/>
      <c r="F282" s="75">
        <v>162.0</v>
      </c>
      <c r="G282" s="75">
        <f>BASE!$F282-BASE!$E282</f>
        <v>162</v>
      </c>
      <c r="H282" s="68">
        <v>45218.0</v>
      </c>
      <c r="I282" s="68">
        <v>45280.0</v>
      </c>
      <c r="J282" s="69"/>
      <c r="K282" s="77" t="s">
        <v>79</v>
      </c>
      <c r="L282" s="69" t="s">
        <v>85</v>
      </c>
      <c r="M282" s="69"/>
      <c r="N282" s="69"/>
      <c r="O282" s="77" t="str">
        <f t="shared" si="3"/>
        <v>dezembro</v>
      </c>
      <c r="P282" s="77" t="str">
        <f t="shared" si="4"/>
        <v>AAAA</v>
      </c>
      <c r="Q282" s="77" t="str">
        <f t="shared" si="5"/>
        <v>outubro</v>
      </c>
      <c r="R282" s="77" t="str">
        <f t="shared" si="6"/>
        <v>AAAA</v>
      </c>
      <c r="S282" s="63"/>
      <c r="T282" s="63"/>
      <c r="U282" s="63"/>
      <c r="V282" s="63"/>
      <c r="W282" s="63"/>
      <c r="X282" s="63"/>
      <c r="Y282" s="63"/>
    </row>
    <row r="283" ht="15.0" customHeight="1">
      <c r="A283" s="73"/>
      <c r="B283" s="77" t="s">
        <v>317</v>
      </c>
      <c r="C283" s="81" t="s">
        <v>371</v>
      </c>
      <c r="D283" s="82"/>
      <c r="E283" s="75">
        <v>10.0</v>
      </c>
      <c r="F283" s="75">
        <v>250.0</v>
      </c>
      <c r="G283" s="75">
        <f>BASE!$F283-BASE!$E283</f>
        <v>240</v>
      </c>
      <c r="H283" s="68">
        <v>45209.0</v>
      </c>
      <c r="I283" s="68">
        <v>45280.0</v>
      </c>
      <c r="J283" s="77"/>
      <c r="K283" s="77" t="s">
        <v>79</v>
      </c>
      <c r="L283" s="69" t="s">
        <v>85</v>
      </c>
      <c r="M283" s="77"/>
      <c r="N283" s="77"/>
      <c r="O283" s="77" t="str">
        <f t="shared" si="3"/>
        <v>dezembro</v>
      </c>
      <c r="P283" s="77" t="str">
        <f t="shared" si="4"/>
        <v>AAAA</v>
      </c>
      <c r="Q283" s="77" t="str">
        <f t="shared" si="5"/>
        <v>outubro</v>
      </c>
      <c r="R283" s="77" t="str">
        <f t="shared" si="6"/>
        <v>AAAA</v>
      </c>
      <c r="S283" s="63"/>
      <c r="T283" s="63"/>
      <c r="U283" s="63"/>
      <c r="V283" s="63"/>
      <c r="W283" s="63"/>
      <c r="X283" s="63"/>
      <c r="Y283" s="63"/>
    </row>
    <row r="284" ht="15.0" customHeight="1">
      <c r="A284" s="85"/>
      <c r="B284" s="86" t="s">
        <v>267</v>
      </c>
      <c r="C284" s="87" t="s">
        <v>372</v>
      </c>
      <c r="D284" s="88"/>
      <c r="E284" s="89"/>
      <c r="F284" s="89">
        <v>150.0</v>
      </c>
      <c r="G284" s="89">
        <f>BASE!$F284-BASE!$E284</f>
        <v>150</v>
      </c>
      <c r="H284" s="90">
        <v>45218.0</v>
      </c>
      <c r="I284" s="90">
        <v>45311.0</v>
      </c>
      <c r="J284" s="86"/>
      <c r="K284" s="91" t="s">
        <v>79</v>
      </c>
      <c r="L284" s="86" t="s">
        <v>85</v>
      </c>
      <c r="M284" s="91"/>
      <c r="N284" s="91"/>
      <c r="O284" s="91" t="str">
        <f t="shared" si="3"/>
        <v>janeiro</v>
      </c>
      <c r="P284" s="91" t="str">
        <f t="shared" si="4"/>
        <v>AAAA</v>
      </c>
      <c r="Q284" s="91" t="str">
        <f t="shared" si="5"/>
        <v>outubro</v>
      </c>
      <c r="R284" s="91" t="str">
        <f t="shared" si="6"/>
        <v>AAAA</v>
      </c>
      <c r="S284" s="92"/>
      <c r="T284" s="92"/>
      <c r="U284" s="92"/>
      <c r="V284" s="92"/>
      <c r="W284" s="92"/>
      <c r="X284" s="92"/>
      <c r="Y284" s="92"/>
    </row>
    <row r="285" ht="15.0" customHeight="1">
      <c r="A285" s="73"/>
      <c r="B285" s="77" t="s">
        <v>317</v>
      </c>
      <c r="C285" s="81" t="s">
        <v>373</v>
      </c>
      <c r="D285" s="82"/>
      <c r="E285" s="75"/>
      <c r="F285" s="75">
        <v>498.0</v>
      </c>
      <c r="G285" s="75">
        <f>BASE!$F285-BASE!$E285</f>
        <v>498</v>
      </c>
      <c r="H285" s="68">
        <v>45218.0</v>
      </c>
      <c r="I285" s="68">
        <v>45280.0</v>
      </c>
      <c r="J285" s="69"/>
      <c r="K285" s="77" t="s">
        <v>79</v>
      </c>
      <c r="L285" s="69" t="s">
        <v>201</v>
      </c>
      <c r="M285" s="77"/>
      <c r="N285" s="77"/>
      <c r="O285" s="77" t="str">
        <f t="shared" si="3"/>
        <v>dezembro</v>
      </c>
      <c r="P285" s="77" t="str">
        <f t="shared" si="4"/>
        <v>AAAA</v>
      </c>
      <c r="Q285" s="77" t="str">
        <f t="shared" si="5"/>
        <v>outubro</v>
      </c>
      <c r="R285" s="77" t="str">
        <f t="shared" si="6"/>
        <v>AAAA</v>
      </c>
      <c r="S285" s="63"/>
      <c r="T285" s="63"/>
      <c r="U285" s="63"/>
      <c r="V285" s="63"/>
      <c r="W285" s="63"/>
      <c r="X285" s="63"/>
      <c r="Y285" s="63"/>
    </row>
    <row r="286" ht="15.0" customHeight="1">
      <c r="A286" s="73"/>
      <c r="B286" s="77" t="s">
        <v>317</v>
      </c>
      <c r="C286" s="81" t="s">
        <v>374</v>
      </c>
      <c r="D286" s="82"/>
      <c r="E286" s="75"/>
      <c r="F286" s="75">
        <v>185.0</v>
      </c>
      <c r="G286" s="75">
        <f>BASE!$F286-BASE!$E286</f>
        <v>185</v>
      </c>
      <c r="H286" s="68">
        <v>45209.0</v>
      </c>
      <c r="I286" s="68">
        <v>45311.0</v>
      </c>
      <c r="J286" s="77"/>
      <c r="K286" s="77" t="s">
        <v>79</v>
      </c>
      <c r="L286" s="77" t="s">
        <v>201</v>
      </c>
      <c r="M286" s="77"/>
      <c r="N286" s="77"/>
      <c r="O286" s="77" t="str">
        <f t="shared" si="3"/>
        <v>janeiro</v>
      </c>
      <c r="P286" s="77" t="str">
        <f t="shared" si="4"/>
        <v>AAAA</v>
      </c>
      <c r="Q286" s="77" t="str">
        <f t="shared" si="5"/>
        <v>outubro</v>
      </c>
      <c r="R286" s="77" t="str">
        <f t="shared" si="6"/>
        <v>AAAA</v>
      </c>
      <c r="S286" s="63"/>
      <c r="T286" s="63"/>
      <c r="U286" s="63"/>
      <c r="V286" s="63"/>
      <c r="W286" s="63"/>
      <c r="X286" s="63"/>
      <c r="Y286" s="63"/>
    </row>
    <row r="287" ht="15.0" customHeight="1">
      <c r="A287" s="73"/>
      <c r="B287" s="77" t="s">
        <v>317</v>
      </c>
      <c r="C287" s="93" t="s">
        <v>375</v>
      </c>
      <c r="D287" s="82"/>
      <c r="E287" s="75"/>
      <c r="F287" s="75">
        <v>140.0</v>
      </c>
      <c r="G287" s="75">
        <f>BASE!$F287-BASE!$E287</f>
        <v>140</v>
      </c>
      <c r="H287" s="68">
        <v>45258.0</v>
      </c>
      <c r="I287" s="68">
        <v>45311.0</v>
      </c>
      <c r="J287" s="77"/>
      <c r="K287" s="77" t="s">
        <v>79</v>
      </c>
      <c r="L287" s="77" t="s">
        <v>201</v>
      </c>
      <c r="M287" s="77"/>
      <c r="N287" s="77"/>
      <c r="O287" s="77" t="str">
        <f t="shared" si="3"/>
        <v>janeiro</v>
      </c>
      <c r="P287" s="77" t="str">
        <f t="shared" si="4"/>
        <v>AAAA</v>
      </c>
      <c r="Q287" s="77" t="str">
        <f t="shared" si="5"/>
        <v>novembro</v>
      </c>
      <c r="R287" s="77" t="str">
        <f t="shared" si="6"/>
        <v>AAAA</v>
      </c>
      <c r="S287" s="63"/>
      <c r="T287" s="63"/>
      <c r="U287" s="63"/>
      <c r="V287" s="63"/>
      <c r="W287" s="63"/>
      <c r="X287" s="63"/>
      <c r="Y287" s="63"/>
    </row>
    <row r="288" ht="15.0" customHeight="1">
      <c r="A288" s="73"/>
      <c r="B288" s="69" t="s">
        <v>77</v>
      </c>
      <c r="C288" s="81" t="s">
        <v>376</v>
      </c>
      <c r="D288" s="82"/>
      <c r="E288" s="75">
        <v>30.0</v>
      </c>
      <c r="F288" s="75">
        <v>180.0</v>
      </c>
      <c r="G288" s="75">
        <f>BASE!$F288-BASE!$E288</f>
        <v>150</v>
      </c>
      <c r="H288" s="68">
        <v>45209.0</v>
      </c>
      <c r="I288" s="68">
        <v>45280.0</v>
      </c>
      <c r="J288" s="77"/>
      <c r="K288" s="77" t="s">
        <v>79</v>
      </c>
      <c r="L288" s="77" t="s">
        <v>241</v>
      </c>
      <c r="M288" s="77"/>
      <c r="N288" s="77"/>
      <c r="O288" s="77" t="str">
        <f t="shared" si="3"/>
        <v>dezembro</v>
      </c>
      <c r="P288" s="77" t="str">
        <f t="shared" si="4"/>
        <v>AAAA</v>
      </c>
      <c r="Q288" s="77" t="str">
        <f t="shared" si="5"/>
        <v>outubro</v>
      </c>
      <c r="R288" s="77" t="str">
        <f t="shared" si="6"/>
        <v>AAAA</v>
      </c>
      <c r="S288" s="63"/>
      <c r="T288" s="63"/>
      <c r="U288" s="63"/>
      <c r="V288" s="63"/>
      <c r="W288" s="63"/>
      <c r="X288" s="63"/>
      <c r="Y288" s="63"/>
    </row>
    <row r="289" ht="15.0" customHeight="1">
      <c r="A289" s="64"/>
      <c r="B289" s="69" t="s">
        <v>77</v>
      </c>
      <c r="C289" s="66" t="s">
        <v>377</v>
      </c>
      <c r="D289" s="79">
        <v>450.0</v>
      </c>
      <c r="E289" s="67"/>
      <c r="F289" s="67">
        <v>340.0</v>
      </c>
      <c r="G289" s="67">
        <f>BASE!$F289-BASE!$E289</f>
        <v>340</v>
      </c>
      <c r="H289" s="68">
        <v>45209.0</v>
      </c>
      <c r="I289" s="68">
        <v>45250.0</v>
      </c>
      <c r="J289" s="77"/>
      <c r="K289" s="77" t="s">
        <v>79</v>
      </c>
      <c r="L289" s="77" t="s">
        <v>85</v>
      </c>
      <c r="M289" s="69"/>
      <c r="N289" s="69"/>
      <c r="O289" s="77" t="str">
        <f t="shared" si="3"/>
        <v>novembro</v>
      </c>
      <c r="P289" s="77" t="str">
        <f t="shared" si="4"/>
        <v>AAAA</v>
      </c>
      <c r="Q289" s="77" t="str">
        <f t="shared" si="5"/>
        <v>outubro</v>
      </c>
      <c r="R289" s="77" t="str">
        <f t="shared" si="6"/>
        <v>AAAA</v>
      </c>
      <c r="S289" s="63"/>
      <c r="T289" s="63"/>
      <c r="U289" s="63"/>
      <c r="V289" s="63"/>
      <c r="W289" s="63"/>
      <c r="X289" s="63"/>
      <c r="Y289" s="63"/>
    </row>
    <row r="290" ht="15.0" customHeight="1">
      <c r="A290" s="73"/>
      <c r="B290" s="77" t="s">
        <v>77</v>
      </c>
      <c r="C290" s="81" t="s">
        <v>378</v>
      </c>
      <c r="D290" s="82"/>
      <c r="E290" s="75">
        <v>20.0</v>
      </c>
      <c r="F290" s="75">
        <v>150.0</v>
      </c>
      <c r="G290" s="75">
        <f>BASE!$F290-BASE!$E290</f>
        <v>130</v>
      </c>
      <c r="H290" s="68">
        <v>45218.0</v>
      </c>
      <c r="I290" s="68">
        <v>45280.0</v>
      </c>
      <c r="J290" s="77"/>
      <c r="K290" s="77" t="s">
        <v>79</v>
      </c>
      <c r="L290" s="77" t="s">
        <v>85</v>
      </c>
      <c r="M290" s="69"/>
      <c r="N290" s="69"/>
      <c r="O290" s="77" t="str">
        <f t="shared" si="3"/>
        <v>dezembro</v>
      </c>
      <c r="P290" s="77" t="str">
        <f t="shared" si="4"/>
        <v>AAAA</v>
      </c>
      <c r="Q290" s="77" t="str">
        <f t="shared" si="5"/>
        <v>outubro</v>
      </c>
      <c r="R290" s="77" t="str">
        <f t="shared" si="6"/>
        <v>AAAA</v>
      </c>
      <c r="S290" s="63"/>
      <c r="T290" s="63"/>
      <c r="U290" s="63"/>
      <c r="V290" s="63"/>
      <c r="W290" s="63"/>
      <c r="X290" s="63"/>
      <c r="Y290" s="63"/>
    </row>
    <row r="291" ht="15.0" customHeight="1">
      <c r="A291" s="73"/>
      <c r="B291" s="77" t="s">
        <v>77</v>
      </c>
      <c r="C291" s="81" t="s">
        <v>379</v>
      </c>
      <c r="D291" s="82"/>
      <c r="E291" s="75"/>
      <c r="F291" s="75">
        <v>280.0</v>
      </c>
      <c r="G291" s="75">
        <f>BASE!$F291-BASE!$E291</f>
        <v>280</v>
      </c>
      <c r="H291" s="68">
        <v>45218.0</v>
      </c>
      <c r="I291" s="68">
        <v>45280.0</v>
      </c>
      <c r="J291" s="77"/>
      <c r="K291" s="77" t="s">
        <v>79</v>
      </c>
      <c r="L291" s="77" t="s">
        <v>85</v>
      </c>
      <c r="M291" s="69"/>
      <c r="N291" s="69"/>
      <c r="O291" s="77" t="str">
        <f t="shared" si="3"/>
        <v>dezembro</v>
      </c>
      <c r="P291" s="77" t="str">
        <f t="shared" si="4"/>
        <v>AAAA</v>
      </c>
      <c r="Q291" s="77" t="str">
        <f t="shared" si="5"/>
        <v>outubro</v>
      </c>
      <c r="R291" s="77" t="str">
        <f t="shared" si="6"/>
        <v>AAAA</v>
      </c>
      <c r="S291" s="63"/>
      <c r="T291" s="63"/>
      <c r="U291" s="63"/>
      <c r="V291" s="63"/>
      <c r="W291" s="63"/>
      <c r="X291" s="63"/>
      <c r="Y291" s="63"/>
    </row>
    <row r="292" ht="15.0" customHeight="1">
      <c r="A292" s="64"/>
      <c r="B292" s="69" t="s">
        <v>77</v>
      </c>
      <c r="C292" s="66" t="s">
        <v>380</v>
      </c>
      <c r="D292" s="79"/>
      <c r="E292" s="67"/>
      <c r="F292" s="67">
        <v>150.0</v>
      </c>
      <c r="G292" s="67">
        <f>BASE!$F292-BASE!$E292</f>
        <v>150</v>
      </c>
      <c r="H292" s="68">
        <v>45218.0</v>
      </c>
      <c r="I292" s="68">
        <v>45280.0</v>
      </c>
      <c r="J292" s="77"/>
      <c r="K292" s="77" t="s">
        <v>79</v>
      </c>
      <c r="L292" s="77" t="s">
        <v>85</v>
      </c>
      <c r="M292" s="69"/>
      <c r="N292" s="69"/>
      <c r="O292" s="77" t="str">
        <f t="shared" si="3"/>
        <v>dezembro</v>
      </c>
      <c r="P292" s="77" t="str">
        <f t="shared" si="4"/>
        <v>AAAA</v>
      </c>
      <c r="Q292" s="77" t="str">
        <f t="shared" si="5"/>
        <v>outubro</v>
      </c>
      <c r="R292" s="77" t="str">
        <f t="shared" si="6"/>
        <v>AAAA</v>
      </c>
      <c r="S292" s="63"/>
      <c r="T292" s="63"/>
      <c r="U292" s="63"/>
      <c r="V292" s="63"/>
      <c r="W292" s="63"/>
      <c r="X292" s="63"/>
      <c r="Y292" s="63"/>
    </row>
    <row r="293" ht="15.0" customHeight="1">
      <c r="A293" s="64"/>
      <c r="B293" s="69" t="s">
        <v>77</v>
      </c>
      <c r="C293" s="66" t="s">
        <v>381</v>
      </c>
      <c r="D293" s="79"/>
      <c r="E293" s="67"/>
      <c r="F293" s="67">
        <v>250.0</v>
      </c>
      <c r="G293" s="67">
        <f>BASE!$F293-BASE!$E293</f>
        <v>250</v>
      </c>
      <c r="H293" s="68">
        <v>45218.0</v>
      </c>
      <c r="I293" s="68">
        <v>45311.0</v>
      </c>
      <c r="J293" s="69"/>
      <c r="K293" s="77" t="s">
        <v>79</v>
      </c>
      <c r="L293" s="77" t="s">
        <v>167</v>
      </c>
      <c r="M293" s="69"/>
      <c r="N293" s="69"/>
      <c r="O293" s="77" t="str">
        <f t="shared" si="3"/>
        <v>janeiro</v>
      </c>
      <c r="P293" s="77" t="str">
        <f t="shared" si="4"/>
        <v>AAAA</v>
      </c>
      <c r="Q293" s="77" t="str">
        <f t="shared" si="5"/>
        <v>outubro</v>
      </c>
      <c r="R293" s="77" t="str">
        <f t="shared" si="6"/>
        <v>AAAA</v>
      </c>
      <c r="S293" s="63"/>
      <c r="T293" s="63"/>
      <c r="U293" s="63"/>
      <c r="V293" s="63"/>
      <c r="W293" s="63"/>
      <c r="X293" s="63"/>
      <c r="Y293" s="63"/>
    </row>
    <row r="294" ht="15.0" customHeight="1">
      <c r="A294" s="64"/>
      <c r="B294" s="69" t="s">
        <v>77</v>
      </c>
      <c r="C294" s="66" t="s">
        <v>382</v>
      </c>
      <c r="D294" s="79"/>
      <c r="E294" s="67">
        <v>20.0</v>
      </c>
      <c r="F294" s="67">
        <v>300.0</v>
      </c>
      <c r="G294" s="67">
        <f>BASE!$F294-BASE!$E294</f>
        <v>280</v>
      </c>
      <c r="H294" s="68">
        <v>45240.0</v>
      </c>
      <c r="I294" s="68">
        <v>45311.0</v>
      </c>
      <c r="J294" s="69"/>
      <c r="K294" s="77" t="s">
        <v>79</v>
      </c>
      <c r="L294" s="77" t="s">
        <v>167</v>
      </c>
      <c r="M294" s="69"/>
      <c r="N294" s="69"/>
      <c r="O294" s="77" t="str">
        <f t="shared" si="3"/>
        <v>janeiro</v>
      </c>
      <c r="P294" s="77" t="str">
        <f t="shared" si="4"/>
        <v>AAAA</v>
      </c>
      <c r="Q294" s="77" t="str">
        <f t="shared" si="5"/>
        <v>novembro</v>
      </c>
      <c r="R294" s="77" t="str">
        <f t="shared" si="6"/>
        <v>AAAA</v>
      </c>
      <c r="S294" s="63"/>
      <c r="T294" s="63"/>
      <c r="U294" s="63"/>
      <c r="V294" s="63"/>
      <c r="W294" s="63"/>
      <c r="X294" s="63"/>
      <c r="Y294" s="63"/>
    </row>
    <row r="295" ht="15.0" customHeight="1">
      <c r="A295" s="64"/>
      <c r="B295" s="69" t="s">
        <v>77</v>
      </c>
      <c r="C295" s="66" t="s">
        <v>383</v>
      </c>
      <c r="D295" s="79"/>
      <c r="E295" s="67">
        <v>70.0</v>
      </c>
      <c r="F295" s="67">
        <v>270.0</v>
      </c>
      <c r="G295" s="67">
        <f>BASE!$F295-BASE!$E295</f>
        <v>200</v>
      </c>
      <c r="H295" s="68">
        <v>45243.0</v>
      </c>
      <c r="I295" s="68">
        <v>45342.0</v>
      </c>
      <c r="J295" s="69"/>
      <c r="K295" s="77" t="s">
        <v>79</v>
      </c>
      <c r="L295" s="69" t="s">
        <v>241</v>
      </c>
      <c r="M295" s="69"/>
      <c r="N295" s="69"/>
      <c r="O295" s="77" t="str">
        <f t="shared" si="3"/>
        <v>fevereiro</v>
      </c>
      <c r="P295" s="77" t="str">
        <f t="shared" si="4"/>
        <v>AAAA</v>
      </c>
      <c r="Q295" s="77" t="str">
        <f t="shared" si="5"/>
        <v>novembro</v>
      </c>
      <c r="R295" s="77" t="str">
        <f t="shared" si="6"/>
        <v>AAAA</v>
      </c>
      <c r="S295" s="63"/>
      <c r="T295" s="63"/>
      <c r="U295" s="63"/>
      <c r="V295" s="63"/>
      <c r="W295" s="63"/>
      <c r="X295" s="63"/>
      <c r="Y295" s="63"/>
    </row>
    <row r="296" ht="15.0" customHeight="1">
      <c r="A296" s="64"/>
      <c r="B296" s="69" t="s">
        <v>77</v>
      </c>
      <c r="C296" s="66" t="s">
        <v>384</v>
      </c>
      <c r="D296" s="79"/>
      <c r="E296" s="67"/>
      <c r="F296" s="67">
        <v>180.0</v>
      </c>
      <c r="G296" s="67">
        <f>BASE!$F296-BASE!$E296</f>
        <v>180</v>
      </c>
      <c r="H296" s="68">
        <v>45258.0</v>
      </c>
      <c r="I296" s="68">
        <v>45342.0</v>
      </c>
      <c r="J296" s="69"/>
      <c r="K296" s="77" t="s">
        <v>79</v>
      </c>
      <c r="L296" s="69" t="s">
        <v>167</v>
      </c>
      <c r="M296" s="69"/>
      <c r="N296" s="69"/>
      <c r="O296" s="77" t="str">
        <f t="shared" si="3"/>
        <v>fevereiro</v>
      </c>
      <c r="P296" s="77" t="str">
        <f t="shared" si="4"/>
        <v>AAAA</v>
      </c>
      <c r="Q296" s="77" t="str">
        <f t="shared" si="5"/>
        <v>novembro</v>
      </c>
      <c r="R296" s="77" t="str">
        <f t="shared" si="6"/>
        <v>AAAA</v>
      </c>
      <c r="S296" s="63"/>
      <c r="T296" s="63"/>
      <c r="U296" s="63"/>
      <c r="V296" s="63"/>
      <c r="W296" s="63"/>
      <c r="X296" s="63"/>
      <c r="Y296" s="63"/>
    </row>
    <row r="297" ht="15.0" customHeight="1">
      <c r="A297" s="64"/>
      <c r="B297" s="69" t="s">
        <v>77</v>
      </c>
      <c r="C297" s="66" t="s">
        <v>385</v>
      </c>
      <c r="D297" s="79"/>
      <c r="E297" s="67"/>
      <c r="F297" s="67">
        <v>160.0</v>
      </c>
      <c r="G297" s="67">
        <f>BASE!$F297-BASE!$E297</f>
        <v>160</v>
      </c>
      <c r="H297" s="68">
        <v>45258.0</v>
      </c>
      <c r="I297" s="68">
        <v>45342.0</v>
      </c>
      <c r="J297" s="69"/>
      <c r="K297" s="77" t="s">
        <v>79</v>
      </c>
      <c r="L297" s="69" t="s">
        <v>85</v>
      </c>
      <c r="M297" s="69"/>
      <c r="N297" s="69"/>
      <c r="O297" s="77" t="str">
        <f t="shared" si="3"/>
        <v>fevereiro</v>
      </c>
      <c r="P297" s="77" t="str">
        <f t="shared" si="4"/>
        <v>AAAA</v>
      </c>
      <c r="Q297" s="77" t="str">
        <f t="shared" si="5"/>
        <v>novembro</v>
      </c>
      <c r="R297" s="77" t="str">
        <f t="shared" si="6"/>
        <v>AAAA</v>
      </c>
      <c r="S297" s="63"/>
      <c r="T297" s="63"/>
      <c r="U297" s="63"/>
      <c r="V297" s="63"/>
      <c r="W297" s="63"/>
      <c r="X297" s="63"/>
      <c r="Y297" s="63"/>
    </row>
    <row r="298" ht="15.0" customHeight="1">
      <c r="A298" s="73"/>
      <c r="B298" s="69" t="s">
        <v>77</v>
      </c>
      <c r="C298" s="81" t="s">
        <v>386</v>
      </c>
      <c r="D298" s="82"/>
      <c r="E298" s="75"/>
      <c r="F298" s="75">
        <v>140.0</v>
      </c>
      <c r="G298" s="75">
        <f>BASE!$F298-BASE!$E298</f>
        <v>140</v>
      </c>
      <c r="H298" s="68">
        <v>45258.0</v>
      </c>
      <c r="I298" s="68">
        <v>45342.0</v>
      </c>
      <c r="J298" s="77"/>
      <c r="K298" s="77" t="s">
        <v>79</v>
      </c>
      <c r="L298" s="69" t="s">
        <v>85</v>
      </c>
      <c r="M298" s="77"/>
      <c r="N298" s="77"/>
      <c r="O298" s="77" t="str">
        <f t="shared" si="3"/>
        <v>fevereiro</v>
      </c>
      <c r="P298" s="77" t="str">
        <f t="shared" si="4"/>
        <v>AAAA</v>
      </c>
      <c r="Q298" s="77" t="str">
        <f t="shared" si="5"/>
        <v>novembro</v>
      </c>
      <c r="R298" s="77" t="str">
        <f t="shared" si="6"/>
        <v>AAAA</v>
      </c>
      <c r="S298" s="63"/>
      <c r="T298" s="63"/>
      <c r="U298" s="63"/>
      <c r="V298" s="63"/>
      <c r="W298" s="63"/>
      <c r="X298" s="63"/>
      <c r="Y298" s="63"/>
    </row>
    <row r="299" ht="15.0" customHeight="1">
      <c r="A299" s="73"/>
      <c r="B299" s="77" t="s">
        <v>77</v>
      </c>
      <c r="C299" s="81" t="s">
        <v>387</v>
      </c>
      <c r="D299" s="82"/>
      <c r="E299" s="75"/>
      <c r="F299" s="75">
        <v>190.0</v>
      </c>
      <c r="G299" s="75">
        <f>BASE!$F299-BASE!$E299</f>
        <v>190</v>
      </c>
      <c r="H299" s="68">
        <v>45240.0</v>
      </c>
      <c r="I299" s="68">
        <v>45311.0</v>
      </c>
      <c r="J299" s="77"/>
      <c r="K299" s="77" t="s">
        <v>79</v>
      </c>
      <c r="L299" s="77" t="s">
        <v>85</v>
      </c>
      <c r="M299" s="77"/>
      <c r="N299" s="77"/>
      <c r="O299" s="77" t="str">
        <f t="shared" si="3"/>
        <v>janeiro</v>
      </c>
      <c r="P299" s="77" t="str">
        <f t="shared" si="4"/>
        <v>AAAA</v>
      </c>
      <c r="Q299" s="77" t="str">
        <f t="shared" si="5"/>
        <v>novembro</v>
      </c>
      <c r="R299" s="77" t="str">
        <f t="shared" si="6"/>
        <v>AAAA</v>
      </c>
      <c r="S299" s="63"/>
      <c r="T299" s="63"/>
      <c r="U299" s="63"/>
      <c r="V299" s="63"/>
      <c r="W299" s="63"/>
      <c r="X299" s="63"/>
      <c r="Y299" s="63"/>
    </row>
    <row r="300" ht="15.0" customHeight="1">
      <c r="A300" s="64"/>
      <c r="B300" s="69" t="s">
        <v>317</v>
      </c>
      <c r="C300" s="78" t="s">
        <v>388</v>
      </c>
      <c r="D300" s="79"/>
      <c r="E300" s="67"/>
      <c r="F300" s="67">
        <v>180.0</v>
      </c>
      <c r="G300" s="67">
        <f>BASE!$F300-BASE!$E300</f>
        <v>180</v>
      </c>
      <c r="H300" s="68">
        <v>45258.0</v>
      </c>
      <c r="I300" s="68">
        <v>45005.0</v>
      </c>
      <c r="J300" s="69"/>
      <c r="K300" s="77" t="s">
        <v>79</v>
      </c>
      <c r="L300" s="69" t="s">
        <v>167</v>
      </c>
      <c r="M300" s="69"/>
      <c r="N300" s="69"/>
      <c r="O300" s="77" t="str">
        <f t="shared" si="3"/>
        <v>março</v>
      </c>
      <c r="P300" s="77" t="str">
        <f t="shared" si="4"/>
        <v>AAAA</v>
      </c>
      <c r="Q300" s="77" t="str">
        <f t="shared" si="5"/>
        <v>novembro</v>
      </c>
      <c r="R300" s="77" t="str">
        <f t="shared" si="6"/>
        <v>AAAA</v>
      </c>
      <c r="S300" s="63"/>
      <c r="T300" s="63"/>
      <c r="U300" s="63"/>
      <c r="V300" s="63"/>
      <c r="W300" s="63"/>
      <c r="X300" s="63"/>
      <c r="Y300" s="63"/>
    </row>
    <row r="301" ht="15.0" customHeight="1">
      <c r="A301" s="64"/>
      <c r="B301" s="69" t="s">
        <v>317</v>
      </c>
      <c r="C301" s="78" t="s">
        <v>389</v>
      </c>
      <c r="D301" s="79"/>
      <c r="E301" s="67"/>
      <c r="F301" s="67">
        <v>190.0</v>
      </c>
      <c r="G301" s="67">
        <f>BASE!$F301-BASE!$E301</f>
        <v>190</v>
      </c>
      <c r="H301" s="68">
        <v>45258.0</v>
      </c>
      <c r="I301" s="68">
        <v>44977.0</v>
      </c>
      <c r="J301" s="69"/>
      <c r="K301" s="77" t="s">
        <v>79</v>
      </c>
      <c r="L301" s="69" t="s">
        <v>201</v>
      </c>
      <c r="M301" s="69"/>
      <c r="N301" s="69"/>
      <c r="O301" s="77" t="str">
        <f t="shared" si="3"/>
        <v>fevereiro</v>
      </c>
      <c r="P301" s="77" t="str">
        <f t="shared" si="4"/>
        <v>AAAA</v>
      </c>
      <c r="Q301" s="77" t="str">
        <f t="shared" si="5"/>
        <v>novembro</v>
      </c>
      <c r="R301" s="77" t="str">
        <f t="shared" si="6"/>
        <v>AAAA</v>
      </c>
      <c r="S301" s="63"/>
      <c r="T301" s="63"/>
      <c r="U301" s="63"/>
      <c r="V301" s="63"/>
      <c r="W301" s="63"/>
      <c r="X301" s="63"/>
      <c r="Y301" s="63"/>
    </row>
    <row r="302" ht="15.0" customHeight="1">
      <c r="A302" s="73"/>
      <c r="B302" s="77" t="s">
        <v>77</v>
      </c>
      <c r="C302" s="81" t="s">
        <v>390</v>
      </c>
      <c r="D302" s="82"/>
      <c r="E302" s="75"/>
      <c r="F302" s="75">
        <v>150.0</v>
      </c>
      <c r="G302" s="75">
        <f>BASE!$F302-BASE!$E302</f>
        <v>150</v>
      </c>
      <c r="H302" s="68">
        <v>45258.0</v>
      </c>
      <c r="I302" s="68">
        <v>44977.0</v>
      </c>
      <c r="J302" s="77"/>
      <c r="K302" s="77" t="s">
        <v>79</v>
      </c>
      <c r="L302" s="77" t="s">
        <v>85</v>
      </c>
      <c r="M302" s="77"/>
      <c r="N302" s="77"/>
      <c r="O302" s="77" t="str">
        <f t="shared" si="3"/>
        <v>fevereiro</v>
      </c>
      <c r="P302" s="77" t="str">
        <f t="shared" si="4"/>
        <v>AAAA</v>
      </c>
      <c r="Q302" s="77" t="str">
        <f t="shared" si="5"/>
        <v>novembro</v>
      </c>
      <c r="R302" s="77" t="str">
        <f t="shared" si="6"/>
        <v>AAAA</v>
      </c>
      <c r="S302" s="63"/>
      <c r="T302" s="63"/>
      <c r="U302" s="63"/>
      <c r="V302" s="63"/>
      <c r="W302" s="63"/>
      <c r="X302" s="63"/>
      <c r="Y302" s="63"/>
    </row>
    <row r="303" ht="15.0" customHeight="1">
      <c r="A303" s="64"/>
      <c r="B303" s="69" t="s">
        <v>267</v>
      </c>
      <c r="C303" s="66" t="s">
        <v>391</v>
      </c>
      <c r="D303" s="79"/>
      <c r="E303" s="67"/>
      <c r="F303" s="67">
        <v>190.0</v>
      </c>
      <c r="G303" s="67">
        <f>BASE!$F303-BASE!$E303</f>
        <v>190</v>
      </c>
      <c r="H303" s="68">
        <v>45258.0</v>
      </c>
      <c r="I303" s="68">
        <v>45036.0</v>
      </c>
      <c r="J303" s="69"/>
      <c r="K303" s="77" t="s">
        <v>79</v>
      </c>
      <c r="L303" s="69" t="s">
        <v>167</v>
      </c>
      <c r="M303" s="69"/>
      <c r="N303" s="69"/>
      <c r="O303" s="77" t="str">
        <f t="shared" si="3"/>
        <v>abril</v>
      </c>
      <c r="P303" s="77" t="str">
        <f t="shared" si="4"/>
        <v>AAAA</v>
      </c>
      <c r="Q303" s="77" t="str">
        <f t="shared" si="5"/>
        <v>novembro</v>
      </c>
      <c r="R303" s="77" t="str">
        <f t="shared" si="6"/>
        <v>AAAA</v>
      </c>
      <c r="S303" s="63"/>
      <c r="T303" s="63"/>
      <c r="U303" s="63"/>
      <c r="V303" s="63"/>
      <c r="W303" s="63"/>
      <c r="X303" s="63"/>
      <c r="Y303" s="63"/>
    </row>
    <row r="304" ht="15.0" customHeight="1">
      <c r="A304" s="64"/>
      <c r="B304" s="69" t="s">
        <v>267</v>
      </c>
      <c r="C304" s="66" t="s">
        <v>392</v>
      </c>
      <c r="D304" s="79"/>
      <c r="E304" s="67"/>
      <c r="F304" s="67">
        <v>230.0</v>
      </c>
      <c r="G304" s="67">
        <f>BASE!$F304-BASE!$E304</f>
        <v>230</v>
      </c>
      <c r="H304" s="68">
        <v>45258.0</v>
      </c>
      <c r="I304" s="68">
        <v>44977.0</v>
      </c>
      <c r="J304" s="69"/>
      <c r="K304" s="77" t="s">
        <v>79</v>
      </c>
      <c r="L304" s="69" t="s">
        <v>167</v>
      </c>
      <c r="M304" s="69"/>
      <c r="N304" s="69"/>
      <c r="O304" s="77" t="str">
        <f t="shared" si="3"/>
        <v>fevereiro</v>
      </c>
      <c r="P304" s="77" t="str">
        <f t="shared" si="4"/>
        <v>AAAA</v>
      </c>
      <c r="Q304" s="77" t="str">
        <f t="shared" si="5"/>
        <v>novembro</v>
      </c>
      <c r="R304" s="77" t="str">
        <f t="shared" si="6"/>
        <v>AAAA</v>
      </c>
      <c r="S304" s="63"/>
      <c r="T304" s="63"/>
      <c r="U304" s="63"/>
      <c r="V304" s="63"/>
      <c r="W304" s="63"/>
      <c r="X304" s="63"/>
      <c r="Y304" s="63"/>
    </row>
    <row r="305" ht="15.0" customHeight="1">
      <c r="A305" s="64"/>
      <c r="B305" s="69" t="s">
        <v>267</v>
      </c>
      <c r="C305" s="66" t="s">
        <v>393</v>
      </c>
      <c r="D305" s="79"/>
      <c r="E305" s="67"/>
      <c r="F305" s="67">
        <v>175.0</v>
      </c>
      <c r="G305" s="67">
        <f>BASE!$F305-BASE!$E305</f>
        <v>175</v>
      </c>
      <c r="H305" s="68">
        <v>45258.0</v>
      </c>
      <c r="I305" s="68">
        <v>45005.0</v>
      </c>
      <c r="J305" s="69"/>
      <c r="K305" s="77" t="s">
        <v>79</v>
      </c>
      <c r="L305" s="69" t="s">
        <v>85</v>
      </c>
      <c r="M305" s="69"/>
      <c r="N305" s="69"/>
      <c r="O305" s="77" t="str">
        <f t="shared" si="3"/>
        <v>março</v>
      </c>
      <c r="P305" s="77" t="str">
        <f t="shared" si="4"/>
        <v>AAAA</v>
      </c>
      <c r="Q305" s="77" t="str">
        <f t="shared" si="5"/>
        <v>novembro</v>
      </c>
      <c r="R305" s="77" t="str">
        <f t="shared" si="6"/>
        <v>AAAA</v>
      </c>
      <c r="S305" s="63"/>
      <c r="T305" s="63"/>
      <c r="U305" s="63"/>
      <c r="V305" s="63"/>
      <c r="W305" s="63"/>
      <c r="X305" s="63"/>
      <c r="Y305" s="63"/>
    </row>
    <row r="306" ht="15.0" customHeight="1">
      <c r="A306" s="64"/>
      <c r="B306" s="69" t="s">
        <v>267</v>
      </c>
      <c r="C306" s="66" t="s">
        <v>394</v>
      </c>
      <c r="D306" s="79"/>
      <c r="E306" s="67"/>
      <c r="F306" s="67">
        <v>150.0</v>
      </c>
      <c r="G306" s="67">
        <f>BASE!$F306-BASE!$E306</f>
        <v>150</v>
      </c>
      <c r="H306" s="68">
        <v>45258.0</v>
      </c>
      <c r="I306" s="68">
        <v>45005.0</v>
      </c>
      <c r="J306" s="69"/>
      <c r="K306" s="77" t="s">
        <v>79</v>
      </c>
      <c r="L306" s="69" t="s">
        <v>85</v>
      </c>
      <c r="M306" s="69"/>
      <c r="N306" s="69"/>
      <c r="O306" s="77" t="str">
        <f t="shared" si="3"/>
        <v>março</v>
      </c>
      <c r="P306" s="77" t="str">
        <f t="shared" si="4"/>
        <v>AAAA</v>
      </c>
      <c r="Q306" s="77" t="str">
        <f t="shared" si="5"/>
        <v>novembro</v>
      </c>
      <c r="R306" s="77" t="str">
        <f t="shared" si="6"/>
        <v>AAAA</v>
      </c>
      <c r="S306" s="63"/>
      <c r="T306" s="63"/>
      <c r="U306" s="63"/>
      <c r="V306" s="63"/>
      <c r="W306" s="63"/>
      <c r="X306" s="63"/>
      <c r="Y306" s="63"/>
    </row>
    <row r="307" ht="15.0" customHeight="1">
      <c r="A307" s="73"/>
      <c r="B307" s="77" t="s">
        <v>317</v>
      </c>
      <c r="C307" s="93" t="s">
        <v>395</v>
      </c>
      <c r="D307" s="82"/>
      <c r="E307" s="75"/>
      <c r="F307" s="75">
        <v>99.0</v>
      </c>
      <c r="G307" s="75">
        <f>BASE!$F307-BASE!$E307</f>
        <v>99</v>
      </c>
      <c r="H307" s="68">
        <v>45258.0</v>
      </c>
      <c r="I307" s="68">
        <v>45005.0</v>
      </c>
      <c r="J307" s="69"/>
      <c r="K307" s="77" t="s">
        <v>79</v>
      </c>
      <c r="L307" s="69" t="s">
        <v>85</v>
      </c>
      <c r="M307" s="69"/>
      <c r="N307" s="69"/>
      <c r="O307" s="77" t="str">
        <f t="shared" si="3"/>
        <v>março</v>
      </c>
      <c r="P307" s="77" t="str">
        <f t="shared" si="4"/>
        <v>AAAA</v>
      </c>
      <c r="Q307" s="77" t="str">
        <f t="shared" si="5"/>
        <v>novembro</v>
      </c>
      <c r="R307" s="77" t="str">
        <f t="shared" si="6"/>
        <v>AAAA</v>
      </c>
      <c r="S307" s="63"/>
      <c r="T307" s="63"/>
      <c r="U307" s="63"/>
      <c r="V307" s="63"/>
      <c r="W307" s="63"/>
      <c r="X307" s="63"/>
      <c r="Y307" s="63"/>
    </row>
    <row r="308" ht="15.0" customHeight="1">
      <c r="A308" s="73"/>
      <c r="B308" s="77" t="s">
        <v>317</v>
      </c>
      <c r="C308" s="93" t="s">
        <v>396</v>
      </c>
      <c r="D308" s="82"/>
      <c r="E308" s="75"/>
      <c r="F308" s="75">
        <v>99.0</v>
      </c>
      <c r="G308" s="75">
        <f>BASE!$F308-BASE!$E308</f>
        <v>99</v>
      </c>
      <c r="H308" s="68">
        <v>45258.0</v>
      </c>
      <c r="I308" s="68">
        <v>45005.0</v>
      </c>
      <c r="J308" s="69"/>
      <c r="K308" s="77" t="s">
        <v>79</v>
      </c>
      <c r="L308" s="69" t="s">
        <v>201</v>
      </c>
      <c r="M308" s="69"/>
      <c r="N308" s="69"/>
      <c r="O308" s="77" t="str">
        <f t="shared" si="3"/>
        <v>março</v>
      </c>
      <c r="P308" s="77" t="str">
        <f t="shared" si="4"/>
        <v>AAAA</v>
      </c>
      <c r="Q308" s="77" t="str">
        <f t="shared" si="5"/>
        <v>novembro</v>
      </c>
      <c r="R308" s="77" t="str">
        <f t="shared" si="6"/>
        <v>AAAA</v>
      </c>
      <c r="S308" s="63"/>
      <c r="T308" s="63"/>
      <c r="U308" s="63"/>
      <c r="V308" s="63"/>
      <c r="W308" s="63"/>
      <c r="X308" s="63"/>
      <c r="Y308" s="63"/>
    </row>
    <row r="309" ht="15.0" customHeight="1">
      <c r="A309" s="64"/>
      <c r="B309" s="69" t="s">
        <v>317</v>
      </c>
      <c r="C309" s="78" t="s">
        <v>397</v>
      </c>
      <c r="D309" s="79"/>
      <c r="E309" s="67"/>
      <c r="F309" s="67">
        <v>188.0</v>
      </c>
      <c r="G309" s="67">
        <f>BASE!$F309-BASE!$E309</f>
        <v>188</v>
      </c>
      <c r="H309" s="68">
        <v>45258.0</v>
      </c>
      <c r="I309" s="68">
        <v>44977.0</v>
      </c>
      <c r="J309" s="69"/>
      <c r="K309" s="77" t="s">
        <v>79</v>
      </c>
      <c r="L309" s="69" t="s">
        <v>85</v>
      </c>
      <c r="M309" s="69"/>
      <c r="N309" s="69"/>
      <c r="O309" s="77" t="str">
        <f t="shared" si="3"/>
        <v>fevereiro</v>
      </c>
      <c r="P309" s="77" t="str">
        <f t="shared" si="4"/>
        <v>AAAA</v>
      </c>
      <c r="Q309" s="77" t="str">
        <f t="shared" si="5"/>
        <v>novembro</v>
      </c>
      <c r="R309" s="77" t="str">
        <f t="shared" si="6"/>
        <v>AAAA</v>
      </c>
      <c r="S309" s="63"/>
      <c r="T309" s="63"/>
      <c r="U309" s="63"/>
      <c r="V309" s="63"/>
      <c r="W309" s="63"/>
      <c r="X309" s="63"/>
      <c r="Y309" s="63"/>
    </row>
    <row r="310" ht="15.0" customHeight="1">
      <c r="A310" s="73"/>
      <c r="B310" s="77" t="s">
        <v>267</v>
      </c>
      <c r="C310" s="81" t="s">
        <v>398</v>
      </c>
      <c r="D310" s="82"/>
      <c r="E310" s="75"/>
      <c r="F310" s="67">
        <v>150.0</v>
      </c>
      <c r="G310" s="75">
        <f>BASE!$F310-BASE!$E310</f>
        <v>150</v>
      </c>
      <c r="H310" s="76">
        <v>45258.0</v>
      </c>
      <c r="I310" s="76">
        <v>45005.0</v>
      </c>
      <c r="J310" s="77"/>
      <c r="K310" s="77" t="s">
        <v>79</v>
      </c>
      <c r="L310" s="77" t="s">
        <v>85</v>
      </c>
      <c r="M310" s="77"/>
      <c r="N310" s="77"/>
      <c r="O310" s="77" t="str">
        <f t="shared" si="3"/>
        <v>março</v>
      </c>
      <c r="P310" s="77" t="str">
        <f t="shared" si="4"/>
        <v>AAAA</v>
      </c>
      <c r="Q310" s="77" t="str">
        <f t="shared" si="5"/>
        <v>novembro</v>
      </c>
      <c r="R310" s="77" t="str">
        <f t="shared" si="6"/>
        <v>AAAA</v>
      </c>
      <c r="S310" s="63"/>
      <c r="T310" s="63"/>
      <c r="U310" s="63"/>
      <c r="V310" s="63"/>
      <c r="W310" s="63"/>
      <c r="X310" s="63"/>
      <c r="Y310" s="63"/>
    </row>
    <row r="311" ht="15.0" customHeight="1">
      <c r="A311" s="73">
        <v>13821.0</v>
      </c>
      <c r="B311" s="77" t="s">
        <v>77</v>
      </c>
      <c r="C311" s="81" t="s">
        <v>399</v>
      </c>
      <c r="D311" s="82"/>
      <c r="E311" s="75"/>
      <c r="F311" s="75">
        <v>150.0</v>
      </c>
      <c r="G311" s="75">
        <f>BASE!$F311-BASE!$E311</f>
        <v>150</v>
      </c>
      <c r="H311" s="76">
        <v>45288.0</v>
      </c>
      <c r="I311" s="76">
        <v>45371.0</v>
      </c>
      <c r="J311" s="77"/>
      <c r="K311" s="77" t="s">
        <v>79</v>
      </c>
      <c r="L311" s="77" t="s">
        <v>85</v>
      </c>
      <c r="M311" s="77"/>
      <c r="N311" s="77"/>
      <c r="O311" s="77" t="str">
        <f t="shared" si="3"/>
        <v>março</v>
      </c>
      <c r="P311" s="77" t="str">
        <f t="shared" si="4"/>
        <v>AAAA</v>
      </c>
      <c r="Q311" s="77" t="str">
        <f t="shared" si="5"/>
        <v>dezembro</v>
      </c>
      <c r="R311" s="77" t="str">
        <f t="shared" si="6"/>
        <v>AAAA</v>
      </c>
      <c r="S311" s="63"/>
      <c r="T311" s="63"/>
      <c r="U311" s="63"/>
      <c r="V311" s="63"/>
      <c r="W311" s="63"/>
      <c r="X311" s="63"/>
      <c r="Y311" s="63"/>
    </row>
    <row r="312" ht="15.0" customHeight="1">
      <c r="A312" s="73">
        <v>13822.0</v>
      </c>
      <c r="B312" s="77" t="s">
        <v>77</v>
      </c>
      <c r="C312" s="81" t="s">
        <v>400</v>
      </c>
      <c r="D312" s="94"/>
      <c r="E312" s="75"/>
      <c r="F312" s="75">
        <v>250.0</v>
      </c>
      <c r="G312" s="75">
        <f>BASE!$F312-BASE!$E312</f>
        <v>250</v>
      </c>
      <c r="H312" s="76">
        <v>45288.0</v>
      </c>
      <c r="I312" s="76">
        <v>45371.0</v>
      </c>
      <c r="J312" s="77"/>
      <c r="K312" s="77" t="s">
        <v>79</v>
      </c>
      <c r="L312" s="77" t="s">
        <v>167</v>
      </c>
      <c r="M312" s="77"/>
      <c r="N312" s="77"/>
      <c r="O312" s="77" t="str">
        <f t="shared" si="3"/>
        <v>março</v>
      </c>
      <c r="P312" s="77" t="str">
        <f t="shared" si="4"/>
        <v>AAAA</v>
      </c>
      <c r="Q312" s="77" t="str">
        <f t="shared" si="5"/>
        <v>dezembro</v>
      </c>
      <c r="R312" s="77" t="str">
        <f t="shared" si="6"/>
        <v>AAAA</v>
      </c>
      <c r="S312" s="63"/>
      <c r="T312" s="63"/>
      <c r="U312" s="63"/>
      <c r="V312" s="63"/>
      <c r="W312" s="63"/>
      <c r="X312" s="63"/>
      <c r="Y312" s="63"/>
    </row>
    <row r="313" ht="15.0" customHeight="1">
      <c r="A313" s="64">
        <v>13834.0</v>
      </c>
      <c r="B313" s="77" t="s">
        <v>77</v>
      </c>
      <c r="C313" s="66" t="s">
        <v>401</v>
      </c>
      <c r="D313" s="95"/>
      <c r="E313" s="67"/>
      <c r="F313" s="67">
        <v>180.0</v>
      </c>
      <c r="G313" s="67">
        <f>BASE!$F313-BASE!$E313</f>
        <v>180</v>
      </c>
      <c r="H313" s="76">
        <v>45288.0</v>
      </c>
      <c r="I313" s="68">
        <v>44977.0</v>
      </c>
      <c r="J313" s="69"/>
      <c r="K313" s="77" t="s">
        <v>79</v>
      </c>
      <c r="L313" s="69" t="s">
        <v>85</v>
      </c>
      <c r="M313" s="69"/>
      <c r="N313" s="69"/>
      <c r="O313" s="69" t="str">
        <f t="shared" si="3"/>
        <v>fevereiro</v>
      </c>
      <c r="P313" s="69" t="str">
        <f t="shared" si="4"/>
        <v>AAAA</v>
      </c>
      <c r="Q313" s="69" t="str">
        <f t="shared" si="5"/>
        <v>dezembro</v>
      </c>
      <c r="R313" s="69" t="str">
        <f t="shared" si="6"/>
        <v>AAAA</v>
      </c>
      <c r="S313" s="63"/>
      <c r="T313" s="63"/>
      <c r="U313" s="63"/>
      <c r="V313" s="63"/>
      <c r="W313" s="63"/>
      <c r="X313" s="63"/>
      <c r="Y313" s="63"/>
    </row>
    <row r="314" ht="15.0" customHeight="1">
      <c r="A314" s="73">
        <v>13855.0</v>
      </c>
      <c r="B314" s="77" t="s">
        <v>77</v>
      </c>
      <c r="C314" s="81" t="s">
        <v>402</v>
      </c>
      <c r="D314" s="82"/>
      <c r="E314" s="75"/>
      <c r="F314" s="75">
        <v>280.0</v>
      </c>
      <c r="G314" s="75">
        <f>BASE!$F314-BASE!$E314</f>
        <v>280</v>
      </c>
      <c r="H314" s="76">
        <v>45288.0</v>
      </c>
      <c r="I314" s="68">
        <v>44977.0</v>
      </c>
      <c r="J314" s="77"/>
      <c r="K314" s="77" t="s">
        <v>79</v>
      </c>
      <c r="L314" s="69" t="s">
        <v>85</v>
      </c>
      <c r="M314" s="77"/>
      <c r="N314" s="77"/>
      <c r="O314" s="77" t="str">
        <f t="shared" si="3"/>
        <v>fevereiro</v>
      </c>
      <c r="P314" s="77" t="str">
        <f t="shared" si="4"/>
        <v>AAAA</v>
      </c>
      <c r="Q314" s="77" t="str">
        <f t="shared" si="5"/>
        <v>dezembro</v>
      </c>
      <c r="R314" s="77" t="str">
        <f t="shared" si="6"/>
        <v>AAAA</v>
      </c>
      <c r="S314" s="63"/>
      <c r="T314" s="63"/>
      <c r="U314" s="63"/>
      <c r="V314" s="63"/>
      <c r="W314" s="63"/>
      <c r="X314" s="63"/>
      <c r="Y314" s="63"/>
    </row>
    <row r="315" ht="15.0" customHeight="1">
      <c r="A315" s="73">
        <v>13864.0</v>
      </c>
      <c r="B315" s="77" t="s">
        <v>77</v>
      </c>
      <c r="C315" s="81" t="s">
        <v>403</v>
      </c>
      <c r="D315" s="82"/>
      <c r="E315" s="75"/>
      <c r="F315" s="75">
        <v>230.0</v>
      </c>
      <c r="G315" s="75">
        <f>BASE!$F315-BASE!$E315</f>
        <v>230</v>
      </c>
      <c r="H315" s="76">
        <v>45288.0</v>
      </c>
      <c r="I315" s="76">
        <v>45371.0</v>
      </c>
      <c r="J315" s="77"/>
      <c r="K315" s="77" t="s">
        <v>79</v>
      </c>
      <c r="L315" s="77" t="s">
        <v>167</v>
      </c>
      <c r="M315" s="77"/>
      <c r="N315" s="77"/>
      <c r="O315" s="77" t="str">
        <f t="shared" si="3"/>
        <v>março</v>
      </c>
      <c r="P315" s="77" t="str">
        <f t="shared" si="4"/>
        <v>AAAA</v>
      </c>
      <c r="Q315" s="77" t="str">
        <f t="shared" si="5"/>
        <v>dezembro</v>
      </c>
      <c r="R315" s="77" t="str">
        <f t="shared" si="6"/>
        <v>AAAA</v>
      </c>
      <c r="S315" s="63"/>
      <c r="T315" s="63"/>
      <c r="U315" s="63"/>
      <c r="V315" s="63"/>
      <c r="W315" s="63"/>
      <c r="X315" s="63"/>
      <c r="Y315" s="63"/>
    </row>
    <row r="316" ht="15.0" customHeight="1">
      <c r="A316" s="73">
        <v>13872.0</v>
      </c>
      <c r="B316" s="77" t="s">
        <v>77</v>
      </c>
      <c r="C316" s="81" t="s">
        <v>404</v>
      </c>
      <c r="D316" s="82"/>
      <c r="E316" s="75"/>
      <c r="F316" s="75">
        <v>245.0</v>
      </c>
      <c r="G316" s="75">
        <f>BASE!$F316-BASE!$E316</f>
        <v>245</v>
      </c>
      <c r="H316" s="76">
        <v>45288.0</v>
      </c>
      <c r="I316" s="68">
        <v>44977.0</v>
      </c>
      <c r="J316" s="77"/>
      <c r="K316" s="77" t="s">
        <v>79</v>
      </c>
      <c r="L316" s="77" t="s">
        <v>201</v>
      </c>
      <c r="M316" s="77"/>
      <c r="N316" s="77"/>
      <c r="O316" s="77" t="str">
        <f t="shared" si="3"/>
        <v>fevereiro</v>
      </c>
      <c r="P316" s="77" t="str">
        <f t="shared" si="4"/>
        <v>AAAA</v>
      </c>
      <c r="Q316" s="77" t="str">
        <f t="shared" si="5"/>
        <v>dezembro</v>
      </c>
      <c r="R316" s="77" t="str">
        <f t="shared" si="6"/>
        <v>AAAA</v>
      </c>
      <c r="S316" s="63"/>
      <c r="T316" s="63"/>
      <c r="U316" s="63"/>
      <c r="V316" s="63"/>
      <c r="W316" s="63"/>
      <c r="X316" s="63"/>
      <c r="Y316" s="63"/>
    </row>
    <row r="317" ht="15.0" customHeight="1">
      <c r="A317" s="73">
        <v>13873.0</v>
      </c>
      <c r="B317" s="77" t="s">
        <v>267</v>
      </c>
      <c r="C317" s="81" t="s">
        <v>405</v>
      </c>
      <c r="D317" s="82"/>
      <c r="E317" s="75"/>
      <c r="F317" s="75">
        <v>170.0</v>
      </c>
      <c r="G317" s="75">
        <f>BASE!$F317-BASE!$E317</f>
        <v>170</v>
      </c>
      <c r="H317" s="76">
        <v>45288.0</v>
      </c>
      <c r="I317" s="68">
        <v>44977.0</v>
      </c>
      <c r="J317" s="77"/>
      <c r="K317" s="77" t="s">
        <v>79</v>
      </c>
      <c r="L317" s="77" t="s">
        <v>85</v>
      </c>
      <c r="M317" s="77"/>
      <c r="N317" s="77"/>
      <c r="O317" s="77" t="str">
        <f t="shared" si="3"/>
        <v>fevereiro</v>
      </c>
      <c r="P317" s="77" t="str">
        <f t="shared" si="4"/>
        <v>AAAA</v>
      </c>
      <c r="Q317" s="77" t="str">
        <f t="shared" si="5"/>
        <v>dezembro</v>
      </c>
      <c r="R317" s="77" t="str">
        <f t="shared" si="6"/>
        <v>AAAA</v>
      </c>
      <c r="S317" s="63"/>
      <c r="T317" s="63"/>
      <c r="U317" s="63"/>
      <c r="V317" s="63"/>
      <c r="W317" s="63"/>
      <c r="X317" s="63"/>
      <c r="Y317" s="63"/>
    </row>
    <row r="318" ht="15.0" customHeight="1">
      <c r="A318" s="64">
        <v>13899.0</v>
      </c>
      <c r="B318" s="69" t="s">
        <v>267</v>
      </c>
      <c r="C318" s="66" t="s">
        <v>406</v>
      </c>
      <c r="D318" s="79">
        <v>600.0</v>
      </c>
      <c r="E318" s="67"/>
      <c r="F318" s="67">
        <v>192.99</v>
      </c>
      <c r="G318" s="67">
        <f>BASE!$F318-BASE!$E318</f>
        <v>192.99</v>
      </c>
      <c r="H318" s="68">
        <v>45301.0</v>
      </c>
      <c r="I318" s="68">
        <v>44977.0</v>
      </c>
      <c r="J318" s="69"/>
      <c r="K318" s="77" t="s">
        <v>79</v>
      </c>
      <c r="L318" s="77" t="s">
        <v>85</v>
      </c>
      <c r="M318" s="69"/>
      <c r="N318" s="69"/>
      <c r="O318" s="69" t="str">
        <f t="shared" si="3"/>
        <v>fevereiro</v>
      </c>
      <c r="P318" s="69" t="str">
        <f t="shared" si="4"/>
        <v>AAAA</v>
      </c>
      <c r="Q318" s="69" t="str">
        <f t="shared" si="5"/>
        <v>janeiro</v>
      </c>
      <c r="R318" s="69" t="str">
        <f t="shared" si="6"/>
        <v>AAAA</v>
      </c>
      <c r="S318" s="63"/>
      <c r="T318" s="63"/>
      <c r="U318" s="63"/>
      <c r="V318" s="63"/>
      <c r="W318" s="63"/>
      <c r="X318" s="63"/>
      <c r="Y318" s="63"/>
    </row>
    <row r="319" ht="15.0" customHeight="1">
      <c r="A319" s="73"/>
      <c r="B319" s="77" t="s">
        <v>267</v>
      </c>
      <c r="C319" s="81" t="s">
        <v>407</v>
      </c>
      <c r="D319" s="82"/>
      <c r="E319" s="75"/>
      <c r="F319" s="75">
        <v>190.0</v>
      </c>
      <c r="G319" s="75">
        <f>BASE!$F319-BASE!$E319</f>
        <v>190</v>
      </c>
      <c r="H319" s="68">
        <v>45301.0</v>
      </c>
      <c r="I319" s="76">
        <v>45371.0</v>
      </c>
      <c r="J319" s="77"/>
      <c r="K319" s="77" t="s">
        <v>79</v>
      </c>
      <c r="L319" s="77" t="s">
        <v>167</v>
      </c>
      <c r="M319" s="77"/>
      <c r="N319" s="77"/>
      <c r="O319" s="77" t="str">
        <f t="shared" si="3"/>
        <v>março</v>
      </c>
      <c r="P319" s="77" t="str">
        <f t="shared" si="4"/>
        <v>AAAA</v>
      </c>
      <c r="Q319" s="77" t="str">
        <f t="shared" si="5"/>
        <v>janeiro</v>
      </c>
      <c r="R319" s="77" t="str">
        <f t="shared" si="6"/>
        <v>AAAA</v>
      </c>
      <c r="S319" s="63"/>
      <c r="T319" s="63"/>
      <c r="U319" s="63"/>
      <c r="V319" s="63"/>
      <c r="W319" s="63"/>
      <c r="X319" s="63"/>
      <c r="Y319" s="63"/>
    </row>
    <row r="320" ht="15.0" customHeight="1">
      <c r="A320" s="64"/>
      <c r="B320" s="69" t="s">
        <v>267</v>
      </c>
      <c r="C320" s="66" t="s">
        <v>408</v>
      </c>
      <c r="D320" s="79">
        <v>600.0</v>
      </c>
      <c r="E320" s="67"/>
      <c r="F320" s="67">
        <v>180.0</v>
      </c>
      <c r="G320" s="67">
        <f>BASE!$F320-BASE!$E320</f>
        <v>180</v>
      </c>
      <c r="H320" s="68">
        <v>45301.0</v>
      </c>
      <c r="I320" s="76">
        <v>45371.0</v>
      </c>
      <c r="J320" s="69"/>
      <c r="K320" s="77" t="s">
        <v>79</v>
      </c>
      <c r="L320" s="77" t="s">
        <v>85</v>
      </c>
      <c r="M320" s="69"/>
      <c r="N320" s="69"/>
      <c r="O320" s="69" t="str">
        <f t="shared" si="3"/>
        <v>março</v>
      </c>
      <c r="P320" s="69" t="str">
        <f t="shared" si="4"/>
        <v>AAAA</v>
      </c>
      <c r="Q320" s="69" t="str">
        <f t="shared" si="5"/>
        <v>janeiro</v>
      </c>
      <c r="R320" s="69" t="str">
        <f t="shared" si="6"/>
        <v>AAAA</v>
      </c>
      <c r="S320" s="63"/>
      <c r="T320" s="63"/>
      <c r="U320" s="63"/>
      <c r="V320" s="63"/>
      <c r="W320" s="63"/>
      <c r="X320" s="63"/>
      <c r="Y320" s="63"/>
    </row>
    <row r="321" ht="15.0" customHeight="1">
      <c r="A321" s="73"/>
      <c r="B321" s="77" t="s">
        <v>317</v>
      </c>
      <c r="C321" s="81" t="s">
        <v>409</v>
      </c>
      <c r="D321" s="82"/>
      <c r="E321" s="75"/>
      <c r="F321" s="75">
        <v>165.0</v>
      </c>
      <c r="G321" s="75">
        <f>BASE!$F321-BASE!$E321</f>
        <v>165</v>
      </c>
      <c r="H321" s="68">
        <v>45301.0</v>
      </c>
      <c r="I321" s="76">
        <v>45371.0</v>
      </c>
      <c r="J321" s="77"/>
      <c r="K321" s="77" t="s">
        <v>79</v>
      </c>
      <c r="L321" s="77" t="s">
        <v>201</v>
      </c>
      <c r="M321" s="77"/>
      <c r="N321" s="77"/>
      <c r="O321" s="77" t="str">
        <f t="shared" si="3"/>
        <v>março</v>
      </c>
      <c r="P321" s="77" t="str">
        <f t="shared" si="4"/>
        <v>AAAA</v>
      </c>
      <c r="Q321" s="77" t="str">
        <f t="shared" si="5"/>
        <v>janeiro</v>
      </c>
      <c r="R321" s="77" t="str">
        <f t="shared" si="6"/>
        <v>AAAA</v>
      </c>
      <c r="S321" s="63"/>
      <c r="T321" s="63"/>
      <c r="U321" s="63"/>
      <c r="V321" s="63"/>
      <c r="W321" s="63"/>
      <c r="X321" s="63"/>
      <c r="Y321" s="63"/>
    </row>
    <row r="322" ht="15.0" customHeight="1">
      <c r="A322" s="64"/>
      <c r="B322" s="69" t="s">
        <v>267</v>
      </c>
      <c r="C322" s="66" t="s">
        <v>410</v>
      </c>
      <c r="D322" s="79"/>
      <c r="E322" s="67">
        <v>20.0</v>
      </c>
      <c r="F322" s="67">
        <v>150.0</v>
      </c>
      <c r="G322" s="67">
        <f>BASE!$F322-BASE!$E322</f>
        <v>130</v>
      </c>
      <c r="H322" s="68">
        <v>45301.0</v>
      </c>
      <c r="I322" s="76">
        <v>45371.0</v>
      </c>
      <c r="J322" s="69"/>
      <c r="K322" s="77" t="s">
        <v>79</v>
      </c>
      <c r="L322" s="69" t="s">
        <v>85</v>
      </c>
      <c r="M322" s="69"/>
      <c r="N322" s="69"/>
      <c r="O322" s="69" t="str">
        <f t="shared" si="3"/>
        <v>março</v>
      </c>
      <c r="P322" s="69" t="str">
        <f t="shared" si="4"/>
        <v>AAAA</v>
      </c>
      <c r="Q322" s="69" t="str">
        <f t="shared" si="5"/>
        <v>janeiro</v>
      </c>
      <c r="R322" s="69" t="str">
        <f t="shared" si="6"/>
        <v>AAAA</v>
      </c>
      <c r="S322" s="63"/>
      <c r="T322" s="63"/>
      <c r="U322" s="63"/>
      <c r="V322" s="63"/>
      <c r="W322" s="63"/>
      <c r="X322" s="63"/>
      <c r="Y322" s="63"/>
    </row>
    <row r="323" ht="15.0" customHeight="1">
      <c r="A323" s="73"/>
      <c r="B323" s="77" t="s">
        <v>267</v>
      </c>
      <c r="C323" s="81" t="s">
        <v>411</v>
      </c>
      <c r="D323" s="82">
        <v>1320.0</v>
      </c>
      <c r="E323" s="75"/>
      <c r="F323" s="75">
        <v>200.0</v>
      </c>
      <c r="G323" s="75">
        <f>BASE!$F323-BASE!$E323</f>
        <v>200</v>
      </c>
      <c r="H323" s="68">
        <v>45301.0</v>
      </c>
      <c r="I323" s="76">
        <v>45371.0</v>
      </c>
      <c r="J323" s="77"/>
      <c r="K323" s="77" t="s">
        <v>79</v>
      </c>
      <c r="L323" s="69" t="s">
        <v>85</v>
      </c>
      <c r="M323" s="77"/>
      <c r="N323" s="77"/>
      <c r="O323" s="77" t="str">
        <f t="shared" si="3"/>
        <v>março</v>
      </c>
      <c r="P323" s="77" t="str">
        <f t="shared" si="4"/>
        <v>AAAA</v>
      </c>
      <c r="Q323" s="77" t="str">
        <f t="shared" si="5"/>
        <v>janeiro</v>
      </c>
      <c r="R323" s="77" t="str">
        <f t="shared" si="6"/>
        <v>AAAA</v>
      </c>
      <c r="S323" s="63"/>
      <c r="T323" s="63"/>
      <c r="U323" s="63"/>
      <c r="V323" s="63"/>
      <c r="W323" s="63"/>
      <c r="X323" s="63"/>
      <c r="Y323" s="63"/>
    </row>
    <row r="324" ht="15.0" customHeight="1">
      <c r="A324" s="73"/>
      <c r="B324" s="96" t="s">
        <v>317</v>
      </c>
      <c r="C324" s="97" t="s">
        <v>412</v>
      </c>
      <c r="D324" s="82"/>
      <c r="E324" s="75"/>
      <c r="F324" s="75">
        <v>195.0</v>
      </c>
      <c r="G324" s="75">
        <f>BASE!$F324-BASE!$E324</f>
        <v>195</v>
      </c>
      <c r="H324" s="68">
        <v>45301.0</v>
      </c>
      <c r="I324" s="76">
        <v>45342.0</v>
      </c>
      <c r="J324" s="77"/>
      <c r="K324" s="77" t="s">
        <v>79</v>
      </c>
      <c r="L324" s="77" t="s">
        <v>201</v>
      </c>
      <c r="M324" s="77"/>
      <c r="N324" s="77"/>
      <c r="O324" s="77" t="str">
        <f t="shared" si="3"/>
        <v>fevereiro</v>
      </c>
      <c r="P324" s="77" t="str">
        <f t="shared" si="4"/>
        <v>AAAA</v>
      </c>
      <c r="Q324" s="77" t="str">
        <f t="shared" si="5"/>
        <v>janeiro</v>
      </c>
      <c r="R324" s="77" t="str">
        <f t="shared" si="6"/>
        <v>AAAA</v>
      </c>
      <c r="S324" s="63"/>
      <c r="T324" s="63"/>
      <c r="U324" s="63"/>
      <c r="V324" s="63"/>
      <c r="W324" s="63"/>
      <c r="X324" s="63"/>
      <c r="Y324" s="63"/>
    </row>
    <row r="325" ht="15.0" customHeight="1">
      <c r="A325" s="64"/>
      <c r="B325" s="69" t="s">
        <v>77</v>
      </c>
      <c r="C325" s="66" t="s">
        <v>413</v>
      </c>
      <c r="D325" s="79"/>
      <c r="E325" s="67">
        <v>12.0</v>
      </c>
      <c r="F325" s="67">
        <v>163.0</v>
      </c>
      <c r="G325" s="67">
        <f>BASE!$F325-BASE!$E325</f>
        <v>151</v>
      </c>
      <c r="H325" s="68">
        <v>45301.0</v>
      </c>
      <c r="I325" s="76">
        <v>45371.0</v>
      </c>
      <c r="J325" s="69"/>
      <c r="K325" s="77" t="s">
        <v>79</v>
      </c>
      <c r="L325" s="69" t="s">
        <v>241</v>
      </c>
      <c r="M325" s="69"/>
      <c r="N325" s="69"/>
      <c r="O325" s="69" t="str">
        <f t="shared" si="3"/>
        <v>março</v>
      </c>
      <c r="P325" s="69" t="str">
        <f t="shared" si="4"/>
        <v>AAAA</v>
      </c>
      <c r="Q325" s="69" t="str">
        <f t="shared" si="5"/>
        <v>janeiro</v>
      </c>
      <c r="R325" s="69" t="str">
        <f t="shared" si="6"/>
        <v>AAAA</v>
      </c>
      <c r="S325" s="63"/>
      <c r="T325" s="63"/>
      <c r="U325" s="63"/>
      <c r="V325" s="63"/>
      <c r="W325" s="63"/>
      <c r="X325" s="63"/>
      <c r="Y325" s="63"/>
    </row>
    <row r="326" ht="15.0" customHeight="1">
      <c r="A326" s="64">
        <v>13885.0</v>
      </c>
      <c r="B326" s="69" t="s">
        <v>77</v>
      </c>
      <c r="C326" s="66" t="s">
        <v>414</v>
      </c>
      <c r="D326" s="79">
        <v>300.0</v>
      </c>
      <c r="E326" s="67">
        <v>30.0</v>
      </c>
      <c r="F326" s="67">
        <v>150.0</v>
      </c>
      <c r="G326" s="67">
        <f>BASE!$F326-BASE!$E326</f>
        <v>120</v>
      </c>
      <c r="H326" s="68">
        <v>45301.0</v>
      </c>
      <c r="I326" s="76">
        <v>45371.0</v>
      </c>
      <c r="J326" s="69"/>
      <c r="K326" s="77" t="s">
        <v>79</v>
      </c>
      <c r="L326" s="69" t="s">
        <v>85</v>
      </c>
      <c r="M326" s="69"/>
      <c r="N326" s="69"/>
      <c r="O326" s="69" t="str">
        <f t="shared" si="3"/>
        <v>março</v>
      </c>
      <c r="P326" s="69" t="str">
        <f t="shared" si="4"/>
        <v>AAAA</v>
      </c>
      <c r="Q326" s="69" t="str">
        <f t="shared" si="5"/>
        <v>janeiro</v>
      </c>
      <c r="R326" s="69" t="str">
        <f t="shared" si="6"/>
        <v>AAAA</v>
      </c>
      <c r="S326" s="63"/>
      <c r="T326" s="63"/>
      <c r="U326" s="63"/>
      <c r="V326" s="63"/>
      <c r="W326" s="63"/>
      <c r="X326" s="63"/>
      <c r="Y326" s="63"/>
    </row>
    <row r="327" ht="15.0" customHeight="1">
      <c r="A327" s="73"/>
      <c r="B327" s="77" t="s">
        <v>77</v>
      </c>
      <c r="C327" s="81" t="s">
        <v>415</v>
      </c>
      <c r="D327" s="82">
        <v>1350.0</v>
      </c>
      <c r="E327" s="75"/>
      <c r="F327" s="75">
        <v>260.0</v>
      </c>
      <c r="G327" s="75">
        <f>BASE!$F327-BASE!$E327</f>
        <v>260</v>
      </c>
      <c r="H327" s="68">
        <v>45301.0</v>
      </c>
      <c r="I327" s="76">
        <v>45371.0</v>
      </c>
      <c r="J327" s="77"/>
      <c r="K327" s="77" t="s">
        <v>79</v>
      </c>
      <c r="L327" s="69" t="s">
        <v>85</v>
      </c>
      <c r="M327" s="77"/>
      <c r="N327" s="77"/>
      <c r="O327" s="77" t="str">
        <f t="shared" si="3"/>
        <v>março</v>
      </c>
      <c r="P327" s="77" t="str">
        <f t="shared" si="4"/>
        <v>AAAA</v>
      </c>
      <c r="Q327" s="77" t="str">
        <f t="shared" si="5"/>
        <v>janeiro</v>
      </c>
      <c r="R327" s="77" t="str">
        <f t="shared" si="6"/>
        <v>AAAA</v>
      </c>
      <c r="S327" s="63"/>
      <c r="T327" s="63"/>
      <c r="U327" s="63"/>
      <c r="V327" s="63"/>
      <c r="W327" s="63"/>
      <c r="X327" s="63"/>
      <c r="Y327" s="63"/>
    </row>
    <row r="328" ht="15.0" customHeight="1">
      <c r="A328" s="64"/>
      <c r="B328" s="69" t="s">
        <v>77</v>
      </c>
      <c r="C328" s="66" t="s">
        <v>416</v>
      </c>
      <c r="D328" s="79"/>
      <c r="E328" s="67"/>
      <c r="F328" s="67">
        <v>160.0</v>
      </c>
      <c r="G328" s="67">
        <f>BASE!$F328-BASE!$E328</f>
        <v>160</v>
      </c>
      <c r="H328" s="68">
        <v>45301.0</v>
      </c>
      <c r="I328" s="76">
        <v>45371.0</v>
      </c>
      <c r="J328" s="69"/>
      <c r="K328" s="77" t="s">
        <v>79</v>
      </c>
      <c r="L328" s="69" t="s">
        <v>85</v>
      </c>
      <c r="M328" s="69"/>
      <c r="N328" s="69"/>
      <c r="O328" s="69" t="str">
        <f t="shared" si="3"/>
        <v>março</v>
      </c>
      <c r="P328" s="69" t="str">
        <f t="shared" si="4"/>
        <v>AAAA</v>
      </c>
      <c r="Q328" s="69" t="str">
        <f t="shared" si="5"/>
        <v>janeiro</v>
      </c>
      <c r="R328" s="69" t="str">
        <f t="shared" si="6"/>
        <v>AAAA</v>
      </c>
      <c r="S328" s="63"/>
      <c r="T328" s="63"/>
      <c r="U328" s="63"/>
      <c r="V328" s="63"/>
      <c r="W328" s="63"/>
      <c r="X328" s="63"/>
      <c r="Y328" s="63"/>
    </row>
    <row r="329" ht="15.0" customHeight="1">
      <c r="A329" s="64"/>
      <c r="B329" s="69" t="s">
        <v>317</v>
      </c>
      <c r="C329" s="66" t="s">
        <v>417</v>
      </c>
      <c r="D329" s="79"/>
      <c r="E329" s="67"/>
      <c r="F329" s="67">
        <v>215.0</v>
      </c>
      <c r="G329" s="67">
        <f>BASE!$F329-BASE!$E329</f>
        <v>215</v>
      </c>
      <c r="H329" s="68">
        <v>45301.0</v>
      </c>
      <c r="I329" s="76">
        <v>45371.0</v>
      </c>
      <c r="J329" s="69"/>
      <c r="K329" s="77" t="s">
        <v>79</v>
      </c>
      <c r="L329" s="69" t="s">
        <v>167</v>
      </c>
      <c r="M329" s="69"/>
      <c r="N329" s="69"/>
      <c r="O329" s="69" t="str">
        <f t="shared" si="3"/>
        <v>março</v>
      </c>
      <c r="P329" s="69" t="str">
        <f t="shared" si="4"/>
        <v>AAAA</v>
      </c>
      <c r="Q329" s="69" t="str">
        <f t="shared" si="5"/>
        <v>janeiro</v>
      </c>
      <c r="R329" s="69" t="str">
        <f t="shared" si="6"/>
        <v>AAAA</v>
      </c>
      <c r="S329" s="63"/>
      <c r="T329" s="63"/>
      <c r="U329" s="63"/>
      <c r="V329" s="63"/>
      <c r="W329" s="63"/>
      <c r="X329" s="63"/>
      <c r="Y329" s="63"/>
    </row>
    <row r="330" ht="15.0" customHeight="1">
      <c r="A330" s="73"/>
      <c r="B330" s="77" t="s">
        <v>77</v>
      </c>
      <c r="C330" s="81" t="s">
        <v>418</v>
      </c>
      <c r="D330" s="82"/>
      <c r="E330" s="75"/>
      <c r="F330" s="75">
        <v>215.0</v>
      </c>
      <c r="G330" s="75">
        <f>BASE!$F330-BASE!$E330</f>
        <v>215</v>
      </c>
      <c r="H330" s="68">
        <v>45301.0</v>
      </c>
      <c r="I330" s="76">
        <v>45371.0</v>
      </c>
      <c r="J330" s="77"/>
      <c r="K330" s="77" t="s">
        <v>79</v>
      </c>
      <c r="L330" s="77" t="s">
        <v>167</v>
      </c>
      <c r="M330" s="77"/>
      <c r="N330" s="77"/>
      <c r="O330" s="77" t="str">
        <f t="shared" si="3"/>
        <v>março</v>
      </c>
      <c r="P330" s="77" t="str">
        <f t="shared" si="4"/>
        <v>AAAA</v>
      </c>
      <c r="Q330" s="77" t="str">
        <f t="shared" si="5"/>
        <v>janeiro</v>
      </c>
      <c r="R330" s="77" t="str">
        <f t="shared" si="6"/>
        <v>AAAA</v>
      </c>
      <c r="S330" s="63"/>
      <c r="T330" s="63"/>
      <c r="U330" s="63"/>
      <c r="V330" s="63"/>
      <c r="W330" s="63"/>
      <c r="X330" s="63"/>
      <c r="Y330" s="63"/>
    </row>
    <row r="331" ht="15.0" customHeight="1">
      <c r="A331" s="73"/>
      <c r="B331" s="77" t="s">
        <v>77</v>
      </c>
      <c r="C331" s="81" t="s">
        <v>419</v>
      </c>
      <c r="D331" s="82"/>
      <c r="E331" s="75">
        <v>30.0</v>
      </c>
      <c r="F331" s="67">
        <v>150.0</v>
      </c>
      <c r="G331" s="75">
        <f>BASE!$F331-BASE!$E331</f>
        <v>120</v>
      </c>
      <c r="H331" s="68">
        <v>45301.0</v>
      </c>
      <c r="I331" s="76">
        <v>45371.0</v>
      </c>
      <c r="J331" s="77"/>
      <c r="K331" s="77" t="s">
        <v>79</v>
      </c>
      <c r="L331" s="77" t="s">
        <v>241</v>
      </c>
      <c r="M331" s="77"/>
      <c r="N331" s="77"/>
      <c r="O331" s="77" t="str">
        <f t="shared" si="3"/>
        <v>março</v>
      </c>
      <c r="P331" s="77" t="str">
        <f t="shared" si="4"/>
        <v>AAAA</v>
      </c>
      <c r="Q331" s="77" t="str">
        <f t="shared" si="5"/>
        <v>janeiro</v>
      </c>
      <c r="R331" s="77" t="str">
        <f t="shared" si="6"/>
        <v>AAAA</v>
      </c>
      <c r="S331" s="63"/>
      <c r="T331" s="63"/>
      <c r="U331" s="63"/>
      <c r="V331" s="63"/>
      <c r="W331" s="63"/>
      <c r="X331" s="63"/>
      <c r="Y331" s="63"/>
    </row>
    <row r="332" ht="15.0" customHeight="1">
      <c r="A332" s="64"/>
      <c r="B332" s="77" t="s">
        <v>77</v>
      </c>
      <c r="C332" s="66" t="s">
        <v>420</v>
      </c>
      <c r="D332" s="79"/>
      <c r="E332" s="67"/>
      <c r="F332" s="67">
        <v>215.0</v>
      </c>
      <c r="G332" s="67">
        <f>BASE!$F332-BASE!$E332</f>
        <v>215</v>
      </c>
      <c r="H332" s="68">
        <v>45301.0</v>
      </c>
      <c r="I332" s="76">
        <v>45371.0</v>
      </c>
      <c r="J332" s="69"/>
      <c r="K332" s="77" t="s">
        <v>79</v>
      </c>
      <c r="L332" s="69" t="s">
        <v>241</v>
      </c>
      <c r="M332" s="69"/>
      <c r="N332" s="69"/>
      <c r="O332" s="69" t="str">
        <f t="shared" si="3"/>
        <v>março</v>
      </c>
      <c r="P332" s="69" t="str">
        <f t="shared" si="4"/>
        <v>AAAA</v>
      </c>
      <c r="Q332" s="69" t="str">
        <f t="shared" si="5"/>
        <v>janeiro</v>
      </c>
      <c r="R332" s="69" t="str">
        <f t="shared" si="6"/>
        <v>AAAA</v>
      </c>
      <c r="S332" s="63"/>
      <c r="T332" s="63"/>
      <c r="U332" s="63"/>
      <c r="V332" s="63"/>
      <c r="W332" s="63"/>
      <c r="X332" s="63"/>
      <c r="Y332" s="63"/>
    </row>
    <row r="333" ht="15.0" customHeight="1">
      <c r="A333" s="64"/>
      <c r="B333" s="69" t="s">
        <v>77</v>
      </c>
      <c r="C333" s="66" t="s">
        <v>421</v>
      </c>
      <c r="D333" s="79"/>
      <c r="E333" s="67"/>
      <c r="F333" s="67">
        <v>145.46</v>
      </c>
      <c r="G333" s="67">
        <f>BASE!$F333-BASE!$E333</f>
        <v>145.46</v>
      </c>
      <c r="H333" s="68">
        <v>45026.0</v>
      </c>
      <c r="I333" s="68">
        <v>45097.0</v>
      </c>
      <c r="J333" s="69"/>
      <c r="K333" s="77" t="s">
        <v>79</v>
      </c>
      <c r="L333" s="69" t="s">
        <v>85</v>
      </c>
      <c r="M333" s="69"/>
      <c r="N333" s="69"/>
      <c r="O333" s="69" t="str">
        <f t="shared" si="3"/>
        <v>junho</v>
      </c>
      <c r="P333" s="69" t="str">
        <f t="shared" si="4"/>
        <v>AAAA</v>
      </c>
      <c r="Q333" s="69" t="str">
        <f t="shared" si="5"/>
        <v>abril</v>
      </c>
      <c r="R333" s="69" t="str">
        <f t="shared" si="6"/>
        <v>AAAA</v>
      </c>
      <c r="S333" s="63"/>
      <c r="T333" s="63"/>
      <c r="U333" s="63"/>
      <c r="V333" s="63"/>
      <c r="W333" s="63"/>
      <c r="X333" s="63"/>
      <c r="Y333" s="63"/>
    </row>
    <row r="334" ht="15.0" customHeight="1">
      <c r="A334" s="64"/>
      <c r="B334" s="77" t="s">
        <v>267</v>
      </c>
      <c r="C334" s="66" t="s">
        <v>422</v>
      </c>
      <c r="D334" s="79"/>
      <c r="E334" s="67">
        <v>70.0</v>
      </c>
      <c r="F334" s="67">
        <v>220.0</v>
      </c>
      <c r="G334" s="67">
        <f>BASE!$F334-BASE!$E334</f>
        <v>150</v>
      </c>
      <c r="H334" s="68">
        <v>44959.0</v>
      </c>
      <c r="I334" s="68">
        <v>45097.0</v>
      </c>
      <c r="J334" s="69"/>
      <c r="K334" s="77" t="s">
        <v>79</v>
      </c>
      <c r="L334" s="69" t="s">
        <v>167</v>
      </c>
      <c r="M334" s="69"/>
      <c r="N334" s="69"/>
      <c r="O334" s="69" t="str">
        <f t="shared" si="3"/>
        <v>junho</v>
      </c>
      <c r="P334" s="69" t="str">
        <f t="shared" si="4"/>
        <v>AAAA</v>
      </c>
      <c r="Q334" s="69" t="str">
        <f t="shared" si="5"/>
        <v>fevereiro</v>
      </c>
      <c r="R334" s="69" t="str">
        <f t="shared" si="6"/>
        <v>AAAA</v>
      </c>
      <c r="S334" s="63"/>
      <c r="T334" s="63"/>
      <c r="U334" s="63"/>
      <c r="V334" s="63"/>
      <c r="W334" s="63"/>
      <c r="X334" s="63"/>
      <c r="Y334" s="63"/>
    </row>
    <row r="335" ht="15.0" customHeight="1">
      <c r="A335" s="73"/>
      <c r="B335" s="98" t="s">
        <v>77</v>
      </c>
      <c r="C335" s="81" t="s">
        <v>423</v>
      </c>
      <c r="D335" s="82"/>
      <c r="E335" s="75"/>
      <c r="F335" s="75">
        <v>180.0</v>
      </c>
      <c r="G335" s="75">
        <f>BASE!$F335-BASE!$E335</f>
        <v>180</v>
      </c>
      <c r="H335" s="68">
        <v>45301.0</v>
      </c>
      <c r="I335" s="76">
        <v>45371.0</v>
      </c>
      <c r="J335" s="77"/>
      <c r="K335" s="77" t="s">
        <v>79</v>
      </c>
      <c r="L335" s="77" t="s">
        <v>85</v>
      </c>
      <c r="M335" s="77"/>
      <c r="N335" s="77"/>
      <c r="O335" s="77" t="str">
        <f t="shared" si="3"/>
        <v>março</v>
      </c>
      <c r="P335" s="77" t="str">
        <f t="shared" si="4"/>
        <v>AAAA</v>
      </c>
      <c r="Q335" s="77" t="str">
        <f t="shared" si="5"/>
        <v>janeiro</v>
      </c>
      <c r="R335" s="77" t="str">
        <f t="shared" si="6"/>
        <v>AAAA</v>
      </c>
      <c r="S335" s="63"/>
      <c r="T335" s="63"/>
      <c r="U335" s="63"/>
      <c r="V335" s="63"/>
      <c r="W335" s="63"/>
      <c r="X335" s="63"/>
      <c r="Y335" s="63"/>
    </row>
    <row r="336" ht="15.0" customHeight="1">
      <c r="A336" s="64"/>
      <c r="B336" s="99"/>
      <c r="C336" s="66"/>
      <c r="D336" s="79"/>
      <c r="E336" s="67"/>
      <c r="F336" s="67"/>
      <c r="G336" s="67">
        <f>BASE!$F336-BASE!$E336</f>
        <v>0</v>
      </c>
      <c r="H336" s="68"/>
      <c r="I336" s="68"/>
      <c r="J336" s="69"/>
      <c r="K336" s="69"/>
      <c r="L336" s="69"/>
      <c r="M336" s="69"/>
      <c r="N336" s="69"/>
      <c r="O336" s="69" t="str">
        <f t="shared" si="3"/>
        <v/>
      </c>
      <c r="P336" s="69" t="str">
        <f t="shared" si="4"/>
        <v/>
      </c>
      <c r="Q336" s="69" t="str">
        <f t="shared" si="5"/>
        <v/>
      </c>
      <c r="R336" s="69" t="str">
        <f t="shared" si="6"/>
        <v/>
      </c>
      <c r="S336" s="63"/>
      <c r="T336" s="63"/>
      <c r="U336" s="63"/>
      <c r="V336" s="63"/>
      <c r="W336" s="63"/>
      <c r="X336" s="63"/>
      <c r="Y336" s="63"/>
    </row>
    <row r="337" ht="15.0" customHeight="1">
      <c r="A337" s="64"/>
      <c r="B337" s="99"/>
      <c r="C337" s="66"/>
      <c r="D337" s="79"/>
      <c r="E337" s="67"/>
      <c r="F337" s="67"/>
      <c r="G337" s="67">
        <f>BASE!$F337-BASE!$E337</f>
        <v>0</v>
      </c>
      <c r="H337" s="68"/>
      <c r="I337" s="68"/>
      <c r="J337" s="69"/>
      <c r="K337" s="69"/>
      <c r="L337" s="69"/>
      <c r="M337" s="69"/>
      <c r="N337" s="69"/>
      <c r="O337" s="69" t="str">
        <f t="shared" si="3"/>
        <v/>
      </c>
      <c r="P337" s="69" t="str">
        <f t="shared" si="4"/>
        <v/>
      </c>
      <c r="Q337" s="69" t="str">
        <f t="shared" si="5"/>
        <v/>
      </c>
      <c r="R337" s="69" t="str">
        <f t="shared" si="6"/>
        <v/>
      </c>
      <c r="S337" s="63"/>
      <c r="T337" s="63"/>
      <c r="U337" s="63"/>
      <c r="V337" s="63"/>
      <c r="W337" s="63"/>
      <c r="X337" s="63"/>
      <c r="Y337" s="63"/>
    </row>
    <row r="338" ht="15.0" customHeight="1">
      <c r="A338" s="73"/>
      <c r="B338" s="98"/>
      <c r="C338" s="81"/>
      <c r="D338" s="82"/>
      <c r="E338" s="75"/>
      <c r="F338" s="75"/>
      <c r="G338" s="75"/>
      <c r="H338" s="77"/>
      <c r="I338" s="77"/>
      <c r="J338" s="77"/>
      <c r="K338" s="77"/>
      <c r="L338" s="77"/>
      <c r="M338" s="77"/>
      <c r="N338" s="77"/>
      <c r="O338" s="77" t="str">
        <f t="shared" si="3"/>
        <v/>
      </c>
      <c r="P338" s="77" t="str">
        <f t="shared" si="4"/>
        <v/>
      </c>
      <c r="Q338" s="77" t="str">
        <f t="shared" si="5"/>
        <v/>
      </c>
      <c r="R338" s="77" t="str">
        <f t="shared" si="6"/>
        <v/>
      </c>
      <c r="S338" s="63"/>
      <c r="T338" s="63"/>
      <c r="U338" s="63"/>
      <c r="V338" s="63"/>
      <c r="W338" s="63"/>
      <c r="X338" s="63"/>
      <c r="Y338" s="63"/>
    </row>
    <row r="339" ht="15.75" customHeight="1">
      <c r="A339" s="63"/>
      <c r="B339" s="63"/>
      <c r="C339" s="100"/>
      <c r="D339" s="101"/>
      <c r="E339" s="101"/>
      <c r="F339" s="101"/>
      <c r="G339" s="101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</row>
    <row r="340" ht="15.75" customHeight="1">
      <c r="A340" s="63"/>
      <c r="B340" s="63"/>
      <c r="C340" s="100"/>
      <c r="D340" s="101"/>
      <c r="E340" s="101"/>
      <c r="F340" s="101"/>
      <c r="G340" s="101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</row>
    <row r="341" ht="15.75" customHeight="1">
      <c r="A341" s="63"/>
      <c r="B341" s="63"/>
      <c r="C341" s="100"/>
      <c r="D341" s="101"/>
      <c r="E341" s="101"/>
      <c r="F341" s="101"/>
      <c r="G341" s="101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</row>
    <row r="342" ht="15.75" customHeight="1">
      <c r="A342" s="63"/>
      <c r="B342" s="63"/>
      <c r="C342" s="100"/>
      <c r="D342" s="101"/>
      <c r="E342" s="101"/>
      <c r="F342" s="101"/>
      <c r="G342" s="101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</row>
    <row r="343" ht="15.75" customHeight="1">
      <c r="A343" s="63"/>
      <c r="B343" s="63"/>
      <c r="C343" s="100"/>
      <c r="D343" s="101"/>
      <c r="E343" s="101"/>
      <c r="F343" s="101"/>
      <c r="G343" s="101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</row>
    <row r="344" ht="15.75" customHeight="1">
      <c r="A344" s="63"/>
      <c r="B344" s="63"/>
      <c r="C344" s="100"/>
      <c r="D344" s="101"/>
      <c r="E344" s="101"/>
      <c r="F344" s="101"/>
      <c r="G344" s="101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</row>
    <row r="345" ht="15.75" customHeight="1">
      <c r="A345" s="63"/>
      <c r="B345" s="63"/>
      <c r="C345" s="100"/>
      <c r="D345" s="101"/>
      <c r="E345" s="101"/>
      <c r="F345" s="101"/>
      <c r="G345" s="101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</row>
    <row r="346" ht="15.75" customHeight="1">
      <c r="A346" s="63"/>
      <c r="B346" s="63"/>
      <c r="C346" s="100"/>
      <c r="D346" s="101"/>
      <c r="E346" s="101"/>
      <c r="F346" s="101"/>
      <c r="G346" s="101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</row>
    <row r="347" ht="15.75" customHeight="1">
      <c r="A347" s="63"/>
      <c r="B347" s="63"/>
      <c r="C347" s="100"/>
      <c r="D347" s="101"/>
      <c r="E347" s="101"/>
      <c r="F347" s="101"/>
      <c r="G347" s="101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</row>
    <row r="348" ht="15.75" customHeight="1">
      <c r="A348" s="63"/>
      <c r="B348" s="63"/>
      <c r="C348" s="100"/>
      <c r="D348" s="101"/>
      <c r="E348" s="101"/>
      <c r="F348" s="101"/>
      <c r="G348" s="101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</row>
    <row r="349" ht="15.75" customHeight="1">
      <c r="A349" s="63"/>
      <c r="B349" s="63"/>
      <c r="C349" s="100"/>
      <c r="D349" s="101"/>
      <c r="E349" s="101"/>
      <c r="F349" s="101"/>
      <c r="G349" s="101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</row>
    <row r="350" ht="15.75" customHeight="1">
      <c r="A350" s="63"/>
      <c r="B350" s="63"/>
      <c r="C350" s="100"/>
      <c r="D350" s="101"/>
      <c r="E350" s="101"/>
      <c r="F350" s="101"/>
      <c r="G350" s="101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</row>
    <row r="351" ht="15.75" customHeight="1">
      <c r="A351" s="63"/>
      <c r="B351" s="63"/>
      <c r="C351" s="100"/>
      <c r="D351" s="101"/>
      <c r="E351" s="101"/>
      <c r="F351" s="101"/>
      <c r="G351" s="101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</row>
    <row r="352" ht="15.75" customHeight="1">
      <c r="A352" s="63"/>
      <c r="B352" s="63"/>
      <c r="C352" s="100"/>
      <c r="D352" s="101"/>
      <c r="E352" s="101"/>
      <c r="F352" s="101"/>
      <c r="G352" s="101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</row>
    <row r="353" ht="15.75" customHeight="1">
      <c r="A353" s="63"/>
      <c r="B353" s="63"/>
      <c r="C353" s="100"/>
      <c r="D353" s="101"/>
      <c r="E353" s="101"/>
      <c r="F353" s="101"/>
      <c r="G353" s="101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</row>
    <row r="354" ht="15.75" customHeight="1">
      <c r="A354" s="63"/>
      <c r="B354" s="63"/>
      <c r="C354" s="100"/>
      <c r="D354" s="101"/>
      <c r="E354" s="101"/>
      <c r="F354" s="101"/>
      <c r="G354" s="101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</row>
    <row r="355" ht="15.75" customHeight="1">
      <c r="A355" s="63"/>
      <c r="B355" s="63"/>
      <c r="C355" s="100"/>
      <c r="D355" s="101"/>
      <c r="E355" s="101"/>
      <c r="F355" s="101"/>
      <c r="G355" s="101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</row>
    <row r="356" ht="15.75" customHeight="1">
      <c r="A356" s="63"/>
      <c r="B356" s="63"/>
      <c r="C356" s="100"/>
      <c r="D356" s="101"/>
      <c r="E356" s="101"/>
      <c r="F356" s="101"/>
      <c r="G356" s="101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</row>
    <row r="357" ht="15.75" customHeight="1">
      <c r="A357" s="63"/>
      <c r="B357" s="63"/>
      <c r="C357" s="100"/>
      <c r="D357" s="101"/>
      <c r="E357" s="101"/>
      <c r="F357" s="101"/>
      <c r="G357" s="101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</row>
    <row r="358" ht="15.75" customHeight="1">
      <c r="A358" s="63"/>
      <c r="B358" s="63"/>
      <c r="C358" s="100"/>
      <c r="D358" s="101"/>
      <c r="E358" s="101"/>
      <c r="F358" s="101"/>
      <c r="G358" s="101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</row>
    <row r="359" ht="15.75" customHeight="1">
      <c r="A359" s="63"/>
      <c r="B359" s="63"/>
      <c r="C359" s="100"/>
      <c r="D359" s="101"/>
      <c r="E359" s="101"/>
      <c r="F359" s="101"/>
      <c r="G359" s="101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</row>
    <row r="360" ht="15.75" customHeight="1">
      <c r="A360" s="63"/>
      <c r="B360" s="63"/>
      <c r="C360" s="100"/>
      <c r="D360" s="101"/>
      <c r="E360" s="101"/>
      <c r="F360" s="101"/>
      <c r="G360" s="101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</row>
    <row r="361" ht="15.75" customHeight="1">
      <c r="A361" s="63"/>
      <c r="B361" s="63"/>
      <c r="C361" s="100"/>
      <c r="D361" s="101"/>
      <c r="E361" s="101"/>
      <c r="F361" s="101"/>
      <c r="G361" s="101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</row>
    <row r="362" ht="15.75" customHeight="1">
      <c r="A362" s="63"/>
      <c r="B362" s="63"/>
      <c r="C362" s="100"/>
      <c r="D362" s="101"/>
      <c r="E362" s="101"/>
      <c r="F362" s="101"/>
      <c r="G362" s="101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</row>
    <row r="363" ht="15.75" customHeight="1">
      <c r="A363" s="63"/>
      <c r="B363" s="63"/>
      <c r="C363" s="100"/>
      <c r="D363" s="101"/>
      <c r="E363" s="101"/>
      <c r="F363" s="101"/>
      <c r="G363" s="101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</row>
    <row r="364" ht="15.75" customHeight="1">
      <c r="A364" s="63"/>
      <c r="B364" s="63"/>
      <c r="C364" s="100"/>
      <c r="D364" s="101"/>
      <c r="E364" s="101"/>
      <c r="F364" s="101"/>
      <c r="G364" s="101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</row>
    <row r="365" ht="15.75" customHeight="1">
      <c r="A365" s="63"/>
      <c r="B365" s="63"/>
      <c r="C365" s="100"/>
      <c r="D365" s="101"/>
      <c r="E365" s="101"/>
      <c r="F365" s="101"/>
      <c r="G365" s="101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</row>
    <row r="366" ht="15.75" customHeight="1">
      <c r="A366" s="63"/>
      <c r="B366" s="63"/>
      <c r="C366" s="100"/>
      <c r="D366" s="101"/>
      <c r="E366" s="101"/>
      <c r="F366" s="101"/>
      <c r="G366" s="101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</row>
    <row r="367" ht="15.75" customHeight="1">
      <c r="A367" s="63"/>
      <c r="B367" s="63"/>
      <c r="C367" s="100"/>
      <c r="D367" s="101"/>
      <c r="E367" s="101"/>
      <c r="F367" s="101"/>
      <c r="G367" s="101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</row>
    <row r="368" ht="15.75" customHeight="1">
      <c r="A368" s="63"/>
      <c r="B368" s="63"/>
      <c r="C368" s="100"/>
      <c r="D368" s="101"/>
      <c r="E368" s="101"/>
      <c r="F368" s="101"/>
      <c r="G368" s="101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</row>
    <row r="369" ht="15.75" customHeight="1">
      <c r="A369" s="63"/>
      <c r="B369" s="63"/>
      <c r="C369" s="100"/>
      <c r="D369" s="101"/>
      <c r="E369" s="101"/>
      <c r="F369" s="101"/>
      <c r="G369" s="101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</row>
    <row r="370" ht="15.75" customHeight="1">
      <c r="A370" s="63"/>
      <c r="B370" s="63"/>
      <c r="C370" s="100"/>
      <c r="D370" s="101"/>
      <c r="E370" s="101"/>
      <c r="F370" s="101"/>
      <c r="G370" s="101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</row>
    <row r="371" ht="15.75" customHeight="1">
      <c r="A371" s="63"/>
      <c r="B371" s="63"/>
      <c r="C371" s="100"/>
      <c r="D371" s="101"/>
      <c r="E371" s="101"/>
      <c r="F371" s="101"/>
      <c r="G371" s="101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</row>
    <row r="372" ht="15.75" customHeight="1">
      <c r="A372" s="63"/>
      <c r="B372" s="63"/>
      <c r="C372" s="100"/>
      <c r="D372" s="101"/>
      <c r="E372" s="101"/>
      <c r="F372" s="101"/>
      <c r="G372" s="101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</row>
    <row r="373" ht="15.75" customHeight="1">
      <c r="A373" s="63"/>
      <c r="B373" s="63"/>
      <c r="C373" s="100"/>
      <c r="D373" s="101"/>
      <c r="E373" s="101"/>
      <c r="F373" s="101"/>
      <c r="G373" s="101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</row>
    <row r="374" ht="15.75" customHeight="1">
      <c r="A374" s="63"/>
      <c r="B374" s="63"/>
      <c r="C374" s="100"/>
      <c r="D374" s="101"/>
      <c r="E374" s="101"/>
      <c r="F374" s="101"/>
      <c r="G374" s="101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</row>
    <row r="375" ht="15.75" customHeight="1">
      <c r="A375" s="63"/>
      <c r="B375" s="63"/>
      <c r="C375" s="100"/>
      <c r="D375" s="101"/>
      <c r="E375" s="101"/>
      <c r="F375" s="101"/>
      <c r="G375" s="101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</row>
    <row r="376" ht="15.75" customHeight="1">
      <c r="A376" s="63"/>
      <c r="B376" s="63"/>
      <c r="C376" s="100"/>
      <c r="D376" s="101"/>
      <c r="E376" s="101"/>
      <c r="F376" s="101"/>
      <c r="G376" s="101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</row>
    <row r="377" ht="15.75" customHeight="1">
      <c r="A377" s="63"/>
      <c r="B377" s="63"/>
      <c r="C377" s="100"/>
      <c r="D377" s="101"/>
      <c r="E377" s="101"/>
      <c r="F377" s="101"/>
      <c r="G377" s="101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</row>
    <row r="378" ht="15.75" customHeight="1">
      <c r="A378" s="63"/>
      <c r="B378" s="63"/>
      <c r="C378" s="100"/>
      <c r="D378" s="101"/>
      <c r="E378" s="101"/>
      <c r="F378" s="101"/>
      <c r="G378" s="101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</row>
    <row r="379" ht="15.75" customHeight="1">
      <c r="A379" s="63"/>
      <c r="B379" s="63"/>
      <c r="C379" s="100"/>
      <c r="D379" s="101"/>
      <c r="E379" s="101"/>
      <c r="F379" s="101"/>
      <c r="G379" s="101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</row>
    <row r="380" ht="15.75" customHeight="1">
      <c r="A380" s="63"/>
      <c r="B380" s="63"/>
      <c r="C380" s="100"/>
      <c r="D380" s="101"/>
      <c r="E380" s="101"/>
      <c r="F380" s="101"/>
      <c r="G380" s="101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</row>
    <row r="381" ht="15.75" customHeight="1">
      <c r="A381" s="63"/>
      <c r="B381" s="63"/>
      <c r="C381" s="100"/>
      <c r="D381" s="101"/>
      <c r="E381" s="101"/>
      <c r="F381" s="101"/>
      <c r="G381" s="101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</row>
    <row r="382" ht="15.75" customHeight="1">
      <c r="A382" s="63"/>
      <c r="B382" s="63"/>
      <c r="C382" s="100"/>
      <c r="D382" s="101"/>
      <c r="E382" s="101"/>
      <c r="F382" s="101"/>
      <c r="G382" s="101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</row>
    <row r="383" ht="15.75" customHeight="1">
      <c r="A383" s="63"/>
      <c r="B383" s="63"/>
      <c r="C383" s="100"/>
      <c r="D383" s="101"/>
      <c r="E383" s="101"/>
      <c r="F383" s="101"/>
      <c r="G383" s="101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</row>
    <row r="384" ht="15.75" customHeight="1">
      <c r="A384" s="63"/>
      <c r="B384" s="63"/>
      <c r="C384" s="100"/>
      <c r="D384" s="101"/>
      <c r="E384" s="101"/>
      <c r="F384" s="101"/>
      <c r="G384" s="101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</row>
    <row r="385" ht="15.75" customHeight="1">
      <c r="A385" s="63"/>
      <c r="B385" s="63"/>
      <c r="C385" s="100"/>
      <c r="D385" s="101"/>
      <c r="E385" s="101"/>
      <c r="F385" s="101"/>
      <c r="G385" s="101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</row>
    <row r="386" ht="15.75" customHeight="1">
      <c r="A386" s="63"/>
      <c r="B386" s="63"/>
      <c r="C386" s="100"/>
      <c r="D386" s="101"/>
      <c r="E386" s="101"/>
      <c r="F386" s="101"/>
      <c r="G386" s="101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</row>
    <row r="387" ht="15.75" customHeight="1">
      <c r="A387" s="63"/>
      <c r="B387" s="63"/>
      <c r="C387" s="100"/>
      <c r="D387" s="101"/>
      <c r="E387" s="101"/>
      <c r="F387" s="101"/>
      <c r="G387" s="101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</row>
    <row r="388" ht="15.75" customHeight="1">
      <c r="A388" s="63"/>
      <c r="B388" s="63"/>
      <c r="C388" s="100"/>
      <c r="D388" s="101"/>
      <c r="E388" s="101"/>
      <c r="F388" s="101"/>
      <c r="G388" s="101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</row>
    <row r="389" ht="15.75" customHeight="1">
      <c r="A389" s="63"/>
      <c r="B389" s="63"/>
      <c r="C389" s="100"/>
      <c r="D389" s="101"/>
      <c r="E389" s="101"/>
      <c r="F389" s="101"/>
      <c r="G389" s="101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</row>
    <row r="390" ht="15.75" customHeight="1">
      <c r="A390" s="63"/>
      <c r="B390" s="63"/>
      <c r="C390" s="100"/>
      <c r="D390" s="101"/>
      <c r="E390" s="101"/>
      <c r="F390" s="101"/>
      <c r="G390" s="101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</row>
    <row r="391" ht="15.75" customHeight="1">
      <c r="A391" s="63"/>
      <c r="B391" s="63"/>
      <c r="C391" s="100"/>
      <c r="D391" s="101"/>
      <c r="E391" s="101"/>
      <c r="F391" s="101"/>
      <c r="G391" s="101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</row>
    <row r="392" ht="15.75" customHeight="1">
      <c r="A392" s="63"/>
      <c r="B392" s="63"/>
      <c r="C392" s="100"/>
      <c r="D392" s="101"/>
      <c r="E392" s="101"/>
      <c r="F392" s="101"/>
      <c r="G392" s="101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</row>
    <row r="393" ht="15.75" customHeight="1">
      <c r="A393" s="63"/>
      <c r="B393" s="63"/>
      <c r="C393" s="100"/>
      <c r="D393" s="101"/>
      <c r="E393" s="101"/>
      <c r="F393" s="101"/>
      <c r="G393" s="101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</row>
    <row r="394" ht="15.75" customHeight="1">
      <c r="A394" s="63"/>
      <c r="B394" s="63"/>
      <c r="C394" s="100"/>
      <c r="D394" s="101"/>
      <c r="E394" s="101"/>
      <c r="F394" s="101"/>
      <c r="G394" s="101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</row>
    <row r="395" ht="15.75" customHeight="1">
      <c r="A395" s="63"/>
      <c r="B395" s="63"/>
      <c r="C395" s="100"/>
      <c r="D395" s="101"/>
      <c r="E395" s="101"/>
      <c r="F395" s="101"/>
      <c r="G395" s="101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</row>
    <row r="396" ht="15.75" customHeight="1">
      <c r="A396" s="63"/>
      <c r="B396" s="63"/>
      <c r="C396" s="100"/>
      <c r="D396" s="101"/>
      <c r="E396" s="101"/>
      <c r="F396" s="101"/>
      <c r="G396" s="101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</row>
    <row r="397" ht="15.75" customHeight="1">
      <c r="A397" s="63"/>
      <c r="B397" s="63"/>
      <c r="C397" s="100"/>
      <c r="D397" s="101"/>
      <c r="E397" s="101"/>
      <c r="F397" s="101"/>
      <c r="G397" s="101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</row>
    <row r="398" ht="15.75" customHeight="1">
      <c r="A398" s="63"/>
      <c r="B398" s="63"/>
      <c r="C398" s="100"/>
      <c r="D398" s="101"/>
      <c r="E398" s="101"/>
      <c r="F398" s="101"/>
      <c r="G398" s="101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</row>
    <row r="399" ht="15.75" customHeight="1">
      <c r="A399" s="63"/>
      <c r="B399" s="63"/>
      <c r="C399" s="100"/>
      <c r="D399" s="101"/>
      <c r="E399" s="101"/>
      <c r="F399" s="101"/>
      <c r="G399" s="101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</row>
    <row r="400" ht="15.75" customHeight="1">
      <c r="A400" s="63"/>
      <c r="B400" s="63"/>
      <c r="C400" s="100"/>
      <c r="D400" s="101"/>
      <c r="E400" s="101"/>
      <c r="F400" s="101"/>
      <c r="G400" s="101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</row>
    <row r="401" ht="15.75" customHeight="1">
      <c r="A401" s="63"/>
      <c r="B401" s="63"/>
      <c r="C401" s="100"/>
      <c r="D401" s="101"/>
      <c r="E401" s="101"/>
      <c r="F401" s="101"/>
      <c r="G401" s="101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</row>
    <row r="402" ht="15.75" customHeight="1">
      <c r="A402" s="63"/>
      <c r="B402" s="63"/>
      <c r="C402" s="100"/>
      <c r="D402" s="101"/>
      <c r="E402" s="101"/>
      <c r="F402" s="101"/>
      <c r="G402" s="101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</row>
    <row r="403" ht="15.75" customHeight="1">
      <c r="A403" s="63"/>
      <c r="B403" s="63"/>
      <c r="C403" s="100"/>
      <c r="D403" s="101"/>
      <c r="E403" s="101"/>
      <c r="F403" s="101"/>
      <c r="G403" s="101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</row>
    <row r="404" ht="15.75" customHeight="1">
      <c r="A404" s="63"/>
      <c r="B404" s="63"/>
      <c r="C404" s="100"/>
      <c r="D404" s="101"/>
      <c r="E404" s="101"/>
      <c r="F404" s="101"/>
      <c r="G404" s="101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</row>
    <row r="405" ht="15.75" customHeight="1">
      <c r="A405" s="63"/>
      <c r="B405" s="63"/>
      <c r="C405" s="100"/>
      <c r="D405" s="101"/>
      <c r="E405" s="101"/>
      <c r="F405" s="101"/>
      <c r="G405" s="101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</row>
    <row r="406" ht="15.75" customHeight="1">
      <c r="A406" s="63"/>
      <c r="B406" s="63"/>
      <c r="C406" s="100"/>
      <c r="D406" s="101"/>
      <c r="E406" s="101"/>
      <c r="F406" s="101"/>
      <c r="G406" s="101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</row>
    <row r="407" ht="15.75" customHeight="1">
      <c r="A407" s="63"/>
      <c r="B407" s="63"/>
      <c r="C407" s="100"/>
      <c r="D407" s="101"/>
      <c r="E407" s="101"/>
      <c r="F407" s="101"/>
      <c r="G407" s="101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</row>
    <row r="408" ht="15.75" customHeight="1">
      <c r="A408" s="63"/>
      <c r="B408" s="63"/>
      <c r="C408" s="100"/>
      <c r="D408" s="101"/>
      <c r="E408" s="101"/>
      <c r="F408" s="101"/>
      <c r="G408" s="101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</row>
    <row r="409" ht="15.75" customHeight="1">
      <c r="A409" s="63"/>
      <c r="B409" s="63"/>
      <c r="C409" s="100"/>
      <c r="D409" s="101"/>
      <c r="E409" s="101"/>
      <c r="F409" s="101"/>
      <c r="G409" s="101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</row>
    <row r="410" ht="15.75" customHeight="1">
      <c r="A410" s="63"/>
      <c r="B410" s="63"/>
      <c r="C410" s="100"/>
      <c r="D410" s="101"/>
      <c r="E410" s="101"/>
      <c r="F410" s="101"/>
      <c r="G410" s="101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</row>
    <row r="411" ht="15.75" customHeight="1">
      <c r="A411" s="63"/>
      <c r="B411" s="63"/>
      <c r="C411" s="100"/>
      <c r="D411" s="101"/>
      <c r="E411" s="101"/>
      <c r="F411" s="101"/>
      <c r="G411" s="101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</row>
    <row r="412" ht="15.75" customHeight="1">
      <c r="A412" s="63"/>
      <c r="B412" s="63"/>
      <c r="C412" s="100"/>
      <c r="D412" s="101"/>
      <c r="E412" s="101"/>
      <c r="F412" s="101"/>
      <c r="G412" s="101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</row>
    <row r="413" ht="15.75" customHeight="1">
      <c r="A413" s="63"/>
      <c r="B413" s="63"/>
      <c r="C413" s="100"/>
      <c r="D413" s="101"/>
      <c r="E413" s="101"/>
      <c r="F413" s="101"/>
      <c r="G413" s="101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</row>
    <row r="414" ht="15.75" customHeight="1">
      <c r="A414" s="63"/>
      <c r="B414" s="63"/>
      <c r="C414" s="100"/>
      <c r="D414" s="101"/>
      <c r="E414" s="101"/>
      <c r="F414" s="101"/>
      <c r="G414" s="101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</row>
    <row r="415" ht="15.75" customHeight="1">
      <c r="A415" s="63"/>
      <c r="B415" s="63"/>
      <c r="C415" s="100"/>
      <c r="D415" s="101"/>
      <c r="E415" s="101"/>
      <c r="F415" s="101"/>
      <c r="G415" s="101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</row>
    <row r="416" ht="15.75" customHeight="1">
      <c r="A416" s="63"/>
      <c r="B416" s="63"/>
      <c r="C416" s="100"/>
      <c r="D416" s="101"/>
      <c r="E416" s="101"/>
      <c r="F416" s="101"/>
      <c r="G416" s="101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</row>
    <row r="417" ht="15.75" customHeight="1">
      <c r="A417" s="63"/>
      <c r="B417" s="63"/>
      <c r="C417" s="100"/>
      <c r="D417" s="101"/>
      <c r="E417" s="101"/>
      <c r="F417" s="101"/>
      <c r="G417" s="101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</row>
    <row r="418" ht="15.75" customHeight="1">
      <c r="A418" s="63"/>
      <c r="B418" s="63"/>
      <c r="C418" s="100"/>
      <c r="D418" s="101"/>
      <c r="E418" s="101"/>
      <c r="F418" s="101"/>
      <c r="G418" s="101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</row>
    <row r="419" ht="15.75" customHeight="1">
      <c r="A419" s="63"/>
      <c r="B419" s="63"/>
      <c r="C419" s="100"/>
      <c r="D419" s="101"/>
      <c r="E419" s="101"/>
      <c r="F419" s="101"/>
      <c r="G419" s="101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</row>
    <row r="420" ht="15.75" customHeight="1">
      <c r="A420" s="63"/>
      <c r="B420" s="63"/>
      <c r="C420" s="100"/>
      <c r="D420" s="101"/>
      <c r="E420" s="101"/>
      <c r="F420" s="101"/>
      <c r="G420" s="101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</row>
    <row r="421" ht="15.75" customHeight="1">
      <c r="A421" s="63"/>
      <c r="B421" s="63"/>
      <c r="C421" s="100"/>
      <c r="D421" s="101"/>
      <c r="E421" s="101"/>
      <c r="F421" s="101"/>
      <c r="G421" s="101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</row>
    <row r="422" ht="15.75" customHeight="1">
      <c r="A422" s="63"/>
      <c r="B422" s="63"/>
      <c r="C422" s="100"/>
      <c r="D422" s="101"/>
      <c r="E422" s="101"/>
      <c r="F422" s="101"/>
      <c r="G422" s="101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</row>
    <row r="423" ht="15.75" customHeight="1">
      <c r="A423" s="63"/>
      <c r="B423" s="63"/>
      <c r="C423" s="100"/>
      <c r="D423" s="101"/>
      <c r="E423" s="101"/>
      <c r="F423" s="101"/>
      <c r="G423" s="101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</row>
    <row r="424" ht="15.75" customHeight="1">
      <c r="A424" s="63"/>
      <c r="B424" s="63"/>
      <c r="C424" s="100"/>
      <c r="D424" s="101"/>
      <c r="E424" s="101"/>
      <c r="F424" s="101"/>
      <c r="G424" s="101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</row>
    <row r="425" ht="15.75" customHeight="1">
      <c r="A425" s="63"/>
      <c r="B425" s="63"/>
      <c r="C425" s="100"/>
      <c r="D425" s="101"/>
      <c r="E425" s="101"/>
      <c r="F425" s="101"/>
      <c r="G425" s="101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</row>
    <row r="426" ht="15.75" customHeight="1">
      <c r="A426" s="63"/>
      <c r="B426" s="63"/>
      <c r="C426" s="100"/>
      <c r="D426" s="101"/>
      <c r="E426" s="101"/>
      <c r="F426" s="101"/>
      <c r="G426" s="101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</row>
    <row r="427" ht="15.75" customHeight="1">
      <c r="A427" s="63"/>
      <c r="B427" s="63"/>
      <c r="C427" s="100"/>
      <c r="D427" s="101"/>
      <c r="E427" s="101"/>
      <c r="F427" s="101"/>
      <c r="G427" s="101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</row>
    <row r="428" ht="15.75" customHeight="1">
      <c r="A428" s="63"/>
      <c r="B428" s="63"/>
      <c r="C428" s="100"/>
      <c r="D428" s="101"/>
      <c r="E428" s="101"/>
      <c r="F428" s="101"/>
      <c r="G428" s="101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</row>
    <row r="429" ht="15.75" customHeight="1">
      <c r="A429" s="63"/>
      <c r="B429" s="63"/>
      <c r="C429" s="100"/>
      <c r="D429" s="101"/>
      <c r="E429" s="101"/>
      <c r="F429" s="101"/>
      <c r="G429" s="101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</row>
    <row r="430" ht="15.75" customHeight="1">
      <c r="A430" s="63"/>
      <c r="B430" s="63"/>
      <c r="C430" s="100"/>
      <c r="D430" s="101"/>
      <c r="E430" s="101"/>
      <c r="F430" s="101"/>
      <c r="G430" s="101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</row>
    <row r="431" ht="15.75" customHeight="1">
      <c r="A431" s="63"/>
      <c r="B431" s="63"/>
      <c r="C431" s="100"/>
      <c r="D431" s="101"/>
      <c r="E431" s="101"/>
      <c r="F431" s="101"/>
      <c r="G431" s="101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</row>
    <row r="432" ht="15.75" customHeight="1">
      <c r="A432" s="63"/>
      <c r="B432" s="63"/>
      <c r="C432" s="100"/>
      <c r="D432" s="101"/>
      <c r="E432" s="101"/>
      <c r="F432" s="101"/>
      <c r="G432" s="101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</row>
    <row r="433" ht="15.75" customHeight="1">
      <c r="A433" s="63"/>
      <c r="B433" s="63"/>
      <c r="C433" s="100"/>
      <c r="D433" s="101"/>
      <c r="E433" s="101"/>
      <c r="F433" s="101"/>
      <c r="G433" s="101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</row>
    <row r="434" ht="15.75" customHeight="1">
      <c r="A434" s="63"/>
      <c r="B434" s="63"/>
      <c r="C434" s="100"/>
      <c r="D434" s="101"/>
      <c r="E434" s="101"/>
      <c r="F434" s="101"/>
      <c r="G434" s="101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</row>
    <row r="435" ht="15.75" customHeight="1">
      <c r="A435" s="63"/>
      <c r="B435" s="63"/>
      <c r="C435" s="100"/>
      <c r="D435" s="101"/>
      <c r="E435" s="101"/>
      <c r="F435" s="101"/>
      <c r="G435" s="101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</row>
    <row r="436" ht="15.75" customHeight="1">
      <c r="A436" s="63"/>
      <c r="B436" s="63"/>
      <c r="C436" s="100"/>
      <c r="D436" s="101"/>
      <c r="E436" s="101"/>
      <c r="F436" s="101"/>
      <c r="G436" s="101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</row>
    <row r="437" ht="15.75" customHeight="1">
      <c r="A437" s="63"/>
      <c r="B437" s="63"/>
      <c r="C437" s="100"/>
      <c r="D437" s="101"/>
      <c r="E437" s="101"/>
      <c r="F437" s="101"/>
      <c r="G437" s="101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</row>
    <row r="438" ht="15.75" customHeight="1">
      <c r="A438" s="63"/>
      <c r="B438" s="63"/>
      <c r="C438" s="100"/>
      <c r="D438" s="101"/>
      <c r="E438" s="101"/>
      <c r="F438" s="101"/>
      <c r="G438" s="101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</row>
    <row r="439" ht="15.75" customHeight="1">
      <c r="A439" s="63"/>
      <c r="B439" s="63"/>
      <c r="C439" s="100"/>
      <c r="D439" s="101"/>
      <c r="E439" s="101"/>
      <c r="F439" s="101"/>
      <c r="G439" s="101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</row>
    <row r="440" ht="15.75" customHeight="1">
      <c r="A440" s="63"/>
      <c r="B440" s="63"/>
      <c r="C440" s="100"/>
      <c r="D440" s="101"/>
      <c r="E440" s="101"/>
      <c r="F440" s="101"/>
      <c r="G440" s="101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</row>
    <row r="441" ht="15.75" customHeight="1">
      <c r="A441" s="63"/>
      <c r="B441" s="63"/>
      <c r="C441" s="100"/>
      <c r="D441" s="101"/>
      <c r="E441" s="101"/>
      <c r="F441" s="101"/>
      <c r="G441" s="101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</row>
    <row r="442" ht="15.75" customHeight="1">
      <c r="A442" s="63"/>
      <c r="B442" s="63"/>
      <c r="C442" s="100"/>
      <c r="D442" s="101"/>
      <c r="E442" s="101"/>
      <c r="F442" s="101"/>
      <c r="G442" s="101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</row>
    <row r="443" ht="15.75" customHeight="1">
      <c r="A443" s="63"/>
      <c r="B443" s="63"/>
      <c r="C443" s="100"/>
      <c r="D443" s="101"/>
      <c r="E443" s="101"/>
      <c r="F443" s="101"/>
      <c r="G443" s="101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</row>
    <row r="444" ht="15.75" customHeight="1">
      <c r="A444" s="63"/>
      <c r="B444" s="63"/>
      <c r="C444" s="100"/>
      <c r="D444" s="101"/>
      <c r="E444" s="101"/>
      <c r="F444" s="101"/>
      <c r="G444" s="101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</row>
    <row r="445" ht="15.75" customHeight="1">
      <c r="A445" s="63"/>
      <c r="B445" s="63"/>
      <c r="C445" s="100"/>
      <c r="D445" s="101"/>
      <c r="E445" s="101"/>
      <c r="F445" s="101"/>
      <c r="G445" s="101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</row>
    <row r="446" ht="15.75" customHeight="1">
      <c r="A446" s="63"/>
      <c r="B446" s="63"/>
      <c r="C446" s="100"/>
      <c r="D446" s="101"/>
      <c r="E446" s="101"/>
      <c r="F446" s="101"/>
      <c r="G446" s="101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</row>
    <row r="447" ht="15.75" customHeight="1">
      <c r="A447" s="63"/>
      <c r="B447" s="63"/>
      <c r="C447" s="100"/>
      <c r="D447" s="101"/>
      <c r="E447" s="101"/>
      <c r="F447" s="101"/>
      <c r="G447" s="101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</row>
    <row r="448" ht="15.75" customHeight="1">
      <c r="A448" s="63"/>
      <c r="B448" s="63"/>
      <c r="C448" s="100"/>
      <c r="D448" s="101"/>
      <c r="E448" s="101"/>
      <c r="F448" s="101"/>
      <c r="G448" s="101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</row>
    <row r="449" ht="15.75" customHeight="1">
      <c r="A449" s="63"/>
      <c r="B449" s="63"/>
      <c r="C449" s="100"/>
      <c r="D449" s="101"/>
      <c r="E449" s="101"/>
      <c r="F449" s="101"/>
      <c r="G449" s="101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</row>
    <row r="450" ht="15.75" customHeight="1">
      <c r="A450" s="63"/>
      <c r="B450" s="63"/>
      <c r="C450" s="100"/>
      <c r="D450" s="101"/>
      <c r="E450" s="101"/>
      <c r="F450" s="101"/>
      <c r="G450" s="101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</row>
    <row r="451" ht="15.75" customHeight="1">
      <c r="A451" s="63"/>
      <c r="B451" s="63"/>
      <c r="C451" s="100"/>
      <c r="D451" s="101"/>
      <c r="E451" s="101"/>
      <c r="F451" s="101"/>
      <c r="G451" s="101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</row>
    <row r="452" ht="15.75" customHeight="1">
      <c r="A452" s="63"/>
      <c r="B452" s="63"/>
      <c r="C452" s="100"/>
      <c r="D452" s="101"/>
      <c r="E452" s="101"/>
      <c r="F452" s="101"/>
      <c r="G452" s="101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</row>
    <row r="453" ht="15.75" customHeight="1">
      <c r="A453" s="63"/>
      <c r="B453" s="63"/>
      <c r="C453" s="100"/>
      <c r="D453" s="101"/>
      <c r="E453" s="101"/>
      <c r="F453" s="101"/>
      <c r="G453" s="101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</row>
    <row r="454" ht="15.75" customHeight="1">
      <c r="A454" s="63"/>
      <c r="B454" s="63"/>
      <c r="C454" s="100"/>
      <c r="D454" s="101"/>
      <c r="E454" s="101"/>
      <c r="F454" s="101"/>
      <c r="G454" s="101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</row>
    <row r="455" ht="15.75" customHeight="1">
      <c r="A455" s="63"/>
      <c r="B455" s="63"/>
      <c r="C455" s="100"/>
      <c r="D455" s="101"/>
      <c r="E455" s="101"/>
      <c r="F455" s="101"/>
      <c r="G455" s="101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</row>
    <row r="456" ht="15.75" customHeight="1">
      <c r="A456" s="63"/>
      <c r="B456" s="63"/>
      <c r="C456" s="100"/>
      <c r="D456" s="101"/>
      <c r="E456" s="101"/>
      <c r="F456" s="101"/>
      <c r="G456" s="101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</row>
    <row r="457" ht="15.75" customHeight="1">
      <c r="A457" s="63"/>
      <c r="B457" s="63"/>
      <c r="C457" s="100"/>
      <c r="D457" s="101"/>
      <c r="E457" s="101"/>
      <c r="F457" s="101"/>
      <c r="G457" s="101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</row>
    <row r="458" ht="15.75" customHeight="1">
      <c r="A458" s="63"/>
      <c r="B458" s="63"/>
      <c r="C458" s="100"/>
      <c r="D458" s="101"/>
      <c r="E458" s="101"/>
      <c r="F458" s="101"/>
      <c r="G458" s="101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</row>
    <row r="459" ht="15.75" customHeight="1">
      <c r="A459" s="63"/>
      <c r="B459" s="63"/>
      <c r="C459" s="100"/>
      <c r="D459" s="101"/>
      <c r="E459" s="101"/>
      <c r="F459" s="101"/>
      <c r="G459" s="101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</row>
    <row r="460" ht="15.75" customHeight="1">
      <c r="A460" s="63"/>
      <c r="B460" s="63"/>
      <c r="C460" s="100"/>
      <c r="D460" s="101"/>
      <c r="E460" s="101"/>
      <c r="F460" s="101"/>
      <c r="G460" s="101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</row>
    <row r="461" ht="15.75" customHeight="1">
      <c r="A461" s="63"/>
      <c r="B461" s="63"/>
      <c r="C461" s="100"/>
      <c r="D461" s="101"/>
      <c r="E461" s="101"/>
      <c r="F461" s="101"/>
      <c r="G461" s="101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</row>
    <row r="462" ht="15.75" customHeight="1">
      <c r="A462" s="63"/>
      <c r="B462" s="63"/>
      <c r="C462" s="100"/>
      <c r="D462" s="101"/>
      <c r="E462" s="101"/>
      <c r="F462" s="101"/>
      <c r="G462" s="101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</row>
    <row r="463" ht="15.75" customHeight="1">
      <c r="A463" s="63"/>
      <c r="B463" s="63"/>
      <c r="C463" s="100"/>
      <c r="D463" s="101"/>
      <c r="E463" s="101"/>
      <c r="F463" s="101"/>
      <c r="G463" s="101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</row>
    <row r="464" ht="15.75" customHeight="1">
      <c r="A464" s="63"/>
      <c r="B464" s="63"/>
      <c r="C464" s="100"/>
      <c r="D464" s="101"/>
      <c r="E464" s="101"/>
      <c r="F464" s="101"/>
      <c r="G464" s="101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</row>
    <row r="465" ht="15.75" customHeight="1">
      <c r="A465" s="63"/>
      <c r="B465" s="63"/>
      <c r="C465" s="100"/>
      <c r="D465" s="101"/>
      <c r="E465" s="101"/>
      <c r="F465" s="101"/>
      <c r="G465" s="101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</row>
    <row r="466" ht="15.75" customHeight="1">
      <c r="A466" s="63"/>
      <c r="B466" s="63"/>
      <c r="C466" s="100"/>
      <c r="D466" s="101"/>
      <c r="E466" s="101"/>
      <c r="F466" s="101"/>
      <c r="G466" s="101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</row>
    <row r="467" ht="15.75" customHeight="1">
      <c r="A467" s="63"/>
      <c r="B467" s="63"/>
      <c r="C467" s="100"/>
      <c r="D467" s="101"/>
      <c r="E467" s="101"/>
      <c r="F467" s="101"/>
      <c r="G467" s="101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</row>
    <row r="468" ht="15.75" customHeight="1">
      <c r="A468" s="63"/>
      <c r="B468" s="63"/>
      <c r="C468" s="100"/>
      <c r="D468" s="101"/>
      <c r="E468" s="101"/>
      <c r="F468" s="101"/>
      <c r="G468" s="101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</row>
    <row r="469" ht="15.75" customHeight="1">
      <c r="A469" s="63"/>
      <c r="B469" s="63"/>
      <c r="C469" s="100"/>
      <c r="D469" s="101"/>
      <c r="E469" s="101"/>
      <c r="F469" s="101"/>
      <c r="G469" s="101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</row>
    <row r="470" ht="15.75" customHeight="1">
      <c r="A470" s="63"/>
      <c r="B470" s="63"/>
      <c r="C470" s="100"/>
      <c r="D470" s="101"/>
      <c r="E470" s="101"/>
      <c r="F470" s="101"/>
      <c r="G470" s="101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</row>
    <row r="471" ht="15.75" customHeight="1">
      <c r="A471" s="63"/>
      <c r="B471" s="63"/>
      <c r="C471" s="100"/>
      <c r="D471" s="101"/>
      <c r="E471" s="101"/>
      <c r="F471" s="101"/>
      <c r="G471" s="101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</row>
    <row r="472" ht="15.75" customHeight="1">
      <c r="A472" s="63"/>
      <c r="B472" s="63"/>
      <c r="C472" s="100"/>
      <c r="D472" s="101"/>
      <c r="E472" s="101"/>
      <c r="F472" s="101"/>
      <c r="G472" s="101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</row>
    <row r="473" ht="15.75" customHeight="1">
      <c r="A473" s="63"/>
      <c r="B473" s="63"/>
      <c r="C473" s="100"/>
      <c r="D473" s="101"/>
      <c r="E473" s="101"/>
      <c r="F473" s="101"/>
      <c r="G473" s="101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</row>
    <row r="474" ht="15.75" customHeight="1">
      <c r="A474" s="63"/>
      <c r="B474" s="63"/>
      <c r="C474" s="100"/>
      <c r="D474" s="101"/>
      <c r="E474" s="101"/>
      <c r="F474" s="101"/>
      <c r="G474" s="101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</row>
    <row r="475" ht="15.75" customHeight="1">
      <c r="A475" s="63"/>
      <c r="B475" s="63"/>
      <c r="C475" s="100"/>
      <c r="D475" s="101"/>
      <c r="E475" s="101"/>
      <c r="F475" s="101"/>
      <c r="G475" s="101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</row>
    <row r="476" ht="15.75" customHeight="1">
      <c r="A476" s="63"/>
      <c r="B476" s="63"/>
      <c r="C476" s="100"/>
      <c r="D476" s="101"/>
      <c r="E476" s="101"/>
      <c r="F476" s="101"/>
      <c r="G476" s="101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</row>
    <row r="477" ht="15.75" customHeight="1">
      <c r="A477" s="63"/>
      <c r="B477" s="63"/>
      <c r="C477" s="100"/>
      <c r="D477" s="101"/>
      <c r="E477" s="101"/>
      <c r="F477" s="101"/>
      <c r="G477" s="101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</row>
    <row r="478" ht="15.75" customHeight="1">
      <c r="A478" s="63"/>
      <c r="B478" s="63"/>
      <c r="C478" s="100"/>
      <c r="D478" s="101"/>
      <c r="E478" s="101"/>
      <c r="F478" s="101"/>
      <c r="G478" s="101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</row>
    <row r="479" ht="15.75" customHeight="1">
      <c r="A479" s="63"/>
      <c r="B479" s="63"/>
      <c r="C479" s="100"/>
      <c r="D479" s="101"/>
      <c r="E479" s="101"/>
      <c r="F479" s="101"/>
      <c r="G479" s="101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</row>
    <row r="480" ht="15.75" customHeight="1">
      <c r="A480" s="63"/>
      <c r="B480" s="63"/>
      <c r="C480" s="100"/>
      <c r="D480" s="101"/>
      <c r="E480" s="101"/>
      <c r="F480" s="101"/>
      <c r="G480" s="101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</row>
    <row r="481" ht="15.75" customHeight="1">
      <c r="A481" s="63"/>
      <c r="B481" s="63"/>
      <c r="C481" s="100"/>
      <c r="D481" s="101"/>
      <c r="E481" s="101"/>
      <c r="F481" s="101"/>
      <c r="G481" s="101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</row>
    <row r="482" ht="15.75" customHeight="1">
      <c r="A482" s="63"/>
      <c r="B482" s="63"/>
      <c r="C482" s="100"/>
      <c r="D482" s="101"/>
      <c r="E482" s="101"/>
      <c r="F482" s="101"/>
      <c r="G482" s="101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</row>
    <row r="483" ht="15.75" customHeight="1">
      <c r="A483" s="63"/>
      <c r="B483" s="63"/>
      <c r="C483" s="100"/>
      <c r="D483" s="101"/>
      <c r="E483" s="101"/>
      <c r="F483" s="101"/>
      <c r="G483" s="101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</row>
    <row r="484" ht="15.75" customHeight="1">
      <c r="A484" s="63"/>
      <c r="B484" s="63"/>
      <c r="C484" s="100"/>
      <c r="D484" s="101"/>
      <c r="E484" s="101"/>
      <c r="F484" s="101"/>
      <c r="G484" s="101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</row>
    <row r="485" ht="15.75" customHeight="1">
      <c r="A485" s="63"/>
      <c r="B485" s="63"/>
      <c r="C485" s="100"/>
      <c r="D485" s="101"/>
      <c r="E485" s="101"/>
      <c r="F485" s="101"/>
      <c r="G485" s="101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</row>
    <row r="486" ht="15.75" customHeight="1">
      <c r="A486" s="63"/>
      <c r="B486" s="63"/>
      <c r="C486" s="100"/>
      <c r="D486" s="101"/>
      <c r="E486" s="101"/>
      <c r="F486" s="101"/>
      <c r="G486" s="101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</row>
    <row r="487" ht="15.75" customHeight="1">
      <c r="A487" s="63"/>
      <c r="B487" s="63"/>
      <c r="C487" s="100"/>
      <c r="D487" s="101"/>
      <c r="E487" s="101"/>
      <c r="F487" s="101"/>
      <c r="G487" s="101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</row>
    <row r="488" ht="15.75" customHeight="1">
      <c r="A488" s="63"/>
      <c r="B488" s="63"/>
      <c r="C488" s="100"/>
      <c r="D488" s="101"/>
      <c r="E488" s="101"/>
      <c r="F488" s="101"/>
      <c r="G488" s="101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</row>
    <row r="489" ht="15.75" customHeight="1">
      <c r="A489" s="63"/>
      <c r="B489" s="63"/>
      <c r="C489" s="100"/>
      <c r="D489" s="101"/>
      <c r="E489" s="101"/>
      <c r="F489" s="101"/>
      <c r="G489" s="101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</row>
    <row r="490" ht="15.75" customHeight="1">
      <c r="A490" s="63"/>
      <c r="B490" s="63"/>
      <c r="C490" s="100"/>
      <c r="D490" s="101"/>
      <c r="E490" s="101"/>
      <c r="F490" s="101"/>
      <c r="G490" s="101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</row>
    <row r="491" ht="15.75" customHeight="1">
      <c r="A491" s="63"/>
      <c r="B491" s="63"/>
      <c r="C491" s="100"/>
      <c r="D491" s="101"/>
      <c r="E491" s="101"/>
      <c r="F491" s="101"/>
      <c r="G491" s="101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</row>
    <row r="492" ht="15.75" customHeight="1">
      <c r="A492" s="63"/>
      <c r="B492" s="63"/>
      <c r="C492" s="100"/>
      <c r="D492" s="101"/>
      <c r="E492" s="101"/>
      <c r="F492" s="101"/>
      <c r="G492" s="101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</row>
    <row r="493" ht="15.75" customHeight="1">
      <c r="A493" s="63"/>
      <c r="B493" s="63"/>
      <c r="C493" s="100"/>
      <c r="D493" s="101"/>
      <c r="E493" s="101"/>
      <c r="F493" s="101"/>
      <c r="G493" s="101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</row>
    <row r="494" ht="15.75" customHeight="1">
      <c r="A494" s="63"/>
      <c r="B494" s="63"/>
      <c r="C494" s="100"/>
      <c r="D494" s="101"/>
      <c r="E494" s="101"/>
      <c r="F494" s="101"/>
      <c r="G494" s="101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</row>
    <row r="495" ht="15.75" customHeight="1">
      <c r="A495" s="63"/>
      <c r="B495" s="63"/>
      <c r="C495" s="100"/>
      <c r="D495" s="101"/>
      <c r="E495" s="101"/>
      <c r="F495" s="101"/>
      <c r="G495" s="101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</row>
    <row r="496" ht="15.75" customHeight="1">
      <c r="A496" s="63"/>
      <c r="B496" s="63"/>
      <c r="C496" s="100"/>
      <c r="D496" s="101"/>
      <c r="E496" s="101"/>
      <c r="F496" s="101"/>
      <c r="G496" s="101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</row>
    <row r="497" ht="15.75" customHeight="1">
      <c r="A497" s="63"/>
      <c r="B497" s="63"/>
      <c r="C497" s="100"/>
      <c r="D497" s="101"/>
      <c r="E497" s="101"/>
      <c r="F497" s="101"/>
      <c r="G497" s="101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</row>
    <row r="498" ht="15.75" customHeight="1">
      <c r="A498" s="63"/>
      <c r="B498" s="63"/>
      <c r="C498" s="100"/>
      <c r="D498" s="101"/>
      <c r="E498" s="101"/>
      <c r="F498" s="101"/>
      <c r="G498" s="101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</row>
    <row r="499" ht="15.75" customHeight="1">
      <c r="A499" s="63"/>
      <c r="B499" s="63"/>
      <c r="C499" s="100"/>
      <c r="D499" s="101"/>
      <c r="E499" s="101"/>
      <c r="F499" s="101"/>
      <c r="G499" s="101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</row>
    <row r="500" ht="15.75" customHeight="1">
      <c r="A500" s="63"/>
      <c r="B500" s="63"/>
      <c r="C500" s="100"/>
      <c r="D500" s="101"/>
      <c r="E500" s="101"/>
      <c r="F500" s="101"/>
      <c r="G500" s="101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</row>
    <row r="501" ht="15.75" customHeight="1">
      <c r="A501" s="63"/>
      <c r="B501" s="63"/>
      <c r="C501" s="100"/>
      <c r="D501" s="101"/>
      <c r="E501" s="101"/>
      <c r="F501" s="101"/>
      <c r="G501" s="101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</row>
    <row r="502" ht="15.75" customHeight="1">
      <c r="A502" s="63"/>
      <c r="B502" s="63"/>
      <c r="C502" s="100"/>
      <c r="D502" s="101"/>
      <c r="E502" s="101"/>
      <c r="F502" s="101"/>
      <c r="G502" s="101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</row>
    <row r="503" ht="15.75" customHeight="1">
      <c r="A503" s="63"/>
      <c r="B503" s="63"/>
      <c r="C503" s="100"/>
      <c r="D503" s="101"/>
      <c r="E503" s="101"/>
      <c r="F503" s="101"/>
      <c r="G503" s="101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</row>
    <row r="504" ht="15.75" customHeight="1">
      <c r="A504" s="63"/>
      <c r="B504" s="63"/>
      <c r="C504" s="100"/>
      <c r="D504" s="101"/>
      <c r="E504" s="101"/>
      <c r="F504" s="101"/>
      <c r="G504" s="101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</row>
    <row r="505" ht="15.75" customHeight="1">
      <c r="A505" s="63"/>
      <c r="B505" s="63"/>
      <c r="C505" s="100"/>
      <c r="D505" s="101"/>
      <c r="E505" s="101"/>
      <c r="F505" s="101"/>
      <c r="G505" s="101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</row>
    <row r="506" ht="15.75" customHeight="1">
      <c r="A506" s="63"/>
      <c r="B506" s="63"/>
      <c r="C506" s="100"/>
      <c r="D506" s="101"/>
      <c r="E506" s="101"/>
      <c r="F506" s="101"/>
      <c r="G506" s="101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</row>
    <row r="507" ht="15.75" customHeight="1">
      <c r="A507" s="63"/>
      <c r="B507" s="63"/>
      <c r="C507" s="100"/>
      <c r="D507" s="101"/>
      <c r="E507" s="101"/>
      <c r="F507" s="101"/>
      <c r="G507" s="101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</row>
    <row r="508" ht="15.75" customHeight="1">
      <c r="A508" s="63"/>
      <c r="B508" s="63"/>
      <c r="C508" s="100"/>
      <c r="D508" s="101"/>
      <c r="E508" s="101"/>
      <c r="F508" s="101"/>
      <c r="G508" s="101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</row>
    <row r="509" ht="15.75" customHeight="1">
      <c r="A509" s="63"/>
      <c r="B509" s="63"/>
      <c r="C509" s="100"/>
      <c r="D509" s="101"/>
      <c r="E509" s="101"/>
      <c r="F509" s="101"/>
      <c r="G509" s="101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</row>
    <row r="510" ht="15.75" customHeight="1">
      <c r="A510" s="63"/>
      <c r="B510" s="63"/>
      <c r="C510" s="100"/>
      <c r="D510" s="101"/>
      <c r="E510" s="101"/>
      <c r="F510" s="101"/>
      <c r="G510" s="101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</row>
    <row r="511" ht="15.75" customHeight="1">
      <c r="A511" s="63"/>
      <c r="B511" s="63"/>
      <c r="C511" s="100"/>
      <c r="D511" s="101"/>
      <c r="E511" s="101"/>
      <c r="F511" s="101"/>
      <c r="G511" s="101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</row>
    <row r="512" ht="15.75" customHeight="1">
      <c r="A512" s="63"/>
      <c r="B512" s="63"/>
      <c r="C512" s="100"/>
      <c r="D512" s="101"/>
      <c r="E512" s="101"/>
      <c r="F512" s="101"/>
      <c r="G512" s="101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</row>
    <row r="513" ht="15.75" customHeight="1">
      <c r="A513" s="63"/>
      <c r="B513" s="63"/>
      <c r="C513" s="100"/>
      <c r="D513" s="101"/>
      <c r="E513" s="101"/>
      <c r="F513" s="101"/>
      <c r="G513" s="101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</row>
    <row r="514" ht="15.75" customHeight="1">
      <c r="A514" s="63"/>
      <c r="B514" s="63"/>
      <c r="C514" s="100"/>
      <c r="D514" s="101"/>
      <c r="E514" s="101"/>
      <c r="F514" s="101"/>
      <c r="G514" s="101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</row>
    <row r="515" ht="15.75" customHeight="1">
      <c r="A515" s="63"/>
      <c r="B515" s="63"/>
      <c r="C515" s="100"/>
      <c r="D515" s="101"/>
      <c r="E515" s="101"/>
      <c r="F515" s="101"/>
      <c r="G515" s="101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</row>
    <row r="516" ht="15.75" customHeight="1">
      <c r="A516" s="63"/>
      <c r="B516" s="63"/>
      <c r="C516" s="100"/>
      <c r="D516" s="101"/>
      <c r="E516" s="101"/>
      <c r="F516" s="101"/>
      <c r="G516" s="101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</row>
    <row r="517" ht="15.75" customHeight="1">
      <c r="A517" s="63"/>
      <c r="B517" s="63"/>
      <c r="C517" s="100"/>
      <c r="D517" s="101"/>
      <c r="E517" s="101"/>
      <c r="F517" s="101"/>
      <c r="G517" s="101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</row>
    <row r="518" ht="15.75" customHeight="1">
      <c r="A518" s="63"/>
      <c r="B518" s="63"/>
      <c r="C518" s="100"/>
      <c r="D518" s="101"/>
      <c r="E518" s="101"/>
      <c r="F518" s="101"/>
      <c r="G518" s="101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</row>
    <row r="519" ht="15.75" customHeight="1">
      <c r="A519" s="63"/>
      <c r="B519" s="63"/>
      <c r="C519" s="100"/>
      <c r="D519" s="101"/>
      <c r="E519" s="101"/>
      <c r="F519" s="101"/>
      <c r="G519" s="101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</row>
    <row r="520" ht="15.75" customHeight="1">
      <c r="A520" s="63"/>
      <c r="B520" s="63"/>
      <c r="C520" s="100"/>
      <c r="D520" s="101"/>
      <c r="E520" s="101"/>
      <c r="F520" s="101"/>
      <c r="G520" s="101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</row>
    <row r="521" ht="15.75" customHeight="1">
      <c r="A521" s="63"/>
      <c r="B521" s="63"/>
      <c r="C521" s="100"/>
      <c r="D521" s="101"/>
      <c r="E521" s="101"/>
      <c r="F521" s="101"/>
      <c r="G521" s="101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</row>
    <row r="522" ht="15.75" customHeight="1">
      <c r="A522" s="63"/>
      <c r="B522" s="63"/>
      <c r="C522" s="100"/>
      <c r="D522" s="101"/>
      <c r="E522" s="101"/>
      <c r="F522" s="101"/>
      <c r="G522" s="101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</row>
    <row r="523" ht="15.75" customHeight="1">
      <c r="A523" s="63"/>
      <c r="B523" s="63"/>
      <c r="C523" s="100"/>
      <c r="D523" s="101"/>
      <c r="E523" s="101"/>
      <c r="F523" s="101"/>
      <c r="G523" s="101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</row>
    <row r="524" ht="15.75" customHeight="1">
      <c r="A524" s="63"/>
      <c r="B524" s="63"/>
      <c r="C524" s="100"/>
      <c r="D524" s="101"/>
      <c r="E524" s="101"/>
      <c r="F524" s="101"/>
      <c r="G524" s="101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</row>
    <row r="525" ht="15.75" customHeight="1">
      <c r="A525" s="63"/>
      <c r="B525" s="63"/>
      <c r="C525" s="100"/>
      <c r="D525" s="101"/>
      <c r="E525" s="101"/>
      <c r="F525" s="101"/>
      <c r="G525" s="101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</row>
    <row r="526" ht="15.75" customHeight="1">
      <c r="A526" s="63"/>
      <c r="B526" s="63"/>
      <c r="C526" s="100"/>
      <c r="D526" s="101"/>
      <c r="E526" s="101"/>
      <c r="F526" s="101"/>
      <c r="G526" s="101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</row>
    <row r="527" ht="15.75" customHeight="1">
      <c r="A527" s="63"/>
      <c r="B527" s="63"/>
      <c r="C527" s="100"/>
      <c r="D527" s="101"/>
      <c r="E527" s="101"/>
      <c r="F527" s="101"/>
      <c r="G527" s="101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</row>
    <row r="528" ht="15.75" customHeight="1">
      <c r="A528" s="63"/>
      <c r="B528" s="63"/>
      <c r="C528" s="100"/>
      <c r="D528" s="101"/>
      <c r="E528" s="101"/>
      <c r="F528" s="101"/>
      <c r="G528" s="101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</row>
    <row r="529" ht="15.75" customHeight="1">
      <c r="A529" s="63"/>
      <c r="B529" s="63"/>
      <c r="C529" s="100"/>
      <c r="D529" s="101"/>
      <c r="E529" s="101"/>
      <c r="F529" s="101"/>
      <c r="G529" s="101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</row>
    <row r="530" ht="15.75" customHeight="1">
      <c r="A530" s="63"/>
      <c r="B530" s="63"/>
      <c r="C530" s="100"/>
      <c r="D530" s="101"/>
      <c r="E530" s="101"/>
      <c r="F530" s="101"/>
      <c r="G530" s="101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</row>
    <row r="531" ht="15.75" customHeight="1">
      <c r="A531" s="63"/>
      <c r="B531" s="63"/>
      <c r="C531" s="100"/>
      <c r="D531" s="101"/>
      <c r="E531" s="101"/>
      <c r="F531" s="101"/>
      <c r="G531" s="101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</row>
    <row r="532" ht="15.75" customHeight="1">
      <c r="A532" s="63"/>
      <c r="B532" s="63"/>
      <c r="C532" s="100"/>
      <c r="D532" s="101"/>
      <c r="E532" s="101"/>
      <c r="F532" s="101"/>
      <c r="G532" s="101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</row>
    <row r="533" ht="15.75" customHeight="1">
      <c r="A533" s="63"/>
      <c r="B533" s="63"/>
      <c r="C533" s="100"/>
      <c r="D533" s="101"/>
      <c r="E533" s="101"/>
      <c r="F533" s="101"/>
      <c r="G533" s="101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</row>
    <row r="534" ht="15.75" customHeight="1">
      <c r="A534" s="63"/>
      <c r="B534" s="63"/>
      <c r="C534" s="100"/>
      <c r="D534" s="101"/>
      <c r="E534" s="101"/>
      <c r="F534" s="101"/>
      <c r="G534" s="101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</row>
    <row r="535" ht="15.75" customHeight="1">
      <c r="A535" s="63"/>
      <c r="B535" s="63"/>
      <c r="C535" s="100"/>
      <c r="D535" s="101"/>
      <c r="E535" s="101"/>
      <c r="F535" s="101"/>
      <c r="G535" s="101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</row>
    <row r="536" ht="15.75" customHeight="1">
      <c r="A536" s="63"/>
      <c r="B536" s="63"/>
      <c r="C536" s="100"/>
      <c r="D536" s="101"/>
      <c r="E536" s="101"/>
      <c r="F536" s="101"/>
      <c r="G536" s="101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</row>
    <row r="537" ht="15.75" customHeight="1">
      <c r="A537" s="63"/>
      <c r="B537" s="63"/>
      <c r="C537" s="100"/>
      <c r="D537" s="101"/>
      <c r="E537" s="101"/>
      <c r="F537" s="101"/>
      <c r="G537" s="101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</row>
    <row r="538" ht="15.75" customHeight="1">
      <c r="A538" s="63"/>
      <c r="B538" s="63"/>
      <c r="C538" s="100"/>
      <c r="D538" s="101"/>
      <c r="E538" s="101"/>
      <c r="F538" s="101"/>
      <c r="G538" s="101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</row>
    <row r="539" ht="15.75" customHeight="1">
      <c r="A539" s="63"/>
      <c r="B539" s="63"/>
      <c r="C539" s="100"/>
      <c r="D539" s="101"/>
      <c r="E539" s="101"/>
      <c r="F539" s="101"/>
      <c r="G539" s="101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</row>
    <row r="540" ht="15.75" customHeight="1">
      <c r="A540" s="63"/>
      <c r="B540" s="63"/>
      <c r="C540" s="100"/>
      <c r="D540" s="101"/>
      <c r="E540" s="101"/>
      <c r="F540" s="101"/>
      <c r="G540" s="101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</row>
    <row r="541" ht="15.75" customHeight="1">
      <c r="A541" s="63"/>
      <c r="B541" s="63"/>
      <c r="C541" s="100"/>
      <c r="D541" s="101"/>
      <c r="E541" s="101"/>
      <c r="F541" s="101"/>
      <c r="G541" s="101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</row>
    <row r="542" ht="15.75" customHeight="1">
      <c r="A542" s="63"/>
      <c r="B542" s="63"/>
      <c r="C542" s="100"/>
      <c r="D542" s="101"/>
      <c r="E542" s="101"/>
      <c r="F542" s="101"/>
      <c r="G542" s="101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</row>
    <row r="543" ht="15.75" customHeight="1">
      <c r="A543" s="63"/>
      <c r="B543" s="63"/>
      <c r="C543" s="100"/>
      <c r="D543" s="101"/>
      <c r="E543" s="101"/>
      <c r="F543" s="101"/>
      <c r="G543" s="101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</row>
    <row r="544" ht="15.75" customHeight="1">
      <c r="A544" s="63"/>
      <c r="B544" s="63"/>
      <c r="C544" s="100"/>
      <c r="D544" s="101"/>
      <c r="E544" s="101"/>
      <c r="F544" s="101"/>
      <c r="G544" s="101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</row>
    <row r="545" ht="15.75" customHeight="1">
      <c r="A545" s="63"/>
      <c r="B545" s="63"/>
      <c r="C545" s="100"/>
      <c r="D545" s="101"/>
      <c r="E545" s="101"/>
      <c r="F545" s="101"/>
      <c r="G545" s="101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</row>
    <row r="546" ht="15.75" customHeight="1">
      <c r="A546" s="63"/>
      <c r="B546" s="63"/>
      <c r="C546" s="100"/>
      <c r="D546" s="101"/>
      <c r="E546" s="101"/>
      <c r="F546" s="101"/>
      <c r="G546" s="101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</row>
    <row r="547" ht="15.75" customHeight="1">
      <c r="A547" s="63"/>
      <c r="B547" s="63"/>
      <c r="C547" s="100"/>
      <c r="D547" s="101"/>
      <c r="E547" s="101"/>
      <c r="F547" s="101"/>
      <c r="G547" s="101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</row>
    <row r="548" ht="15.75" customHeight="1">
      <c r="A548" s="63"/>
      <c r="B548" s="63"/>
      <c r="C548" s="100"/>
      <c r="D548" s="101"/>
      <c r="E548" s="101"/>
      <c r="F548" s="101"/>
      <c r="G548" s="101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</row>
    <row r="549" ht="15.75" customHeight="1">
      <c r="A549" s="63"/>
      <c r="B549" s="63"/>
      <c r="C549" s="100"/>
      <c r="D549" s="101"/>
      <c r="E549" s="101"/>
      <c r="F549" s="101"/>
      <c r="G549" s="101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</row>
    <row r="550" ht="15.75" customHeight="1">
      <c r="A550" s="63"/>
      <c r="B550" s="63"/>
      <c r="C550" s="100"/>
      <c r="D550" s="101"/>
      <c r="E550" s="101"/>
      <c r="F550" s="101"/>
      <c r="G550" s="101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</row>
    <row r="551" ht="15.75" customHeight="1">
      <c r="A551" s="63"/>
      <c r="B551" s="63"/>
      <c r="C551" s="100"/>
      <c r="D551" s="101"/>
      <c r="E551" s="101"/>
      <c r="F551" s="101"/>
      <c r="G551" s="101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</row>
    <row r="552" ht="15.75" customHeight="1">
      <c r="A552" s="63"/>
      <c r="B552" s="63"/>
      <c r="C552" s="100"/>
      <c r="D552" s="101"/>
      <c r="E552" s="101"/>
      <c r="F552" s="101"/>
      <c r="G552" s="101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</row>
    <row r="553" ht="15.75" customHeight="1">
      <c r="A553" s="63"/>
      <c r="B553" s="63"/>
      <c r="C553" s="100"/>
      <c r="D553" s="101"/>
      <c r="E553" s="101"/>
      <c r="F553" s="101"/>
      <c r="G553" s="101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</row>
    <row r="554" ht="15.75" customHeight="1">
      <c r="A554" s="63"/>
      <c r="B554" s="63"/>
      <c r="C554" s="100"/>
      <c r="D554" s="101"/>
      <c r="E554" s="101"/>
      <c r="F554" s="101"/>
      <c r="G554" s="101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</row>
    <row r="555" ht="15.75" customHeight="1">
      <c r="A555" s="63"/>
      <c r="B555" s="63"/>
      <c r="C555" s="100"/>
      <c r="D555" s="101"/>
      <c r="E555" s="101"/>
      <c r="F555" s="101"/>
      <c r="G555" s="101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</row>
    <row r="556" ht="15.75" customHeight="1">
      <c r="A556" s="63"/>
      <c r="B556" s="63"/>
      <c r="C556" s="100"/>
      <c r="D556" s="101"/>
      <c r="E556" s="101"/>
      <c r="F556" s="101"/>
      <c r="G556" s="101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</row>
    <row r="557" ht="15.75" customHeight="1">
      <c r="A557" s="63"/>
      <c r="B557" s="63"/>
      <c r="C557" s="100"/>
      <c r="D557" s="101"/>
      <c r="E557" s="101"/>
      <c r="F557" s="101"/>
      <c r="G557" s="101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</row>
    <row r="558" ht="15.75" customHeight="1">
      <c r="A558" s="63"/>
      <c r="B558" s="63"/>
      <c r="C558" s="100"/>
      <c r="D558" s="101"/>
      <c r="E558" s="101"/>
      <c r="F558" s="101"/>
      <c r="G558" s="101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</row>
    <row r="559" ht="15.75" customHeight="1">
      <c r="A559" s="63"/>
      <c r="B559" s="63"/>
      <c r="C559" s="100"/>
      <c r="D559" s="101"/>
      <c r="E559" s="101"/>
      <c r="F559" s="101"/>
      <c r="G559" s="101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</row>
    <row r="560" ht="15.75" customHeight="1">
      <c r="A560" s="63"/>
      <c r="B560" s="63"/>
      <c r="C560" s="100"/>
      <c r="D560" s="101"/>
      <c r="E560" s="101"/>
      <c r="F560" s="101"/>
      <c r="G560" s="101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</row>
    <row r="561" ht="15.75" customHeight="1">
      <c r="A561" s="63"/>
      <c r="B561" s="63"/>
      <c r="C561" s="100"/>
      <c r="D561" s="101"/>
      <c r="E561" s="101"/>
      <c r="F561" s="101"/>
      <c r="G561" s="101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</row>
    <row r="562" ht="15.75" customHeight="1">
      <c r="A562" s="63"/>
      <c r="B562" s="63"/>
      <c r="C562" s="100"/>
      <c r="D562" s="101"/>
      <c r="E562" s="101"/>
      <c r="F562" s="101"/>
      <c r="G562" s="101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</row>
    <row r="563" ht="15.75" customHeight="1">
      <c r="A563" s="63"/>
      <c r="B563" s="63"/>
      <c r="C563" s="100"/>
      <c r="D563" s="101"/>
      <c r="E563" s="101"/>
      <c r="F563" s="101"/>
      <c r="G563" s="101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</row>
    <row r="564" ht="15.75" customHeight="1">
      <c r="A564" s="63"/>
      <c r="B564" s="63"/>
      <c r="C564" s="100"/>
      <c r="D564" s="101"/>
      <c r="E564" s="101"/>
      <c r="F564" s="101"/>
      <c r="G564" s="101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</row>
    <row r="565" ht="15.75" customHeight="1">
      <c r="A565" s="63"/>
      <c r="B565" s="63"/>
      <c r="C565" s="100"/>
      <c r="D565" s="101"/>
      <c r="E565" s="101"/>
      <c r="F565" s="101"/>
      <c r="G565" s="101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</row>
    <row r="566" ht="15.75" customHeight="1">
      <c r="A566" s="63"/>
      <c r="B566" s="63"/>
      <c r="C566" s="100"/>
      <c r="D566" s="101"/>
      <c r="E566" s="101"/>
      <c r="F566" s="101"/>
      <c r="G566" s="101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</row>
    <row r="567" ht="15.75" customHeight="1">
      <c r="A567" s="63"/>
      <c r="B567" s="63"/>
      <c r="C567" s="100"/>
      <c r="D567" s="101"/>
      <c r="E567" s="101"/>
      <c r="F567" s="101"/>
      <c r="G567" s="101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</row>
    <row r="568" ht="15.75" customHeight="1">
      <c r="A568" s="63"/>
      <c r="B568" s="63"/>
      <c r="C568" s="100"/>
      <c r="D568" s="101"/>
      <c r="E568" s="101"/>
      <c r="F568" s="101"/>
      <c r="G568" s="101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</row>
    <row r="569" ht="15.75" customHeight="1">
      <c r="A569" s="63"/>
      <c r="B569" s="63"/>
      <c r="C569" s="100"/>
      <c r="D569" s="101"/>
      <c r="E569" s="101"/>
      <c r="F569" s="101"/>
      <c r="G569" s="101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</row>
    <row r="570" ht="15.75" customHeight="1">
      <c r="A570" s="63"/>
      <c r="B570" s="63"/>
      <c r="C570" s="100"/>
      <c r="D570" s="101"/>
      <c r="E570" s="101"/>
      <c r="F570" s="101"/>
      <c r="G570" s="101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</row>
    <row r="571" ht="15.75" customHeight="1">
      <c r="A571" s="63"/>
      <c r="B571" s="63"/>
      <c r="C571" s="100"/>
      <c r="D571" s="101"/>
      <c r="E571" s="101"/>
      <c r="F571" s="101"/>
      <c r="G571" s="101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</row>
    <row r="572" ht="15.75" customHeight="1">
      <c r="A572" s="63"/>
      <c r="B572" s="63"/>
      <c r="C572" s="100"/>
      <c r="D572" s="101"/>
      <c r="E572" s="101"/>
      <c r="F572" s="101"/>
      <c r="G572" s="101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</row>
    <row r="573" ht="15.75" customHeight="1">
      <c r="A573" s="63"/>
      <c r="B573" s="63"/>
      <c r="C573" s="100"/>
      <c r="D573" s="101"/>
      <c r="E573" s="101"/>
      <c r="F573" s="101"/>
      <c r="G573" s="101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</row>
    <row r="574" ht="15.75" customHeight="1">
      <c r="A574" s="63"/>
      <c r="B574" s="63"/>
      <c r="C574" s="100"/>
      <c r="D574" s="101"/>
      <c r="E574" s="101"/>
      <c r="F574" s="101"/>
      <c r="G574" s="101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</row>
    <row r="575" ht="15.75" customHeight="1">
      <c r="A575" s="63"/>
      <c r="B575" s="63"/>
      <c r="C575" s="100"/>
      <c r="D575" s="101"/>
      <c r="E575" s="101"/>
      <c r="F575" s="101"/>
      <c r="G575" s="101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</row>
    <row r="576" ht="15.75" customHeight="1">
      <c r="A576" s="63"/>
      <c r="B576" s="63"/>
      <c r="C576" s="100"/>
      <c r="D576" s="101"/>
      <c r="E576" s="101"/>
      <c r="F576" s="101"/>
      <c r="G576" s="101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</row>
    <row r="577" ht="15.75" customHeight="1">
      <c r="A577" s="63"/>
      <c r="B577" s="63"/>
      <c r="C577" s="100"/>
      <c r="D577" s="101"/>
      <c r="E577" s="101"/>
      <c r="F577" s="101"/>
      <c r="G577" s="101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</row>
    <row r="578" ht="15.75" customHeight="1">
      <c r="A578" s="63"/>
      <c r="B578" s="63"/>
      <c r="C578" s="100"/>
      <c r="D578" s="101"/>
      <c r="E578" s="101"/>
      <c r="F578" s="101"/>
      <c r="G578" s="101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</row>
    <row r="579" ht="15.75" customHeight="1">
      <c r="A579" s="63"/>
      <c r="B579" s="63"/>
      <c r="C579" s="100"/>
      <c r="D579" s="101"/>
      <c r="E579" s="101"/>
      <c r="F579" s="101"/>
      <c r="G579" s="101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</row>
    <row r="580" ht="15.75" customHeight="1">
      <c r="A580" s="63"/>
      <c r="B580" s="63"/>
      <c r="C580" s="100"/>
      <c r="D580" s="101"/>
      <c r="E580" s="101"/>
      <c r="F580" s="101"/>
      <c r="G580" s="101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</row>
    <row r="581" ht="15.75" customHeight="1">
      <c r="A581" s="63"/>
      <c r="B581" s="63"/>
      <c r="C581" s="100"/>
      <c r="D581" s="101"/>
      <c r="E581" s="101"/>
      <c r="F581" s="101"/>
      <c r="G581" s="101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</row>
    <row r="582" ht="15.75" customHeight="1">
      <c r="A582" s="63"/>
      <c r="B582" s="63"/>
      <c r="C582" s="100"/>
      <c r="D582" s="101"/>
      <c r="E582" s="101"/>
      <c r="F582" s="101"/>
      <c r="G582" s="101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</row>
    <row r="583" ht="15.75" customHeight="1">
      <c r="A583" s="63"/>
      <c r="B583" s="63"/>
      <c r="C583" s="100"/>
      <c r="D583" s="101"/>
      <c r="E583" s="101"/>
      <c r="F583" s="101"/>
      <c r="G583" s="101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</row>
    <row r="584" ht="15.75" customHeight="1">
      <c r="A584" s="63"/>
      <c r="B584" s="63"/>
      <c r="C584" s="100"/>
      <c r="D584" s="101"/>
      <c r="E584" s="101"/>
      <c r="F584" s="101"/>
      <c r="G584" s="101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</row>
    <row r="585" ht="15.75" customHeight="1">
      <c r="A585" s="63"/>
      <c r="B585" s="63"/>
      <c r="C585" s="100"/>
      <c r="D585" s="101"/>
      <c r="E585" s="101"/>
      <c r="F585" s="101"/>
      <c r="G585" s="101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</row>
    <row r="586" ht="15.75" customHeight="1">
      <c r="A586" s="63"/>
      <c r="B586" s="63"/>
      <c r="C586" s="100"/>
      <c r="D586" s="101"/>
      <c r="E586" s="101"/>
      <c r="F586" s="101"/>
      <c r="G586" s="101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</row>
    <row r="587" ht="15.75" customHeight="1">
      <c r="A587" s="63"/>
      <c r="B587" s="63"/>
      <c r="C587" s="100"/>
      <c r="D587" s="101"/>
      <c r="E587" s="101"/>
      <c r="F587" s="101"/>
      <c r="G587" s="101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</row>
    <row r="588" ht="15.75" customHeight="1">
      <c r="A588" s="63"/>
      <c r="B588" s="63"/>
      <c r="C588" s="100"/>
      <c r="D588" s="101"/>
      <c r="E588" s="101"/>
      <c r="F588" s="101"/>
      <c r="G588" s="101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</row>
    <row r="589" ht="15.75" customHeight="1">
      <c r="A589" s="63"/>
      <c r="B589" s="63"/>
      <c r="C589" s="100"/>
      <c r="D589" s="101"/>
      <c r="E589" s="101"/>
      <c r="F589" s="101"/>
      <c r="G589" s="101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</row>
    <row r="590" ht="15.75" customHeight="1">
      <c r="A590" s="63"/>
      <c r="B590" s="63"/>
      <c r="C590" s="100"/>
      <c r="D590" s="101"/>
      <c r="E590" s="101"/>
      <c r="F590" s="101"/>
      <c r="G590" s="101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</row>
    <row r="591" ht="15.75" customHeight="1">
      <c r="A591" s="63"/>
      <c r="B591" s="63"/>
      <c r="C591" s="100"/>
      <c r="D591" s="101"/>
      <c r="E591" s="101"/>
      <c r="F591" s="101"/>
      <c r="G591" s="101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</row>
    <row r="592" ht="15.75" customHeight="1">
      <c r="A592" s="63"/>
      <c r="B592" s="63"/>
      <c r="C592" s="100"/>
      <c r="D592" s="101"/>
      <c r="E592" s="101"/>
      <c r="F592" s="101"/>
      <c r="G592" s="101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</row>
    <row r="593" ht="15.75" customHeight="1">
      <c r="A593" s="63"/>
      <c r="B593" s="63"/>
      <c r="C593" s="100"/>
      <c r="D593" s="101"/>
      <c r="E593" s="101"/>
      <c r="F593" s="101"/>
      <c r="G593" s="101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</row>
    <row r="594" ht="15.75" customHeight="1">
      <c r="A594" s="63"/>
      <c r="B594" s="63"/>
      <c r="C594" s="100"/>
      <c r="D594" s="101"/>
      <c r="E594" s="101"/>
      <c r="F594" s="101"/>
      <c r="G594" s="101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</row>
    <row r="595" ht="15.75" customHeight="1">
      <c r="A595" s="63"/>
      <c r="B595" s="63"/>
      <c r="C595" s="100"/>
      <c r="D595" s="101"/>
      <c r="E595" s="101"/>
      <c r="F595" s="101"/>
      <c r="G595" s="101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</row>
    <row r="596" ht="15.75" customHeight="1">
      <c r="A596" s="63"/>
      <c r="B596" s="63"/>
      <c r="C596" s="100"/>
      <c r="D596" s="101"/>
      <c r="E596" s="101"/>
      <c r="F596" s="101"/>
      <c r="G596" s="101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</row>
    <row r="597" ht="15.75" customHeight="1">
      <c r="A597" s="63"/>
      <c r="B597" s="63"/>
      <c r="C597" s="100"/>
      <c r="D597" s="101"/>
      <c r="E597" s="101"/>
      <c r="F597" s="101"/>
      <c r="G597" s="101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</row>
    <row r="598" ht="15.75" customHeight="1">
      <c r="A598" s="63"/>
      <c r="B598" s="63"/>
      <c r="C598" s="100"/>
      <c r="D598" s="101"/>
      <c r="E598" s="101"/>
      <c r="F598" s="101"/>
      <c r="G598" s="101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</row>
    <row r="599" ht="15.75" customHeight="1">
      <c r="A599" s="63"/>
      <c r="B599" s="63"/>
      <c r="C599" s="100"/>
      <c r="D599" s="101"/>
      <c r="E599" s="101"/>
      <c r="F599" s="101"/>
      <c r="G599" s="101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</row>
    <row r="600" ht="15.75" customHeight="1">
      <c r="A600" s="63"/>
      <c r="B600" s="63"/>
      <c r="C600" s="100"/>
      <c r="D600" s="101"/>
      <c r="E600" s="101"/>
      <c r="F600" s="101"/>
      <c r="G600" s="101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</row>
    <row r="601" ht="15.75" customHeight="1">
      <c r="A601" s="63"/>
      <c r="B601" s="63"/>
      <c r="C601" s="100"/>
      <c r="D601" s="101"/>
      <c r="E601" s="101"/>
      <c r="F601" s="101"/>
      <c r="G601" s="101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</row>
    <row r="602" ht="15.75" customHeight="1">
      <c r="A602" s="63"/>
      <c r="B602" s="63"/>
      <c r="C602" s="100"/>
      <c r="D602" s="101"/>
      <c r="E602" s="101"/>
      <c r="F602" s="101"/>
      <c r="G602" s="101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</row>
    <row r="603" ht="15.75" customHeight="1">
      <c r="A603" s="63"/>
      <c r="B603" s="63"/>
      <c r="C603" s="100"/>
      <c r="D603" s="101"/>
      <c r="E603" s="101"/>
      <c r="F603" s="101"/>
      <c r="G603" s="101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</row>
    <row r="604" ht="15.75" customHeight="1">
      <c r="A604" s="63"/>
      <c r="B604" s="63"/>
      <c r="C604" s="100"/>
      <c r="D604" s="101"/>
      <c r="E604" s="101"/>
      <c r="F604" s="101"/>
      <c r="G604" s="101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</row>
    <row r="605" ht="15.75" customHeight="1">
      <c r="A605" s="63"/>
      <c r="B605" s="63"/>
      <c r="C605" s="100"/>
      <c r="D605" s="101"/>
      <c r="E605" s="101"/>
      <c r="F605" s="101"/>
      <c r="G605" s="101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</row>
    <row r="606" ht="15.75" customHeight="1">
      <c r="A606" s="63"/>
      <c r="B606" s="63"/>
      <c r="C606" s="100"/>
      <c r="D606" s="101"/>
      <c r="E606" s="101"/>
      <c r="F606" s="101"/>
      <c r="G606" s="101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</row>
    <row r="607" ht="15.75" customHeight="1">
      <c r="A607" s="63"/>
      <c r="B607" s="63"/>
      <c r="C607" s="100"/>
      <c r="D607" s="101"/>
      <c r="E607" s="101"/>
      <c r="F607" s="101"/>
      <c r="G607" s="101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</row>
    <row r="608" ht="15.75" customHeight="1">
      <c r="A608" s="63"/>
      <c r="B608" s="63"/>
      <c r="C608" s="100"/>
      <c r="D608" s="101"/>
      <c r="E608" s="101"/>
      <c r="F608" s="101"/>
      <c r="G608" s="101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</row>
    <row r="609" ht="15.75" customHeight="1">
      <c r="A609" s="63"/>
      <c r="B609" s="63"/>
      <c r="C609" s="100"/>
      <c r="D609" s="101"/>
      <c r="E609" s="101"/>
      <c r="F609" s="101"/>
      <c r="G609" s="101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</row>
    <row r="610" ht="15.75" customHeight="1">
      <c r="A610" s="63"/>
      <c r="B610" s="63"/>
      <c r="C610" s="100"/>
      <c r="D610" s="101"/>
      <c r="E610" s="101"/>
      <c r="F610" s="101"/>
      <c r="G610" s="101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</row>
    <row r="611" ht="15.75" customHeight="1">
      <c r="A611" s="63"/>
      <c r="B611" s="63"/>
      <c r="C611" s="100"/>
      <c r="D611" s="101"/>
      <c r="E611" s="101"/>
      <c r="F611" s="101"/>
      <c r="G611" s="101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</row>
    <row r="612" ht="15.75" customHeight="1">
      <c r="A612" s="63"/>
      <c r="B612" s="63"/>
      <c r="C612" s="100"/>
      <c r="D612" s="101"/>
      <c r="E612" s="101"/>
      <c r="F612" s="101"/>
      <c r="G612" s="101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</row>
    <row r="613" ht="15.75" customHeight="1">
      <c r="A613" s="63"/>
      <c r="B613" s="63"/>
      <c r="C613" s="100"/>
      <c r="D613" s="101"/>
      <c r="E613" s="101"/>
      <c r="F613" s="101"/>
      <c r="G613" s="101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</row>
    <row r="614" ht="15.75" customHeight="1">
      <c r="A614" s="63"/>
      <c r="B614" s="63"/>
      <c r="C614" s="100"/>
      <c r="D614" s="101"/>
      <c r="E614" s="101"/>
      <c r="F614" s="101"/>
      <c r="G614" s="101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</row>
    <row r="615" ht="15.75" customHeight="1">
      <c r="A615" s="63"/>
      <c r="B615" s="63"/>
      <c r="C615" s="100"/>
      <c r="D615" s="101"/>
      <c r="E615" s="101"/>
      <c r="F615" s="101"/>
      <c r="G615" s="101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</row>
    <row r="616" ht="15.75" customHeight="1">
      <c r="A616" s="63"/>
      <c r="B616" s="63"/>
      <c r="C616" s="100"/>
      <c r="D616" s="101"/>
      <c r="E616" s="101"/>
      <c r="F616" s="101"/>
      <c r="G616" s="101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</row>
    <row r="617" ht="15.75" customHeight="1">
      <c r="A617" s="63"/>
      <c r="B617" s="63"/>
      <c r="C617" s="100"/>
      <c r="D617" s="101"/>
      <c r="E617" s="101"/>
      <c r="F617" s="101"/>
      <c r="G617" s="101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</row>
    <row r="618" ht="15.75" customHeight="1">
      <c r="A618" s="63"/>
      <c r="B618" s="63"/>
      <c r="C618" s="100"/>
      <c r="D618" s="101"/>
      <c r="E618" s="101"/>
      <c r="F618" s="101"/>
      <c r="G618" s="101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</row>
    <row r="619" ht="15.75" customHeight="1">
      <c r="A619" s="63"/>
      <c r="B619" s="63"/>
      <c r="C619" s="100"/>
      <c r="D619" s="101"/>
      <c r="E619" s="101"/>
      <c r="F619" s="101"/>
      <c r="G619" s="101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</row>
    <row r="620" ht="15.75" customHeight="1">
      <c r="A620" s="63"/>
      <c r="B620" s="63"/>
      <c r="C620" s="100"/>
      <c r="D620" s="101"/>
      <c r="E620" s="101"/>
      <c r="F620" s="101"/>
      <c r="G620" s="101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</row>
    <row r="621" ht="15.75" customHeight="1">
      <c r="A621" s="63"/>
      <c r="B621" s="63"/>
      <c r="C621" s="100"/>
      <c r="D621" s="101"/>
      <c r="E621" s="101"/>
      <c r="F621" s="101"/>
      <c r="G621" s="101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</row>
    <row r="622" ht="15.75" customHeight="1">
      <c r="A622" s="63"/>
      <c r="B622" s="63"/>
      <c r="C622" s="100"/>
      <c r="D622" s="101"/>
      <c r="E622" s="101"/>
      <c r="F622" s="101"/>
      <c r="G622" s="101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</row>
    <row r="623" ht="15.75" customHeight="1">
      <c r="A623" s="63"/>
      <c r="B623" s="63"/>
      <c r="C623" s="100"/>
      <c r="D623" s="101"/>
      <c r="E623" s="101"/>
      <c r="F623" s="101"/>
      <c r="G623" s="101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</row>
    <row r="624" ht="15.75" customHeight="1">
      <c r="A624" s="63"/>
      <c r="B624" s="63"/>
      <c r="C624" s="100"/>
      <c r="D624" s="101"/>
      <c r="E624" s="101"/>
      <c r="F624" s="101"/>
      <c r="G624" s="101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</row>
    <row r="625" ht="15.75" customHeight="1">
      <c r="A625" s="63"/>
      <c r="B625" s="63"/>
      <c r="C625" s="100"/>
      <c r="D625" s="101"/>
      <c r="E625" s="101"/>
      <c r="F625" s="101"/>
      <c r="G625" s="101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</row>
    <row r="626" ht="15.75" customHeight="1">
      <c r="A626" s="63"/>
      <c r="B626" s="63"/>
      <c r="C626" s="100"/>
      <c r="D626" s="101"/>
      <c r="E626" s="101"/>
      <c r="F626" s="101"/>
      <c r="G626" s="101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</row>
    <row r="627" ht="15.75" customHeight="1">
      <c r="A627" s="63"/>
      <c r="B627" s="63"/>
      <c r="C627" s="100"/>
      <c r="D627" s="101"/>
      <c r="E627" s="101"/>
      <c r="F627" s="101"/>
      <c r="G627" s="101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</row>
    <row r="628" ht="15.75" customHeight="1">
      <c r="A628" s="63"/>
      <c r="B628" s="63"/>
      <c r="C628" s="100"/>
      <c r="D628" s="101"/>
      <c r="E628" s="101"/>
      <c r="F628" s="101"/>
      <c r="G628" s="101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</row>
    <row r="629" ht="15.75" customHeight="1">
      <c r="A629" s="63"/>
      <c r="B629" s="63"/>
      <c r="C629" s="100"/>
      <c r="D629" s="101"/>
      <c r="E629" s="101"/>
      <c r="F629" s="101"/>
      <c r="G629" s="101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</row>
    <row r="630" ht="15.75" customHeight="1">
      <c r="A630" s="63"/>
      <c r="B630" s="63"/>
      <c r="C630" s="100"/>
      <c r="D630" s="101"/>
      <c r="E630" s="101"/>
      <c r="F630" s="101"/>
      <c r="G630" s="101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</row>
    <row r="631" ht="15.75" customHeight="1">
      <c r="A631" s="63"/>
      <c r="B631" s="63"/>
      <c r="C631" s="100"/>
      <c r="D631" s="101"/>
      <c r="E631" s="101"/>
      <c r="F631" s="101"/>
      <c r="G631" s="101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</row>
    <row r="632" ht="15.75" customHeight="1">
      <c r="A632" s="63"/>
      <c r="B632" s="63"/>
      <c r="C632" s="100"/>
      <c r="D632" s="101"/>
      <c r="E632" s="101"/>
      <c r="F632" s="101"/>
      <c r="G632" s="101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</row>
    <row r="633" ht="15.75" customHeight="1">
      <c r="A633" s="63"/>
      <c r="B633" s="63"/>
      <c r="C633" s="100"/>
      <c r="D633" s="101"/>
      <c r="E633" s="101"/>
      <c r="F633" s="101"/>
      <c r="G633" s="101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</row>
    <row r="634" ht="15.75" customHeight="1">
      <c r="A634" s="63"/>
      <c r="B634" s="63"/>
      <c r="C634" s="100"/>
      <c r="D634" s="101"/>
      <c r="E634" s="101"/>
      <c r="F634" s="101"/>
      <c r="G634" s="101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</row>
    <row r="635" ht="15.75" customHeight="1">
      <c r="A635" s="63"/>
      <c r="B635" s="63"/>
      <c r="C635" s="100"/>
      <c r="D635" s="101"/>
      <c r="E635" s="101"/>
      <c r="F635" s="101"/>
      <c r="G635" s="101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</row>
    <row r="636" ht="15.75" customHeight="1">
      <c r="A636" s="63"/>
      <c r="B636" s="63"/>
      <c r="C636" s="100"/>
      <c r="D636" s="101"/>
      <c r="E636" s="101"/>
      <c r="F636" s="101"/>
      <c r="G636" s="101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</row>
    <row r="637" ht="15.75" customHeight="1">
      <c r="A637" s="63"/>
      <c r="B637" s="63"/>
      <c r="C637" s="100"/>
      <c r="D637" s="101"/>
      <c r="E637" s="101"/>
      <c r="F637" s="101"/>
      <c r="G637" s="101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</row>
    <row r="638" ht="15.75" customHeight="1">
      <c r="A638" s="63"/>
      <c r="B638" s="63"/>
      <c r="C638" s="100"/>
      <c r="D638" s="101"/>
      <c r="E638" s="101"/>
      <c r="F638" s="101"/>
      <c r="G638" s="101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</row>
    <row r="639" ht="15.75" customHeight="1">
      <c r="A639" s="63"/>
      <c r="B639" s="63"/>
      <c r="C639" s="100"/>
      <c r="D639" s="101"/>
      <c r="E639" s="101"/>
      <c r="F639" s="101"/>
      <c r="G639" s="101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</row>
    <row r="640" ht="15.75" customHeight="1">
      <c r="A640" s="63"/>
      <c r="B640" s="63"/>
      <c r="C640" s="100"/>
      <c r="D640" s="101"/>
      <c r="E640" s="101"/>
      <c r="F640" s="101"/>
      <c r="G640" s="101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</row>
    <row r="641" ht="15.75" customHeight="1">
      <c r="A641" s="63"/>
      <c r="B641" s="63"/>
      <c r="C641" s="100"/>
      <c r="D641" s="101"/>
      <c r="E641" s="101"/>
      <c r="F641" s="101"/>
      <c r="G641" s="101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</row>
    <row r="642" ht="15.75" customHeight="1">
      <c r="A642" s="63"/>
      <c r="B642" s="63"/>
      <c r="C642" s="100"/>
      <c r="D642" s="101"/>
      <c r="E642" s="101"/>
      <c r="F642" s="101"/>
      <c r="G642" s="101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</row>
    <row r="643" ht="15.75" customHeight="1">
      <c r="A643" s="63"/>
      <c r="B643" s="63"/>
      <c r="C643" s="100"/>
      <c r="D643" s="101"/>
      <c r="E643" s="101"/>
      <c r="F643" s="101"/>
      <c r="G643" s="101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</row>
    <row r="644" ht="15.75" customHeight="1">
      <c r="A644" s="63"/>
      <c r="B644" s="63"/>
      <c r="C644" s="100"/>
      <c r="D644" s="101"/>
      <c r="E644" s="101"/>
      <c r="F644" s="101"/>
      <c r="G644" s="101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</row>
    <row r="645" ht="15.75" customHeight="1">
      <c r="A645" s="63"/>
      <c r="B645" s="63"/>
      <c r="C645" s="100"/>
      <c r="D645" s="101"/>
      <c r="E645" s="101"/>
      <c r="F645" s="101"/>
      <c r="G645" s="101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</row>
    <row r="646" ht="15.75" customHeight="1">
      <c r="A646" s="63"/>
      <c r="B646" s="63"/>
      <c r="C646" s="100"/>
      <c r="D646" s="101"/>
      <c r="E646" s="101"/>
      <c r="F646" s="101"/>
      <c r="G646" s="101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</row>
    <row r="647" ht="15.75" customHeight="1">
      <c r="A647" s="63"/>
      <c r="B647" s="63"/>
      <c r="C647" s="100"/>
      <c r="D647" s="101"/>
      <c r="E647" s="101"/>
      <c r="F647" s="101"/>
      <c r="G647" s="101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</row>
    <row r="648" ht="15.75" customHeight="1">
      <c r="A648" s="63"/>
      <c r="B648" s="63"/>
      <c r="C648" s="100"/>
      <c r="D648" s="101"/>
      <c r="E648" s="101"/>
      <c r="F648" s="101"/>
      <c r="G648" s="101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</row>
    <row r="649" ht="15.75" customHeight="1">
      <c r="A649" s="63"/>
      <c r="B649" s="63"/>
      <c r="C649" s="100"/>
      <c r="D649" s="101"/>
      <c r="E649" s="101"/>
      <c r="F649" s="101"/>
      <c r="G649" s="101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</row>
    <row r="650" ht="15.75" customHeight="1">
      <c r="A650" s="63"/>
      <c r="B650" s="63"/>
      <c r="C650" s="100"/>
      <c r="D650" s="101"/>
      <c r="E650" s="101"/>
      <c r="F650" s="101"/>
      <c r="G650" s="101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</row>
    <row r="651" ht="15.75" customHeight="1">
      <c r="A651" s="63"/>
      <c r="B651" s="63"/>
      <c r="C651" s="100"/>
      <c r="D651" s="101"/>
      <c r="E651" s="101"/>
      <c r="F651" s="101"/>
      <c r="G651" s="101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</row>
    <row r="652" ht="15.75" customHeight="1">
      <c r="A652" s="63"/>
      <c r="B652" s="63"/>
      <c r="C652" s="100"/>
      <c r="D652" s="101"/>
      <c r="E652" s="101"/>
      <c r="F652" s="101"/>
      <c r="G652" s="101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</row>
    <row r="653" ht="15.75" customHeight="1">
      <c r="A653" s="63"/>
      <c r="B653" s="63"/>
      <c r="C653" s="100"/>
      <c r="D653" s="101"/>
      <c r="E653" s="101"/>
      <c r="F653" s="101"/>
      <c r="G653" s="101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</row>
    <row r="654" ht="15.75" customHeight="1">
      <c r="A654" s="63"/>
      <c r="B654" s="63"/>
      <c r="C654" s="100"/>
      <c r="D654" s="101"/>
      <c r="E654" s="101"/>
      <c r="F654" s="101"/>
      <c r="G654" s="101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</row>
    <row r="655" ht="15.75" customHeight="1">
      <c r="A655" s="63"/>
      <c r="B655" s="63"/>
      <c r="C655" s="100"/>
      <c r="D655" s="101"/>
      <c r="E655" s="101"/>
      <c r="F655" s="101"/>
      <c r="G655" s="101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</row>
    <row r="656" ht="15.75" customHeight="1">
      <c r="A656" s="63"/>
      <c r="B656" s="63"/>
      <c r="C656" s="100"/>
      <c r="D656" s="101"/>
      <c r="E656" s="101"/>
      <c r="F656" s="101"/>
      <c r="G656" s="101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</row>
    <row r="657" ht="15.75" customHeight="1">
      <c r="A657" s="63"/>
      <c r="B657" s="63"/>
      <c r="C657" s="100"/>
      <c r="D657" s="101"/>
      <c r="E657" s="101"/>
      <c r="F657" s="101"/>
      <c r="G657" s="101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</row>
    <row r="658" ht="15.75" customHeight="1">
      <c r="A658" s="63"/>
      <c r="B658" s="63"/>
      <c r="C658" s="100"/>
      <c r="D658" s="101"/>
      <c r="E658" s="101"/>
      <c r="F658" s="101"/>
      <c r="G658" s="101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</row>
    <row r="659" ht="15.75" customHeight="1">
      <c r="A659" s="63"/>
      <c r="B659" s="63"/>
      <c r="C659" s="100"/>
      <c r="D659" s="101"/>
      <c r="E659" s="101"/>
      <c r="F659" s="101"/>
      <c r="G659" s="101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</row>
    <row r="660" ht="15.75" customHeight="1">
      <c r="A660" s="63"/>
      <c r="B660" s="63"/>
      <c r="C660" s="100"/>
      <c r="D660" s="101"/>
      <c r="E660" s="101"/>
      <c r="F660" s="101"/>
      <c r="G660" s="101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</row>
    <row r="661" ht="15.75" customHeight="1">
      <c r="A661" s="63"/>
      <c r="B661" s="63"/>
      <c r="C661" s="100"/>
      <c r="D661" s="101"/>
      <c r="E661" s="101"/>
      <c r="F661" s="101"/>
      <c r="G661" s="101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</row>
    <row r="662" ht="15.75" customHeight="1">
      <c r="A662" s="63"/>
      <c r="B662" s="63"/>
      <c r="C662" s="100"/>
      <c r="D662" s="101"/>
      <c r="E662" s="101"/>
      <c r="F662" s="101"/>
      <c r="G662" s="101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</row>
    <row r="663" ht="15.75" customHeight="1">
      <c r="A663" s="63"/>
      <c r="B663" s="63"/>
      <c r="C663" s="100"/>
      <c r="D663" s="101"/>
      <c r="E663" s="101"/>
      <c r="F663" s="101"/>
      <c r="G663" s="101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</row>
    <row r="664" ht="15.75" customHeight="1">
      <c r="A664" s="63"/>
      <c r="B664" s="63"/>
      <c r="C664" s="100"/>
      <c r="D664" s="101"/>
      <c r="E664" s="101"/>
      <c r="F664" s="101"/>
      <c r="G664" s="101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</row>
    <row r="665" ht="15.75" customHeight="1">
      <c r="A665" s="63"/>
      <c r="B665" s="63"/>
      <c r="C665" s="100"/>
      <c r="D665" s="101"/>
      <c r="E665" s="101"/>
      <c r="F665" s="101"/>
      <c r="G665" s="101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</row>
    <row r="666" ht="15.75" customHeight="1">
      <c r="A666" s="63"/>
      <c r="B666" s="63"/>
      <c r="C666" s="100"/>
      <c r="D666" s="101"/>
      <c r="E666" s="101"/>
      <c r="F666" s="101"/>
      <c r="G666" s="101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</row>
    <row r="667" ht="15.75" customHeight="1">
      <c r="A667" s="63"/>
      <c r="B667" s="63"/>
      <c r="C667" s="100"/>
      <c r="D667" s="101"/>
      <c r="E667" s="101"/>
      <c r="F667" s="101"/>
      <c r="G667" s="101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</row>
    <row r="668" ht="15.75" customHeight="1">
      <c r="A668" s="63"/>
      <c r="B668" s="63"/>
      <c r="C668" s="100"/>
      <c r="D668" s="101"/>
      <c r="E668" s="101"/>
      <c r="F668" s="101"/>
      <c r="G668" s="101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</row>
    <row r="669" ht="15.75" customHeight="1">
      <c r="A669" s="63"/>
      <c r="B669" s="63"/>
      <c r="C669" s="100"/>
      <c r="D669" s="101"/>
      <c r="E669" s="101"/>
      <c r="F669" s="101"/>
      <c r="G669" s="101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</row>
    <row r="670" ht="15.75" customHeight="1">
      <c r="A670" s="63"/>
      <c r="B670" s="63"/>
      <c r="C670" s="100"/>
      <c r="D670" s="101"/>
      <c r="E670" s="101"/>
      <c r="F670" s="101"/>
      <c r="G670" s="101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</row>
    <row r="671" ht="15.75" customHeight="1">
      <c r="A671" s="63"/>
      <c r="B671" s="63"/>
      <c r="C671" s="100"/>
      <c r="D671" s="101"/>
      <c r="E671" s="101"/>
      <c r="F671" s="101"/>
      <c r="G671" s="101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</row>
    <row r="672" ht="15.75" customHeight="1">
      <c r="A672" s="63"/>
      <c r="B672" s="63"/>
      <c r="C672" s="100"/>
      <c r="D672" s="101"/>
      <c r="E672" s="101"/>
      <c r="F672" s="101"/>
      <c r="G672" s="101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</row>
    <row r="673" ht="15.75" customHeight="1">
      <c r="A673" s="63"/>
      <c r="B673" s="63"/>
      <c r="C673" s="100"/>
      <c r="D673" s="101"/>
      <c r="E673" s="101"/>
      <c r="F673" s="101"/>
      <c r="G673" s="101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</row>
    <row r="674" ht="15.75" customHeight="1">
      <c r="A674" s="63"/>
      <c r="B674" s="63"/>
      <c r="C674" s="100"/>
      <c r="D674" s="101"/>
      <c r="E674" s="101"/>
      <c r="F674" s="101"/>
      <c r="G674" s="101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</row>
    <row r="675" ht="15.75" customHeight="1">
      <c r="A675" s="63"/>
      <c r="B675" s="63"/>
      <c r="C675" s="100"/>
      <c r="D675" s="101"/>
      <c r="E675" s="101"/>
      <c r="F675" s="101"/>
      <c r="G675" s="101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</row>
    <row r="676" ht="15.75" customHeight="1">
      <c r="A676" s="63"/>
      <c r="B676" s="63"/>
      <c r="C676" s="100"/>
      <c r="D676" s="101"/>
      <c r="E676" s="101"/>
      <c r="F676" s="101"/>
      <c r="G676" s="101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</row>
    <row r="677" ht="15.75" customHeight="1">
      <c r="A677" s="63"/>
      <c r="B677" s="63"/>
      <c r="C677" s="100"/>
      <c r="D677" s="101"/>
      <c r="E677" s="101"/>
      <c r="F677" s="101"/>
      <c r="G677" s="101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</row>
    <row r="678" ht="15.75" customHeight="1">
      <c r="A678" s="63"/>
      <c r="B678" s="63"/>
      <c r="C678" s="100"/>
      <c r="D678" s="101"/>
      <c r="E678" s="101"/>
      <c r="F678" s="101"/>
      <c r="G678" s="101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</row>
    <row r="679" ht="15.75" customHeight="1">
      <c r="A679" s="63"/>
      <c r="B679" s="63"/>
      <c r="C679" s="100"/>
      <c r="D679" s="101"/>
      <c r="E679" s="101"/>
      <c r="F679" s="101"/>
      <c r="G679" s="101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</row>
    <row r="680" ht="15.75" customHeight="1">
      <c r="A680" s="63"/>
      <c r="B680" s="63"/>
      <c r="C680" s="100"/>
      <c r="D680" s="101"/>
      <c r="E680" s="101"/>
      <c r="F680" s="101"/>
      <c r="G680" s="101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</row>
    <row r="681" ht="15.75" customHeight="1">
      <c r="A681" s="63"/>
      <c r="B681" s="63"/>
      <c r="C681" s="100"/>
      <c r="D681" s="101"/>
      <c r="E681" s="101"/>
      <c r="F681" s="101"/>
      <c r="G681" s="101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</row>
    <row r="682" ht="15.75" customHeight="1">
      <c r="A682" s="63"/>
      <c r="B682" s="63"/>
      <c r="C682" s="100"/>
      <c r="D682" s="101"/>
      <c r="E682" s="101"/>
      <c r="F682" s="101"/>
      <c r="G682" s="101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</row>
    <row r="683" ht="15.75" customHeight="1">
      <c r="A683" s="63"/>
      <c r="B683" s="63"/>
      <c r="C683" s="100"/>
      <c r="D683" s="101"/>
      <c r="E683" s="101"/>
      <c r="F683" s="101"/>
      <c r="G683" s="101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</row>
    <row r="684" ht="15.75" customHeight="1">
      <c r="A684" s="63"/>
      <c r="B684" s="63"/>
      <c r="C684" s="100"/>
      <c r="D684" s="101"/>
      <c r="E684" s="101"/>
      <c r="F684" s="101"/>
      <c r="G684" s="101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</row>
    <row r="685" ht="15.75" customHeight="1">
      <c r="A685" s="63"/>
      <c r="B685" s="63"/>
      <c r="C685" s="100"/>
      <c r="D685" s="101"/>
      <c r="E685" s="101"/>
      <c r="F685" s="101"/>
      <c r="G685" s="101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</row>
    <row r="686" ht="15.75" customHeight="1">
      <c r="A686" s="63"/>
      <c r="B686" s="63"/>
      <c r="C686" s="100"/>
      <c r="D686" s="101"/>
      <c r="E686" s="101"/>
      <c r="F686" s="101"/>
      <c r="G686" s="101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</row>
    <row r="687" ht="15.75" customHeight="1">
      <c r="A687" s="63"/>
      <c r="B687" s="63"/>
      <c r="C687" s="100"/>
      <c r="D687" s="101"/>
      <c r="E687" s="101"/>
      <c r="F687" s="101"/>
      <c r="G687" s="101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</row>
    <row r="688" ht="15.75" customHeight="1">
      <c r="A688" s="63"/>
      <c r="B688" s="63"/>
      <c r="C688" s="100"/>
      <c r="D688" s="101"/>
      <c r="E688" s="101"/>
      <c r="F688" s="101"/>
      <c r="G688" s="101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</row>
    <row r="689" ht="15.75" customHeight="1">
      <c r="A689" s="63"/>
      <c r="B689" s="63"/>
      <c r="C689" s="100"/>
      <c r="D689" s="101"/>
      <c r="E689" s="101"/>
      <c r="F689" s="101"/>
      <c r="G689" s="101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</row>
    <row r="690" ht="15.75" customHeight="1">
      <c r="A690" s="63"/>
      <c r="B690" s="63"/>
      <c r="C690" s="100"/>
      <c r="D690" s="101"/>
      <c r="E690" s="101"/>
      <c r="F690" s="101"/>
      <c r="G690" s="101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</row>
    <row r="691" ht="15.75" customHeight="1">
      <c r="A691" s="63"/>
      <c r="B691" s="63"/>
      <c r="C691" s="100"/>
      <c r="D691" s="101"/>
      <c r="E691" s="101"/>
      <c r="F691" s="101"/>
      <c r="G691" s="101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</row>
    <row r="692" ht="15.75" customHeight="1">
      <c r="A692" s="63"/>
      <c r="B692" s="63"/>
      <c r="C692" s="100"/>
      <c r="D692" s="101"/>
      <c r="E692" s="101"/>
      <c r="F692" s="101"/>
      <c r="G692" s="101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</row>
    <row r="693" ht="15.75" customHeight="1">
      <c r="A693" s="63"/>
      <c r="B693" s="63"/>
      <c r="C693" s="100"/>
      <c r="D693" s="101"/>
      <c r="E693" s="101"/>
      <c r="F693" s="101"/>
      <c r="G693" s="101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</row>
    <row r="694" ht="15.75" customHeight="1">
      <c r="A694" s="63"/>
      <c r="B694" s="63"/>
      <c r="C694" s="100"/>
      <c r="D694" s="101"/>
      <c r="E694" s="101"/>
      <c r="F694" s="101"/>
      <c r="G694" s="101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</row>
    <row r="695" ht="15.75" customHeight="1">
      <c r="A695" s="63"/>
      <c r="B695" s="63"/>
      <c r="C695" s="100"/>
      <c r="D695" s="101"/>
      <c r="E695" s="101"/>
      <c r="F695" s="101"/>
      <c r="G695" s="101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</row>
    <row r="696" ht="15.75" customHeight="1">
      <c r="A696" s="63"/>
      <c r="B696" s="63"/>
      <c r="C696" s="100"/>
      <c r="D696" s="101"/>
      <c r="E696" s="101"/>
      <c r="F696" s="101"/>
      <c r="G696" s="101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</row>
    <row r="697" ht="15.75" customHeight="1">
      <c r="A697" s="63"/>
      <c r="B697" s="63"/>
      <c r="C697" s="100"/>
      <c r="D697" s="101"/>
      <c r="E697" s="101"/>
      <c r="F697" s="101"/>
      <c r="G697" s="101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</row>
    <row r="698" ht="15.75" customHeight="1">
      <c r="A698" s="63"/>
      <c r="B698" s="63"/>
      <c r="C698" s="100"/>
      <c r="D698" s="101"/>
      <c r="E698" s="101"/>
      <c r="F698" s="101"/>
      <c r="G698" s="101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</row>
    <row r="699" ht="15.75" customHeight="1">
      <c r="A699" s="63"/>
      <c r="B699" s="63"/>
      <c r="C699" s="100"/>
      <c r="D699" s="101"/>
      <c r="E699" s="101"/>
      <c r="F699" s="101"/>
      <c r="G699" s="101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</row>
    <row r="700" ht="15.75" customHeight="1">
      <c r="A700" s="63"/>
      <c r="B700" s="63"/>
      <c r="C700" s="100"/>
      <c r="D700" s="101"/>
      <c r="E700" s="101"/>
      <c r="F700" s="101"/>
      <c r="G700" s="101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</row>
    <row r="701" ht="15.75" customHeight="1">
      <c r="A701" s="63"/>
      <c r="B701" s="63"/>
      <c r="C701" s="100"/>
      <c r="D701" s="101"/>
      <c r="E701" s="101"/>
      <c r="F701" s="101"/>
      <c r="G701" s="101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</row>
    <row r="702" ht="15.75" customHeight="1">
      <c r="A702" s="63"/>
      <c r="B702" s="63"/>
      <c r="C702" s="100"/>
      <c r="D702" s="101"/>
      <c r="E702" s="101"/>
      <c r="F702" s="101"/>
      <c r="G702" s="101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</row>
    <row r="703" ht="15.75" customHeight="1">
      <c r="A703" s="63"/>
      <c r="B703" s="63"/>
      <c r="C703" s="100"/>
      <c r="D703" s="101"/>
      <c r="E703" s="101"/>
      <c r="F703" s="101"/>
      <c r="G703" s="101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</row>
    <row r="704" ht="15.75" customHeight="1">
      <c r="A704" s="63"/>
      <c r="B704" s="63"/>
      <c r="C704" s="100"/>
      <c r="D704" s="101"/>
      <c r="E704" s="101"/>
      <c r="F704" s="101"/>
      <c r="G704" s="101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</row>
    <row r="705" ht="15.75" customHeight="1">
      <c r="A705" s="63"/>
      <c r="B705" s="63"/>
      <c r="C705" s="100"/>
      <c r="D705" s="101"/>
      <c r="E705" s="101"/>
      <c r="F705" s="101"/>
      <c r="G705" s="101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</row>
    <row r="706" ht="15.75" customHeight="1">
      <c r="A706" s="63"/>
      <c r="B706" s="63"/>
      <c r="C706" s="100"/>
      <c r="D706" s="101"/>
      <c r="E706" s="101"/>
      <c r="F706" s="101"/>
      <c r="G706" s="101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</row>
    <row r="707" ht="15.75" customHeight="1">
      <c r="A707" s="63"/>
      <c r="B707" s="63"/>
      <c r="C707" s="100"/>
      <c r="D707" s="101"/>
      <c r="E707" s="101"/>
      <c r="F707" s="101"/>
      <c r="G707" s="101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</row>
    <row r="708" ht="15.75" customHeight="1">
      <c r="A708" s="63"/>
      <c r="B708" s="63"/>
      <c r="C708" s="100"/>
      <c r="D708" s="101"/>
      <c r="E708" s="101"/>
      <c r="F708" s="101"/>
      <c r="G708" s="101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</row>
    <row r="709" ht="15.75" customHeight="1">
      <c r="A709" s="63"/>
      <c r="B709" s="63"/>
      <c r="C709" s="100"/>
      <c r="D709" s="101"/>
      <c r="E709" s="101"/>
      <c r="F709" s="101"/>
      <c r="G709" s="101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</row>
    <row r="710" ht="15.75" customHeight="1">
      <c r="A710" s="63"/>
      <c r="B710" s="63"/>
      <c r="C710" s="100"/>
      <c r="D710" s="101"/>
      <c r="E710" s="101"/>
      <c r="F710" s="101"/>
      <c r="G710" s="101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</row>
    <row r="711" ht="15.75" customHeight="1">
      <c r="A711" s="63"/>
      <c r="B711" s="63"/>
      <c r="C711" s="100"/>
      <c r="D711" s="101"/>
      <c r="E711" s="101"/>
      <c r="F711" s="101"/>
      <c r="G711" s="101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</row>
    <row r="712" ht="15.75" customHeight="1">
      <c r="A712" s="63"/>
      <c r="B712" s="63"/>
      <c r="C712" s="100"/>
      <c r="D712" s="101"/>
      <c r="E712" s="101"/>
      <c r="F712" s="101"/>
      <c r="G712" s="101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</row>
    <row r="713" ht="15.75" customHeight="1">
      <c r="A713" s="63"/>
      <c r="B713" s="63"/>
      <c r="C713" s="100"/>
      <c r="D713" s="101"/>
      <c r="E713" s="101"/>
      <c r="F713" s="101"/>
      <c r="G713" s="101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</row>
    <row r="714" ht="15.75" customHeight="1">
      <c r="A714" s="63"/>
      <c r="B714" s="63"/>
      <c r="C714" s="100"/>
      <c r="D714" s="101"/>
      <c r="E714" s="101"/>
      <c r="F714" s="101"/>
      <c r="G714" s="101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</row>
    <row r="715" ht="15.75" customHeight="1">
      <c r="A715" s="63"/>
      <c r="B715" s="63"/>
      <c r="C715" s="100"/>
      <c r="D715" s="101"/>
      <c r="E715" s="101"/>
      <c r="F715" s="101"/>
      <c r="G715" s="101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</row>
    <row r="716" ht="15.75" customHeight="1">
      <c r="A716" s="63"/>
      <c r="B716" s="63"/>
      <c r="C716" s="100"/>
      <c r="D716" s="101"/>
      <c r="E716" s="101"/>
      <c r="F716" s="101"/>
      <c r="G716" s="101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</row>
    <row r="717" ht="15.75" customHeight="1">
      <c r="A717" s="63"/>
      <c r="B717" s="63"/>
      <c r="C717" s="100"/>
      <c r="D717" s="101"/>
      <c r="E717" s="101"/>
      <c r="F717" s="101"/>
      <c r="G717" s="101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</row>
    <row r="718" ht="15.75" customHeight="1">
      <c r="A718" s="63"/>
      <c r="B718" s="63"/>
      <c r="C718" s="100"/>
      <c r="D718" s="101"/>
      <c r="E718" s="101"/>
      <c r="F718" s="101"/>
      <c r="G718" s="101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</row>
    <row r="719" ht="15.75" customHeight="1">
      <c r="A719" s="63"/>
      <c r="B719" s="63"/>
      <c r="C719" s="100"/>
      <c r="D719" s="101"/>
      <c r="E719" s="101"/>
      <c r="F719" s="101"/>
      <c r="G719" s="101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</row>
    <row r="720" ht="15.75" customHeight="1">
      <c r="A720" s="63"/>
      <c r="B720" s="63"/>
      <c r="C720" s="100"/>
      <c r="D720" s="101"/>
      <c r="E720" s="101"/>
      <c r="F720" s="101"/>
      <c r="G720" s="101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</row>
    <row r="721" ht="15.75" customHeight="1">
      <c r="A721" s="63"/>
      <c r="B721" s="63"/>
      <c r="C721" s="100"/>
      <c r="D721" s="101"/>
      <c r="E721" s="101"/>
      <c r="F721" s="101"/>
      <c r="G721" s="101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</row>
    <row r="722" ht="15.75" customHeight="1">
      <c r="A722" s="63"/>
      <c r="B722" s="63"/>
      <c r="C722" s="100"/>
      <c r="D722" s="101"/>
      <c r="E722" s="101"/>
      <c r="F722" s="101"/>
      <c r="G722" s="101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</row>
    <row r="723" ht="15.75" customHeight="1">
      <c r="A723" s="63"/>
      <c r="B723" s="63"/>
      <c r="C723" s="100"/>
      <c r="D723" s="101"/>
      <c r="E723" s="101"/>
      <c r="F723" s="101"/>
      <c r="G723" s="101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</row>
    <row r="724" ht="15.75" customHeight="1">
      <c r="A724" s="63"/>
      <c r="B724" s="63"/>
      <c r="C724" s="100"/>
      <c r="D724" s="101"/>
      <c r="E724" s="101"/>
      <c r="F724" s="101"/>
      <c r="G724" s="101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</row>
    <row r="725" ht="15.75" customHeight="1">
      <c r="A725" s="63"/>
      <c r="B725" s="63"/>
      <c r="C725" s="100"/>
      <c r="D725" s="101"/>
      <c r="E725" s="101"/>
      <c r="F725" s="101"/>
      <c r="G725" s="101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</row>
    <row r="726" ht="15.75" customHeight="1">
      <c r="A726" s="63"/>
      <c r="B726" s="63"/>
      <c r="C726" s="100"/>
      <c r="D726" s="101"/>
      <c r="E726" s="101"/>
      <c r="F726" s="101"/>
      <c r="G726" s="101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</row>
    <row r="727" ht="15.75" customHeight="1">
      <c r="A727" s="63"/>
      <c r="B727" s="63"/>
      <c r="C727" s="100"/>
      <c r="D727" s="101"/>
      <c r="E727" s="101"/>
      <c r="F727" s="101"/>
      <c r="G727" s="101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</row>
    <row r="728" ht="15.75" customHeight="1">
      <c r="A728" s="63"/>
      <c r="B728" s="63"/>
      <c r="C728" s="100"/>
      <c r="D728" s="101"/>
      <c r="E728" s="101"/>
      <c r="F728" s="101"/>
      <c r="G728" s="101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</row>
    <row r="729" ht="15.75" customHeight="1">
      <c r="A729" s="63"/>
      <c r="B729" s="63"/>
      <c r="C729" s="100"/>
      <c r="D729" s="101"/>
      <c r="E729" s="101"/>
      <c r="F729" s="101"/>
      <c r="G729" s="101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</row>
    <row r="730" ht="15.75" customHeight="1">
      <c r="A730" s="63"/>
      <c r="B730" s="63"/>
      <c r="C730" s="100"/>
      <c r="D730" s="101"/>
      <c r="E730" s="101"/>
      <c r="F730" s="101"/>
      <c r="G730" s="101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</row>
    <row r="731" ht="15.75" customHeight="1">
      <c r="A731" s="63"/>
      <c r="B731" s="63"/>
      <c r="C731" s="100"/>
      <c r="D731" s="101"/>
      <c r="E731" s="101"/>
      <c r="F731" s="101"/>
      <c r="G731" s="101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</row>
    <row r="732" ht="15.75" customHeight="1">
      <c r="A732" s="63"/>
      <c r="B732" s="63"/>
      <c r="C732" s="100"/>
      <c r="D732" s="101"/>
      <c r="E732" s="101"/>
      <c r="F732" s="101"/>
      <c r="G732" s="101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</row>
    <row r="733" ht="15.75" customHeight="1">
      <c r="A733" s="63"/>
      <c r="B733" s="63"/>
      <c r="C733" s="100"/>
      <c r="D733" s="101"/>
      <c r="E733" s="101"/>
      <c r="F733" s="101"/>
      <c r="G733" s="101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</row>
    <row r="734" ht="15.75" customHeight="1">
      <c r="A734" s="63"/>
      <c r="B734" s="63"/>
      <c r="C734" s="100"/>
      <c r="D734" s="101"/>
      <c r="E734" s="101"/>
      <c r="F734" s="101"/>
      <c r="G734" s="101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</row>
    <row r="735" ht="15.75" customHeight="1">
      <c r="A735" s="63"/>
      <c r="B735" s="63"/>
      <c r="C735" s="100"/>
      <c r="D735" s="101"/>
      <c r="E735" s="101"/>
      <c r="F735" s="101"/>
      <c r="G735" s="101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</row>
    <row r="736" ht="15.75" customHeight="1">
      <c r="A736" s="63"/>
      <c r="B736" s="63"/>
      <c r="C736" s="100"/>
      <c r="D736" s="101"/>
      <c r="E736" s="101"/>
      <c r="F736" s="101"/>
      <c r="G736" s="101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</row>
    <row r="737" ht="15.75" customHeight="1">
      <c r="A737" s="63"/>
      <c r="B737" s="63"/>
      <c r="C737" s="100"/>
      <c r="D737" s="101"/>
      <c r="E737" s="101"/>
      <c r="F737" s="101"/>
      <c r="G737" s="101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</row>
    <row r="738" ht="15.75" customHeight="1">
      <c r="A738" s="63"/>
      <c r="B738" s="63"/>
      <c r="C738" s="100"/>
      <c r="D738" s="101"/>
      <c r="E738" s="101"/>
      <c r="F738" s="101"/>
      <c r="G738" s="101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</row>
    <row r="739" ht="15.75" customHeight="1">
      <c r="A739" s="63"/>
      <c r="B739" s="63"/>
      <c r="C739" s="100"/>
      <c r="D739" s="101"/>
      <c r="E739" s="101"/>
      <c r="F739" s="101"/>
      <c r="G739" s="101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</row>
    <row r="740" ht="15.75" customHeight="1">
      <c r="A740" s="63"/>
      <c r="B740" s="63"/>
      <c r="C740" s="100"/>
      <c r="D740" s="101"/>
      <c r="E740" s="101"/>
      <c r="F740" s="101"/>
      <c r="G740" s="101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</row>
    <row r="741" ht="15.75" customHeight="1">
      <c r="A741" s="63"/>
      <c r="B741" s="63"/>
      <c r="C741" s="100"/>
      <c r="D741" s="101"/>
      <c r="E741" s="101"/>
      <c r="F741" s="101"/>
      <c r="G741" s="101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</row>
    <row r="742" ht="15.75" customHeight="1">
      <c r="A742" s="63"/>
      <c r="B742" s="63"/>
      <c r="C742" s="100"/>
      <c r="D742" s="101"/>
      <c r="E742" s="101"/>
      <c r="F742" s="101"/>
      <c r="G742" s="101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</row>
    <row r="743" ht="15.75" customHeight="1">
      <c r="A743" s="63"/>
      <c r="B743" s="63"/>
      <c r="C743" s="100"/>
      <c r="D743" s="101"/>
      <c r="E743" s="101"/>
      <c r="F743" s="101"/>
      <c r="G743" s="101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</row>
    <row r="744" ht="15.75" customHeight="1">
      <c r="A744" s="63"/>
      <c r="B744" s="63"/>
      <c r="C744" s="100"/>
      <c r="D744" s="101"/>
      <c r="E744" s="101"/>
      <c r="F744" s="101"/>
      <c r="G744" s="101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</row>
    <row r="745" ht="15.75" customHeight="1">
      <c r="A745" s="63"/>
      <c r="B745" s="63"/>
      <c r="C745" s="100"/>
      <c r="D745" s="101"/>
      <c r="E745" s="101"/>
      <c r="F745" s="101"/>
      <c r="G745" s="101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</row>
    <row r="746" ht="15.75" customHeight="1">
      <c r="A746" s="63"/>
      <c r="B746" s="63"/>
      <c r="C746" s="100"/>
      <c r="D746" s="101"/>
      <c r="E746" s="101"/>
      <c r="F746" s="101"/>
      <c r="G746" s="101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</row>
    <row r="747" ht="15.75" customHeight="1">
      <c r="A747" s="63"/>
      <c r="B747" s="63"/>
      <c r="C747" s="100"/>
      <c r="D747" s="101"/>
      <c r="E747" s="101"/>
      <c r="F747" s="101"/>
      <c r="G747" s="101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</row>
    <row r="748" ht="15.75" customHeight="1">
      <c r="A748" s="63"/>
      <c r="B748" s="63"/>
      <c r="C748" s="100"/>
      <c r="D748" s="101"/>
      <c r="E748" s="101"/>
      <c r="F748" s="101"/>
      <c r="G748" s="101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</row>
    <row r="749" ht="15.75" customHeight="1">
      <c r="A749" s="63"/>
      <c r="B749" s="63"/>
      <c r="C749" s="100"/>
      <c r="D749" s="101"/>
      <c r="E749" s="101"/>
      <c r="F749" s="101"/>
      <c r="G749" s="101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</row>
    <row r="750" ht="15.75" customHeight="1">
      <c r="A750" s="63"/>
      <c r="B750" s="63"/>
      <c r="C750" s="100"/>
      <c r="D750" s="101"/>
      <c r="E750" s="101"/>
      <c r="F750" s="101"/>
      <c r="G750" s="101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</row>
    <row r="751" ht="15.75" customHeight="1">
      <c r="A751" s="63"/>
      <c r="B751" s="63"/>
      <c r="C751" s="100"/>
      <c r="D751" s="101"/>
      <c r="E751" s="101"/>
      <c r="F751" s="101"/>
      <c r="G751" s="101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</row>
    <row r="752" ht="15.75" customHeight="1">
      <c r="A752" s="63"/>
      <c r="B752" s="63"/>
      <c r="C752" s="100"/>
      <c r="D752" s="101"/>
      <c r="E752" s="101"/>
      <c r="F752" s="101"/>
      <c r="G752" s="101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</row>
    <row r="753" ht="15.75" customHeight="1">
      <c r="A753" s="63"/>
      <c r="B753" s="63"/>
      <c r="C753" s="100"/>
      <c r="D753" s="101"/>
      <c r="E753" s="101"/>
      <c r="F753" s="101"/>
      <c r="G753" s="101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</row>
    <row r="754" ht="15.75" customHeight="1">
      <c r="A754" s="63"/>
      <c r="B754" s="63"/>
      <c r="C754" s="100"/>
      <c r="D754" s="101"/>
      <c r="E754" s="101"/>
      <c r="F754" s="101"/>
      <c r="G754" s="101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</row>
    <row r="755" ht="15.75" customHeight="1">
      <c r="A755" s="63"/>
      <c r="B755" s="63"/>
      <c r="C755" s="100"/>
      <c r="D755" s="101"/>
      <c r="E755" s="101"/>
      <c r="F755" s="101"/>
      <c r="G755" s="101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</row>
    <row r="756" ht="15.75" customHeight="1">
      <c r="A756" s="63"/>
      <c r="B756" s="63"/>
      <c r="C756" s="100"/>
      <c r="D756" s="101"/>
      <c r="E756" s="101"/>
      <c r="F756" s="101"/>
      <c r="G756" s="101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</row>
    <row r="757" ht="15.75" customHeight="1">
      <c r="A757" s="63"/>
      <c r="B757" s="63"/>
      <c r="C757" s="100"/>
      <c r="D757" s="101"/>
      <c r="E757" s="101"/>
      <c r="F757" s="101"/>
      <c r="G757" s="101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</row>
    <row r="758" ht="15.75" customHeight="1">
      <c r="A758" s="63"/>
      <c r="B758" s="63"/>
      <c r="C758" s="100"/>
      <c r="D758" s="101"/>
      <c r="E758" s="101"/>
      <c r="F758" s="101"/>
      <c r="G758" s="101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</row>
    <row r="759" ht="15.75" customHeight="1">
      <c r="A759" s="63"/>
      <c r="B759" s="63"/>
      <c r="C759" s="100"/>
      <c r="D759" s="101"/>
      <c r="E759" s="101"/>
      <c r="F759" s="101"/>
      <c r="G759" s="101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</row>
    <row r="760" ht="15.75" customHeight="1">
      <c r="A760" s="63"/>
      <c r="B760" s="63"/>
      <c r="C760" s="100"/>
      <c r="D760" s="101"/>
      <c r="E760" s="101"/>
      <c r="F760" s="101"/>
      <c r="G760" s="101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</row>
    <row r="761" ht="15.75" customHeight="1">
      <c r="A761" s="63"/>
      <c r="B761" s="63"/>
      <c r="C761" s="100"/>
      <c r="D761" s="101"/>
      <c r="E761" s="101"/>
      <c r="F761" s="101"/>
      <c r="G761" s="101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</row>
    <row r="762" ht="15.75" customHeight="1">
      <c r="A762" s="63"/>
      <c r="B762" s="63"/>
      <c r="C762" s="100"/>
      <c r="D762" s="101"/>
      <c r="E762" s="101"/>
      <c r="F762" s="101"/>
      <c r="G762" s="101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</row>
    <row r="763" ht="15.75" customHeight="1">
      <c r="A763" s="63"/>
      <c r="B763" s="63"/>
      <c r="C763" s="100"/>
      <c r="D763" s="101"/>
      <c r="E763" s="101"/>
      <c r="F763" s="101"/>
      <c r="G763" s="101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</row>
    <row r="764" ht="15.75" customHeight="1">
      <c r="A764" s="63"/>
      <c r="B764" s="63"/>
      <c r="C764" s="100"/>
      <c r="D764" s="101"/>
      <c r="E764" s="101"/>
      <c r="F764" s="101"/>
      <c r="G764" s="101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</row>
    <row r="765" ht="15.75" customHeight="1">
      <c r="A765" s="63"/>
      <c r="B765" s="63"/>
      <c r="C765" s="100"/>
      <c r="D765" s="101"/>
      <c r="E765" s="101"/>
      <c r="F765" s="101"/>
      <c r="G765" s="101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</row>
    <row r="766" ht="15.75" customHeight="1">
      <c r="A766" s="63"/>
      <c r="B766" s="63"/>
      <c r="C766" s="100"/>
      <c r="D766" s="101"/>
      <c r="E766" s="101"/>
      <c r="F766" s="101"/>
      <c r="G766" s="101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</row>
    <row r="767" ht="15.75" customHeight="1">
      <c r="A767" s="63"/>
      <c r="B767" s="63"/>
      <c r="C767" s="100"/>
      <c r="D767" s="101"/>
      <c r="E767" s="101"/>
      <c r="F767" s="101"/>
      <c r="G767" s="101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</row>
    <row r="768" ht="15.75" customHeight="1">
      <c r="A768" s="63"/>
      <c r="B768" s="63"/>
      <c r="C768" s="100"/>
      <c r="D768" s="101"/>
      <c r="E768" s="101"/>
      <c r="F768" s="101"/>
      <c r="G768" s="101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</row>
    <row r="769" ht="15.75" customHeight="1">
      <c r="A769" s="63"/>
      <c r="B769" s="63"/>
      <c r="C769" s="100"/>
      <c r="D769" s="101"/>
      <c r="E769" s="101"/>
      <c r="F769" s="101"/>
      <c r="G769" s="101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</row>
    <row r="770" ht="15.75" customHeight="1">
      <c r="A770" s="63"/>
      <c r="B770" s="63"/>
      <c r="C770" s="100"/>
      <c r="D770" s="101"/>
      <c r="E770" s="101"/>
      <c r="F770" s="101"/>
      <c r="G770" s="101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</row>
    <row r="771" ht="15.75" customHeight="1">
      <c r="A771" s="63"/>
      <c r="B771" s="63"/>
      <c r="C771" s="100"/>
      <c r="D771" s="101"/>
      <c r="E771" s="101"/>
      <c r="F771" s="101"/>
      <c r="G771" s="101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</row>
    <row r="772" ht="15.75" customHeight="1">
      <c r="A772" s="63"/>
      <c r="B772" s="63"/>
      <c r="C772" s="100"/>
      <c r="D772" s="101"/>
      <c r="E772" s="101"/>
      <c r="F772" s="101"/>
      <c r="G772" s="101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</row>
    <row r="773" ht="15.75" customHeight="1">
      <c r="A773" s="63"/>
      <c r="B773" s="63"/>
      <c r="C773" s="100"/>
      <c r="D773" s="101"/>
      <c r="E773" s="101"/>
      <c r="F773" s="101"/>
      <c r="G773" s="101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</row>
    <row r="774" ht="15.75" customHeight="1">
      <c r="A774" s="63"/>
      <c r="B774" s="63"/>
      <c r="C774" s="100"/>
      <c r="D774" s="101"/>
      <c r="E774" s="101"/>
      <c r="F774" s="101"/>
      <c r="G774" s="101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</row>
    <row r="775" ht="15.75" customHeight="1">
      <c r="A775" s="63"/>
      <c r="B775" s="63"/>
      <c r="C775" s="100"/>
      <c r="D775" s="101"/>
      <c r="E775" s="101"/>
      <c r="F775" s="101"/>
      <c r="G775" s="101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</row>
    <row r="776" ht="15.75" customHeight="1">
      <c r="A776" s="63"/>
      <c r="B776" s="63"/>
      <c r="C776" s="100"/>
      <c r="D776" s="101"/>
      <c r="E776" s="101"/>
      <c r="F776" s="101"/>
      <c r="G776" s="101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</row>
    <row r="777" ht="15.75" customHeight="1">
      <c r="A777" s="63"/>
      <c r="B777" s="63"/>
      <c r="C777" s="100"/>
      <c r="D777" s="101"/>
      <c r="E777" s="101"/>
      <c r="F777" s="101"/>
      <c r="G777" s="101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</row>
    <row r="778" ht="15.75" customHeight="1">
      <c r="A778" s="63"/>
      <c r="B778" s="63"/>
      <c r="C778" s="100"/>
      <c r="D778" s="101"/>
      <c r="E778" s="101"/>
      <c r="F778" s="101"/>
      <c r="G778" s="101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</row>
    <row r="779" ht="15.75" customHeight="1">
      <c r="A779" s="63"/>
      <c r="B779" s="63"/>
      <c r="C779" s="100"/>
      <c r="D779" s="101"/>
      <c r="E779" s="101"/>
      <c r="F779" s="101"/>
      <c r="G779" s="101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</row>
    <row r="780" ht="15.75" customHeight="1">
      <c r="A780" s="63"/>
      <c r="B780" s="63"/>
      <c r="C780" s="100"/>
      <c r="D780" s="101"/>
      <c r="E780" s="101"/>
      <c r="F780" s="101"/>
      <c r="G780" s="101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</row>
    <row r="781" ht="15.75" customHeight="1">
      <c r="A781" s="63"/>
      <c r="B781" s="63"/>
      <c r="C781" s="100"/>
      <c r="D781" s="101"/>
      <c r="E781" s="101"/>
      <c r="F781" s="101"/>
      <c r="G781" s="101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</row>
    <row r="782" ht="15.75" customHeight="1">
      <c r="A782" s="63"/>
      <c r="B782" s="63"/>
      <c r="C782" s="100"/>
      <c r="D782" s="101"/>
      <c r="E782" s="101"/>
      <c r="F782" s="101"/>
      <c r="G782" s="101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</row>
    <row r="783" ht="15.75" customHeight="1">
      <c r="A783" s="63"/>
      <c r="B783" s="63"/>
      <c r="C783" s="100"/>
      <c r="D783" s="101"/>
      <c r="E783" s="101"/>
      <c r="F783" s="101"/>
      <c r="G783" s="101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</row>
    <row r="784" ht="15.75" customHeight="1">
      <c r="A784" s="63"/>
      <c r="B784" s="63"/>
      <c r="C784" s="100"/>
      <c r="D784" s="101"/>
      <c r="E784" s="101"/>
      <c r="F784" s="101"/>
      <c r="G784" s="101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</row>
    <row r="785" ht="15.75" customHeight="1">
      <c r="A785" s="63"/>
      <c r="B785" s="63"/>
      <c r="C785" s="100"/>
      <c r="D785" s="101"/>
      <c r="E785" s="101"/>
      <c r="F785" s="101"/>
      <c r="G785" s="101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</row>
    <row r="786" ht="15.75" customHeight="1">
      <c r="A786" s="63"/>
      <c r="B786" s="63"/>
      <c r="C786" s="100"/>
      <c r="D786" s="101"/>
      <c r="E786" s="101"/>
      <c r="F786" s="101"/>
      <c r="G786" s="101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</row>
    <row r="787" ht="15.75" customHeight="1">
      <c r="A787" s="63"/>
      <c r="B787" s="63"/>
      <c r="C787" s="100"/>
      <c r="D787" s="101"/>
      <c r="E787" s="101"/>
      <c r="F787" s="101"/>
      <c r="G787" s="101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</row>
    <row r="788" ht="15.75" customHeight="1">
      <c r="A788" s="63"/>
      <c r="B788" s="63"/>
      <c r="C788" s="100"/>
      <c r="D788" s="101"/>
      <c r="E788" s="101"/>
      <c r="F788" s="101"/>
      <c r="G788" s="101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</row>
    <row r="789" ht="15.75" customHeight="1">
      <c r="A789" s="63"/>
      <c r="B789" s="63"/>
      <c r="C789" s="100"/>
      <c r="D789" s="101"/>
      <c r="E789" s="101"/>
      <c r="F789" s="101"/>
      <c r="G789" s="101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</row>
    <row r="790" ht="15.75" customHeight="1">
      <c r="A790" s="63"/>
      <c r="B790" s="63"/>
      <c r="C790" s="100"/>
      <c r="D790" s="101"/>
      <c r="E790" s="101"/>
      <c r="F790" s="101"/>
      <c r="G790" s="101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</row>
    <row r="791" ht="15.75" customHeight="1">
      <c r="A791" s="63"/>
      <c r="B791" s="63"/>
      <c r="C791" s="100"/>
      <c r="D791" s="101"/>
      <c r="E791" s="101"/>
      <c r="F791" s="101"/>
      <c r="G791" s="101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</row>
    <row r="792" ht="15.75" customHeight="1">
      <c r="A792" s="63"/>
      <c r="B792" s="63"/>
      <c r="C792" s="100"/>
      <c r="D792" s="101"/>
      <c r="E792" s="101"/>
      <c r="F792" s="101"/>
      <c r="G792" s="101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</row>
    <row r="793" ht="15.75" customHeight="1">
      <c r="A793" s="63"/>
      <c r="B793" s="63"/>
      <c r="C793" s="100"/>
      <c r="D793" s="101"/>
      <c r="E793" s="101"/>
      <c r="F793" s="101"/>
      <c r="G793" s="101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</row>
    <row r="794" ht="15.75" customHeight="1">
      <c r="A794" s="63"/>
      <c r="B794" s="63"/>
      <c r="C794" s="100"/>
      <c r="D794" s="101"/>
      <c r="E794" s="101"/>
      <c r="F794" s="101"/>
      <c r="G794" s="101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</row>
    <row r="795" ht="15.75" customHeight="1">
      <c r="A795" s="63"/>
      <c r="B795" s="63"/>
      <c r="C795" s="100"/>
      <c r="D795" s="101"/>
      <c r="E795" s="101"/>
      <c r="F795" s="101"/>
      <c r="G795" s="101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</row>
    <row r="796" ht="15.75" customHeight="1">
      <c r="A796" s="63"/>
      <c r="B796" s="63"/>
      <c r="C796" s="100"/>
      <c r="D796" s="101"/>
      <c r="E796" s="101"/>
      <c r="F796" s="101"/>
      <c r="G796" s="101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</row>
    <row r="797" ht="15.75" customHeight="1">
      <c r="A797" s="63"/>
      <c r="B797" s="63"/>
      <c r="C797" s="100"/>
      <c r="D797" s="101"/>
      <c r="E797" s="101"/>
      <c r="F797" s="101"/>
      <c r="G797" s="101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</row>
    <row r="798" ht="15.75" customHeight="1">
      <c r="A798" s="63"/>
      <c r="B798" s="63"/>
      <c r="C798" s="100"/>
      <c r="D798" s="101"/>
      <c r="E798" s="101"/>
      <c r="F798" s="101"/>
      <c r="G798" s="101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</row>
    <row r="799" ht="15.75" customHeight="1">
      <c r="A799" s="63"/>
      <c r="B799" s="63"/>
      <c r="C799" s="100"/>
      <c r="D799" s="101"/>
      <c r="E799" s="101"/>
      <c r="F799" s="101"/>
      <c r="G799" s="101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</row>
    <row r="800" ht="15.75" customHeight="1">
      <c r="A800" s="63"/>
      <c r="B800" s="63"/>
      <c r="C800" s="100"/>
      <c r="D800" s="101"/>
      <c r="E800" s="101"/>
      <c r="F800" s="101"/>
      <c r="G800" s="101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</row>
    <row r="801" ht="15.75" customHeight="1">
      <c r="A801" s="63"/>
      <c r="B801" s="63"/>
      <c r="C801" s="100"/>
      <c r="D801" s="101"/>
      <c r="E801" s="101"/>
      <c r="F801" s="101"/>
      <c r="G801" s="101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</row>
    <row r="802" ht="15.75" customHeight="1">
      <c r="A802" s="63"/>
      <c r="B802" s="63"/>
      <c r="C802" s="100"/>
      <c r="D802" s="101"/>
      <c r="E802" s="101"/>
      <c r="F802" s="101"/>
      <c r="G802" s="101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</row>
    <row r="803" ht="15.75" customHeight="1">
      <c r="A803" s="63"/>
      <c r="B803" s="63"/>
      <c r="C803" s="100"/>
      <c r="D803" s="101"/>
      <c r="E803" s="101"/>
      <c r="F803" s="101"/>
      <c r="G803" s="101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</row>
    <row r="804" ht="15.75" customHeight="1">
      <c r="A804" s="63"/>
      <c r="B804" s="63"/>
      <c r="C804" s="100"/>
      <c r="D804" s="101"/>
      <c r="E804" s="101"/>
      <c r="F804" s="101"/>
      <c r="G804" s="101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</row>
    <row r="805" ht="15.75" customHeight="1">
      <c r="A805" s="63"/>
      <c r="B805" s="63"/>
      <c r="C805" s="100"/>
      <c r="D805" s="101"/>
      <c r="E805" s="101"/>
      <c r="F805" s="101"/>
      <c r="G805" s="101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</row>
    <row r="806" ht="15.75" customHeight="1">
      <c r="A806" s="63"/>
      <c r="B806" s="63"/>
      <c r="C806" s="100"/>
      <c r="D806" s="101"/>
      <c r="E806" s="101"/>
      <c r="F806" s="101"/>
      <c r="G806" s="101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</row>
    <row r="807" ht="15.75" customHeight="1">
      <c r="A807" s="63"/>
      <c r="B807" s="63"/>
      <c r="C807" s="100"/>
      <c r="D807" s="101"/>
      <c r="E807" s="101"/>
      <c r="F807" s="101"/>
      <c r="G807" s="101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</row>
    <row r="808" ht="15.75" customHeight="1">
      <c r="A808" s="63"/>
      <c r="B808" s="63"/>
      <c r="C808" s="100"/>
      <c r="D808" s="101"/>
      <c r="E808" s="101"/>
      <c r="F808" s="101"/>
      <c r="G808" s="101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</row>
    <row r="809" ht="15.75" customHeight="1">
      <c r="A809" s="63"/>
      <c r="B809" s="63"/>
      <c r="C809" s="100"/>
      <c r="D809" s="101"/>
      <c r="E809" s="101"/>
      <c r="F809" s="101"/>
      <c r="G809" s="101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</row>
    <row r="810" ht="15.75" customHeight="1">
      <c r="A810" s="63"/>
      <c r="B810" s="63"/>
      <c r="C810" s="100"/>
      <c r="D810" s="101"/>
      <c r="E810" s="101"/>
      <c r="F810" s="101"/>
      <c r="G810" s="101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</row>
    <row r="811" ht="15.75" customHeight="1">
      <c r="A811" s="63"/>
      <c r="B811" s="63"/>
      <c r="C811" s="100"/>
      <c r="D811" s="101"/>
      <c r="E811" s="101"/>
      <c r="F811" s="101"/>
      <c r="G811" s="101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</row>
    <row r="812" ht="15.75" customHeight="1">
      <c r="A812" s="63"/>
      <c r="B812" s="63"/>
      <c r="C812" s="100"/>
      <c r="D812" s="101"/>
      <c r="E812" s="101"/>
      <c r="F812" s="101"/>
      <c r="G812" s="101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</row>
    <row r="813" ht="15.75" customHeight="1">
      <c r="A813" s="63"/>
      <c r="B813" s="63"/>
      <c r="C813" s="100"/>
      <c r="D813" s="101"/>
      <c r="E813" s="101"/>
      <c r="F813" s="101"/>
      <c r="G813" s="101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</row>
    <row r="814" ht="15.75" customHeight="1">
      <c r="A814" s="63"/>
      <c r="B814" s="63"/>
      <c r="C814" s="100"/>
      <c r="D814" s="101"/>
      <c r="E814" s="101"/>
      <c r="F814" s="101"/>
      <c r="G814" s="101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</row>
    <row r="815" ht="15.75" customHeight="1">
      <c r="A815" s="63"/>
      <c r="B815" s="63"/>
      <c r="C815" s="100"/>
      <c r="D815" s="101"/>
      <c r="E815" s="101"/>
      <c r="F815" s="101"/>
      <c r="G815" s="101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</row>
    <row r="816" ht="15.75" customHeight="1">
      <c r="A816" s="63"/>
      <c r="B816" s="63"/>
      <c r="C816" s="100"/>
      <c r="D816" s="101"/>
      <c r="E816" s="101"/>
      <c r="F816" s="101"/>
      <c r="G816" s="101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</row>
    <row r="817" ht="15.75" customHeight="1">
      <c r="A817" s="63"/>
      <c r="B817" s="63"/>
      <c r="C817" s="100"/>
      <c r="D817" s="101"/>
      <c r="E817" s="101"/>
      <c r="F817" s="101"/>
      <c r="G817" s="101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</row>
    <row r="818" ht="15.75" customHeight="1">
      <c r="A818" s="63"/>
      <c r="B818" s="63"/>
      <c r="C818" s="100"/>
      <c r="D818" s="101"/>
      <c r="E818" s="101"/>
      <c r="F818" s="101"/>
      <c r="G818" s="101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</row>
    <row r="819" ht="15.75" customHeight="1">
      <c r="A819" s="63"/>
      <c r="B819" s="63"/>
      <c r="C819" s="100"/>
      <c r="D819" s="101"/>
      <c r="E819" s="101"/>
      <c r="F819" s="101"/>
      <c r="G819" s="101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</row>
    <row r="820" ht="15.75" customHeight="1">
      <c r="A820" s="63"/>
      <c r="B820" s="63"/>
      <c r="C820" s="100"/>
      <c r="D820" s="101"/>
      <c r="E820" s="101"/>
      <c r="F820" s="101"/>
      <c r="G820" s="101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</row>
    <row r="821" ht="15.75" customHeight="1">
      <c r="A821" s="63"/>
      <c r="B821" s="63"/>
      <c r="C821" s="100"/>
      <c r="D821" s="101"/>
      <c r="E821" s="101"/>
      <c r="F821" s="101"/>
      <c r="G821" s="101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</row>
    <row r="822" ht="15.75" customHeight="1">
      <c r="A822" s="63"/>
      <c r="B822" s="63"/>
      <c r="C822" s="100"/>
      <c r="D822" s="101"/>
      <c r="E822" s="101"/>
      <c r="F822" s="101"/>
      <c r="G822" s="101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</row>
    <row r="823" ht="15.75" customHeight="1">
      <c r="A823" s="63"/>
      <c r="B823" s="63"/>
      <c r="C823" s="100"/>
      <c r="D823" s="101"/>
      <c r="E823" s="101"/>
      <c r="F823" s="101"/>
      <c r="G823" s="101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</row>
    <row r="824" ht="15.75" customHeight="1">
      <c r="A824" s="63"/>
      <c r="B824" s="63"/>
      <c r="C824" s="100"/>
      <c r="D824" s="101"/>
      <c r="E824" s="101"/>
      <c r="F824" s="101"/>
      <c r="G824" s="101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</row>
    <row r="825" ht="15.75" customHeight="1">
      <c r="A825" s="63"/>
      <c r="B825" s="63"/>
      <c r="C825" s="100"/>
      <c r="D825" s="101"/>
      <c r="E825" s="101"/>
      <c r="F825" s="101"/>
      <c r="G825" s="101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</row>
    <row r="826" ht="15.75" customHeight="1">
      <c r="A826" s="63"/>
      <c r="B826" s="63"/>
      <c r="C826" s="100"/>
      <c r="D826" s="101"/>
      <c r="E826" s="101"/>
      <c r="F826" s="101"/>
      <c r="G826" s="101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</row>
    <row r="827" ht="15.75" customHeight="1">
      <c r="A827" s="63"/>
      <c r="B827" s="63"/>
      <c r="C827" s="100"/>
      <c r="D827" s="101"/>
      <c r="E827" s="101"/>
      <c r="F827" s="101"/>
      <c r="G827" s="101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</row>
    <row r="828" ht="15.75" customHeight="1">
      <c r="A828" s="63"/>
      <c r="B828" s="63"/>
      <c r="C828" s="100"/>
      <c r="D828" s="101"/>
      <c r="E828" s="101"/>
      <c r="F828" s="101"/>
      <c r="G828" s="101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</row>
    <row r="829" ht="15.75" customHeight="1">
      <c r="A829" s="63"/>
      <c r="B829" s="63"/>
      <c r="C829" s="100"/>
      <c r="D829" s="101"/>
      <c r="E829" s="101"/>
      <c r="F829" s="101"/>
      <c r="G829" s="101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</row>
    <row r="830" ht="15.75" customHeight="1">
      <c r="A830" s="63"/>
      <c r="B830" s="63"/>
      <c r="C830" s="100"/>
      <c r="D830" s="101"/>
      <c r="E830" s="101"/>
      <c r="F830" s="101"/>
      <c r="G830" s="101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</row>
    <row r="831" ht="15.75" customHeight="1">
      <c r="A831" s="63"/>
      <c r="B831" s="63"/>
      <c r="C831" s="100"/>
      <c r="D831" s="101"/>
      <c r="E831" s="101"/>
      <c r="F831" s="101"/>
      <c r="G831" s="101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</row>
    <row r="832" ht="15.75" customHeight="1">
      <c r="A832" s="63"/>
      <c r="B832" s="63"/>
      <c r="C832" s="100"/>
      <c r="D832" s="101"/>
      <c r="E832" s="101"/>
      <c r="F832" s="101"/>
      <c r="G832" s="101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</row>
    <row r="833" ht="15.75" customHeight="1">
      <c r="A833" s="63"/>
      <c r="B833" s="63"/>
      <c r="C833" s="100"/>
      <c r="D833" s="101"/>
      <c r="E833" s="101"/>
      <c r="F833" s="101"/>
      <c r="G833" s="101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</row>
    <row r="834" ht="15.75" customHeight="1">
      <c r="A834" s="63"/>
      <c r="B834" s="63"/>
      <c r="C834" s="100"/>
      <c r="D834" s="101"/>
      <c r="E834" s="101"/>
      <c r="F834" s="101"/>
      <c r="G834" s="101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</row>
    <row r="835" ht="15.75" customHeight="1">
      <c r="A835" s="63"/>
      <c r="B835" s="63"/>
      <c r="C835" s="100"/>
      <c r="D835" s="101"/>
      <c r="E835" s="101"/>
      <c r="F835" s="101"/>
      <c r="G835" s="101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</row>
    <row r="836" ht="15.75" customHeight="1">
      <c r="A836" s="63"/>
      <c r="B836" s="63"/>
      <c r="C836" s="100"/>
      <c r="D836" s="101"/>
      <c r="E836" s="101"/>
      <c r="F836" s="101"/>
      <c r="G836" s="101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</row>
    <row r="837" ht="15.75" customHeight="1">
      <c r="A837" s="63"/>
      <c r="B837" s="63"/>
      <c r="C837" s="100"/>
      <c r="D837" s="101"/>
      <c r="E837" s="101"/>
      <c r="F837" s="101"/>
      <c r="G837" s="101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</row>
    <row r="838" ht="15.75" customHeight="1">
      <c r="A838" s="63"/>
      <c r="B838" s="63"/>
      <c r="C838" s="100"/>
      <c r="D838" s="101"/>
      <c r="E838" s="101"/>
      <c r="F838" s="101"/>
      <c r="G838" s="101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</row>
    <row r="839" ht="15.75" customHeight="1">
      <c r="A839" s="63"/>
      <c r="B839" s="63"/>
      <c r="C839" s="100"/>
      <c r="D839" s="101"/>
      <c r="E839" s="101"/>
      <c r="F839" s="101"/>
      <c r="G839" s="101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</row>
    <row r="840" ht="15.75" customHeight="1">
      <c r="A840" s="63"/>
      <c r="B840" s="63"/>
      <c r="C840" s="100"/>
      <c r="D840" s="101"/>
      <c r="E840" s="101"/>
      <c r="F840" s="101"/>
      <c r="G840" s="101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</row>
    <row r="841" ht="15.75" customHeight="1">
      <c r="A841" s="63"/>
      <c r="B841" s="63"/>
      <c r="C841" s="100"/>
      <c r="D841" s="101"/>
      <c r="E841" s="101"/>
      <c r="F841" s="101"/>
      <c r="G841" s="101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</row>
    <row r="842" ht="15.75" customHeight="1">
      <c r="A842" s="63"/>
      <c r="B842" s="63"/>
      <c r="C842" s="100"/>
      <c r="D842" s="101"/>
      <c r="E842" s="101"/>
      <c r="F842" s="101"/>
      <c r="G842" s="101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</row>
    <row r="843" ht="15.75" customHeight="1">
      <c r="A843" s="63"/>
      <c r="B843" s="63"/>
      <c r="C843" s="100"/>
      <c r="D843" s="101"/>
      <c r="E843" s="101"/>
      <c r="F843" s="101"/>
      <c r="G843" s="101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</row>
    <row r="844" ht="15.75" customHeight="1">
      <c r="A844" s="63"/>
      <c r="B844" s="63"/>
      <c r="C844" s="100"/>
      <c r="D844" s="101"/>
      <c r="E844" s="101"/>
      <c r="F844" s="101"/>
      <c r="G844" s="101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</row>
    <row r="845" ht="15.75" customHeight="1">
      <c r="A845" s="63"/>
      <c r="B845" s="63"/>
      <c r="C845" s="100"/>
      <c r="D845" s="101"/>
      <c r="E845" s="101"/>
      <c r="F845" s="101"/>
      <c r="G845" s="101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</row>
    <row r="846" ht="15.75" customHeight="1">
      <c r="A846" s="63"/>
      <c r="B846" s="63"/>
      <c r="C846" s="100"/>
      <c r="D846" s="101"/>
      <c r="E846" s="101"/>
      <c r="F846" s="101"/>
      <c r="G846" s="101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</row>
    <row r="847" ht="15.75" customHeight="1">
      <c r="A847" s="63"/>
      <c r="B847" s="63"/>
      <c r="C847" s="100"/>
      <c r="D847" s="101"/>
      <c r="E847" s="101"/>
      <c r="F847" s="101"/>
      <c r="G847" s="101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</row>
    <row r="848" ht="15.75" customHeight="1">
      <c r="A848" s="63"/>
      <c r="B848" s="63"/>
      <c r="C848" s="100"/>
      <c r="D848" s="101"/>
      <c r="E848" s="101"/>
      <c r="F848" s="101"/>
      <c r="G848" s="101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</row>
    <row r="849" ht="15.75" customHeight="1">
      <c r="A849" s="63"/>
      <c r="B849" s="63"/>
      <c r="C849" s="100"/>
      <c r="D849" s="101"/>
      <c r="E849" s="101"/>
      <c r="F849" s="101"/>
      <c r="G849" s="101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</row>
    <row r="850" ht="15.75" customHeight="1">
      <c r="A850" s="63"/>
      <c r="B850" s="63"/>
      <c r="C850" s="100"/>
      <c r="D850" s="101"/>
      <c r="E850" s="101"/>
      <c r="F850" s="101"/>
      <c r="G850" s="101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</row>
    <row r="851" ht="15.75" customHeight="1">
      <c r="A851" s="63"/>
      <c r="B851" s="63"/>
      <c r="C851" s="100"/>
      <c r="D851" s="101"/>
      <c r="E851" s="101"/>
      <c r="F851" s="101"/>
      <c r="G851" s="101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</row>
    <row r="852" ht="15.75" customHeight="1">
      <c r="A852" s="63"/>
      <c r="B852" s="63"/>
      <c r="C852" s="100"/>
      <c r="D852" s="101"/>
      <c r="E852" s="101"/>
      <c r="F852" s="101"/>
      <c r="G852" s="101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</row>
    <row r="853" ht="15.75" customHeight="1">
      <c r="A853" s="63"/>
      <c r="B853" s="63"/>
      <c r="C853" s="100"/>
      <c r="D853" s="101"/>
      <c r="E853" s="101"/>
      <c r="F853" s="101"/>
      <c r="G853" s="101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</row>
    <row r="854" ht="15.75" customHeight="1">
      <c r="A854" s="63"/>
      <c r="B854" s="63"/>
      <c r="C854" s="100"/>
      <c r="D854" s="101"/>
      <c r="E854" s="101"/>
      <c r="F854" s="101"/>
      <c r="G854" s="101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</row>
    <row r="855" ht="15.75" customHeight="1">
      <c r="A855" s="63"/>
      <c r="B855" s="63"/>
      <c r="C855" s="100"/>
      <c r="D855" s="101"/>
      <c r="E855" s="101"/>
      <c r="F855" s="101"/>
      <c r="G855" s="101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</row>
    <row r="856" ht="15.75" customHeight="1">
      <c r="A856" s="63"/>
      <c r="B856" s="63"/>
      <c r="C856" s="100"/>
      <c r="D856" s="101"/>
      <c r="E856" s="101"/>
      <c r="F856" s="101"/>
      <c r="G856" s="101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</row>
    <row r="857" ht="15.75" customHeight="1">
      <c r="A857" s="63"/>
      <c r="B857" s="63"/>
      <c r="C857" s="100"/>
      <c r="D857" s="101"/>
      <c r="E857" s="101"/>
      <c r="F857" s="101"/>
      <c r="G857" s="101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</row>
    <row r="858" ht="15.75" customHeight="1">
      <c r="A858" s="63"/>
      <c r="B858" s="63"/>
      <c r="C858" s="100"/>
      <c r="D858" s="101"/>
      <c r="E858" s="101"/>
      <c r="F858" s="101"/>
      <c r="G858" s="101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</row>
    <row r="859" ht="15.75" customHeight="1">
      <c r="A859" s="63"/>
      <c r="B859" s="63"/>
      <c r="C859" s="100"/>
      <c r="D859" s="101"/>
      <c r="E859" s="101"/>
      <c r="F859" s="101"/>
      <c r="G859" s="101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</row>
    <row r="860" ht="15.75" customHeight="1">
      <c r="A860" s="63"/>
      <c r="B860" s="63"/>
      <c r="C860" s="100"/>
      <c r="D860" s="101"/>
      <c r="E860" s="101"/>
      <c r="F860" s="101"/>
      <c r="G860" s="101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</row>
    <row r="861" ht="15.75" customHeight="1">
      <c r="A861" s="63"/>
      <c r="B861" s="63"/>
      <c r="C861" s="100"/>
      <c r="D861" s="101"/>
      <c r="E861" s="101"/>
      <c r="F861" s="101"/>
      <c r="G861" s="101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</row>
    <row r="862" ht="15.75" customHeight="1">
      <c r="A862" s="63"/>
      <c r="B862" s="63"/>
      <c r="C862" s="100"/>
      <c r="D862" s="101"/>
      <c r="E862" s="101"/>
      <c r="F862" s="101"/>
      <c r="G862" s="101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</row>
    <row r="863" ht="15.75" customHeight="1">
      <c r="A863" s="63"/>
      <c r="B863" s="63"/>
      <c r="C863" s="100"/>
      <c r="D863" s="101"/>
      <c r="E863" s="101"/>
      <c r="F863" s="101"/>
      <c r="G863" s="101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</row>
    <row r="864" ht="15.75" customHeight="1">
      <c r="A864" s="63"/>
      <c r="B864" s="63"/>
      <c r="C864" s="100"/>
      <c r="D864" s="101"/>
      <c r="E864" s="101"/>
      <c r="F864" s="101"/>
      <c r="G864" s="101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</row>
    <row r="865" ht="15.75" customHeight="1">
      <c r="A865" s="63"/>
      <c r="B865" s="63"/>
      <c r="C865" s="100"/>
      <c r="D865" s="101"/>
      <c r="E865" s="101"/>
      <c r="F865" s="101"/>
      <c r="G865" s="101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</row>
    <row r="866" ht="15.75" customHeight="1">
      <c r="A866" s="63"/>
      <c r="B866" s="63"/>
      <c r="C866" s="100"/>
      <c r="D866" s="101"/>
      <c r="E866" s="101"/>
      <c r="F866" s="101"/>
      <c r="G866" s="101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</row>
    <row r="867" ht="15.75" customHeight="1">
      <c r="A867" s="63"/>
      <c r="B867" s="63"/>
      <c r="C867" s="100"/>
      <c r="D867" s="101"/>
      <c r="E867" s="101"/>
      <c r="F867" s="101"/>
      <c r="G867" s="101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</row>
    <row r="868" ht="15.75" customHeight="1">
      <c r="A868" s="63"/>
      <c r="B868" s="63"/>
      <c r="C868" s="100"/>
      <c r="D868" s="101"/>
      <c r="E868" s="101"/>
      <c r="F868" s="101"/>
      <c r="G868" s="101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</row>
    <row r="869" ht="15.75" customHeight="1">
      <c r="A869" s="63"/>
      <c r="B869" s="63"/>
      <c r="C869" s="100"/>
      <c r="D869" s="101"/>
      <c r="E869" s="101"/>
      <c r="F869" s="101"/>
      <c r="G869" s="101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</row>
    <row r="870" ht="15.75" customHeight="1">
      <c r="A870" s="63"/>
      <c r="B870" s="63"/>
      <c r="C870" s="100"/>
      <c r="D870" s="101"/>
      <c r="E870" s="101"/>
      <c r="F870" s="101"/>
      <c r="G870" s="101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</row>
    <row r="871" ht="15.75" customHeight="1">
      <c r="A871" s="63"/>
      <c r="B871" s="63"/>
      <c r="C871" s="100"/>
      <c r="D871" s="101"/>
      <c r="E871" s="101"/>
      <c r="F871" s="101"/>
      <c r="G871" s="101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</row>
    <row r="872" ht="15.75" customHeight="1">
      <c r="A872" s="63"/>
      <c r="B872" s="63"/>
      <c r="C872" s="100"/>
      <c r="D872" s="101"/>
      <c r="E872" s="101"/>
      <c r="F872" s="101"/>
      <c r="G872" s="101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</row>
    <row r="873" ht="15.75" customHeight="1">
      <c r="A873" s="63"/>
      <c r="B873" s="63"/>
      <c r="C873" s="100"/>
      <c r="D873" s="101"/>
      <c r="E873" s="101"/>
      <c r="F873" s="101"/>
      <c r="G873" s="101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</row>
    <row r="874" ht="15.75" customHeight="1">
      <c r="A874" s="63"/>
      <c r="B874" s="63"/>
      <c r="C874" s="100"/>
      <c r="D874" s="101"/>
      <c r="E874" s="101"/>
      <c r="F874" s="101"/>
      <c r="G874" s="101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</row>
    <row r="875" ht="15.75" customHeight="1">
      <c r="A875" s="63"/>
      <c r="B875" s="63"/>
      <c r="C875" s="100"/>
      <c r="D875" s="101"/>
      <c r="E875" s="101"/>
      <c r="F875" s="101"/>
      <c r="G875" s="101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</row>
    <row r="876" ht="15.75" customHeight="1">
      <c r="A876" s="63"/>
      <c r="B876" s="63"/>
      <c r="C876" s="100"/>
      <c r="D876" s="101"/>
      <c r="E876" s="101"/>
      <c r="F876" s="101"/>
      <c r="G876" s="101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</row>
    <row r="877" ht="15.75" customHeight="1">
      <c r="A877" s="63"/>
      <c r="B877" s="63"/>
      <c r="C877" s="100"/>
      <c r="D877" s="101"/>
      <c r="E877" s="101"/>
      <c r="F877" s="101"/>
      <c r="G877" s="101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</row>
    <row r="878" ht="15.75" customHeight="1">
      <c r="A878" s="63"/>
      <c r="B878" s="63"/>
      <c r="C878" s="100"/>
      <c r="D878" s="101"/>
      <c r="E878" s="101"/>
      <c r="F878" s="101"/>
      <c r="G878" s="101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</row>
    <row r="879" ht="15.75" customHeight="1">
      <c r="A879" s="63"/>
      <c r="B879" s="63"/>
      <c r="C879" s="100"/>
      <c r="D879" s="101"/>
      <c r="E879" s="101"/>
      <c r="F879" s="101"/>
      <c r="G879" s="101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</row>
    <row r="880" ht="15.75" customHeight="1">
      <c r="A880" s="63"/>
      <c r="B880" s="63"/>
      <c r="C880" s="100"/>
      <c r="D880" s="101"/>
      <c r="E880" s="101"/>
      <c r="F880" s="101"/>
      <c r="G880" s="101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</row>
    <row r="881" ht="15.75" customHeight="1">
      <c r="A881" s="63"/>
      <c r="B881" s="63"/>
      <c r="C881" s="100"/>
      <c r="D881" s="101"/>
      <c r="E881" s="101"/>
      <c r="F881" s="101"/>
      <c r="G881" s="101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</row>
    <row r="882" ht="15.75" customHeight="1">
      <c r="A882" s="63"/>
      <c r="B882" s="63"/>
      <c r="C882" s="100"/>
      <c r="D882" s="101"/>
      <c r="E882" s="101"/>
      <c r="F882" s="101"/>
      <c r="G882" s="101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</row>
    <row r="883" ht="15.75" customHeight="1">
      <c r="A883" s="63"/>
      <c r="B883" s="63"/>
      <c r="C883" s="100"/>
      <c r="D883" s="101"/>
      <c r="E883" s="101"/>
      <c r="F883" s="101"/>
      <c r="G883" s="101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</row>
    <row r="884" ht="15.75" customHeight="1">
      <c r="A884" s="63"/>
      <c r="B884" s="63"/>
      <c r="C884" s="100"/>
      <c r="D884" s="101"/>
      <c r="E884" s="101"/>
      <c r="F884" s="101"/>
      <c r="G884" s="101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</row>
    <row r="885" ht="15.75" customHeight="1">
      <c r="A885" s="63"/>
      <c r="B885" s="63"/>
      <c r="C885" s="100"/>
      <c r="D885" s="101"/>
      <c r="E885" s="101"/>
      <c r="F885" s="101"/>
      <c r="G885" s="101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</row>
    <row r="886" ht="15.75" customHeight="1">
      <c r="A886" s="63"/>
      <c r="B886" s="63"/>
      <c r="C886" s="100"/>
      <c r="D886" s="101"/>
      <c r="E886" s="101"/>
      <c r="F886" s="101"/>
      <c r="G886" s="101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</row>
    <row r="887" ht="15.75" customHeight="1">
      <c r="A887" s="63"/>
      <c r="B887" s="63"/>
      <c r="C887" s="100"/>
      <c r="D887" s="101"/>
      <c r="E887" s="101"/>
      <c r="F887" s="101"/>
      <c r="G887" s="101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</row>
    <row r="888" ht="15.75" customHeight="1">
      <c r="A888" s="63"/>
      <c r="B888" s="63"/>
      <c r="C888" s="100"/>
      <c r="D888" s="101"/>
      <c r="E888" s="101"/>
      <c r="F888" s="101"/>
      <c r="G888" s="101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</row>
    <row r="889" ht="15.75" customHeight="1">
      <c r="A889" s="63"/>
      <c r="B889" s="63"/>
      <c r="C889" s="100"/>
      <c r="D889" s="101"/>
      <c r="E889" s="101"/>
      <c r="F889" s="101"/>
      <c r="G889" s="101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</row>
    <row r="890" ht="15.75" customHeight="1">
      <c r="A890" s="63"/>
      <c r="B890" s="63"/>
      <c r="C890" s="100"/>
      <c r="D890" s="101"/>
      <c r="E890" s="101"/>
      <c r="F890" s="101"/>
      <c r="G890" s="101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</row>
    <row r="891" ht="15.75" customHeight="1">
      <c r="A891" s="63"/>
      <c r="B891" s="63"/>
      <c r="C891" s="100"/>
      <c r="D891" s="101"/>
      <c r="E891" s="101"/>
      <c r="F891" s="101"/>
      <c r="G891" s="101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</row>
    <row r="892" ht="15.75" customHeight="1">
      <c r="A892" s="63"/>
      <c r="B892" s="63"/>
      <c r="C892" s="100"/>
      <c r="D892" s="101"/>
      <c r="E892" s="101"/>
      <c r="F892" s="101"/>
      <c r="G892" s="101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</row>
    <row r="893" ht="15.75" customHeight="1">
      <c r="A893" s="63"/>
      <c r="B893" s="63"/>
      <c r="C893" s="100"/>
      <c r="D893" s="101"/>
      <c r="E893" s="101"/>
      <c r="F893" s="101"/>
      <c r="G893" s="101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</row>
    <row r="894" ht="15.75" customHeight="1">
      <c r="A894" s="63"/>
      <c r="B894" s="63"/>
      <c r="C894" s="100"/>
      <c r="D894" s="101"/>
      <c r="E894" s="101"/>
      <c r="F894" s="101"/>
      <c r="G894" s="101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</row>
    <row r="895" ht="15.75" customHeight="1">
      <c r="A895" s="63"/>
      <c r="B895" s="63"/>
      <c r="C895" s="100"/>
      <c r="D895" s="101"/>
      <c r="E895" s="101"/>
      <c r="F895" s="101"/>
      <c r="G895" s="101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</row>
    <row r="896" ht="15.75" customHeight="1">
      <c r="A896" s="63"/>
      <c r="B896" s="63"/>
      <c r="C896" s="100"/>
      <c r="D896" s="101"/>
      <c r="E896" s="101"/>
      <c r="F896" s="101"/>
      <c r="G896" s="101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</row>
    <row r="897" ht="15.75" customHeight="1">
      <c r="A897" s="63"/>
      <c r="B897" s="63"/>
      <c r="C897" s="100"/>
      <c r="D897" s="101"/>
      <c r="E897" s="101"/>
      <c r="F897" s="101"/>
      <c r="G897" s="101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</row>
    <row r="898" ht="15.75" customHeight="1">
      <c r="A898" s="63"/>
      <c r="B898" s="63"/>
      <c r="C898" s="100"/>
      <c r="D898" s="101"/>
      <c r="E898" s="101"/>
      <c r="F898" s="101"/>
      <c r="G898" s="101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</row>
    <row r="899" ht="15.75" customHeight="1">
      <c r="A899" s="63"/>
      <c r="B899" s="63"/>
      <c r="C899" s="100"/>
      <c r="D899" s="101"/>
      <c r="E899" s="101"/>
      <c r="F899" s="101"/>
      <c r="G899" s="101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</row>
    <row r="900" ht="15.75" customHeight="1">
      <c r="A900" s="63"/>
      <c r="B900" s="63"/>
      <c r="C900" s="100"/>
      <c r="D900" s="101"/>
      <c r="E900" s="101"/>
      <c r="F900" s="101"/>
      <c r="G900" s="101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</row>
    <row r="901" ht="15.75" customHeight="1">
      <c r="A901" s="63"/>
      <c r="B901" s="63"/>
      <c r="C901" s="100"/>
      <c r="D901" s="101"/>
      <c r="E901" s="101"/>
      <c r="F901" s="101"/>
      <c r="G901" s="101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</row>
    <row r="902" ht="15.75" customHeight="1">
      <c r="A902" s="63"/>
      <c r="B902" s="63"/>
      <c r="C902" s="100"/>
      <c r="D902" s="101"/>
      <c r="E902" s="101"/>
      <c r="F902" s="101"/>
      <c r="G902" s="101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</row>
    <row r="903" ht="15.75" customHeight="1">
      <c r="A903" s="63"/>
      <c r="B903" s="63"/>
      <c r="C903" s="100"/>
      <c r="D903" s="101"/>
      <c r="E903" s="101"/>
      <c r="F903" s="101"/>
      <c r="G903" s="101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</row>
    <row r="904" ht="15.75" customHeight="1">
      <c r="A904" s="63"/>
      <c r="B904" s="63"/>
      <c r="C904" s="100"/>
      <c r="D904" s="101"/>
      <c r="E904" s="101"/>
      <c r="F904" s="101"/>
      <c r="G904" s="101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</row>
    <row r="905" ht="15.75" customHeight="1">
      <c r="A905" s="63"/>
      <c r="B905" s="63"/>
      <c r="C905" s="100"/>
      <c r="D905" s="101"/>
      <c r="E905" s="101"/>
      <c r="F905" s="101"/>
      <c r="G905" s="101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</row>
    <row r="906" ht="15.75" customHeight="1">
      <c r="A906" s="63"/>
      <c r="B906" s="63"/>
      <c r="C906" s="100"/>
      <c r="D906" s="101"/>
      <c r="E906" s="101"/>
      <c r="F906" s="101"/>
      <c r="G906" s="101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</row>
    <row r="907" ht="15.75" customHeight="1">
      <c r="A907" s="63"/>
      <c r="B907" s="63"/>
      <c r="C907" s="100"/>
      <c r="D907" s="101"/>
      <c r="E907" s="101"/>
      <c r="F907" s="101"/>
      <c r="G907" s="101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</row>
    <row r="908" ht="15.75" customHeight="1">
      <c r="A908" s="63"/>
      <c r="B908" s="63"/>
      <c r="C908" s="100"/>
      <c r="D908" s="101"/>
      <c r="E908" s="101"/>
      <c r="F908" s="101"/>
      <c r="G908" s="101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</row>
    <row r="909" ht="15.75" customHeight="1">
      <c r="A909" s="63"/>
      <c r="B909" s="63"/>
      <c r="C909" s="100"/>
      <c r="D909" s="101"/>
      <c r="E909" s="101"/>
      <c r="F909" s="101"/>
      <c r="G909" s="101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</row>
    <row r="910" ht="15.75" customHeight="1">
      <c r="A910" s="63"/>
      <c r="B910" s="63"/>
      <c r="C910" s="100"/>
      <c r="D910" s="101"/>
      <c r="E910" s="101"/>
      <c r="F910" s="101"/>
      <c r="G910" s="101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</row>
    <row r="911" ht="15.75" customHeight="1">
      <c r="A911" s="63"/>
      <c r="B911" s="63"/>
      <c r="C911" s="100"/>
      <c r="D911" s="101"/>
      <c r="E911" s="101"/>
      <c r="F911" s="101"/>
      <c r="G911" s="101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</row>
    <row r="912" ht="15.75" customHeight="1">
      <c r="A912" s="63"/>
      <c r="B912" s="63"/>
      <c r="C912" s="100"/>
      <c r="D912" s="101"/>
      <c r="E912" s="101"/>
      <c r="F912" s="101"/>
      <c r="G912" s="101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</row>
    <row r="913" ht="15.75" customHeight="1">
      <c r="A913" s="63"/>
      <c r="B913" s="63"/>
      <c r="C913" s="100"/>
      <c r="D913" s="101"/>
      <c r="E913" s="101"/>
      <c r="F913" s="101"/>
      <c r="G913" s="101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</row>
    <row r="914" ht="15.75" customHeight="1">
      <c r="A914" s="63"/>
      <c r="B914" s="63"/>
      <c r="C914" s="100"/>
      <c r="D914" s="101"/>
      <c r="E914" s="101"/>
      <c r="F914" s="101"/>
      <c r="G914" s="101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</row>
    <row r="915" ht="15.75" customHeight="1">
      <c r="A915" s="63"/>
      <c r="B915" s="63"/>
      <c r="C915" s="100"/>
      <c r="D915" s="101"/>
      <c r="E915" s="101"/>
      <c r="F915" s="101"/>
      <c r="G915" s="101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</row>
    <row r="916" ht="15.75" customHeight="1">
      <c r="A916" s="63"/>
      <c r="B916" s="63"/>
      <c r="C916" s="100"/>
      <c r="D916" s="101"/>
      <c r="E916" s="101"/>
      <c r="F916" s="101"/>
      <c r="G916" s="101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</row>
    <row r="917" ht="15.75" customHeight="1">
      <c r="A917" s="63"/>
      <c r="B917" s="63"/>
      <c r="C917" s="100"/>
      <c r="D917" s="101"/>
      <c r="E917" s="101"/>
      <c r="F917" s="101"/>
      <c r="G917" s="101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</row>
    <row r="918" ht="15.75" customHeight="1">
      <c r="A918" s="63"/>
      <c r="B918" s="63"/>
      <c r="C918" s="100"/>
      <c r="D918" s="101"/>
      <c r="E918" s="101"/>
      <c r="F918" s="101"/>
      <c r="G918" s="101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</row>
    <row r="919" ht="15.75" customHeight="1">
      <c r="A919" s="63"/>
      <c r="B919" s="63"/>
      <c r="C919" s="100"/>
      <c r="D919" s="101"/>
      <c r="E919" s="101"/>
      <c r="F919" s="101"/>
      <c r="G919" s="101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</row>
    <row r="920" ht="15.75" customHeight="1">
      <c r="A920" s="63"/>
      <c r="B920" s="63"/>
      <c r="C920" s="100"/>
      <c r="D920" s="101"/>
      <c r="E920" s="101"/>
      <c r="F920" s="101"/>
      <c r="G920" s="101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</row>
    <row r="921" ht="15.75" customHeight="1">
      <c r="A921" s="63"/>
      <c r="B921" s="63"/>
      <c r="C921" s="100"/>
      <c r="D921" s="101"/>
      <c r="E921" s="101"/>
      <c r="F921" s="101"/>
      <c r="G921" s="101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</row>
    <row r="922" ht="15.75" customHeight="1">
      <c r="A922" s="63"/>
      <c r="B922" s="63"/>
      <c r="C922" s="100"/>
      <c r="D922" s="101"/>
      <c r="E922" s="101"/>
      <c r="F922" s="101"/>
      <c r="G922" s="101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</row>
    <row r="923" ht="15.75" customHeight="1">
      <c r="A923" s="63"/>
      <c r="B923" s="63"/>
      <c r="C923" s="100"/>
      <c r="D923" s="101"/>
      <c r="E923" s="101"/>
      <c r="F923" s="101"/>
      <c r="G923" s="101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</row>
    <row r="924" ht="15.75" customHeight="1">
      <c r="A924" s="63"/>
      <c r="B924" s="63"/>
      <c r="C924" s="100"/>
      <c r="D924" s="101"/>
      <c r="E924" s="101"/>
      <c r="F924" s="101"/>
      <c r="G924" s="101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</row>
    <row r="925" ht="15.75" customHeight="1">
      <c r="A925" s="63"/>
      <c r="B925" s="63"/>
      <c r="C925" s="100"/>
      <c r="D925" s="101"/>
      <c r="E925" s="101"/>
      <c r="F925" s="101"/>
      <c r="G925" s="101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</row>
    <row r="926" ht="15.75" customHeight="1">
      <c r="A926" s="63"/>
      <c r="B926" s="63"/>
      <c r="C926" s="100"/>
      <c r="D926" s="101"/>
      <c r="E926" s="101"/>
      <c r="F926" s="101"/>
      <c r="G926" s="101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</row>
    <row r="927" ht="15.75" customHeight="1">
      <c r="A927" s="63"/>
      <c r="B927" s="63"/>
      <c r="C927" s="100"/>
      <c r="D927" s="101"/>
      <c r="E927" s="101"/>
      <c r="F927" s="101"/>
      <c r="G927" s="101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</row>
    <row r="928" ht="15.75" customHeight="1">
      <c r="A928" s="63"/>
      <c r="B928" s="63"/>
      <c r="C928" s="100"/>
      <c r="D928" s="101"/>
      <c r="E928" s="101"/>
      <c r="F928" s="101"/>
      <c r="G928" s="101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</row>
    <row r="929" ht="15.75" customHeight="1">
      <c r="A929" s="63"/>
      <c r="B929" s="63"/>
      <c r="C929" s="100"/>
      <c r="D929" s="101"/>
      <c r="E929" s="101"/>
      <c r="F929" s="101"/>
      <c r="G929" s="101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</row>
    <row r="930" ht="15.75" customHeight="1">
      <c r="A930" s="63"/>
      <c r="B930" s="63"/>
      <c r="C930" s="100"/>
      <c r="D930" s="101"/>
      <c r="E930" s="101"/>
      <c r="F930" s="101"/>
      <c r="G930" s="101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</row>
    <row r="931" ht="15.75" customHeight="1">
      <c r="A931" s="63"/>
      <c r="B931" s="63"/>
      <c r="C931" s="100"/>
      <c r="D931" s="101"/>
      <c r="E931" s="101"/>
      <c r="F931" s="101"/>
      <c r="G931" s="101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</row>
    <row r="932" ht="15.75" customHeight="1">
      <c r="A932" s="63"/>
      <c r="B932" s="63"/>
      <c r="C932" s="100"/>
      <c r="D932" s="101"/>
      <c r="E932" s="101"/>
      <c r="F932" s="101"/>
      <c r="G932" s="101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</row>
    <row r="933" ht="15.75" customHeight="1">
      <c r="A933" s="63"/>
      <c r="B933" s="63"/>
      <c r="C933" s="100"/>
      <c r="D933" s="101"/>
      <c r="E933" s="101"/>
      <c r="F933" s="101"/>
      <c r="G933" s="101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</row>
    <row r="934" ht="15.75" customHeight="1">
      <c r="A934" s="63"/>
      <c r="B934" s="63"/>
      <c r="C934" s="100"/>
      <c r="D934" s="101"/>
      <c r="E934" s="101"/>
      <c r="F934" s="101"/>
      <c r="G934" s="101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</row>
    <row r="935" ht="15.75" customHeight="1">
      <c r="A935" s="63"/>
      <c r="B935" s="63"/>
      <c r="C935" s="100"/>
      <c r="D935" s="101"/>
      <c r="E935" s="101"/>
      <c r="F935" s="101"/>
      <c r="G935" s="101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</row>
    <row r="936" ht="15.75" customHeight="1">
      <c r="A936" s="63"/>
      <c r="B936" s="63"/>
      <c r="C936" s="100"/>
      <c r="D936" s="101"/>
      <c r="E936" s="101"/>
      <c r="F936" s="101"/>
      <c r="G936" s="101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</row>
    <row r="937" ht="15.75" customHeight="1">
      <c r="A937" s="63"/>
      <c r="B937" s="63"/>
      <c r="C937" s="100"/>
      <c r="D937" s="101"/>
      <c r="E937" s="101"/>
      <c r="F937" s="101"/>
      <c r="G937" s="101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</row>
    <row r="938" ht="15.75" customHeight="1">
      <c r="A938" s="63"/>
      <c r="B938" s="63"/>
      <c r="C938" s="100"/>
      <c r="D938" s="101"/>
      <c r="E938" s="101"/>
      <c r="F938" s="101"/>
      <c r="G938" s="101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</row>
    <row r="939" ht="15.75" customHeight="1">
      <c r="A939" s="63"/>
      <c r="B939" s="63"/>
      <c r="C939" s="100"/>
      <c r="D939" s="101"/>
      <c r="E939" s="101"/>
      <c r="F939" s="101"/>
      <c r="G939" s="101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</row>
    <row r="940" ht="15.75" customHeight="1">
      <c r="A940" s="63"/>
      <c r="B940" s="63"/>
      <c r="C940" s="100"/>
      <c r="D940" s="101"/>
      <c r="E940" s="101"/>
      <c r="F940" s="101"/>
      <c r="G940" s="101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</row>
    <row r="941" ht="15.75" customHeight="1">
      <c r="A941" s="63"/>
      <c r="B941" s="63"/>
      <c r="C941" s="100"/>
      <c r="D941" s="101"/>
      <c r="E941" s="101"/>
      <c r="F941" s="101"/>
      <c r="G941" s="101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</row>
    <row r="942" ht="15.75" customHeight="1">
      <c r="A942" s="63"/>
      <c r="B942" s="63"/>
      <c r="C942" s="100"/>
      <c r="D942" s="101"/>
      <c r="E942" s="101"/>
      <c r="F942" s="101"/>
      <c r="G942" s="101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</row>
    <row r="943" ht="15.75" customHeight="1">
      <c r="A943" s="63"/>
      <c r="B943" s="63"/>
      <c r="C943" s="100"/>
      <c r="D943" s="101"/>
      <c r="E943" s="101"/>
      <c r="F943" s="101"/>
      <c r="G943" s="101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</row>
    <row r="944" ht="15.75" customHeight="1">
      <c r="A944" s="63"/>
      <c r="B944" s="63"/>
      <c r="C944" s="100"/>
      <c r="D944" s="101"/>
      <c r="E944" s="101"/>
      <c r="F944" s="101"/>
      <c r="G944" s="101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</row>
    <row r="945" ht="15.75" customHeight="1">
      <c r="A945" s="63"/>
      <c r="B945" s="63"/>
      <c r="C945" s="100"/>
      <c r="D945" s="101"/>
      <c r="E945" s="101"/>
      <c r="F945" s="101"/>
      <c r="G945" s="101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</row>
    <row r="946" ht="15.75" customHeight="1">
      <c r="A946" s="63"/>
      <c r="B946" s="63"/>
      <c r="C946" s="100"/>
      <c r="D946" s="101"/>
      <c r="E946" s="101"/>
      <c r="F946" s="101"/>
      <c r="G946" s="101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</row>
    <row r="947" ht="15.75" customHeight="1">
      <c r="A947" s="63"/>
      <c r="B947" s="63"/>
      <c r="C947" s="100"/>
      <c r="D947" s="101"/>
      <c r="E947" s="101"/>
      <c r="F947" s="101"/>
      <c r="G947" s="101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</row>
    <row r="948" ht="15.75" customHeight="1">
      <c r="A948" s="63"/>
      <c r="B948" s="63"/>
      <c r="C948" s="100"/>
      <c r="D948" s="101"/>
      <c r="E948" s="101"/>
      <c r="F948" s="101"/>
      <c r="G948" s="101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</row>
    <row r="949" ht="15.75" customHeight="1">
      <c r="A949" s="63"/>
      <c r="B949" s="63"/>
      <c r="C949" s="100"/>
      <c r="D949" s="101"/>
      <c r="E949" s="101"/>
      <c r="F949" s="101"/>
      <c r="G949" s="101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</row>
    <row r="950" ht="15.75" customHeight="1">
      <c r="A950" s="63"/>
      <c r="B950" s="63"/>
      <c r="C950" s="100"/>
      <c r="D950" s="101"/>
      <c r="E950" s="101"/>
      <c r="F950" s="101"/>
      <c r="G950" s="101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</row>
    <row r="951" ht="15.75" customHeight="1">
      <c r="A951" s="63"/>
      <c r="B951" s="63"/>
      <c r="C951" s="100"/>
      <c r="D951" s="101"/>
      <c r="E951" s="101"/>
      <c r="F951" s="101"/>
      <c r="G951" s="101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</row>
    <row r="952" ht="15.75" customHeight="1">
      <c r="A952" s="63"/>
      <c r="B952" s="63"/>
      <c r="C952" s="100"/>
      <c r="D952" s="101"/>
      <c r="E952" s="101"/>
      <c r="F952" s="101"/>
      <c r="G952" s="101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</row>
    <row r="953" ht="15.75" customHeight="1">
      <c r="A953" s="63"/>
      <c r="B953" s="63"/>
      <c r="C953" s="100"/>
      <c r="D953" s="101"/>
      <c r="E953" s="101"/>
      <c r="F953" s="101"/>
      <c r="G953" s="101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</row>
    <row r="954" ht="15.75" customHeight="1">
      <c r="A954" s="63"/>
      <c r="B954" s="63"/>
      <c r="C954" s="100"/>
      <c r="D954" s="101"/>
      <c r="E954" s="101"/>
      <c r="F954" s="101"/>
      <c r="G954" s="101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</row>
    <row r="955" ht="15.75" customHeight="1">
      <c r="A955" s="63"/>
      <c r="B955" s="63"/>
      <c r="C955" s="100"/>
      <c r="D955" s="101"/>
      <c r="E955" s="101"/>
      <c r="F955" s="101"/>
      <c r="G955" s="101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</row>
    <row r="956" ht="15.75" customHeight="1">
      <c r="A956" s="63"/>
      <c r="B956" s="63"/>
      <c r="C956" s="100"/>
      <c r="D956" s="101"/>
      <c r="E956" s="101"/>
      <c r="F956" s="101"/>
      <c r="G956" s="101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</row>
    <row r="957" ht="15.75" customHeight="1">
      <c r="A957" s="63"/>
      <c r="B957" s="63"/>
      <c r="C957" s="100"/>
      <c r="D957" s="101"/>
      <c r="E957" s="101"/>
      <c r="F957" s="101"/>
      <c r="G957" s="101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</row>
    <row r="958" ht="15.75" customHeight="1">
      <c r="A958" s="63"/>
      <c r="B958" s="63"/>
      <c r="C958" s="100"/>
      <c r="D958" s="101"/>
      <c r="E958" s="101"/>
      <c r="F958" s="101"/>
      <c r="G958" s="101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</row>
    <row r="959" ht="15.75" customHeight="1">
      <c r="A959" s="63"/>
      <c r="B959" s="63"/>
      <c r="C959" s="100"/>
      <c r="D959" s="101"/>
      <c r="E959" s="101"/>
      <c r="F959" s="101"/>
      <c r="G959" s="101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</row>
    <row r="960" ht="15.75" customHeight="1">
      <c r="A960" s="63"/>
      <c r="B960" s="63"/>
      <c r="C960" s="100"/>
      <c r="D960" s="101"/>
      <c r="E960" s="101"/>
      <c r="F960" s="101"/>
      <c r="G960" s="101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</row>
    <row r="961" ht="15.75" customHeight="1">
      <c r="A961" s="63"/>
      <c r="B961" s="63"/>
      <c r="C961" s="100"/>
      <c r="D961" s="101"/>
      <c r="E961" s="101"/>
      <c r="F961" s="101"/>
      <c r="G961" s="101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</row>
    <row r="962" ht="15.75" customHeight="1">
      <c r="A962" s="63"/>
      <c r="B962" s="63"/>
      <c r="C962" s="100"/>
      <c r="D962" s="101"/>
      <c r="E962" s="101"/>
      <c r="F962" s="101"/>
      <c r="G962" s="101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</row>
    <row r="963" ht="15.75" customHeight="1">
      <c r="A963" s="63"/>
      <c r="B963" s="63"/>
      <c r="C963" s="100"/>
      <c r="D963" s="101"/>
      <c r="E963" s="101"/>
      <c r="F963" s="101"/>
      <c r="G963" s="101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</row>
    <row r="964" ht="15.75" customHeight="1">
      <c r="A964" s="63"/>
      <c r="B964" s="63"/>
      <c r="C964" s="100"/>
      <c r="D964" s="101"/>
      <c r="E964" s="101"/>
      <c r="F964" s="101"/>
      <c r="G964" s="101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</row>
    <row r="965" ht="15.75" customHeight="1">
      <c r="A965" s="63"/>
      <c r="B965" s="63"/>
      <c r="C965" s="100"/>
      <c r="D965" s="101"/>
      <c r="E965" s="101"/>
      <c r="F965" s="101"/>
      <c r="G965" s="101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</row>
    <row r="966" ht="15.75" customHeight="1">
      <c r="A966" s="63"/>
      <c r="B966" s="63"/>
      <c r="C966" s="100"/>
      <c r="D966" s="101"/>
      <c r="E966" s="101"/>
      <c r="F966" s="101"/>
      <c r="G966" s="101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</row>
    <row r="967" ht="15.75" customHeight="1">
      <c r="A967" s="63"/>
      <c r="B967" s="63"/>
      <c r="C967" s="100"/>
      <c r="D967" s="101"/>
      <c r="E967" s="101"/>
      <c r="F967" s="101"/>
      <c r="G967" s="101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</row>
    <row r="968" ht="15.75" customHeight="1">
      <c r="A968" s="63"/>
      <c r="B968" s="63"/>
      <c r="C968" s="100"/>
      <c r="D968" s="101"/>
      <c r="E968" s="101"/>
      <c r="F968" s="101"/>
      <c r="G968" s="101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</row>
    <row r="969" ht="15.75" customHeight="1">
      <c r="A969" s="63"/>
      <c r="B969" s="63"/>
      <c r="C969" s="100"/>
      <c r="D969" s="101"/>
      <c r="E969" s="101"/>
      <c r="F969" s="101"/>
      <c r="G969" s="101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</row>
    <row r="970" ht="15.75" customHeight="1">
      <c r="A970" s="63"/>
      <c r="B970" s="63"/>
      <c r="C970" s="100"/>
      <c r="D970" s="101"/>
      <c r="E970" s="101"/>
      <c r="F970" s="101"/>
      <c r="G970" s="101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</row>
    <row r="971" ht="15.75" customHeight="1">
      <c r="A971" s="63"/>
      <c r="B971" s="63"/>
      <c r="C971" s="100"/>
      <c r="D971" s="101"/>
      <c r="E971" s="101"/>
      <c r="F971" s="101"/>
      <c r="G971" s="101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</row>
    <row r="972" ht="15.75" customHeight="1">
      <c r="A972" s="63"/>
      <c r="B972" s="63"/>
      <c r="C972" s="100"/>
      <c r="D972" s="101"/>
      <c r="E972" s="101"/>
      <c r="F972" s="101"/>
      <c r="G972" s="101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</row>
    <row r="973" ht="15.75" customHeight="1">
      <c r="A973" s="63"/>
      <c r="B973" s="63"/>
      <c r="C973" s="100"/>
      <c r="D973" s="101"/>
      <c r="E973" s="101"/>
      <c r="F973" s="101"/>
      <c r="G973" s="101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</row>
    <row r="974" ht="15.75" customHeight="1">
      <c r="A974" s="63"/>
      <c r="B974" s="63"/>
      <c r="C974" s="100"/>
      <c r="D974" s="101"/>
      <c r="E974" s="101"/>
      <c r="F974" s="101"/>
      <c r="G974" s="101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</row>
    <row r="975" ht="15.75" customHeight="1">
      <c r="A975" s="63"/>
      <c r="B975" s="63"/>
      <c r="C975" s="100"/>
      <c r="D975" s="101"/>
      <c r="E975" s="101"/>
      <c r="F975" s="101"/>
      <c r="G975" s="101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</row>
    <row r="976" ht="15.75" customHeight="1">
      <c r="A976" s="63"/>
      <c r="B976" s="63"/>
      <c r="C976" s="100"/>
      <c r="D976" s="101"/>
      <c r="E976" s="101"/>
      <c r="F976" s="101"/>
      <c r="G976" s="101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</row>
    <row r="977" ht="15.75" customHeight="1">
      <c r="A977" s="63"/>
      <c r="B977" s="63"/>
      <c r="C977" s="100"/>
      <c r="D977" s="101"/>
      <c r="E977" s="101"/>
      <c r="F977" s="101"/>
      <c r="G977" s="101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</row>
    <row r="978" ht="15.75" customHeight="1">
      <c r="A978" s="63"/>
      <c r="B978" s="63"/>
      <c r="C978" s="100"/>
      <c r="D978" s="101"/>
      <c r="E978" s="101"/>
      <c r="F978" s="101"/>
      <c r="G978" s="101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</row>
    <row r="979" ht="15.75" customHeight="1">
      <c r="A979" s="63"/>
      <c r="B979" s="63"/>
      <c r="C979" s="100"/>
      <c r="D979" s="101"/>
      <c r="E979" s="101"/>
      <c r="F979" s="101"/>
      <c r="G979" s="101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</row>
    <row r="980" ht="15.75" customHeight="1">
      <c r="A980" s="63"/>
      <c r="B980" s="63"/>
      <c r="C980" s="100"/>
      <c r="D980" s="101"/>
      <c r="E980" s="101"/>
      <c r="F980" s="101"/>
      <c r="G980" s="101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</row>
    <row r="981" ht="15.75" customHeight="1">
      <c r="A981" s="63"/>
      <c r="B981" s="63"/>
      <c r="C981" s="100"/>
      <c r="D981" s="101"/>
      <c r="E981" s="101"/>
      <c r="F981" s="101"/>
      <c r="G981" s="101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</row>
    <row r="982" ht="15.75" customHeight="1">
      <c r="A982" s="63"/>
      <c r="B982" s="63"/>
      <c r="C982" s="100"/>
      <c r="D982" s="101"/>
      <c r="E982" s="101"/>
      <c r="F982" s="101"/>
      <c r="G982" s="101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</row>
    <row r="983" ht="15.75" customHeight="1">
      <c r="A983" s="63"/>
      <c r="B983" s="63"/>
      <c r="C983" s="100"/>
      <c r="D983" s="101"/>
      <c r="E983" s="101"/>
      <c r="F983" s="101"/>
      <c r="G983" s="101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</row>
    <row r="984" ht="15.75" customHeight="1">
      <c r="A984" s="63"/>
      <c r="B984" s="63"/>
      <c r="C984" s="100"/>
      <c r="D984" s="101"/>
      <c r="E984" s="101"/>
      <c r="F984" s="101"/>
      <c r="G984" s="101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</row>
    <row r="985" ht="15.75" customHeight="1">
      <c r="A985" s="63"/>
      <c r="B985" s="63"/>
      <c r="C985" s="100"/>
      <c r="D985" s="101"/>
      <c r="E985" s="101"/>
      <c r="F985" s="101"/>
      <c r="G985" s="101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</row>
    <row r="986" ht="15.75" customHeight="1">
      <c r="A986" s="63"/>
      <c r="B986" s="63"/>
      <c r="C986" s="100"/>
      <c r="D986" s="101"/>
      <c r="E986" s="101"/>
      <c r="F986" s="101"/>
      <c r="G986" s="101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</row>
    <row r="987" ht="15.75" customHeight="1">
      <c r="A987" s="63"/>
      <c r="B987" s="63"/>
      <c r="C987" s="100"/>
      <c r="D987" s="101"/>
      <c r="E987" s="101"/>
      <c r="F987" s="101"/>
      <c r="G987" s="101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</row>
    <row r="988" ht="15.75" customHeight="1">
      <c r="A988" s="63"/>
      <c r="B988" s="63"/>
      <c r="C988" s="100"/>
      <c r="D988" s="101"/>
      <c r="E988" s="101"/>
      <c r="F988" s="101"/>
      <c r="G988" s="101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</row>
    <row r="989" ht="15.75" customHeight="1">
      <c r="A989" s="63"/>
      <c r="B989" s="63"/>
      <c r="C989" s="100"/>
      <c r="D989" s="101"/>
      <c r="E989" s="101"/>
      <c r="F989" s="101"/>
      <c r="G989" s="101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</row>
    <row r="990" ht="15.75" customHeight="1">
      <c r="A990" s="63"/>
      <c r="B990" s="63"/>
      <c r="C990" s="100"/>
      <c r="D990" s="101"/>
      <c r="E990" s="101"/>
      <c r="F990" s="101"/>
      <c r="G990" s="101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</row>
    <row r="991" ht="15.75" customHeight="1">
      <c r="A991" s="63"/>
      <c r="B991" s="63"/>
      <c r="C991" s="100"/>
      <c r="D991" s="101"/>
      <c r="E991" s="101"/>
      <c r="F991" s="101"/>
      <c r="G991" s="101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</row>
    <row r="992" ht="15.75" customHeight="1">
      <c r="A992" s="63"/>
      <c r="B992" s="63"/>
      <c r="C992" s="100"/>
      <c r="D992" s="101"/>
      <c r="E992" s="101"/>
      <c r="F992" s="101"/>
      <c r="G992" s="101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</row>
    <row r="993" ht="15.75" customHeight="1">
      <c r="A993" s="63"/>
      <c r="B993" s="63"/>
      <c r="C993" s="100"/>
      <c r="D993" s="101"/>
      <c r="E993" s="101"/>
      <c r="F993" s="101"/>
      <c r="G993" s="101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</row>
    <row r="994" ht="15.75" customHeight="1">
      <c r="A994" s="63"/>
      <c r="B994" s="63"/>
      <c r="C994" s="100"/>
      <c r="D994" s="101"/>
      <c r="E994" s="101"/>
      <c r="F994" s="101"/>
      <c r="G994" s="101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</row>
    <row r="995" ht="15.75" customHeight="1">
      <c r="A995" s="63"/>
      <c r="B995" s="63"/>
      <c r="C995" s="100"/>
      <c r="D995" s="101"/>
      <c r="E995" s="101"/>
      <c r="F995" s="101"/>
      <c r="G995" s="101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</row>
    <row r="996" ht="15.75" customHeight="1">
      <c r="A996" s="63"/>
      <c r="B996" s="63"/>
      <c r="C996" s="100"/>
      <c r="D996" s="101"/>
      <c r="E996" s="101"/>
      <c r="F996" s="101"/>
      <c r="G996" s="101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</row>
    <row r="997" ht="15.75" customHeight="1">
      <c r="A997" s="63"/>
      <c r="B997" s="63"/>
      <c r="C997" s="100"/>
      <c r="D997" s="101"/>
      <c r="E997" s="101"/>
      <c r="F997" s="101"/>
      <c r="G997" s="101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</row>
    <row r="998" ht="15.75" customHeight="1">
      <c r="A998" s="63"/>
      <c r="B998" s="63"/>
      <c r="C998" s="100"/>
      <c r="D998" s="101"/>
      <c r="E998" s="101"/>
      <c r="F998" s="101"/>
      <c r="G998" s="101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</row>
    <row r="999" ht="15.75" customHeight="1">
      <c r="A999" s="63"/>
      <c r="B999" s="63"/>
      <c r="C999" s="100"/>
      <c r="D999" s="101"/>
      <c r="E999" s="101"/>
      <c r="F999" s="101"/>
      <c r="G999" s="101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</row>
  </sheetData>
  <printOptions/>
  <pageMargins bottom="0.787401575" footer="0.0" header="0.0" left="0.511811024" right="0.511811024" top="0.787401575"/>
  <pageSetup paperSize="9"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3.25"/>
    <col customWidth="1" min="2" max="13" width="11.63"/>
    <col customWidth="1" min="14" max="14" width="13.0"/>
    <col customWidth="1" min="15" max="15" width="14.0"/>
    <col customWidth="1" min="16" max="16" width="17.5"/>
    <col customWidth="1" min="17" max="17" width="13.13"/>
    <col customWidth="1" min="18" max="26" width="8.88"/>
  </cols>
  <sheetData>
    <row r="1" ht="18.0" customHeight="1">
      <c r="A1" s="102"/>
      <c r="B1" s="103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5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</row>
    <row r="2" ht="18.0" customHeight="1">
      <c r="A2" s="106">
        <v>2021.0</v>
      </c>
      <c r="B2" s="30" t="s">
        <v>1</v>
      </c>
      <c r="C2" s="30" t="s">
        <v>2</v>
      </c>
      <c r="D2" s="30" t="s">
        <v>3</v>
      </c>
      <c r="E2" s="30" t="s">
        <v>4</v>
      </c>
      <c r="F2" s="30" t="s">
        <v>5</v>
      </c>
      <c r="G2" s="30" t="s">
        <v>6</v>
      </c>
      <c r="H2" s="30" t="s">
        <v>7</v>
      </c>
      <c r="I2" s="30" t="s">
        <v>8</v>
      </c>
      <c r="J2" s="30" t="s">
        <v>9</v>
      </c>
      <c r="K2" s="30" t="s">
        <v>10</v>
      </c>
      <c r="L2" s="30" t="s">
        <v>11</v>
      </c>
      <c r="M2" s="30" t="s">
        <v>12</v>
      </c>
      <c r="N2" s="30" t="s">
        <v>424</v>
      </c>
      <c r="O2" s="30" t="s">
        <v>425</v>
      </c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</row>
    <row r="3" ht="18.0" customHeight="1">
      <c r="A3" s="107" t="s">
        <v>29</v>
      </c>
      <c r="B3" s="108">
        <f>SUMIFS(BASE!$G:$G,BASE!$Q:$Q,B2,BASE!$R:$R,$A$2)</f>
        <v>0</v>
      </c>
      <c r="C3" s="108">
        <f>SUMIFS(BASE!$G:$G,BASE!$Q:$Q,C2,BASE!$R:$R,$A$2)</f>
        <v>0</v>
      </c>
      <c r="D3" s="108">
        <f>SUMIFS(BASE!$G:$G,BASE!$Q:$Q,D2,BASE!$R:$R,$A$2)</f>
        <v>0</v>
      </c>
      <c r="E3" s="108">
        <f>SUMIFS(BASE!$G:$G,BASE!$Q:$Q,E2,BASE!$R:$R,$A$2)</f>
        <v>0</v>
      </c>
      <c r="F3" s="108">
        <f>SUMIFS(BASE!$G:$G,BASE!$Q:$Q,F2,BASE!$R:$R,$A$2)</f>
        <v>0</v>
      </c>
      <c r="G3" s="108">
        <f>SUMIFS(BASE!$G:$G,BASE!$Q:$Q,G2,BASE!$R:$R,$A$2)</f>
        <v>0</v>
      </c>
      <c r="H3" s="108">
        <f>SUMIFS(BASE!$G:$G,BASE!$Q:$Q,H2,BASE!$R:$R,$A$2)</f>
        <v>0</v>
      </c>
      <c r="I3" s="108">
        <f>SUMIFS(BASE!$G:$G,BASE!$Q:$Q,I2,BASE!$R:$R,$A$2)</f>
        <v>0</v>
      </c>
      <c r="J3" s="108">
        <f>SUMIFS(BASE!$G:$G,BASE!$Q:$Q,J2,BASE!$R:$R,$A$2)</f>
        <v>0</v>
      </c>
      <c r="K3" s="108">
        <f>SUMIFS(BASE!$G:$G,BASE!$Q:$Q,K2,BASE!$R:$R,$A$2)</f>
        <v>0</v>
      </c>
      <c r="L3" s="108">
        <f>SUMIFS(BASE!$G:$G,BASE!$Q:$Q,L2,BASE!$R:$R,$A$2)</f>
        <v>0</v>
      </c>
      <c r="M3" s="108">
        <f>SUMIFS(BASE!$G:$G,BASE!$Q:$Q,M2,BASE!$R:$R,$A$2)</f>
        <v>0</v>
      </c>
      <c r="N3" s="109">
        <f>SUM(B4:M4)</f>
        <v>0</v>
      </c>
      <c r="O3" s="110">
        <v>100.0</v>
      </c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</row>
    <row r="4" ht="18.0" customHeight="1">
      <c r="A4" s="111" t="s">
        <v>426</v>
      </c>
      <c r="B4" s="110">
        <f>COUNTIFS(BASE!$Q$2:$Q$1064,B2,BASE!$R$2:$R$1064,$A$2)</f>
        <v>0</v>
      </c>
      <c r="C4" s="110">
        <f>COUNTIFS(BASE!$Q$2:$Q$1064,C2,BASE!$R$2:$R$1064,$A$2)</f>
        <v>0</v>
      </c>
      <c r="D4" s="110">
        <f>COUNTIFS(BASE!$Q$2:$Q$1064,D2,BASE!$R$2:$R$1064,$A$2)</f>
        <v>0</v>
      </c>
      <c r="E4" s="110">
        <f>COUNTIFS(BASE!$Q$2:$Q$1064,E2,BASE!$R$2:$R$1064,$A$2)</f>
        <v>0</v>
      </c>
      <c r="F4" s="110">
        <f>COUNTIFS(BASE!$Q$2:$Q$1064,F2,BASE!$R$2:$R$1064,$A$2)</f>
        <v>0</v>
      </c>
      <c r="G4" s="110">
        <f>COUNTIFS(BASE!$Q$2:$Q$1064,G2,BASE!$R$2:$R$1064,$A$2)</f>
        <v>0</v>
      </c>
      <c r="H4" s="110">
        <f>COUNTIFS(BASE!$Q$2:$Q$1064,H2,BASE!$R$2:$R$1064,$A$2)</f>
        <v>0</v>
      </c>
      <c r="I4" s="110">
        <f>COUNTIFS(BASE!$Q$2:$Q$1064,I2,BASE!$R$2:$R$1064,$A$2)</f>
        <v>0</v>
      </c>
      <c r="J4" s="110">
        <f>COUNTIFS(BASE!$Q$2:$Q$1064,J2,BASE!$R$2:$R$1064,$A$2)</f>
        <v>0</v>
      </c>
      <c r="K4" s="110">
        <f>COUNTIFS(BASE!$Q$2:$Q$1064,K2,BASE!$R$2:$R$1064,$A$2)</f>
        <v>0</v>
      </c>
      <c r="L4" s="110">
        <f>COUNTIFS(BASE!$Q$2:$Q$1064,L2,BASE!$R$2:$R$1064,$A$2)</f>
        <v>0</v>
      </c>
      <c r="M4" s="110">
        <f>COUNTIFS(BASE!$Q$2:$Q$1064,M2,BASE!$R$2:$R$1064,$A$2)</f>
        <v>0</v>
      </c>
      <c r="N4" s="25"/>
      <c r="O4" s="110">
        <f>N3-O3</f>
        <v>-100</v>
      </c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</row>
    <row r="5" ht="18.0" customHeight="1">
      <c r="A5" s="106">
        <v>2022.0</v>
      </c>
      <c r="B5" s="30" t="s">
        <v>1</v>
      </c>
      <c r="C5" s="30" t="s">
        <v>2</v>
      </c>
      <c r="D5" s="30" t="s">
        <v>3</v>
      </c>
      <c r="E5" s="30" t="s">
        <v>4</v>
      </c>
      <c r="F5" s="30" t="s">
        <v>5</v>
      </c>
      <c r="G5" s="30" t="s">
        <v>6</v>
      </c>
      <c r="H5" s="30" t="s">
        <v>7</v>
      </c>
      <c r="I5" s="30" t="s">
        <v>8</v>
      </c>
      <c r="J5" s="30" t="s">
        <v>9</v>
      </c>
      <c r="K5" s="30" t="s">
        <v>10</v>
      </c>
      <c r="L5" s="30" t="s">
        <v>11</v>
      </c>
      <c r="M5" s="30" t="s">
        <v>12</v>
      </c>
      <c r="N5" s="112"/>
      <c r="O5" s="105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</row>
    <row r="6" ht="20.25" customHeight="1">
      <c r="A6" s="106" t="s">
        <v>29</v>
      </c>
      <c r="B6" s="108">
        <f>SUMIFS(BASE!$G:$G,BASE!$Q:$Q,B2,BASE!$R:$R,$A$5)</f>
        <v>0</v>
      </c>
      <c r="C6" s="108">
        <f>SUMIFS(BASE!$G:$G,BASE!$Q:$Q,C2,BASE!$R:$R,$A$5)</f>
        <v>0</v>
      </c>
      <c r="D6" s="108">
        <f>SUMIFS(BASE!$G:$G,BASE!$Q:$Q,D2,BASE!$R:$R,$A$5)</f>
        <v>0</v>
      </c>
      <c r="E6" s="108">
        <f>SUMIFS(BASE!$G:$G,BASE!$Q:$Q,E2,BASE!$R:$R,$A$5)</f>
        <v>0</v>
      </c>
      <c r="F6" s="108">
        <f>SUMIFS(BASE!$G:$G,BASE!$Q:$Q,F2,BASE!$R:$R,$A$5)</f>
        <v>0</v>
      </c>
      <c r="G6" s="108">
        <f>SUMIFS(BASE!$G:$G,BASE!$Q:$Q,G2,BASE!$R:$R,$A$5)</f>
        <v>0</v>
      </c>
      <c r="H6" s="108">
        <f>SUMIFS(BASE!$G:$G,BASE!$Q:$Q,H2,BASE!$R:$R,$A$5)</f>
        <v>0</v>
      </c>
      <c r="I6" s="108">
        <f>SUMIFS(BASE!$G:$G,BASE!$Q:$Q,I2,BASE!$R:$R,$A$5)</f>
        <v>0</v>
      </c>
      <c r="J6" s="108">
        <f>SUMIFS(BASE!$G:$G,BASE!$Q:$Q,J2,BASE!$R:$R,$A$5)</f>
        <v>0</v>
      </c>
      <c r="K6" s="108">
        <f>SUMIFS(BASE!$G:$G,BASE!$Q:$Q,K2,BASE!$R:$R,$A$5)</f>
        <v>0</v>
      </c>
      <c r="L6" s="108">
        <f>SUMIFS(BASE!$G:$G,BASE!$Q:$Q,L2,BASE!$R:$R,$A$5)</f>
        <v>0</v>
      </c>
      <c r="M6" s="108">
        <f>SUMIFS(BASE!$G:$G,BASE!$Q:$Q,M2,BASE!$R:$R,$A$5)</f>
        <v>0</v>
      </c>
      <c r="N6" s="109">
        <f>SUM(B7:M7)</f>
        <v>0</v>
      </c>
      <c r="O6" s="30" t="s">
        <v>427</v>
      </c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</row>
    <row r="7">
      <c r="A7" s="113" t="s">
        <v>426</v>
      </c>
      <c r="B7" s="114">
        <f>COUNTIFS(BASE!$Q$2:$Q$1064,B5,BASE!$R$2:$R$1064,$A$5)</f>
        <v>0</v>
      </c>
      <c r="C7" s="114">
        <f>COUNTIFS(BASE!$Q$2:$Q$1064,C5,BASE!$R$2:$R$1064,$A$5)</f>
        <v>0</v>
      </c>
      <c r="D7" s="114">
        <f>COUNTIFS(BASE!$Q$2:$Q$1064,D5,BASE!$R$2:$R$1064,$A$5)</f>
        <v>0</v>
      </c>
      <c r="E7" s="114">
        <f>COUNTIFS(BASE!$Q$2:$Q$1064,E5,BASE!$R$2:$R$1064,$A$5)</f>
        <v>0</v>
      </c>
      <c r="F7" s="114">
        <f>COUNTIFS(BASE!$Q$2:$Q$1064,F5,BASE!$R$2:$R$1064,$A$5)</f>
        <v>0</v>
      </c>
      <c r="G7" s="114">
        <f>COUNTIFS(BASE!$Q$2:$Q$1064,G5,BASE!$R$2:$R$1064,$A$5)</f>
        <v>0</v>
      </c>
      <c r="H7" s="114">
        <f>COUNTIFS(BASE!$Q$2:$Q$1064,H5,BASE!$R$2:$R$1064,$A$5)</f>
        <v>0</v>
      </c>
      <c r="I7" s="114">
        <f>COUNTIFS(BASE!$Q$2:$Q$1064,I5,BASE!$R$2:$R$1064,$A$5)</f>
        <v>0</v>
      </c>
      <c r="J7" s="114">
        <f>COUNTIFS(BASE!$Q$2:$Q$1064,J5,BASE!$R$2:$R$1064,$A$5)</f>
        <v>0</v>
      </c>
      <c r="K7" s="114">
        <f>COUNTIFS(BASE!$Q$2:$Q$1064,K5,BASE!$R$2:$R$1064,$A$5)</f>
        <v>0</v>
      </c>
      <c r="L7" s="114">
        <f>COUNTIFS(BASE!$Q$2:$Q$1064,L5,BASE!$R$2:$R$1064,$A$5)</f>
        <v>0</v>
      </c>
      <c r="M7" s="114">
        <f>COUNTIFS(BASE!$Q$2:$Q$1064,M5,BASE!$R$2:$R$1064,$A$5)</f>
        <v>0</v>
      </c>
      <c r="N7" s="25"/>
      <c r="O7" s="115" t="str">
        <f>IF(N3/N6-1&lt;0,"0",N3/N6-1)</f>
        <v>#DIV/0!</v>
      </c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</row>
    <row r="8" ht="12.0" customHeight="1">
      <c r="A8" s="102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16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</row>
    <row r="9" ht="11.25" customHeight="1">
      <c r="A9" s="117"/>
      <c r="O9" s="4"/>
    </row>
    <row r="10">
      <c r="A10" s="113" t="s">
        <v>77</v>
      </c>
      <c r="B10" s="1" t="s">
        <v>428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3"/>
      <c r="O10" s="4"/>
    </row>
    <row r="11">
      <c r="A11" s="113">
        <v>2023.0</v>
      </c>
      <c r="B11" s="30" t="s">
        <v>1</v>
      </c>
      <c r="C11" s="30" t="s">
        <v>2</v>
      </c>
      <c r="D11" s="30" t="s">
        <v>3</v>
      </c>
      <c r="E11" s="30" t="s">
        <v>4</v>
      </c>
      <c r="F11" s="30" t="s">
        <v>5</v>
      </c>
      <c r="G11" s="30" t="s">
        <v>6</v>
      </c>
      <c r="H11" s="30" t="s">
        <v>7</v>
      </c>
      <c r="I11" s="30" t="s">
        <v>8</v>
      </c>
      <c r="J11" s="30" t="s">
        <v>9</v>
      </c>
      <c r="K11" s="30" t="s">
        <v>10</v>
      </c>
      <c r="L11" s="30" t="s">
        <v>11</v>
      </c>
      <c r="M11" s="30" t="s">
        <v>12</v>
      </c>
      <c r="N11" s="30" t="s">
        <v>53</v>
      </c>
      <c r="O11" s="4"/>
    </row>
    <row r="12">
      <c r="A12" s="118" t="s">
        <v>167</v>
      </c>
      <c r="B12" s="119">
        <f>SUMIFS(BASE!$G:$G,BASE!$B:$B,TAUBATE!$A$10,BASE!$L:$L,TAUBATE!$A$12,BASE!$R:$R,TAUBATE!$A$11,BASE!$Q:$Q,TAUBATE!B11)</f>
        <v>0</v>
      </c>
      <c r="C12" s="119">
        <f>SUMIFS(BASE!$G:$G,BASE!$B:$B,TAUBATE!$A$10,BASE!$L:$L,TAUBATE!$A$12,BASE!$R:$R,TAUBATE!$A$11,BASE!$Q:$Q,TAUBATE!C11)</f>
        <v>0</v>
      </c>
      <c r="D12" s="119">
        <f>SUMIFS(BASE!$G:$G,BASE!$B:$B,TAUBATE!$A$10,BASE!$L:$L,TAUBATE!$A$12,BASE!$R:$R,TAUBATE!$A$11,BASE!$Q:$Q,TAUBATE!D11)</f>
        <v>0</v>
      </c>
      <c r="E12" s="119">
        <f>SUMIFS(BASE!$G:$G,BASE!$B:$B,TAUBATE!$A$10,BASE!$L:$L,TAUBATE!$A$12,BASE!$R:$R,TAUBATE!$A$11,BASE!$Q:$Q,TAUBATE!E11)</f>
        <v>0</v>
      </c>
      <c r="F12" s="119">
        <f>SUMIFS(BASE!$G:$G,BASE!$B:$B,TAUBATE!$A$10,BASE!$L:$L,TAUBATE!$A$12,BASE!$R:$R,TAUBATE!$A$11,BASE!$Q:$Q,TAUBATE!F11)</f>
        <v>0</v>
      </c>
      <c r="G12" s="119">
        <f>SUMIFS(BASE!$G:$G,BASE!$B:$B,TAUBATE!$A$10,BASE!$L:$L,TAUBATE!$A$12,BASE!$R:$R,TAUBATE!$A$11,BASE!$Q:$Q,TAUBATE!G11)</f>
        <v>0</v>
      </c>
      <c r="H12" s="119">
        <f>SUMIFS(BASE!$G:$G,BASE!$B:$B,TAUBATE!$A$10,BASE!$L:$L,TAUBATE!$A$12,BASE!$R:$R,TAUBATE!$A$11,BASE!$Q:$Q,TAUBATE!H11)</f>
        <v>0</v>
      </c>
      <c r="I12" s="119">
        <f>SUMIFS(BASE!$G:$G,BASE!$B:$B,TAUBATE!$A$10,BASE!$L:$L,TAUBATE!$A$12,BASE!$R:$R,TAUBATE!$A$11,BASE!$Q:$Q,TAUBATE!I11)</f>
        <v>0</v>
      </c>
      <c r="J12" s="119">
        <f>SUMIFS(BASE!$G:$G,BASE!$B:$B,TAUBATE!$A$10,BASE!$L:$L,TAUBATE!$A$12,BASE!$R:$R,TAUBATE!$A$11,BASE!$Q:$Q,TAUBATE!J11)</f>
        <v>0</v>
      </c>
      <c r="K12" s="119">
        <f>SUMIFS(BASE!$G:$G,BASE!$B:$B,TAUBATE!$A$10,BASE!$L:$L,TAUBATE!$A$12,BASE!$R:$R,TAUBATE!$A$11,BASE!$Q:$Q,TAUBATE!K11)</f>
        <v>0</v>
      </c>
      <c r="L12" s="119">
        <f>SUMIFS(BASE!$G:$G,BASE!$B:$B,TAUBATE!$A$10,BASE!$L:$L,TAUBATE!$A$12,BASE!$R:$R,TAUBATE!$A$11,BASE!$Q:$Q,TAUBATE!L11)</f>
        <v>0</v>
      </c>
      <c r="M12" s="119">
        <f>SUMIFS(BASE!$G:$G,BASE!$B:$B,TAUBATE!$A$10,BASE!$L:$L,TAUBATE!$A$12,BASE!$R:$R,TAUBATE!$A$11,BASE!$Q:$Q,TAUBATE!M11)</f>
        <v>0</v>
      </c>
      <c r="N12" s="13">
        <f t="shared" ref="N12:N18" si="1">SUM(B12:M12)</f>
        <v>0</v>
      </c>
      <c r="O12" s="120" t="s">
        <v>424</v>
      </c>
      <c r="P12" s="121">
        <f>100%-P13</f>
        <v>0</v>
      </c>
    </row>
    <row r="13">
      <c r="A13" s="113" t="s">
        <v>429</v>
      </c>
      <c r="B13" s="119">
        <f>SUMIFS(BASE!$G:$G,BASE!$B:$B,TAUBATE!$A$10,BASE!$L:$L,TAUBATE!$A$13,BASE!$R:$R,TAUBATE!$A$11,BASE!$Q:$Q,TAUBATE!B11)</f>
        <v>0</v>
      </c>
      <c r="C13" s="119">
        <f>SUMIFS(BASE!$G:$G,BASE!$B:$B,TAUBATE!$A$10,BASE!$L:$L,TAUBATE!$A$13,BASE!$R:$R,TAUBATE!$A$11,BASE!$Q:$Q,TAUBATE!C11)</f>
        <v>0</v>
      </c>
      <c r="D13" s="119">
        <f>SUMIFS(BASE!$G:$G,BASE!$B:$B,TAUBATE!$A$10,BASE!$L:$L,TAUBATE!$A$13,BASE!$R:$R,TAUBATE!$A$11,BASE!$Q:$Q,TAUBATE!D11)</f>
        <v>0</v>
      </c>
      <c r="E13" s="119">
        <f>SUMIFS(BASE!$G:$G,BASE!$B:$B,TAUBATE!$A$10,BASE!$L:$L,TAUBATE!$A$13,BASE!$R:$R,TAUBATE!$A$11,BASE!$Q:$Q,TAUBATE!E11)</f>
        <v>0</v>
      </c>
      <c r="F13" s="119">
        <f>SUMIFS(BASE!$G:$G,BASE!$B:$B,TAUBATE!$A$10,BASE!$L:$L,TAUBATE!$A$13,BASE!$R:$R,TAUBATE!$A$11,BASE!$Q:$Q,TAUBATE!F11)</f>
        <v>0</v>
      </c>
      <c r="G13" s="119">
        <f>SUMIFS(BASE!$G:$G,BASE!$B:$B,TAUBATE!$A$10,BASE!$L:$L,TAUBATE!$A$13,BASE!$R:$R,TAUBATE!$A$11,BASE!$Q:$Q,TAUBATE!G11)</f>
        <v>0</v>
      </c>
      <c r="H13" s="119">
        <f>SUMIFS(BASE!$G:$G,BASE!$B:$B,TAUBATE!$A$10,BASE!$L:$L,TAUBATE!$A$13,BASE!$R:$R,TAUBATE!$A$11,BASE!$Q:$Q,TAUBATE!H11)</f>
        <v>0</v>
      </c>
      <c r="I13" s="119">
        <f>SUMIFS(BASE!$G:$G,BASE!$B:$B,TAUBATE!$A$10,BASE!$L:$L,TAUBATE!$A$13,BASE!$R:$R,TAUBATE!$A$11,BASE!$Q:$Q,TAUBATE!I11)</f>
        <v>0</v>
      </c>
      <c r="J13" s="119">
        <f>SUMIFS(BASE!$G:$G,BASE!$B:$B,TAUBATE!$A$10,BASE!$L:$L,TAUBATE!$A$13,BASE!$R:$R,TAUBATE!$A$11,BASE!$Q:$Q,TAUBATE!J11)</f>
        <v>0</v>
      </c>
      <c r="K13" s="119">
        <f>SUMIFS(BASE!$G:$G,BASE!$B:$B,TAUBATE!$A$10,BASE!$L:$L,TAUBATE!$A$13,BASE!$R:$R,TAUBATE!$A$11,BASE!$Q:$Q,TAUBATE!K11)</f>
        <v>0</v>
      </c>
      <c r="L13" s="119">
        <f>SUMIFS(BASE!$G:$G,BASE!$B:$B,TAUBATE!$A$10,BASE!$L:$L,TAUBATE!$A$13,BASE!$R:$R,TAUBATE!$A$11,BASE!$Q:$Q,TAUBATE!L11)</f>
        <v>0</v>
      </c>
      <c r="M13" s="119">
        <f>SUMIFS(BASE!$G:$G,BASE!$B:$B,TAUBATE!$A$10,BASE!$L:$L,TAUBATE!$A$13,BASE!$R:$R,TAUBATE!$A$11,BASE!$Q:$Q,TAUBATE!M11)</f>
        <v>0</v>
      </c>
      <c r="N13" s="13">
        <f t="shared" si="1"/>
        <v>0</v>
      </c>
      <c r="O13" s="120" t="s">
        <v>430</v>
      </c>
      <c r="P13" s="122">
        <f>N27/N23</f>
        <v>1</v>
      </c>
    </row>
    <row r="14">
      <c r="A14" s="113" t="s">
        <v>201</v>
      </c>
      <c r="B14" s="119">
        <f>SUMIFS(BASE!$G:$G,BASE!$B:$B,TAUBATE!$A$10,BASE!$L:$L,TAUBATE!$A$14,BASE!$R:$R,TAUBATE!$A$11,BASE!$Q:$Q,TAUBATE!B11)</f>
        <v>0</v>
      </c>
      <c r="C14" s="119">
        <f>SUMIFS(BASE!$G:$G,BASE!$B:$B,TAUBATE!$A$10,BASE!$L:$L,TAUBATE!$A$14,BASE!$R:$R,TAUBATE!$A$11,BASE!$Q:$Q,TAUBATE!C11)</f>
        <v>0</v>
      </c>
      <c r="D14" s="119">
        <f>SUMIFS(BASE!$G:$G,BASE!$B:$B,TAUBATE!$A$10,BASE!$L:$L,TAUBATE!$A$14,BASE!$R:$R,TAUBATE!$A$11,BASE!$Q:$Q,TAUBATE!D11)</f>
        <v>0</v>
      </c>
      <c r="E14" s="119">
        <f>SUMIFS(BASE!$G:$G,BASE!$B:$B,TAUBATE!$A$10,BASE!$L:$L,TAUBATE!$A$14,BASE!$R:$R,TAUBATE!$A$11,BASE!$Q:$Q,TAUBATE!E11)</f>
        <v>0</v>
      </c>
      <c r="F14" s="119">
        <f>SUMIFS(BASE!$G:$G,BASE!$B:$B,TAUBATE!$A$10,BASE!$L:$L,TAUBATE!$A$14,BASE!$R:$R,TAUBATE!$A$11,BASE!$Q:$Q,TAUBATE!F11)</f>
        <v>0</v>
      </c>
      <c r="G14" s="119">
        <f>SUMIFS(BASE!$G:$G,BASE!$B:$B,TAUBATE!$A$10,BASE!$L:$L,TAUBATE!$A$14,BASE!$R:$R,TAUBATE!$A$11,BASE!$Q:$Q,TAUBATE!G11)</f>
        <v>0</v>
      </c>
      <c r="H14" s="119">
        <f>SUMIFS(BASE!$G:$G,BASE!$B:$B,TAUBATE!$A$10,BASE!$L:$L,TAUBATE!$A$14,BASE!$R:$R,TAUBATE!$A$11,BASE!$Q:$Q,TAUBATE!H11)</f>
        <v>0</v>
      </c>
      <c r="I14" s="119">
        <f>SUMIFS(BASE!$G:$G,BASE!$B:$B,TAUBATE!$A$10,BASE!$L:$L,TAUBATE!$A$14,BASE!$R:$R,TAUBATE!$A$11,BASE!$Q:$Q,TAUBATE!I11)</f>
        <v>0</v>
      </c>
      <c r="J14" s="119">
        <f>SUMIFS(BASE!$G:$G,BASE!$B:$B,TAUBATE!$A$10,BASE!$L:$L,TAUBATE!$A$14,BASE!$R:$R,TAUBATE!$A$11,BASE!$Q:$Q,TAUBATE!J11)</f>
        <v>0</v>
      </c>
      <c r="K14" s="119">
        <f>SUMIFS(BASE!$G:$G,BASE!$B:$B,TAUBATE!$A$10,BASE!$L:$L,TAUBATE!$A$14,BASE!$R:$R,TAUBATE!$A$11,BASE!$Q:$Q,TAUBATE!K11)</f>
        <v>0</v>
      </c>
      <c r="L14" s="119">
        <f>SUMIFS(BASE!$G:$G,BASE!$B:$B,TAUBATE!$A$10,BASE!$L:$L,TAUBATE!$A$14,BASE!$R:$R,TAUBATE!$A$11,BASE!$Q:$Q,TAUBATE!L11)</f>
        <v>0</v>
      </c>
      <c r="M14" s="119">
        <f>SUMIFS(BASE!$G:$G,BASE!$B:$B,TAUBATE!$A$10,BASE!$L:$L,TAUBATE!$A$14,BASE!$R:$R,TAUBATE!$A$11,BASE!$Q:$Q,TAUBATE!M11)</f>
        <v>0</v>
      </c>
      <c r="N14" s="13">
        <f t="shared" si="1"/>
        <v>0</v>
      </c>
      <c r="O14" s="4"/>
      <c r="P14" s="123"/>
    </row>
    <row r="15">
      <c r="A15" s="113" t="s">
        <v>343</v>
      </c>
      <c r="B15" s="119">
        <f>SUMIFS(BASE!$G:$G,BASE!$B:$B,TAUBATE!$A$10,BASE!$L:$L,TAUBATE!$A$15,BASE!$R:$R,TAUBATE!$A$11,BASE!$Q:$Q,TAUBATE!B12)</f>
        <v>0</v>
      </c>
      <c r="C15" s="119">
        <f>SUMIFS(BASE!$G:$G,BASE!$B:$B,TAUBATE!$A$10,BASE!$L:$L,TAUBATE!$A$15,BASE!$R:$R,TAUBATE!$A$11,BASE!$Q:$Q,TAUBATE!C11)</f>
        <v>0</v>
      </c>
      <c r="D15" s="119">
        <f>SUMIFS(BASE!$G:$G,BASE!$B:$B,TAUBATE!$A$10,BASE!$L:$L,TAUBATE!$A$15,BASE!$R:$R,TAUBATE!$A$11,BASE!$Q:$Q,TAUBATE!D11)</f>
        <v>0</v>
      </c>
      <c r="E15" s="119">
        <f>SUMIFS(BASE!$G:$G,BASE!$B:$B,TAUBATE!$A$10,BASE!$L:$L,TAUBATE!$A$15,BASE!$R:$R,TAUBATE!$A$11,BASE!$Q:$Q,TAUBATE!E11)</f>
        <v>0</v>
      </c>
      <c r="F15" s="119">
        <f>SUMIFS(BASE!$G:$G,BASE!$B:$B,TAUBATE!$A$10,BASE!$L:$L,TAUBATE!$A$15,BASE!$R:$R,TAUBATE!$A$11,BASE!$Q:$Q,TAUBATE!F11)</f>
        <v>0</v>
      </c>
      <c r="G15" s="119">
        <f>SUMIFS(BASE!$G:$G,BASE!$B:$B,TAUBATE!$A$10,BASE!$L:$L,TAUBATE!$A$15,BASE!$R:$R,TAUBATE!$A$11,BASE!$Q:$Q,TAUBATE!G11)</f>
        <v>0</v>
      </c>
      <c r="H15" s="119">
        <f>SUMIFS(BASE!$G:$G,BASE!$B:$B,TAUBATE!$A$10,BASE!$L:$L,TAUBATE!$A$15,BASE!$R:$R,TAUBATE!$A$11,BASE!$Q:$Q,TAUBATE!H11)</f>
        <v>0</v>
      </c>
      <c r="I15" s="119">
        <f>SUMIFS(BASE!$G:$G,BASE!$B:$B,TAUBATE!$A$10,BASE!$L:$L,TAUBATE!$A$15,BASE!$R:$R,TAUBATE!$A$11,BASE!$Q:$Q,TAUBATE!I11)</f>
        <v>0</v>
      </c>
      <c r="J15" s="119">
        <f>SUMIFS(BASE!$G:$G,BASE!$B:$B,TAUBATE!$A$10,BASE!$L:$L,TAUBATE!$A$15,BASE!$R:$R,TAUBATE!$A$11,BASE!$Q:$Q,TAUBATE!J11)</f>
        <v>0</v>
      </c>
      <c r="K15" s="119">
        <f>SUMIFS(BASE!$G:$G,BASE!$B:$B,TAUBATE!$A$10,BASE!$L:$L,TAUBATE!$A$15,BASE!$R:$R,TAUBATE!$A$11,BASE!$Q:$Q,TAUBATE!K11)</f>
        <v>0</v>
      </c>
      <c r="L15" s="119">
        <f>SUMIFS(BASE!$G:$G,BASE!$B:$B,TAUBATE!$A$10,BASE!$L:$L,TAUBATE!$A$15,BASE!$R:$R,TAUBATE!$A$11,BASE!$Q:$Q,TAUBATE!L11)</f>
        <v>0</v>
      </c>
      <c r="M15" s="119">
        <f>SUMIFS(BASE!$G:$G,BASE!$B:$B,TAUBATE!$A$10,BASE!$L:$L,TAUBATE!$A$15,BASE!$R:$R,TAUBATE!$A$11,BASE!$Q:$Q,TAUBATE!M11)</f>
        <v>0</v>
      </c>
      <c r="N15" s="13">
        <f t="shared" si="1"/>
        <v>0</v>
      </c>
      <c r="O15" s="124" t="s">
        <v>431</v>
      </c>
      <c r="P15" s="125">
        <f>N23</f>
        <v>15194</v>
      </c>
    </row>
    <row r="16">
      <c r="A16" s="113" t="s">
        <v>241</v>
      </c>
      <c r="B16" s="119">
        <f>SUMIFS(BASE!$G:$G,BASE!$B:$B,TAUBATE!$A$10,BASE!$L:$L,TAUBATE!$A$16,BASE!$R:$R,TAUBATE!$A$11,BASE!$Q:$Q,TAUBATE!B11)</f>
        <v>0</v>
      </c>
      <c r="C16" s="119">
        <f>SUMIFS(BASE!$G:$G,BASE!$B:$B,TAUBATE!$A$10,BASE!$L:$L,TAUBATE!$A$16,BASE!$R:$R,TAUBATE!$A$11,BASE!$Q:$Q,TAUBATE!C11)</f>
        <v>0</v>
      </c>
      <c r="D16" s="119">
        <f>SUMIFS(BASE!$G:$G,BASE!$B:$B,TAUBATE!$A$10,BASE!$L:$L,TAUBATE!$A$16,BASE!$R:$R,TAUBATE!$A$11,BASE!$Q:$Q,TAUBATE!D11)</f>
        <v>0</v>
      </c>
      <c r="E16" s="119">
        <f>SUMIFS(BASE!$G:$G,BASE!$B:$B,TAUBATE!$A$10,BASE!$L:$L,TAUBATE!$A$16,BASE!$R:$R,TAUBATE!$A$11,BASE!$Q:$Q,TAUBATE!E11)</f>
        <v>0</v>
      </c>
      <c r="F16" s="119">
        <f>SUMIFS(BASE!$G:$G,BASE!$B:$B,TAUBATE!$A$10,BASE!$L:$L,TAUBATE!$A$16,BASE!$R:$R,TAUBATE!$A$11,BASE!$Q:$Q,TAUBATE!F11)</f>
        <v>0</v>
      </c>
      <c r="G16" s="119">
        <f>SUMIFS(BASE!$G:$G,BASE!$B:$B,TAUBATE!$A$10,BASE!$L:$L,TAUBATE!$A$16,BASE!$R:$R,TAUBATE!$A$11,BASE!$Q:$Q,TAUBATE!G11)</f>
        <v>0</v>
      </c>
      <c r="H16" s="119">
        <f>SUMIFS(BASE!$G:$G,BASE!$B:$B,TAUBATE!$A$10,BASE!$L:$L,TAUBATE!$A$16,BASE!$R:$R,TAUBATE!$A$11,BASE!$Q:$Q,TAUBATE!H11)</f>
        <v>0</v>
      </c>
      <c r="I16" s="119">
        <f>SUMIFS(BASE!$G:$G,BASE!$B:$B,TAUBATE!$A$10,BASE!$L:$L,TAUBATE!$A$16,BASE!$R:$R,TAUBATE!$A$11,BASE!$Q:$Q,TAUBATE!I11)</f>
        <v>0</v>
      </c>
      <c r="J16" s="119">
        <f>SUMIFS(BASE!$G:$G,BASE!$B:$B,TAUBATE!$A$10,BASE!$L:$L,TAUBATE!$A$16,BASE!$R:$R,TAUBATE!$A$11,BASE!$Q:$Q,TAUBATE!J11)</f>
        <v>0</v>
      </c>
      <c r="K16" s="119">
        <f>SUMIFS(BASE!$G:$G,BASE!$B:$B,TAUBATE!$A$10,BASE!$L:$L,TAUBATE!$A$16,BASE!$R:$R,TAUBATE!$A$11,BASE!$Q:$Q,TAUBATE!K11)</f>
        <v>0</v>
      </c>
      <c r="L16" s="119">
        <f>SUMIFS(BASE!$G:$G,BASE!$B:$B,TAUBATE!$A$10,BASE!$L:$L,TAUBATE!$A$16,BASE!$R:$R,TAUBATE!$A$11,BASE!$Q:$Q,TAUBATE!L11)</f>
        <v>0</v>
      </c>
      <c r="M16" s="119">
        <f>SUMIFS(BASE!$G:$G,BASE!$B:$B,TAUBATE!$A$10,BASE!$L:$L,TAUBATE!$A$16,BASE!$R:$R,TAUBATE!$A$11,BASE!$Q:$Q,TAUBATE!M11)</f>
        <v>0</v>
      </c>
      <c r="N16" s="13">
        <f t="shared" si="1"/>
        <v>0</v>
      </c>
      <c r="O16" s="124" t="s">
        <v>424</v>
      </c>
      <c r="P16" s="125">
        <f>N20</f>
        <v>0</v>
      </c>
    </row>
    <row r="17">
      <c r="A17" s="113" t="s">
        <v>216</v>
      </c>
      <c r="B17" s="119">
        <f>SUMIFS(BASE!$G:$G,BASE!$B:$B,TAUBATE!$A$10,BASE!$L:$L,TAUBATE!$A$17,BASE!$R:$R,TAUBATE!$A$11,BASE!$Q:$Q,TAUBATE!B11)</f>
        <v>0</v>
      </c>
      <c r="C17" s="119">
        <f>SUMIFS(BASE!$G:$G,BASE!$B:$B,TAUBATE!$A$10,BASE!$L:$L,TAUBATE!$A$17,BASE!$R:$R,TAUBATE!$A$11,BASE!$Q:$Q,TAUBATE!C11)</f>
        <v>0</v>
      </c>
      <c r="D17" s="119">
        <f>SUMIFS(BASE!$G:$G,BASE!$B:$B,TAUBATE!$A$10,BASE!$L:$L,TAUBATE!$A$17,BASE!$R:$R,TAUBATE!$A$11,BASE!$Q:$Q,TAUBATE!D11)</f>
        <v>0</v>
      </c>
      <c r="E17" s="119">
        <f>SUMIFS(BASE!$G:$G,BASE!$B:$B,TAUBATE!$A$10,BASE!$L:$L,TAUBATE!$A$17,BASE!$R:$R,TAUBATE!$A$11,BASE!$Q:$Q,TAUBATE!E11)</f>
        <v>0</v>
      </c>
      <c r="F17" s="119">
        <f>SUMIFS(BASE!$G:$G,BASE!$B:$B,TAUBATE!$A$10,BASE!$L:$L,TAUBATE!$A$17,BASE!$R:$R,TAUBATE!$A$11,BASE!$Q:$Q,TAUBATE!F11)</f>
        <v>0</v>
      </c>
      <c r="G17" s="119">
        <f>SUMIFS(BASE!$G:$G,BASE!$B:$B,TAUBATE!$A$10,BASE!$L:$L,TAUBATE!$A$17,BASE!$R:$R,TAUBATE!$A$11,BASE!$Q:$Q,TAUBATE!G11)</f>
        <v>0</v>
      </c>
      <c r="H17" s="119">
        <f>SUMIFS(BASE!$G:$G,BASE!$B:$B,TAUBATE!$A$10,BASE!$L:$L,TAUBATE!$A$17,BASE!$R:$R,TAUBATE!$A$11,BASE!$Q:$Q,TAUBATE!H11)</f>
        <v>0</v>
      </c>
      <c r="I17" s="119">
        <f>SUMIFS(BASE!$G:$G,BASE!$B:$B,TAUBATE!$A$10,BASE!$L:$L,TAUBATE!$A$17,BASE!$R:$R,TAUBATE!$A$11,BASE!$Q:$Q,TAUBATE!I11)</f>
        <v>0</v>
      </c>
      <c r="J17" s="119">
        <f>SUMIFS(BASE!$G:$G,BASE!$B:$B,TAUBATE!$A$10,BASE!$L:$L,TAUBATE!$A$17,BASE!$R:$R,TAUBATE!$A$11,BASE!$Q:$Q,TAUBATE!J11)</f>
        <v>0</v>
      </c>
      <c r="K17" s="119">
        <f>SUMIFS(BASE!$G:$G,BASE!$B:$B,TAUBATE!$A$10,BASE!$L:$L,TAUBATE!$A$17,BASE!$R:$R,TAUBATE!$A$11,BASE!$Q:$Q,TAUBATE!K11)</f>
        <v>0</v>
      </c>
      <c r="L17" s="119">
        <f>SUMIFS(BASE!$G:$G,BASE!$B:$B,TAUBATE!$A$10,BASE!$L:$L,TAUBATE!$A$17,BASE!$R:$R,TAUBATE!$A$11,BASE!$Q:$Q,TAUBATE!L11)</f>
        <v>0</v>
      </c>
      <c r="M17" s="119">
        <f>SUMIFS(BASE!$G:$G,BASE!$B:$B,TAUBATE!$A$10,BASE!$L:$L,TAUBATE!$A$17,BASE!$R:$R,TAUBATE!$A$11,BASE!$Q:$Q,TAUBATE!M11)</f>
        <v>0</v>
      </c>
      <c r="N17" s="13">
        <f t="shared" si="1"/>
        <v>0</v>
      </c>
      <c r="O17" s="4"/>
      <c r="P17" s="123"/>
    </row>
    <row r="18">
      <c r="A18" s="113" t="s">
        <v>85</v>
      </c>
      <c r="B18" s="119">
        <f>SUMIFS(BASE!$G:$G,BASE!$B:$B,TAUBATE!$A$10,BASE!$L:$L,TAUBATE!$A$18,BASE!$R:$R,TAUBATE!$A$11,BASE!$Q:$Q,TAUBATE!B11)</f>
        <v>0</v>
      </c>
      <c r="C18" s="119">
        <f>SUMIFS(BASE!$G:$G,BASE!$B:$B,TAUBATE!$A$10,BASE!$L:$L,TAUBATE!$A$18,BASE!$R:$R,TAUBATE!$A$11,BASE!$Q:$Q,TAUBATE!C11)</f>
        <v>0</v>
      </c>
      <c r="D18" s="119">
        <f>SUMIFS(BASE!$G:$G,BASE!$B:$B,TAUBATE!$A$10,BASE!$L:$L,TAUBATE!$A$18,BASE!$R:$R,TAUBATE!$A$11,BASE!$Q:$Q,TAUBATE!D11)</f>
        <v>0</v>
      </c>
      <c r="E18" s="119">
        <f>SUMIFS(BASE!$G:$G,BASE!$B:$B,TAUBATE!$A$10,BASE!$L:$L,TAUBATE!$A$18,BASE!$R:$R,TAUBATE!$A$11,BASE!$Q:$Q,TAUBATE!E11)</f>
        <v>0</v>
      </c>
      <c r="F18" s="119">
        <f>SUMIFS(BASE!$G:$G,BASE!$B:$B,TAUBATE!$A$10,BASE!$L:$L,TAUBATE!$A$18,BASE!$R:$R,TAUBATE!$A$11,BASE!$Q:$Q,TAUBATE!F11)</f>
        <v>0</v>
      </c>
      <c r="G18" s="119">
        <f>SUMIFS(BASE!$G:$G,BASE!$B:$B,TAUBATE!$A$10,BASE!$L:$L,TAUBATE!$A$18,BASE!$R:$R,TAUBATE!$A$11,BASE!$Q:$Q,TAUBATE!G11)</f>
        <v>0</v>
      </c>
      <c r="H18" s="119">
        <f>SUMIFS(BASE!$G:$G,BASE!$B:$B,TAUBATE!$A$10,BASE!$L:$L,TAUBATE!$A$18,BASE!$R:$R,TAUBATE!$A$11,BASE!$Q:$Q,TAUBATE!H11)</f>
        <v>0</v>
      </c>
      <c r="I18" s="119">
        <f>SUMIFS(BASE!$G:$G,BASE!$B:$B,TAUBATE!$A$10,BASE!$L:$L,TAUBATE!$A$18,BASE!$R:$R,TAUBATE!$A$11,BASE!$Q:$Q,TAUBATE!I11)</f>
        <v>0</v>
      </c>
      <c r="J18" s="119">
        <f>SUMIFS(BASE!$G:$G,BASE!$B:$B,TAUBATE!$A$10,BASE!$L:$L,TAUBATE!$A$18,BASE!$R:$R,TAUBATE!$A$11,BASE!$Q:$Q,TAUBATE!J11)</f>
        <v>0</v>
      </c>
      <c r="K18" s="119">
        <f>SUMIFS(BASE!$G:$G,BASE!$B:$B,TAUBATE!$A$10,BASE!$L:$L,TAUBATE!$A$18,BASE!$R:$R,TAUBATE!$A$11,BASE!$Q:$Q,TAUBATE!K11)</f>
        <v>0</v>
      </c>
      <c r="L18" s="119">
        <f>SUMIFS(BASE!$G:$G,BASE!$B:$B,TAUBATE!$A$10,BASE!$L:$L,TAUBATE!$A$18,BASE!$R:$R,TAUBATE!$A$11,BASE!$Q:$Q,TAUBATE!L11)</f>
        <v>0</v>
      </c>
      <c r="M18" s="119">
        <f>SUMIFS(BASE!$G:$G,BASE!$B:$B,TAUBATE!$A$10,BASE!$L:$L,TAUBATE!$A$18,BASE!$R:$R,TAUBATE!$A$11,BASE!$Q:$Q,TAUBATE!M11)</f>
        <v>0</v>
      </c>
      <c r="N18" s="13">
        <f t="shared" si="1"/>
        <v>0</v>
      </c>
      <c r="O18" s="4"/>
    </row>
    <row r="19" ht="4.5" customHeight="1">
      <c r="A19" s="102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4"/>
    </row>
    <row r="20">
      <c r="A20" s="107" t="s">
        <v>29</v>
      </c>
      <c r="B20" s="24">
        <f t="shared" ref="B20:M20" si="2">SUM(B12:B18)</f>
        <v>0</v>
      </c>
      <c r="C20" s="24">
        <f t="shared" si="2"/>
        <v>0</v>
      </c>
      <c r="D20" s="24">
        <f t="shared" si="2"/>
        <v>0</v>
      </c>
      <c r="E20" s="24">
        <f t="shared" si="2"/>
        <v>0</v>
      </c>
      <c r="F20" s="24">
        <f t="shared" si="2"/>
        <v>0</v>
      </c>
      <c r="G20" s="24">
        <f t="shared" si="2"/>
        <v>0</v>
      </c>
      <c r="H20" s="24">
        <f t="shared" si="2"/>
        <v>0</v>
      </c>
      <c r="I20" s="24">
        <f t="shared" si="2"/>
        <v>0</v>
      </c>
      <c r="J20" s="24">
        <f t="shared" si="2"/>
        <v>0</v>
      </c>
      <c r="K20" s="24">
        <f t="shared" si="2"/>
        <v>0</v>
      </c>
      <c r="L20" s="24">
        <f t="shared" si="2"/>
        <v>0</v>
      </c>
      <c r="M20" s="24">
        <f t="shared" si="2"/>
        <v>0</v>
      </c>
      <c r="N20" s="34">
        <f>SUM(B20:M20)</f>
        <v>0</v>
      </c>
      <c r="O20" s="126">
        <f>N20-N23</f>
        <v>-15194</v>
      </c>
    </row>
    <row r="21" ht="5.25" customHeight="1">
      <c r="A21" s="102"/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4"/>
    </row>
    <row r="22" ht="15.75" customHeight="1">
      <c r="A22" s="113" t="s">
        <v>27</v>
      </c>
      <c r="B22" s="127">
        <f>COUNTIFS(BASE!$Q:$Q,TAUBATE!B11,BASE!$R:$R,TAUBATE!$A$11,BASE!$B:$B,TAUBATE!$A$10)</f>
        <v>0</v>
      </c>
      <c r="C22" s="127">
        <f>COUNTIFS(BASE!$Q:$Q,TAUBATE!C11,BASE!$R:$R,TAUBATE!$A$11,BASE!$B:$B,TAUBATE!$A$10)</f>
        <v>0</v>
      </c>
      <c r="D22" s="127">
        <f>COUNTIFS(BASE!$Q:$Q,TAUBATE!D11,BASE!$R:$R,TAUBATE!$A$11,BASE!$B:$B,TAUBATE!$A$10)</f>
        <v>0</v>
      </c>
      <c r="E22" s="127">
        <f>COUNTIFS(BASE!$Q:$Q,TAUBATE!E11,BASE!$R:$R,TAUBATE!$A$11,BASE!$B:$B,TAUBATE!$A$10)</f>
        <v>0</v>
      </c>
      <c r="F22" s="127">
        <f>COUNTIFS(BASE!$Q:$Q,TAUBATE!F11,BASE!$R:$R,TAUBATE!$A$11,BASE!$B:$B,TAUBATE!$A$10)</f>
        <v>0</v>
      </c>
      <c r="G22" s="127">
        <f>COUNTIFS(BASE!$Q:$Q,TAUBATE!G11,BASE!$R:$R,TAUBATE!$A$11,BASE!$B:$B,TAUBATE!$A$10)</f>
        <v>0</v>
      </c>
      <c r="H22" s="127">
        <f>COUNTIFS(BASE!$Q:$Q,TAUBATE!H11,BASE!$R:$R,TAUBATE!$A$11,BASE!$B:$B,TAUBATE!$A$10)</f>
        <v>0</v>
      </c>
      <c r="I22" s="127">
        <f>COUNTIFS(BASE!$Q:$Q,TAUBATE!I11,BASE!$R:$R,TAUBATE!$A$11,BASE!$B:$B,TAUBATE!$A$10)</f>
        <v>0</v>
      </c>
      <c r="J22" s="127">
        <f>COUNTIFS(BASE!$Q:$Q,TAUBATE!J11,BASE!$R:$R,TAUBATE!$A$11,BASE!$B:$B,TAUBATE!$A$10)</f>
        <v>0</v>
      </c>
      <c r="K22" s="127">
        <f>COUNTIFS(BASE!$Q:$Q,TAUBATE!K11,BASE!$R:$R,TAUBATE!$A$11,BASE!$B:$B,TAUBATE!$A$10)</f>
        <v>0</v>
      </c>
      <c r="L22" s="127">
        <f>COUNTIFS(BASE!$Q:$Q,TAUBATE!L11,BASE!$R:$R,TAUBATE!$A$11,BASE!$B:$B,TAUBATE!$A$10)</f>
        <v>0</v>
      </c>
      <c r="M22" s="127">
        <f>COUNTIFS(BASE!$Q:$Q,TAUBATE!M11,BASE!$R:$R,TAUBATE!$A$11,BASE!$B:$B,TAUBATE!$A$10)</f>
        <v>0</v>
      </c>
      <c r="N22" s="35">
        <f t="shared" ref="N22:N23" si="3">SUM(B22:M22)</f>
        <v>0</v>
      </c>
      <c r="O22" s="35">
        <v>120.0</v>
      </c>
    </row>
    <row r="23" ht="15.75" customHeight="1">
      <c r="A23" s="113" t="s">
        <v>432</v>
      </c>
      <c r="B23" s="128">
        <f>SUMIFS(META!$D:$D,META!$B:$B,TAUBATE!B11,META!$C:$C,TAUBATE!$A$11,META!$E:$E,TAUBATE!$A$10)</f>
        <v>894</v>
      </c>
      <c r="C23" s="128">
        <f>SUMIFS(META!$D:$D,META!$B:$B,TAUBATE!C11,META!$C:$C,TAUBATE!$A$11,META!$E:$E,TAUBATE!$A$10)</f>
        <v>1300</v>
      </c>
      <c r="D23" s="128">
        <f>SUMIFS(META!$D:$D,META!$B:$B,TAUBATE!D11,META!$C:$C,TAUBATE!$A$11,META!$E:$E,TAUBATE!$A$10)</f>
        <v>1300</v>
      </c>
      <c r="E23" s="128">
        <f>SUMIFS(META!$D:$D,META!$B:$B,TAUBATE!E11,META!$C:$C,TAUBATE!$A$11,META!$E:$E,TAUBATE!$A$10)</f>
        <v>1300</v>
      </c>
      <c r="F23" s="128">
        <f>SUMIFS(META!$D:$D,META!$B:$B,TAUBATE!F11,META!$C:$C,TAUBATE!$A$11,META!$E:$E,TAUBATE!$A$10)</f>
        <v>1300</v>
      </c>
      <c r="G23" s="128">
        <f>SUMIFS(META!$D:$D,META!$B:$B,TAUBATE!G11,META!$C:$C,TAUBATE!$A$11,META!$E:$E,TAUBATE!$A$10)</f>
        <v>1300</v>
      </c>
      <c r="H23" s="128">
        <f>SUMIFS(META!$D:$D,META!$B:$B,TAUBATE!H11,META!$C:$C,TAUBATE!$A$11,META!$E:$E,TAUBATE!$A$10)</f>
        <v>1300</v>
      </c>
      <c r="I23" s="128">
        <f>SUMIFS(META!$D:$D,META!$B:$B,TAUBATE!I11,META!$C:$C,TAUBATE!$A$11,META!$E:$E,TAUBATE!$A$10)</f>
        <v>1300</v>
      </c>
      <c r="J23" s="128">
        <f>SUMIFS(META!$D:$D,META!$B:$B,TAUBATE!J11,META!$C:$C,TAUBATE!$A$11,META!$E:$E,TAUBATE!$A$10)</f>
        <v>1300</v>
      </c>
      <c r="K23" s="128">
        <f>SUMIFS(META!$D:$D,META!$B:$B,TAUBATE!K11,META!$C:$C,TAUBATE!$A$11,META!$E:$E,TAUBATE!$A$10)</f>
        <v>1300</v>
      </c>
      <c r="L23" s="128">
        <f>SUMIFS(META!$D:$D,META!$B:$B,TAUBATE!L11,META!$C:$C,TAUBATE!$A$11,META!$E:$E,TAUBATE!$A$10)</f>
        <v>1300</v>
      </c>
      <c r="M23" s="128">
        <f>SUMIFS(META!$D:$D,META!$B:$B,TAUBATE!M11,META!$C:$C,TAUBATE!$A$11,META!$E:$E,TAUBATE!$A$10)</f>
        <v>1300</v>
      </c>
      <c r="N23" s="34">
        <f t="shared" si="3"/>
        <v>15194</v>
      </c>
      <c r="O23" s="34">
        <v>18000.0</v>
      </c>
      <c r="P23" s="19"/>
      <c r="Q23" s="19"/>
    </row>
    <row r="24" ht="16.5" customHeight="1">
      <c r="A24" s="102"/>
      <c r="B24" s="129" t="str">
        <f t="shared" ref="B24:M24" si="4">IFERROR(IF(B20&gt;=B23,"BATEU","PENDENTE"),"")</f>
        <v>PENDENTE</v>
      </c>
      <c r="C24" s="129" t="str">
        <f t="shared" si="4"/>
        <v>PENDENTE</v>
      </c>
      <c r="D24" s="129" t="str">
        <f t="shared" si="4"/>
        <v>PENDENTE</v>
      </c>
      <c r="E24" s="129" t="str">
        <f t="shared" si="4"/>
        <v>PENDENTE</v>
      </c>
      <c r="F24" s="129" t="str">
        <f t="shared" si="4"/>
        <v>PENDENTE</v>
      </c>
      <c r="G24" s="129" t="str">
        <f t="shared" si="4"/>
        <v>PENDENTE</v>
      </c>
      <c r="H24" s="129" t="str">
        <f t="shared" si="4"/>
        <v>PENDENTE</v>
      </c>
      <c r="I24" s="129" t="str">
        <f t="shared" si="4"/>
        <v>PENDENTE</v>
      </c>
      <c r="J24" s="129" t="str">
        <f t="shared" si="4"/>
        <v>PENDENTE</v>
      </c>
      <c r="K24" s="129" t="str">
        <f t="shared" si="4"/>
        <v>PENDENTE</v>
      </c>
      <c r="L24" s="129" t="str">
        <f t="shared" si="4"/>
        <v>PENDENTE</v>
      </c>
      <c r="M24" s="129" t="str">
        <f t="shared" si="4"/>
        <v>PENDENTE</v>
      </c>
      <c r="N24" s="103"/>
      <c r="O24" s="130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</row>
    <row r="25" ht="6.0" customHeight="1">
      <c r="A25" s="102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N25" s="19"/>
      <c r="O25" s="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</row>
    <row r="26" ht="17.25" customHeight="1">
      <c r="A26" s="131" t="s">
        <v>51</v>
      </c>
      <c r="B26" s="54" t="str">
        <f t="shared" ref="B26:M26" si="5">IFERROR(IF(B20&lt;B23,"0,00%",B20/B23-1),"")</f>
        <v>0,00%</v>
      </c>
      <c r="C26" s="54" t="str">
        <f t="shared" si="5"/>
        <v>0,00%</v>
      </c>
      <c r="D26" s="54" t="str">
        <f t="shared" si="5"/>
        <v>0,00%</v>
      </c>
      <c r="E26" s="54" t="str">
        <f t="shared" si="5"/>
        <v>0,00%</v>
      </c>
      <c r="F26" s="54" t="str">
        <f t="shared" si="5"/>
        <v>0,00%</v>
      </c>
      <c r="G26" s="54" t="str">
        <f t="shared" si="5"/>
        <v>0,00%</v>
      </c>
      <c r="H26" s="54" t="str">
        <f t="shared" si="5"/>
        <v>0,00%</v>
      </c>
      <c r="I26" s="54" t="str">
        <f t="shared" si="5"/>
        <v>0,00%</v>
      </c>
      <c r="J26" s="54" t="str">
        <f t="shared" si="5"/>
        <v>0,00%</v>
      </c>
      <c r="K26" s="54" t="str">
        <f t="shared" si="5"/>
        <v>0,00%</v>
      </c>
      <c r="L26" s="54" t="str">
        <f t="shared" si="5"/>
        <v>0,00%</v>
      </c>
      <c r="M26" s="54" t="str">
        <f t="shared" si="5"/>
        <v>0,00%</v>
      </c>
      <c r="N26" s="13">
        <f>N23-N27</f>
        <v>0</v>
      </c>
      <c r="O26" s="132"/>
      <c r="P26" s="133"/>
      <c r="Q26" s="104"/>
      <c r="R26" s="104"/>
      <c r="S26" s="104"/>
      <c r="T26" s="104"/>
      <c r="U26" s="104"/>
      <c r="V26" s="104"/>
      <c r="W26" s="104"/>
      <c r="X26" s="104"/>
      <c r="Y26" s="104"/>
      <c r="Z26" s="104"/>
    </row>
    <row r="27" ht="18.0" customHeight="1">
      <c r="A27" s="107" t="s">
        <v>433</v>
      </c>
      <c r="B27" s="134">
        <f t="shared" ref="B27:M27" si="6">IF(B23&lt;B20,0,B23-B20)</f>
        <v>894</v>
      </c>
      <c r="C27" s="134">
        <f t="shared" si="6"/>
        <v>1300</v>
      </c>
      <c r="D27" s="134">
        <f t="shared" si="6"/>
        <v>1300</v>
      </c>
      <c r="E27" s="134">
        <f t="shared" si="6"/>
        <v>1300</v>
      </c>
      <c r="F27" s="134">
        <f t="shared" si="6"/>
        <v>1300</v>
      </c>
      <c r="G27" s="134">
        <f t="shared" si="6"/>
        <v>1300</v>
      </c>
      <c r="H27" s="134">
        <f t="shared" si="6"/>
        <v>1300</v>
      </c>
      <c r="I27" s="134">
        <f t="shared" si="6"/>
        <v>1300</v>
      </c>
      <c r="J27" s="134">
        <f t="shared" si="6"/>
        <v>1300</v>
      </c>
      <c r="K27" s="134">
        <f t="shared" si="6"/>
        <v>1300</v>
      </c>
      <c r="L27" s="134">
        <f t="shared" si="6"/>
        <v>1300</v>
      </c>
      <c r="M27" s="134">
        <f t="shared" si="6"/>
        <v>1300</v>
      </c>
      <c r="N27" s="134">
        <f>SUM(B27:M27)</f>
        <v>15194</v>
      </c>
      <c r="O27" s="132"/>
      <c r="P27" s="135"/>
      <c r="Q27" s="112"/>
      <c r="R27" s="112"/>
      <c r="S27" s="112"/>
      <c r="T27" s="112"/>
      <c r="U27" s="112"/>
      <c r="V27" s="112"/>
      <c r="W27" s="112"/>
      <c r="X27" s="112"/>
      <c r="Y27" s="112"/>
      <c r="Z27" s="112"/>
    </row>
    <row r="28" ht="15.75" customHeight="1">
      <c r="A28" s="107" t="s">
        <v>434</v>
      </c>
      <c r="B28" s="136" t="str">
        <f t="shared" ref="B28:M28" si="7">IFERROR(B20/B22,"-")</f>
        <v>-</v>
      </c>
      <c r="C28" s="136" t="str">
        <f t="shared" si="7"/>
        <v>-</v>
      </c>
      <c r="D28" s="136" t="str">
        <f t="shared" si="7"/>
        <v>-</v>
      </c>
      <c r="E28" s="136" t="str">
        <f t="shared" si="7"/>
        <v>-</v>
      </c>
      <c r="F28" s="136" t="str">
        <f t="shared" si="7"/>
        <v>-</v>
      </c>
      <c r="G28" s="136" t="str">
        <f t="shared" si="7"/>
        <v>-</v>
      </c>
      <c r="H28" s="136" t="str">
        <f t="shared" si="7"/>
        <v>-</v>
      </c>
      <c r="I28" s="136" t="str">
        <f t="shared" si="7"/>
        <v>-</v>
      </c>
      <c r="J28" s="136" t="str">
        <f t="shared" si="7"/>
        <v>-</v>
      </c>
      <c r="K28" s="136" t="str">
        <f t="shared" si="7"/>
        <v>-</v>
      </c>
      <c r="L28" s="136" t="str">
        <f t="shared" si="7"/>
        <v>-</v>
      </c>
      <c r="M28" s="136" t="str">
        <f t="shared" si="7"/>
        <v>-</v>
      </c>
      <c r="N28" s="137">
        <f>100%-N27/N23</f>
        <v>0</v>
      </c>
      <c r="O28" s="105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</row>
    <row r="29" ht="6.0" customHeight="1">
      <c r="A29" s="102"/>
      <c r="B29" s="104"/>
      <c r="C29" s="104"/>
      <c r="D29" s="104"/>
      <c r="E29" s="104"/>
      <c r="F29" s="104"/>
      <c r="G29" s="112"/>
      <c r="H29" s="112"/>
      <c r="I29" s="112"/>
      <c r="J29" s="112"/>
      <c r="K29" s="112"/>
      <c r="L29" s="104"/>
      <c r="M29" s="104"/>
      <c r="N29" s="104"/>
      <c r="O29" s="105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</row>
    <row r="30" ht="18.0" customHeight="1">
      <c r="A30" s="138" t="s">
        <v>435</v>
      </c>
      <c r="B30" s="139" t="s">
        <v>436</v>
      </c>
      <c r="C30" s="2"/>
      <c r="D30" s="3"/>
      <c r="E30" s="139" t="s">
        <v>437</v>
      </c>
      <c r="F30" s="2"/>
      <c r="G30" s="3"/>
      <c r="H30" s="139" t="s">
        <v>438</v>
      </c>
      <c r="I30" s="2"/>
      <c r="J30" s="3"/>
      <c r="K30" s="139" t="s">
        <v>439</v>
      </c>
      <c r="L30" s="2"/>
      <c r="M30" s="3"/>
      <c r="N30" s="113" t="s">
        <v>440</v>
      </c>
      <c r="O30" s="113" t="s">
        <v>441</v>
      </c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</row>
    <row r="31" ht="18.0" customHeight="1">
      <c r="A31" s="25"/>
      <c r="B31" s="113" t="s">
        <v>425</v>
      </c>
      <c r="C31" s="113" t="s">
        <v>442</v>
      </c>
      <c r="D31" s="113" t="s">
        <v>443</v>
      </c>
      <c r="E31" s="113" t="str">
        <f t="shared" ref="E31:M31" si="8">B31</f>
        <v>Meta</v>
      </c>
      <c r="F31" s="113" t="str">
        <f t="shared" si="8"/>
        <v>Executado</v>
      </c>
      <c r="G31" s="113" t="str">
        <f t="shared" si="8"/>
        <v>Alcançado</v>
      </c>
      <c r="H31" s="113" t="str">
        <f t="shared" si="8"/>
        <v>Meta</v>
      </c>
      <c r="I31" s="113" t="str">
        <f t="shared" si="8"/>
        <v>Executado</v>
      </c>
      <c r="J31" s="113" t="str">
        <f t="shared" si="8"/>
        <v>Alcançado</v>
      </c>
      <c r="K31" s="113" t="str">
        <f t="shared" si="8"/>
        <v>Meta</v>
      </c>
      <c r="L31" s="113" t="str">
        <f t="shared" si="8"/>
        <v>Executado</v>
      </c>
      <c r="M31" s="113" t="str">
        <f t="shared" si="8"/>
        <v>Alcançado</v>
      </c>
      <c r="N31" s="24">
        <f>B32+E32+H32+K32</f>
        <v>18000</v>
      </c>
      <c r="O31" s="24">
        <f>N23</f>
        <v>15194</v>
      </c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</row>
    <row r="32" ht="18.0" customHeight="1">
      <c r="A32" s="24" t="s">
        <v>66</v>
      </c>
      <c r="B32" s="24">
        <f>$O$23/4</f>
        <v>4500</v>
      </c>
      <c r="C32" s="24">
        <f>SUM(B20:D20)</f>
        <v>0</v>
      </c>
      <c r="D32" s="54">
        <f>C32/B32</f>
        <v>0</v>
      </c>
      <c r="E32" s="24">
        <f>$O$23/4</f>
        <v>4500</v>
      </c>
      <c r="F32" s="24">
        <f>SUM(E20:G20)</f>
        <v>0</v>
      </c>
      <c r="G32" s="54">
        <f>F32/E32</f>
        <v>0</v>
      </c>
      <c r="H32" s="24">
        <f>$O$23/4</f>
        <v>4500</v>
      </c>
      <c r="I32" s="24">
        <f>SUM(H20:J20)</f>
        <v>0</v>
      </c>
      <c r="J32" s="54">
        <f>I32/H32</f>
        <v>0</v>
      </c>
      <c r="K32" s="24">
        <f>$O$23/4</f>
        <v>4500</v>
      </c>
      <c r="L32" s="24">
        <f>SUM(K20:M20)</f>
        <v>0</v>
      </c>
      <c r="M32" s="54">
        <f>L32/K32</f>
        <v>0</v>
      </c>
      <c r="N32" s="113" t="s">
        <v>442</v>
      </c>
      <c r="O32" s="105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</row>
    <row r="33" ht="15.75" customHeight="1">
      <c r="A33" s="140" t="s">
        <v>444</v>
      </c>
      <c r="B33" s="141">
        <f>B32-C32</f>
        <v>4500</v>
      </c>
      <c r="C33" s="142"/>
      <c r="D33" s="143"/>
      <c r="E33" s="141">
        <f>E32-F32</f>
        <v>4500</v>
      </c>
      <c r="F33" s="142"/>
      <c r="G33" s="142"/>
      <c r="H33" s="141">
        <f>H32-I32</f>
        <v>4500</v>
      </c>
      <c r="I33" s="142"/>
      <c r="J33" s="142"/>
      <c r="K33" s="141">
        <f>K32-L32</f>
        <v>4500</v>
      </c>
      <c r="L33" s="142"/>
      <c r="M33" s="142"/>
      <c r="N33" s="24">
        <f>N23-N27</f>
        <v>0</v>
      </c>
      <c r="O33" s="105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</row>
    <row r="34" ht="18.0" customHeight="1">
      <c r="A34" s="102"/>
      <c r="B34" s="139" t="s">
        <v>445</v>
      </c>
      <c r="C34" s="2"/>
      <c r="D34" s="2"/>
      <c r="E34" s="2"/>
      <c r="F34" s="2"/>
      <c r="G34" s="3"/>
      <c r="H34" s="139" t="s">
        <v>446</v>
      </c>
      <c r="I34" s="2"/>
      <c r="J34" s="2"/>
      <c r="K34" s="2"/>
      <c r="L34" s="2"/>
      <c r="M34" s="3"/>
      <c r="N34" s="113" t="s">
        <v>447</v>
      </c>
      <c r="O34" s="105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</row>
    <row r="35" ht="18.0" customHeight="1">
      <c r="A35" s="102"/>
      <c r="B35" s="139" t="s">
        <v>448</v>
      </c>
      <c r="C35" s="3"/>
      <c r="D35" s="139" t="s">
        <v>442</v>
      </c>
      <c r="E35" s="3"/>
      <c r="F35" s="139" t="s">
        <v>443</v>
      </c>
      <c r="G35" s="3"/>
      <c r="H35" s="139" t="s">
        <v>448</v>
      </c>
      <c r="I35" s="3"/>
      <c r="J35" s="139" t="s">
        <v>442</v>
      </c>
      <c r="K35" s="3"/>
      <c r="L35" s="139" t="s">
        <v>443</v>
      </c>
      <c r="M35" s="3"/>
      <c r="N35" s="24">
        <f>N31-N33</f>
        <v>18000</v>
      </c>
      <c r="O35" s="105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</row>
    <row r="36" ht="18.0" customHeight="1">
      <c r="A36" s="102"/>
      <c r="B36" s="1">
        <f>SUM(B23:G23)</f>
        <v>7394</v>
      </c>
      <c r="C36" s="3"/>
      <c r="D36" s="1">
        <f>SUM(B20:G20)</f>
        <v>0</v>
      </c>
      <c r="E36" s="3"/>
      <c r="F36" s="144">
        <f>D36/B36</f>
        <v>0</v>
      </c>
      <c r="G36" s="3"/>
      <c r="H36" s="1">
        <f>SUM(H23:M23)</f>
        <v>7800</v>
      </c>
      <c r="I36" s="3"/>
      <c r="J36" s="1">
        <f>SUM(H20:M20)</f>
        <v>0</v>
      </c>
      <c r="K36" s="3"/>
      <c r="L36" s="144">
        <f>J36/H36</f>
        <v>0</v>
      </c>
      <c r="M36" s="3"/>
      <c r="N36" s="104"/>
      <c r="O36" s="105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</row>
    <row r="37" ht="18.0" customHeight="1">
      <c r="A37" s="102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5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</row>
    <row r="38" ht="18.0" customHeight="1">
      <c r="A38" s="102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5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</row>
    <row r="39" ht="18.0" customHeight="1">
      <c r="A39" s="102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5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</row>
    <row r="40" ht="18.0" customHeight="1">
      <c r="A40" s="102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5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</row>
    <row r="41" ht="18.0" customHeight="1">
      <c r="A41" s="102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5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</row>
    <row r="42" ht="18.0" customHeight="1">
      <c r="A42" s="102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5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</row>
    <row r="43" ht="18.0" customHeight="1">
      <c r="A43" s="102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5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</row>
    <row r="44" ht="18.0" customHeight="1">
      <c r="A44" s="102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5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</row>
    <row r="45" ht="18.0" customHeight="1">
      <c r="A45" s="102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5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</row>
    <row r="46" ht="18.0" customHeight="1">
      <c r="A46" s="102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5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</row>
    <row r="47" ht="18.0" customHeight="1">
      <c r="A47" s="102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5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</row>
    <row r="48" ht="18.0" customHeight="1">
      <c r="A48" s="102"/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5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</row>
    <row r="49" ht="18.0" customHeight="1">
      <c r="A49" s="102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5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</row>
    <row r="50" ht="18.0" customHeight="1">
      <c r="A50" s="102"/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5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</row>
    <row r="51" ht="18.0" customHeight="1">
      <c r="A51" s="102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5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</row>
    <row r="52" ht="18.0" customHeight="1">
      <c r="A52" s="102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5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</row>
    <row r="53" ht="18.0" customHeight="1">
      <c r="A53" s="102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5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</row>
    <row r="54" ht="18.0" customHeight="1">
      <c r="A54" s="102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5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</row>
    <row r="55" ht="18.0" customHeight="1">
      <c r="A55" s="102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5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</row>
    <row r="56" ht="18.0" customHeight="1">
      <c r="A56" s="102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5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</row>
    <row r="57" ht="18.0" customHeight="1">
      <c r="A57" s="102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5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</row>
    <row r="58" ht="18.0" customHeight="1">
      <c r="A58" s="102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5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</row>
    <row r="59" ht="18.0" customHeight="1">
      <c r="A59" s="102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5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</row>
    <row r="60" ht="18.0" customHeight="1">
      <c r="A60" s="102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5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</row>
    <row r="61" ht="18.0" customHeight="1">
      <c r="A61" s="102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5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</row>
    <row r="62" ht="18.0" customHeight="1">
      <c r="A62" s="102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5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</row>
    <row r="63" ht="18.0" customHeight="1">
      <c r="A63" s="102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5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</row>
    <row r="64" ht="18.0" customHeight="1">
      <c r="A64" s="102"/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5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</row>
    <row r="65" ht="18.0" customHeight="1">
      <c r="A65" s="102"/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5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</row>
    <row r="66" ht="18.0" customHeight="1">
      <c r="A66" s="102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5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</row>
    <row r="67" ht="18.0" customHeight="1">
      <c r="A67" s="102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5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</row>
    <row r="68" ht="18.0" customHeight="1">
      <c r="A68" s="102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5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</row>
    <row r="69" ht="18.0" customHeight="1">
      <c r="A69" s="102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5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</row>
    <row r="70" ht="18.0" customHeight="1">
      <c r="A70" s="102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5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</row>
    <row r="71" ht="18.0" customHeight="1">
      <c r="A71" s="102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5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</row>
    <row r="72" ht="18.0" customHeight="1">
      <c r="A72" s="102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5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</row>
    <row r="73" ht="18.0" customHeight="1">
      <c r="A73" s="102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5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</row>
    <row r="74" ht="18.0" customHeight="1">
      <c r="A74" s="102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5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</row>
    <row r="75" ht="18.0" customHeight="1">
      <c r="A75" s="102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5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</row>
    <row r="76" ht="18.0" customHeight="1">
      <c r="A76" s="102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5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</row>
    <row r="77" ht="18.0" customHeight="1">
      <c r="A77" s="102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5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</row>
    <row r="78" ht="18.0" customHeight="1">
      <c r="A78" s="102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5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</row>
    <row r="79" ht="18.0" customHeight="1">
      <c r="A79" s="102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5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</row>
    <row r="80" ht="18.0" customHeight="1">
      <c r="A80" s="102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5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</row>
    <row r="81" ht="18.0" customHeight="1">
      <c r="A81" s="102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5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</row>
    <row r="82" ht="18.0" customHeight="1">
      <c r="A82" s="102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5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</row>
    <row r="83" ht="18.0" customHeight="1">
      <c r="A83" s="102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5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</row>
    <row r="84" ht="18.0" customHeight="1">
      <c r="A84" s="102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5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</row>
    <row r="85" ht="18.0" customHeight="1">
      <c r="A85" s="102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5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</row>
    <row r="86" ht="18.0" customHeight="1">
      <c r="A86" s="102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5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</row>
    <row r="87" ht="18.0" customHeight="1">
      <c r="A87" s="102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5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</row>
    <row r="88" ht="18.0" customHeight="1">
      <c r="A88" s="102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5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</row>
    <row r="89" ht="18.0" customHeight="1">
      <c r="A89" s="102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5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</row>
    <row r="90" ht="18.0" customHeight="1">
      <c r="A90" s="102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5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</row>
    <row r="91" ht="18.0" customHeight="1">
      <c r="A91" s="102"/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5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</row>
    <row r="92" ht="18.0" customHeight="1">
      <c r="A92" s="102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5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</row>
    <row r="93" ht="18.0" customHeight="1">
      <c r="A93" s="102"/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5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</row>
    <row r="94" ht="18.0" customHeight="1">
      <c r="A94" s="102"/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5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</row>
    <row r="95" ht="18.0" customHeight="1">
      <c r="A95" s="102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5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</row>
    <row r="96" ht="18.0" customHeight="1">
      <c r="A96" s="102"/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5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</row>
    <row r="97" ht="18.0" customHeight="1">
      <c r="A97" s="102"/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5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</row>
    <row r="98" ht="18.0" customHeight="1">
      <c r="A98" s="102"/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5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</row>
    <row r="99" ht="18.0" customHeight="1">
      <c r="A99" s="102"/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5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</row>
    <row r="100" ht="18.0" customHeight="1">
      <c r="A100" s="102"/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5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</row>
    <row r="101" ht="18.0" customHeight="1">
      <c r="A101" s="102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5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</row>
    <row r="102" ht="18.0" customHeight="1">
      <c r="A102" s="102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5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</row>
    <row r="103" ht="18.0" customHeight="1">
      <c r="A103" s="102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5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</row>
    <row r="104" ht="18.0" customHeight="1">
      <c r="A104" s="102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5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</row>
    <row r="105" ht="18.0" customHeight="1">
      <c r="A105" s="102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5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</row>
    <row r="106" ht="18.0" customHeight="1">
      <c r="A106" s="102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5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</row>
    <row r="107" ht="18.0" customHeight="1">
      <c r="A107" s="102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5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</row>
    <row r="108" ht="18.0" customHeight="1">
      <c r="A108" s="102"/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5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</row>
    <row r="109" ht="18.0" customHeight="1">
      <c r="A109" s="102"/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5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</row>
    <row r="110" ht="18.0" customHeight="1">
      <c r="A110" s="102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5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</row>
    <row r="111" ht="18.0" customHeight="1">
      <c r="A111" s="102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5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</row>
    <row r="112" ht="18.0" customHeight="1">
      <c r="A112" s="102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5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</row>
    <row r="113" ht="18.0" customHeight="1">
      <c r="A113" s="102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5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</row>
    <row r="114" ht="18.0" customHeight="1">
      <c r="A114" s="102"/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5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</row>
    <row r="115" ht="18.0" customHeight="1">
      <c r="A115" s="102"/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5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</row>
    <row r="116" ht="18.0" customHeight="1">
      <c r="A116" s="102"/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5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</row>
    <row r="117" ht="18.0" customHeight="1">
      <c r="A117" s="102"/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5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</row>
    <row r="118" ht="18.0" customHeight="1">
      <c r="A118" s="102"/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5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</row>
    <row r="119" ht="18.0" customHeight="1">
      <c r="A119" s="102"/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5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</row>
    <row r="120" ht="18.0" customHeight="1">
      <c r="A120" s="102"/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5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</row>
    <row r="121" ht="18.0" customHeight="1">
      <c r="A121" s="102"/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5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</row>
    <row r="122" ht="18.0" customHeight="1">
      <c r="A122" s="102"/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5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</row>
    <row r="123" ht="18.0" customHeight="1">
      <c r="A123" s="102"/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5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</row>
    <row r="124" ht="18.0" customHeight="1">
      <c r="A124" s="102"/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5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</row>
    <row r="125" ht="18.0" customHeight="1">
      <c r="A125" s="102"/>
      <c r="B125" s="104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5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</row>
    <row r="126" ht="18.0" customHeight="1">
      <c r="A126" s="102"/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5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</row>
    <row r="127" ht="18.0" customHeight="1">
      <c r="A127" s="102"/>
      <c r="B127" s="104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5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</row>
    <row r="128" ht="18.0" customHeight="1">
      <c r="A128" s="102"/>
      <c r="B128" s="104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5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</row>
    <row r="129" ht="18.0" customHeight="1">
      <c r="A129" s="102"/>
      <c r="B129" s="104"/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5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</row>
    <row r="130" ht="18.0" customHeight="1">
      <c r="A130" s="102"/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5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</row>
    <row r="131" ht="18.0" customHeight="1">
      <c r="A131" s="102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5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</row>
    <row r="132" ht="18.0" customHeight="1">
      <c r="A132" s="102"/>
      <c r="B132" s="104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5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</row>
    <row r="133" ht="18.0" customHeight="1">
      <c r="A133" s="102"/>
      <c r="B133" s="104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5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</row>
    <row r="134" ht="18.0" customHeight="1">
      <c r="A134" s="102"/>
      <c r="B134" s="104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5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</row>
    <row r="135" ht="18.0" customHeight="1">
      <c r="A135" s="102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5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</row>
    <row r="136" ht="18.0" customHeight="1">
      <c r="A136" s="102"/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5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</row>
    <row r="137" ht="18.0" customHeight="1">
      <c r="A137" s="102"/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5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</row>
    <row r="138" ht="18.0" customHeight="1">
      <c r="A138" s="102"/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5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</row>
    <row r="139" ht="18.0" customHeight="1">
      <c r="A139" s="102"/>
      <c r="B139" s="104"/>
      <c r="C139" s="104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5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</row>
    <row r="140" ht="18.0" customHeight="1">
      <c r="A140" s="102"/>
      <c r="B140" s="104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5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</row>
    <row r="141" ht="18.0" customHeight="1">
      <c r="A141" s="102"/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5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</row>
    <row r="142" ht="18.0" customHeight="1">
      <c r="A142" s="102"/>
      <c r="B142" s="104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5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</row>
    <row r="143" ht="18.0" customHeight="1">
      <c r="A143" s="102"/>
      <c r="B143" s="104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5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</row>
    <row r="144" ht="18.0" customHeight="1">
      <c r="A144" s="102"/>
      <c r="B144" s="104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5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</row>
    <row r="145" ht="18.0" customHeight="1">
      <c r="A145" s="102"/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5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</row>
    <row r="146" ht="18.0" customHeight="1">
      <c r="A146" s="102"/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5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</row>
    <row r="147" ht="18.0" customHeight="1">
      <c r="A147" s="102"/>
      <c r="B147" s="104"/>
      <c r="C147" s="104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5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</row>
    <row r="148" ht="18.0" customHeight="1">
      <c r="A148" s="102"/>
      <c r="B148" s="104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5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</row>
    <row r="149" ht="18.0" customHeight="1">
      <c r="A149" s="102"/>
      <c r="B149" s="104"/>
      <c r="C149" s="104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5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</row>
    <row r="150" ht="18.0" customHeight="1">
      <c r="A150" s="102"/>
      <c r="B150" s="104"/>
      <c r="C150" s="104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5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</row>
    <row r="151" ht="18.0" customHeight="1">
      <c r="A151" s="102"/>
      <c r="B151" s="104"/>
      <c r="C151" s="104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5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</row>
    <row r="152" ht="18.0" customHeight="1">
      <c r="A152" s="102"/>
      <c r="B152" s="104"/>
      <c r="C152" s="104"/>
      <c r="D152" s="104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5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</row>
    <row r="153" ht="18.0" customHeight="1">
      <c r="A153" s="102"/>
      <c r="B153" s="104"/>
      <c r="C153" s="104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5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</row>
    <row r="154" ht="18.0" customHeight="1">
      <c r="A154" s="102"/>
      <c r="B154" s="104"/>
      <c r="C154" s="104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5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</row>
    <row r="155" ht="18.0" customHeight="1">
      <c r="A155" s="102"/>
      <c r="B155" s="104"/>
      <c r="C155" s="104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5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</row>
    <row r="156" ht="18.0" customHeight="1">
      <c r="A156" s="102"/>
      <c r="B156" s="104"/>
      <c r="C156" s="104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5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</row>
    <row r="157" ht="18.0" customHeight="1">
      <c r="A157" s="102"/>
      <c r="B157" s="104"/>
      <c r="C157" s="104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5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</row>
    <row r="158" ht="18.0" customHeight="1">
      <c r="A158" s="102"/>
      <c r="B158" s="104"/>
      <c r="C158" s="104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5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</row>
    <row r="159" ht="18.0" customHeight="1">
      <c r="A159" s="102"/>
      <c r="B159" s="104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5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</row>
    <row r="160" ht="18.0" customHeight="1">
      <c r="A160" s="102"/>
      <c r="B160" s="104"/>
      <c r="C160" s="104"/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5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</row>
    <row r="161" ht="18.0" customHeight="1">
      <c r="A161" s="102"/>
      <c r="B161" s="104"/>
      <c r="C161" s="104"/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5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</row>
    <row r="162" ht="18.0" customHeight="1">
      <c r="A162" s="102"/>
      <c r="B162" s="104"/>
      <c r="C162" s="104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5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</row>
    <row r="163" ht="18.0" customHeight="1">
      <c r="A163" s="102"/>
      <c r="B163" s="104"/>
      <c r="C163" s="104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5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</row>
    <row r="164" ht="18.0" customHeight="1">
      <c r="A164" s="102"/>
      <c r="B164" s="104"/>
      <c r="C164" s="104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5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</row>
    <row r="165" ht="18.0" customHeight="1">
      <c r="A165" s="102"/>
      <c r="B165" s="104"/>
      <c r="C165" s="104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5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</row>
    <row r="166" ht="18.0" customHeight="1">
      <c r="A166" s="102"/>
      <c r="B166" s="104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5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</row>
    <row r="167" ht="18.0" customHeight="1">
      <c r="A167" s="102"/>
      <c r="B167" s="104"/>
      <c r="C167" s="104"/>
      <c r="D167" s="104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5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</row>
    <row r="168" ht="18.0" customHeight="1">
      <c r="A168" s="102"/>
      <c r="B168" s="104"/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5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</row>
    <row r="169" ht="18.0" customHeight="1">
      <c r="A169" s="102"/>
      <c r="B169" s="104"/>
      <c r="C169" s="104"/>
      <c r="D169" s="104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5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</row>
    <row r="170" ht="18.0" customHeight="1">
      <c r="A170" s="102"/>
      <c r="B170" s="104"/>
      <c r="C170" s="104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5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</row>
    <row r="171" ht="18.0" customHeight="1">
      <c r="A171" s="102"/>
      <c r="B171" s="104"/>
      <c r="C171" s="104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5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</row>
    <row r="172" ht="18.0" customHeight="1">
      <c r="A172" s="102"/>
      <c r="B172" s="104"/>
      <c r="C172" s="104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5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</row>
    <row r="173" ht="18.0" customHeight="1">
      <c r="A173" s="102"/>
      <c r="B173" s="104"/>
      <c r="C173" s="104"/>
      <c r="D173" s="104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5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</row>
    <row r="174" ht="18.0" customHeight="1">
      <c r="A174" s="102"/>
      <c r="B174" s="104"/>
      <c r="C174" s="104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5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</row>
    <row r="175" ht="18.0" customHeight="1">
      <c r="A175" s="102"/>
      <c r="B175" s="104"/>
      <c r="C175" s="104"/>
      <c r="D175" s="104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5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</row>
    <row r="176" ht="18.0" customHeight="1">
      <c r="A176" s="102"/>
      <c r="B176" s="104"/>
      <c r="C176" s="104"/>
      <c r="D176" s="104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5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</row>
    <row r="177" ht="18.0" customHeight="1">
      <c r="A177" s="102"/>
      <c r="B177" s="104"/>
      <c r="C177" s="104"/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5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</row>
    <row r="178" ht="18.0" customHeight="1">
      <c r="A178" s="102"/>
      <c r="B178" s="104"/>
      <c r="C178" s="104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5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</row>
    <row r="179" ht="18.0" customHeight="1">
      <c r="A179" s="102"/>
      <c r="B179" s="104"/>
      <c r="C179" s="104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5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</row>
    <row r="180" ht="18.0" customHeight="1">
      <c r="A180" s="102"/>
      <c r="B180" s="104"/>
      <c r="C180" s="104"/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5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</row>
    <row r="181" ht="18.0" customHeight="1">
      <c r="A181" s="102"/>
      <c r="B181" s="104"/>
      <c r="C181" s="104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5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</row>
    <row r="182" ht="18.0" customHeight="1">
      <c r="A182" s="102"/>
      <c r="B182" s="104"/>
      <c r="C182" s="104"/>
      <c r="D182" s="104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5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</row>
    <row r="183" ht="18.0" customHeight="1">
      <c r="A183" s="102"/>
      <c r="B183" s="104"/>
      <c r="C183" s="104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5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</row>
    <row r="184" ht="18.0" customHeight="1">
      <c r="A184" s="102"/>
      <c r="B184" s="10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5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</row>
    <row r="185" ht="18.0" customHeight="1">
      <c r="A185" s="102"/>
      <c r="B185" s="104"/>
      <c r="C185" s="104"/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5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</row>
    <row r="186" ht="18.0" customHeight="1">
      <c r="A186" s="102"/>
      <c r="B186" s="104"/>
      <c r="C186" s="104"/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5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</row>
    <row r="187" ht="18.0" customHeight="1">
      <c r="A187" s="102"/>
      <c r="B187" s="104"/>
      <c r="C187" s="104"/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5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</row>
    <row r="188" ht="18.0" customHeight="1">
      <c r="A188" s="102"/>
      <c r="B188" s="104"/>
      <c r="C188" s="104"/>
      <c r="D188" s="104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5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</row>
    <row r="189" ht="18.0" customHeight="1">
      <c r="A189" s="102"/>
      <c r="B189" s="104"/>
      <c r="C189" s="104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5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</row>
    <row r="190" ht="18.0" customHeight="1">
      <c r="A190" s="102"/>
      <c r="B190" s="104"/>
      <c r="C190" s="104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5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</row>
    <row r="191" ht="18.0" customHeight="1">
      <c r="A191" s="102"/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5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</row>
    <row r="192" ht="18.0" customHeight="1">
      <c r="A192" s="102"/>
      <c r="B192" s="104"/>
      <c r="C192" s="104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5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</row>
    <row r="193" ht="18.0" customHeight="1">
      <c r="A193" s="102"/>
      <c r="B193" s="104"/>
      <c r="C193" s="104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5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</row>
    <row r="194" ht="18.0" customHeight="1">
      <c r="A194" s="102"/>
      <c r="B194" s="104"/>
      <c r="C194" s="104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5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</row>
    <row r="195" ht="18.0" customHeight="1">
      <c r="A195" s="102"/>
      <c r="B195" s="104"/>
      <c r="C195" s="104"/>
      <c r="D195" s="104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5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</row>
    <row r="196" ht="18.0" customHeight="1">
      <c r="A196" s="102"/>
      <c r="B196" s="104"/>
      <c r="C196" s="104"/>
      <c r="D196" s="104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5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</row>
    <row r="197" ht="18.0" customHeight="1">
      <c r="A197" s="102"/>
      <c r="B197" s="104"/>
      <c r="C197" s="104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5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</row>
    <row r="198" ht="18.0" customHeight="1">
      <c r="A198" s="102"/>
      <c r="B198" s="104"/>
      <c r="C198" s="104"/>
      <c r="D198" s="104"/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5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</row>
    <row r="199" ht="18.0" customHeight="1">
      <c r="A199" s="102"/>
      <c r="B199" s="104"/>
      <c r="C199" s="104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5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</row>
    <row r="200" ht="18.0" customHeight="1">
      <c r="A200" s="102"/>
      <c r="B200" s="104"/>
      <c r="C200" s="104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5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</row>
    <row r="201" ht="18.0" customHeight="1">
      <c r="A201" s="102"/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5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</row>
    <row r="202" ht="18.0" customHeight="1">
      <c r="A202" s="102"/>
      <c r="B202" s="104"/>
      <c r="C202" s="104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5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</row>
    <row r="203" ht="18.0" customHeight="1">
      <c r="A203" s="102"/>
      <c r="B203" s="104"/>
      <c r="C203" s="104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5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</row>
    <row r="204" ht="18.0" customHeight="1">
      <c r="A204" s="102"/>
      <c r="B204" s="104"/>
      <c r="C204" s="104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5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</row>
    <row r="205" ht="18.0" customHeight="1">
      <c r="A205" s="102"/>
      <c r="B205" s="104"/>
      <c r="C205" s="104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5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</row>
    <row r="206" ht="18.0" customHeight="1">
      <c r="A206" s="102"/>
      <c r="B206" s="104"/>
      <c r="C206" s="104"/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5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</row>
    <row r="207" ht="18.0" customHeight="1">
      <c r="A207" s="102"/>
      <c r="B207" s="104"/>
      <c r="C207" s="104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5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</row>
    <row r="208" ht="18.0" customHeight="1">
      <c r="A208" s="102"/>
      <c r="B208" s="104"/>
      <c r="C208" s="104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5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</row>
    <row r="209" ht="18.0" customHeight="1">
      <c r="A209" s="102"/>
      <c r="B209" s="104"/>
      <c r="C209" s="104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5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</row>
    <row r="210" ht="18.0" customHeight="1">
      <c r="A210" s="102"/>
      <c r="B210" s="104"/>
      <c r="C210" s="104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5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</row>
    <row r="211" ht="18.0" customHeight="1">
      <c r="A211" s="102"/>
      <c r="B211" s="104"/>
      <c r="C211" s="104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5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</row>
    <row r="212" ht="18.0" customHeight="1">
      <c r="A212" s="102"/>
      <c r="B212" s="104"/>
      <c r="C212" s="104"/>
      <c r="D212" s="104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5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</row>
    <row r="213" ht="18.0" customHeight="1">
      <c r="A213" s="102"/>
      <c r="B213" s="104"/>
      <c r="C213" s="104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5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</row>
    <row r="214" ht="18.0" customHeight="1">
      <c r="A214" s="102"/>
      <c r="B214" s="104"/>
      <c r="C214" s="104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5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</row>
    <row r="215" ht="18.0" customHeight="1">
      <c r="A215" s="102"/>
      <c r="B215" s="104"/>
      <c r="C215" s="104"/>
      <c r="D215" s="104"/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5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</row>
    <row r="216" ht="18.0" customHeight="1">
      <c r="A216" s="102"/>
      <c r="B216" s="104"/>
      <c r="C216" s="104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5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</row>
    <row r="217" ht="18.0" customHeight="1">
      <c r="A217" s="102"/>
      <c r="B217" s="104"/>
      <c r="C217" s="104"/>
      <c r="D217" s="104"/>
      <c r="E217" s="104"/>
      <c r="F217" s="104"/>
      <c r="G217" s="104"/>
      <c r="H217" s="104"/>
      <c r="I217" s="104"/>
      <c r="J217" s="104"/>
      <c r="K217" s="104"/>
      <c r="L217" s="104"/>
      <c r="M217" s="104"/>
      <c r="N217" s="104"/>
      <c r="O217" s="105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</row>
    <row r="218" ht="18.0" customHeight="1">
      <c r="A218" s="102"/>
      <c r="B218" s="104"/>
      <c r="C218" s="104"/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5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</row>
    <row r="219" ht="18.0" customHeight="1">
      <c r="A219" s="102"/>
      <c r="B219" s="104"/>
      <c r="C219" s="104"/>
      <c r="D219" s="104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5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</row>
    <row r="220" ht="18.0" customHeight="1">
      <c r="A220" s="102"/>
      <c r="B220" s="104"/>
      <c r="C220" s="104"/>
      <c r="D220" s="104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5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</row>
    <row r="221" ht="18.0" customHeight="1">
      <c r="A221" s="102"/>
      <c r="B221" s="104"/>
      <c r="C221" s="104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5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</row>
    <row r="222" ht="18.0" customHeight="1">
      <c r="A222" s="102"/>
      <c r="B222" s="104"/>
      <c r="C222" s="104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5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</row>
    <row r="223" ht="18.0" customHeight="1">
      <c r="A223" s="102"/>
      <c r="B223" s="104"/>
      <c r="C223" s="104"/>
      <c r="D223" s="104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5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</row>
    <row r="224" ht="18.0" customHeight="1">
      <c r="A224" s="102"/>
      <c r="B224" s="104"/>
      <c r="C224" s="104"/>
      <c r="D224" s="104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5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</row>
    <row r="225" ht="18.0" customHeight="1">
      <c r="A225" s="102"/>
      <c r="B225" s="104"/>
      <c r="C225" s="104"/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5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</row>
    <row r="226" ht="18.0" customHeight="1">
      <c r="A226" s="102"/>
      <c r="B226" s="104"/>
      <c r="C226" s="104"/>
      <c r="D226" s="104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5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</row>
    <row r="227" ht="18.0" customHeight="1">
      <c r="A227" s="102"/>
      <c r="B227" s="104"/>
      <c r="C227" s="104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5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</row>
    <row r="228" ht="18.0" customHeight="1">
      <c r="A228" s="102"/>
      <c r="B228" s="104"/>
      <c r="C228" s="104"/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5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</row>
    <row r="229" ht="18.0" customHeight="1">
      <c r="A229" s="102"/>
      <c r="B229" s="104"/>
      <c r="C229" s="104"/>
      <c r="D229" s="104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5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</row>
    <row r="230" ht="18.0" customHeight="1">
      <c r="A230" s="102"/>
      <c r="B230" s="104"/>
      <c r="C230" s="104"/>
      <c r="D230" s="104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5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</row>
    <row r="231" ht="18.0" customHeight="1">
      <c r="A231" s="102"/>
      <c r="B231" s="104"/>
      <c r="C231" s="104"/>
      <c r="D231" s="104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5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</row>
    <row r="232" ht="18.0" customHeight="1">
      <c r="A232" s="102"/>
      <c r="B232" s="104"/>
      <c r="C232" s="104"/>
      <c r="D232" s="104"/>
      <c r="E232" s="104"/>
      <c r="F232" s="104"/>
      <c r="G232" s="104"/>
      <c r="H232" s="104"/>
      <c r="I232" s="104"/>
      <c r="J232" s="104"/>
      <c r="K232" s="104"/>
      <c r="L232" s="104"/>
      <c r="M232" s="104"/>
      <c r="N232" s="104"/>
      <c r="O232" s="105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</row>
    <row r="233" ht="18.0" customHeight="1">
      <c r="A233" s="102"/>
      <c r="B233" s="104"/>
      <c r="C233" s="104"/>
      <c r="D233" s="104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5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</row>
    <row r="234" ht="18.0" customHeight="1">
      <c r="A234" s="102"/>
      <c r="B234" s="104"/>
      <c r="C234" s="104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5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</row>
    <row r="235" ht="18.0" customHeight="1">
      <c r="A235" s="102"/>
      <c r="B235" s="104"/>
      <c r="C235" s="104"/>
      <c r="D235" s="104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5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</row>
    <row r="236" ht="18.0" customHeight="1">
      <c r="A236" s="102"/>
      <c r="B236" s="104"/>
      <c r="C236" s="104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5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</row>
    <row r="237" ht="15.75" customHeight="1">
      <c r="A237" s="117"/>
      <c r="O237" s="4"/>
    </row>
    <row r="238" ht="15.75" customHeight="1">
      <c r="A238" s="117"/>
      <c r="O238" s="4"/>
    </row>
    <row r="239" ht="15.75" customHeight="1">
      <c r="A239" s="117"/>
      <c r="O239" s="4"/>
    </row>
    <row r="240" ht="15.75" customHeight="1">
      <c r="A240" s="117"/>
      <c r="O240" s="4"/>
    </row>
    <row r="241" ht="15.75" customHeight="1">
      <c r="A241" s="117"/>
      <c r="O241" s="4"/>
    </row>
    <row r="242" ht="15.75" customHeight="1">
      <c r="A242" s="117"/>
      <c r="O242" s="4"/>
    </row>
    <row r="243" ht="15.75" customHeight="1">
      <c r="A243" s="117"/>
      <c r="O243" s="4"/>
    </row>
    <row r="244" ht="15.75" customHeight="1">
      <c r="A244" s="117"/>
      <c r="O244" s="4"/>
    </row>
    <row r="245" ht="15.75" customHeight="1">
      <c r="A245" s="117"/>
      <c r="O245" s="4"/>
    </row>
    <row r="246" ht="15.75" customHeight="1">
      <c r="A246" s="117"/>
      <c r="O246" s="4"/>
    </row>
    <row r="247" ht="15.75" customHeight="1">
      <c r="A247" s="117"/>
      <c r="O247" s="4"/>
    </row>
    <row r="248" ht="15.75" customHeight="1">
      <c r="A248" s="117"/>
      <c r="O248" s="4"/>
    </row>
    <row r="249" ht="15.75" customHeight="1">
      <c r="A249" s="117"/>
      <c r="O249" s="4"/>
    </row>
    <row r="250" ht="15.75" customHeight="1">
      <c r="A250" s="117"/>
      <c r="O250" s="4"/>
    </row>
    <row r="251" ht="15.75" customHeight="1">
      <c r="A251" s="117"/>
      <c r="O251" s="4"/>
    </row>
    <row r="252" ht="15.75" customHeight="1">
      <c r="A252" s="117"/>
      <c r="O252" s="4"/>
    </row>
    <row r="253" ht="15.75" customHeight="1">
      <c r="A253" s="117"/>
      <c r="O253" s="4"/>
    </row>
    <row r="254" ht="15.75" customHeight="1">
      <c r="A254" s="117"/>
      <c r="O254" s="4"/>
    </row>
    <row r="255" ht="15.75" customHeight="1">
      <c r="A255" s="117"/>
      <c r="O255" s="4"/>
    </row>
    <row r="256" ht="15.75" customHeight="1">
      <c r="A256" s="117"/>
      <c r="O256" s="4"/>
    </row>
    <row r="257" ht="15.75" customHeight="1">
      <c r="A257" s="117"/>
      <c r="O257" s="4"/>
    </row>
    <row r="258" ht="15.75" customHeight="1">
      <c r="A258" s="117"/>
      <c r="O258" s="4"/>
    </row>
    <row r="259" ht="15.75" customHeight="1">
      <c r="A259" s="117"/>
      <c r="O259" s="4"/>
    </row>
    <row r="260" ht="15.75" customHeight="1">
      <c r="A260" s="117"/>
      <c r="O260" s="4"/>
    </row>
    <row r="261" ht="15.75" customHeight="1">
      <c r="A261" s="117"/>
      <c r="O261" s="4"/>
    </row>
    <row r="262" ht="15.75" customHeight="1">
      <c r="A262" s="117"/>
      <c r="O262" s="4"/>
    </row>
    <row r="263" ht="15.75" customHeight="1">
      <c r="A263" s="117"/>
      <c r="O263" s="4"/>
    </row>
    <row r="264" ht="15.75" customHeight="1">
      <c r="A264" s="117"/>
      <c r="O264" s="4"/>
    </row>
    <row r="265" ht="15.75" customHeight="1">
      <c r="A265" s="117"/>
      <c r="O265" s="4"/>
    </row>
    <row r="266" ht="15.75" customHeight="1">
      <c r="A266" s="117"/>
      <c r="O266" s="4"/>
    </row>
    <row r="267" ht="15.75" customHeight="1">
      <c r="A267" s="117"/>
      <c r="O267" s="4"/>
    </row>
    <row r="268" ht="15.75" customHeight="1">
      <c r="A268" s="117"/>
      <c r="O268" s="4"/>
    </row>
    <row r="269" ht="15.75" customHeight="1">
      <c r="A269" s="117"/>
      <c r="O269" s="4"/>
    </row>
    <row r="270" ht="15.75" customHeight="1">
      <c r="A270" s="117"/>
      <c r="O270" s="4"/>
    </row>
    <row r="271" ht="15.75" customHeight="1">
      <c r="A271" s="117"/>
      <c r="O271" s="4"/>
    </row>
    <row r="272" ht="15.75" customHeight="1">
      <c r="A272" s="117"/>
      <c r="O272" s="4"/>
    </row>
    <row r="273" ht="15.75" customHeight="1">
      <c r="A273" s="117"/>
      <c r="O273" s="4"/>
    </row>
    <row r="274" ht="15.75" customHeight="1">
      <c r="A274" s="117"/>
      <c r="O274" s="4"/>
    </row>
    <row r="275" ht="15.75" customHeight="1">
      <c r="A275" s="117"/>
      <c r="O275" s="4"/>
    </row>
    <row r="276" ht="15.75" customHeight="1">
      <c r="A276" s="117"/>
      <c r="O276" s="4"/>
    </row>
    <row r="277" ht="15.75" customHeight="1">
      <c r="A277" s="117"/>
      <c r="O277" s="4"/>
    </row>
    <row r="278" ht="15.75" customHeight="1">
      <c r="A278" s="117"/>
      <c r="O278" s="4"/>
    </row>
    <row r="279" ht="15.75" customHeight="1">
      <c r="A279" s="117"/>
      <c r="O279" s="4"/>
    </row>
    <row r="280" ht="15.75" customHeight="1">
      <c r="A280" s="117"/>
      <c r="O280" s="4"/>
    </row>
    <row r="281" ht="15.75" customHeight="1">
      <c r="A281" s="117"/>
      <c r="O281" s="4"/>
    </row>
    <row r="282" ht="15.75" customHeight="1">
      <c r="A282" s="117"/>
      <c r="O282" s="4"/>
    </row>
    <row r="283" ht="15.75" customHeight="1">
      <c r="A283" s="117"/>
      <c r="O283" s="4"/>
    </row>
    <row r="284" ht="15.75" customHeight="1">
      <c r="A284" s="117"/>
      <c r="O284" s="4"/>
    </row>
    <row r="285" ht="15.75" customHeight="1">
      <c r="A285" s="117"/>
      <c r="O285" s="4"/>
    </row>
    <row r="286" ht="15.75" customHeight="1">
      <c r="A286" s="117"/>
      <c r="O286" s="4"/>
    </row>
    <row r="287" ht="15.75" customHeight="1">
      <c r="A287" s="117"/>
      <c r="O287" s="4"/>
    </row>
    <row r="288" ht="15.75" customHeight="1">
      <c r="A288" s="117"/>
      <c r="O288" s="4"/>
    </row>
    <row r="289" ht="15.75" customHeight="1">
      <c r="A289" s="117"/>
      <c r="O289" s="4"/>
    </row>
    <row r="290" ht="15.75" customHeight="1">
      <c r="A290" s="117"/>
      <c r="O290" s="4"/>
    </row>
    <row r="291" ht="15.75" customHeight="1">
      <c r="A291" s="117"/>
      <c r="O291" s="4"/>
    </row>
    <row r="292" ht="15.75" customHeight="1">
      <c r="A292" s="117"/>
      <c r="O292" s="4"/>
    </row>
    <row r="293" ht="15.75" customHeight="1">
      <c r="A293" s="117"/>
      <c r="O293" s="4"/>
    </row>
    <row r="294" ht="15.75" customHeight="1">
      <c r="A294" s="117"/>
      <c r="O294" s="4"/>
    </row>
    <row r="295" ht="15.75" customHeight="1">
      <c r="A295" s="117"/>
      <c r="O295" s="4"/>
    </row>
    <row r="296" ht="15.75" customHeight="1">
      <c r="A296" s="117"/>
      <c r="O296" s="4"/>
    </row>
    <row r="297" ht="15.75" customHeight="1">
      <c r="A297" s="117"/>
      <c r="O297" s="4"/>
    </row>
    <row r="298" ht="15.75" customHeight="1">
      <c r="A298" s="117"/>
      <c r="O298" s="4"/>
    </row>
    <row r="299" ht="15.75" customHeight="1">
      <c r="A299" s="117"/>
      <c r="O299" s="4"/>
    </row>
    <row r="300" ht="15.75" customHeight="1">
      <c r="A300" s="117"/>
      <c r="O300" s="4"/>
    </row>
    <row r="301" ht="15.75" customHeight="1">
      <c r="A301" s="117"/>
      <c r="O301" s="4"/>
    </row>
    <row r="302" ht="15.75" customHeight="1">
      <c r="A302" s="117"/>
      <c r="O302" s="4"/>
    </row>
    <row r="303" ht="15.75" customHeight="1">
      <c r="A303" s="117"/>
      <c r="O303" s="4"/>
    </row>
    <row r="304" ht="15.75" customHeight="1">
      <c r="A304" s="117"/>
      <c r="O304" s="4"/>
    </row>
    <row r="305" ht="15.75" customHeight="1">
      <c r="A305" s="117"/>
      <c r="O305" s="4"/>
    </row>
    <row r="306" ht="15.75" customHeight="1">
      <c r="A306" s="117"/>
      <c r="O306" s="4"/>
    </row>
    <row r="307" ht="15.75" customHeight="1">
      <c r="A307" s="117"/>
      <c r="O307" s="4"/>
    </row>
    <row r="308" ht="15.75" customHeight="1">
      <c r="A308" s="117"/>
      <c r="O308" s="4"/>
    </row>
    <row r="309" ht="15.75" customHeight="1">
      <c r="A309" s="117"/>
      <c r="O309" s="4"/>
    </row>
    <row r="310" ht="15.75" customHeight="1">
      <c r="A310" s="117"/>
      <c r="O310" s="4"/>
    </row>
    <row r="311" ht="15.75" customHeight="1">
      <c r="A311" s="117"/>
      <c r="O311" s="4"/>
    </row>
    <row r="312" ht="15.75" customHeight="1">
      <c r="A312" s="117"/>
      <c r="O312" s="4"/>
    </row>
    <row r="313" ht="15.75" customHeight="1">
      <c r="A313" s="117"/>
      <c r="O313" s="4"/>
    </row>
    <row r="314" ht="15.75" customHeight="1">
      <c r="A314" s="117"/>
      <c r="O314" s="4"/>
    </row>
    <row r="315" ht="15.75" customHeight="1">
      <c r="A315" s="117"/>
      <c r="O315" s="4"/>
    </row>
    <row r="316" ht="15.75" customHeight="1">
      <c r="A316" s="117"/>
      <c r="O316" s="4"/>
    </row>
    <row r="317" ht="15.75" customHeight="1">
      <c r="A317" s="117"/>
      <c r="O317" s="4"/>
    </row>
    <row r="318" ht="15.75" customHeight="1">
      <c r="A318" s="117"/>
      <c r="O318" s="4"/>
    </row>
    <row r="319" ht="15.75" customHeight="1">
      <c r="A319" s="117"/>
      <c r="O319" s="4"/>
    </row>
    <row r="320" ht="15.75" customHeight="1">
      <c r="A320" s="117"/>
      <c r="O320" s="4"/>
    </row>
    <row r="321" ht="15.75" customHeight="1">
      <c r="A321" s="117"/>
      <c r="O321" s="4"/>
    </row>
    <row r="322" ht="15.75" customHeight="1">
      <c r="A322" s="117"/>
      <c r="O322" s="4"/>
    </row>
    <row r="323" ht="15.75" customHeight="1">
      <c r="A323" s="117"/>
      <c r="O323" s="4"/>
    </row>
    <row r="324" ht="15.75" customHeight="1">
      <c r="A324" s="117"/>
      <c r="O324" s="4"/>
    </row>
    <row r="325" ht="15.75" customHeight="1">
      <c r="A325" s="117"/>
      <c r="O325" s="4"/>
    </row>
    <row r="326" ht="15.75" customHeight="1">
      <c r="A326" s="117"/>
      <c r="O326" s="4"/>
    </row>
    <row r="327" ht="15.75" customHeight="1">
      <c r="A327" s="117"/>
      <c r="O327" s="4"/>
    </row>
    <row r="328" ht="15.75" customHeight="1">
      <c r="A328" s="117"/>
      <c r="O328" s="4"/>
    </row>
    <row r="329" ht="15.75" customHeight="1">
      <c r="A329" s="117"/>
      <c r="O329" s="4"/>
    </row>
    <row r="330" ht="15.75" customHeight="1">
      <c r="A330" s="117"/>
      <c r="O330" s="4"/>
    </row>
    <row r="331" ht="15.75" customHeight="1">
      <c r="A331" s="117"/>
      <c r="O331" s="4"/>
    </row>
    <row r="332" ht="15.75" customHeight="1">
      <c r="A332" s="117"/>
      <c r="O332" s="4"/>
    </row>
    <row r="333" ht="15.75" customHeight="1">
      <c r="A333" s="117"/>
      <c r="O333" s="4"/>
    </row>
    <row r="334" ht="15.75" customHeight="1">
      <c r="A334" s="117"/>
      <c r="O334" s="4"/>
    </row>
    <row r="335" ht="15.75" customHeight="1">
      <c r="A335" s="117"/>
      <c r="O335" s="4"/>
    </row>
    <row r="336" ht="15.75" customHeight="1">
      <c r="A336" s="117"/>
      <c r="O336" s="4"/>
    </row>
    <row r="337" ht="15.75" customHeight="1">
      <c r="A337" s="117"/>
      <c r="O337" s="4"/>
    </row>
    <row r="338" ht="15.75" customHeight="1">
      <c r="A338" s="117"/>
      <c r="O338" s="4"/>
    </row>
    <row r="339" ht="15.75" customHeight="1">
      <c r="A339" s="117"/>
      <c r="O339" s="4"/>
    </row>
    <row r="340" ht="15.75" customHeight="1">
      <c r="A340" s="117"/>
      <c r="O340" s="4"/>
    </row>
    <row r="341" ht="15.75" customHeight="1">
      <c r="A341" s="117"/>
      <c r="O341" s="4"/>
    </row>
    <row r="342" ht="15.75" customHeight="1">
      <c r="A342" s="117"/>
      <c r="O342" s="4"/>
    </row>
    <row r="343" ht="15.75" customHeight="1">
      <c r="A343" s="117"/>
      <c r="O343" s="4"/>
    </row>
    <row r="344" ht="15.75" customHeight="1">
      <c r="A344" s="117"/>
      <c r="O344" s="4"/>
    </row>
    <row r="345" ht="15.75" customHeight="1">
      <c r="A345" s="117"/>
      <c r="O345" s="4"/>
    </row>
    <row r="346" ht="15.75" customHeight="1">
      <c r="A346" s="117"/>
      <c r="O346" s="4"/>
    </row>
    <row r="347" ht="15.75" customHeight="1">
      <c r="A347" s="117"/>
      <c r="O347" s="4"/>
    </row>
    <row r="348" ht="15.75" customHeight="1">
      <c r="A348" s="117"/>
      <c r="O348" s="4"/>
    </row>
    <row r="349" ht="15.75" customHeight="1">
      <c r="A349" s="117"/>
      <c r="O349" s="4"/>
    </row>
    <row r="350" ht="15.75" customHeight="1">
      <c r="A350" s="117"/>
      <c r="O350" s="4"/>
    </row>
    <row r="351" ht="15.75" customHeight="1">
      <c r="A351" s="117"/>
      <c r="O351" s="4"/>
    </row>
    <row r="352" ht="15.75" customHeight="1">
      <c r="A352" s="117"/>
      <c r="O352" s="4"/>
    </row>
    <row r="353" ht="15.75" customHeight="1">
      <c r="A353" s="117"/>
      <c r="O353" s="4"/>
    </row>
    <row r="354" ht="15.75" customHeight="1">
      <c r="A354" s="117"/>
      <c r="O354" s="4"/>
    </row>
    <row r="355" ht="15.75" customHeight="1">
      <c r="A355" s="117"/>
      <c r="O355" s="4"/>
    </row>
    <row r="356" ht="15.75" customHeight="1">
      <c r="A356" s="117"/>
      <c r="O356" s="4"/>
    </row>
    <row r="357" ht="15.75" customHeight="1">
      <c r="A357" s="117"/>
      <c r="O357" s="4"/>
    </row>
    <row r="358" ht="15.75" customHeight="1">
      <c r="A358" s="117"/>
      <c r="O358" s="4"/>
    </row>
    <row r="359" ht="15.75" customHeight="1">
      <c r="A359" s="117"/>
      <c r="O359" s="4"/>
    </row>
    <row r="360" ht="15.75" customHeight="1">
      <c r="A360" s="117"/>
      <c r="O360" s="4"/>
    </row>
    <row r="361" ht="15.75" customHeight="1">
      <c r="A361" s="117"/>
      <c r="O361" s="4"/>
    </row>
    <row r="362" ht="15.75" customHeight="1">
      <c r="A362" s="117"/>
      <c r="O362" s="4"/>
    </row>
    <row r="363" ht="15.75" customHeight="1">
      <c r="A363" s="117"/>
      <c r="O363" s="4"/>
    </row>
    <row r="364" ht="15.75" customHeight="1">
      <c r="A364" s="117"/>
      <c r="O364" s="4"/>
    </row>
    <row r="365" ht="15.75" customHeight="1">
      <c r="A365" s="117"/>
      <c r="O365" s="4"/>
    </row>
    <row r="366" ht="15.75" customHeight="1">
      <c r="A366" s="117"/>
      <c r="O366" s="4"/>
    </row>
    <row r="367" ht="15.75" customHeight="1">
      <c r="A367" s="117"/>
      <c r="O367" s="4"/>
    </row>
    <row r="368" ht="15.75" customHeight="1">
      <c r="A368" s="117"/>
      <c r="O368" s="4"/>
    </row>
    <row r="369" ht="15.75" customHeight="1">
      <c r="A369" s="117"/>
      <c r="O369" s="4"/>
    </row>
    <row r="370" ht="15.75" customHeight="1">
      <c r="A370" s="117"/>
      <c r="O370" s="4"/>
    </row>
    <row r="371" ht="15.75" customHeight="1">
      <c r="A371" s="117"/>
      <c r="O371" s="4"/>
    </row>
    <row r="372" ht="15.75" customHeight="1">
      <c r="A372" s="117"/>
      <c r="O372" s="4"/>
    </row>
    <row r="373" ht="15.75" customHeight="1">
      <c r="A373" s="117"/>
      <c r="O373" s="4"/>
    </row>
    <row r="374" ht="15.75" customHeight="1">
      <c r="A374" s="117"/>
      <c r="O374" s="4"/>
    </row>
    <row r="375" ht="15.75" customHeight="1">
      <c r="A375" s="117"/>
      <c r="O375" s="4"/>
    </row>
    <row r="376" ht="15.75" customHeight="1">
      <c r="A376" s="117"/>
      <c r="O376" s="4"/>
    </row>
    <row r="377" ht="15.75" customHeight="1">
      <c r="A377" s="117"/>
      <c r="O377" s="4"/>
    </row>
    <row r="378" ht="15.75" customHeight="1">
      <c r="A378" s="117"/>
      <c r="O378" s="4"/>
    </row>
    <row r="379" ht="15.75" customHeight="1">
      <c r="A379" s="117"/>
      <c r="O379" s="4"/>
    </row>
    <row r="380" ht="15.75" customHeight="1">
      <c r="A380" s="117"/>
      <c r="O380" s="4"/>
    </row>
    <row r="381" ht="15.75" customHeight="1">
      <c r="A381" s="117"/>
      <c r="O381" s="4"/>
    </row>
    <row r="382" ht="15.75" customHeight="1">
      <c r="A382" s="117"/>
      <c r="O382" s="4"/>
    </row>
    <row r="383" ht="15.75" customHeight="1">
      <c r="A383" s="117"/>
      <c r="O383" s="4"/>
    </row>
    <row r="384" ht="15.75" customHeight="1">
      <c r="A384" s="117"/>
      <c r="O384" s="4"/>
    </row>
    <row r="385" ht="15.75" customHeight="1">
      <c r="A385" s="117"/>
      <c r="O385" s="4"/>
    </row>
    <row r="386" ht="15.75" customHeight="1">
      <c r="A386" s="117"/>
      <c r="O386" s="4"/>
    </row>
    <row r="387" ht="15.75" customHeight="1">
      <c r="A387" s="117"/>
      <c r="O387" s="4"/>
    </row>
    <row r="388" ht="15.75" customHeight="1">
      <c r="A388" s="117"/>
      <c r="O388" s="4"/>
    </row>
    <row r="389" ht="15.75" customHeight="1">
      <c r="A389" s="117"/>
      <c r="O389" s="4"/>
    </row>
    <row r="390" ht="15.75" customHeight="1">
      <c r="A390" s="117"/>
      <c r="O390" s="4"/>
    </row>
    <row r="391" ht="15.75" customHeight="1">
      <c r="A391" s="117"/>
      <c r="O391" s="4"/>
    </row>
    <row r="392" ht="15.75" customHeight="1">
      <c r="A392" s="117"/>
      <c r="O392" s="4"/>
    </row>
    <row r="393" ht="15.75" customHeight="1">
      <c r="A393" s="117"/>
      <c r="O393" s="4"/>
    </row>
    <row r="394" ht="15.75" customHeight="1">
      <c r="A394" s="117"/>
      <c r="O394" s="4"/>
    </row>
    <row r="395" ht="15.75" customHeight="1">
      <c r="A395" s="117"/>
      <c r="O395" s="4"/>
    </row>
    <row r="396" ht="15.75" customHeight="1">
      <c r="A396" s="117"/>
      <c r="O396" s="4"/>
    </row>
    <row r="397" ht="15.75" customHeight="1">
      <c r="A397" s="117"/>
      <c r="O397" s="4"/>
    </row>
    <row r="398" ht="15.75" customHeight="1">
      <c r="A398" s="117"/>
      <c r="O398" s="4"/>
    </row>
    <row r="399" ht="15.75" customHeight="1">
      <c r="A399" s="117"/>
      <c r="O399" s="4"/>
    </row>
    <row r="400" ht="15.75" customHeight="1">
      <c r="A400" s="117"/>
      <c r="O400" s="4"/>
    </row>
    <row r="401" ht="15.75" customHeight="1">
      <c r="A401" s="117"/>
      <c r="O401" s="4"/>
    </row>
    <row r="402" ht="15.75" customHeight="1">
      <c r="A402" s="117"/>
      <c r="O402" s="4"/>
    </row>
    <row r="403" ht="15.75" customHeight="1">
      <c r="A403" s="117"/>
      <c r="O403" s="4"/>
    </row>
    <row r="404" ht="15.75" customHeight="1">
      <c r="A404" s="117"/>
      <c r="O404" s="4"/>
    </row>
    <row r="405" ht="15.75" customHeight="1">
      <c r="A405" s="117"/>
      <c r="O405" s="4"/>
    </row>
    <row r="406" ht="15.75" customHeight="1">
      <c r="A406" s="117"/>
      <c r="O406" s="4"/>
    </row>
    <row r="407" ht="15.75" customHeight="1">
      <c r="A407" s="117"/>
      <c r="O407" s="4"/>
    </row>
    <row r="408" ht="15.75" customHeight="1">
      <c r="A408" s="117"/>
      <c r="O408" s="4"/>
    </row>
    <row r="409" ht="15.75" customHeight="1">
      <c r="A409" s="117"/>
      <c r="O409" s="4"/>
    </row>
    <row r="410" ht="15.75" customHeight="1">
      <c r="A410" s="117"/>
      <c r="O410" s="4"/>
    </row>
    <row r="411" ht="15.75" customHeight="1">
      <c r="A411" s="117"/>
      <c r="O411" s="4"/>
    </row>
    <row r="412" ht="15.75" customHeight="1">
      <c r="A412" s="117"/>
      <c r="O412" s="4"/>
    </row>
    <row r="413" ht="15.75" customHeight="1">
      <c r="A413" s="117"/>
      <c r="O413" s="4"/>
    </row>
    <row r="414" ht="15.75" customHeight="1">
      <c r="A414" s="117"/>
      <c r="O414" s="4"/>
    </row>
    <row r="415" ht="15.75" customHeight="1">
      <c r="A415" s="117"/>
      <c r="O415" s="4"/>
    </row>
    <row r="416" ht="15.75" customHeight="1">
      <c r="A416" s="117"/>
      <c r="O416" s="4"/>
    </row>
    <row r="417" ht="15.75" customHeight="1">
      <c r="A417" s="117"/>
      <c r="O417" s="4"/>
    </row>
    <row r="418" ht="15.75" customHeight="1">
      <c r="A418" s="117"/>
      <c r="O418" s="4"/>
    </row>
    <row r="419" ht="15.75" customHeight="1">
      <c r="A419" s="117"/>
      <c r="O419" s="4"/>
    </row>
    <row r="420" ht="15.75" customHeight="1">
      <c r="A420" s="117"/>
      <c r="O420" s="4"/>
    </row>
    <row r="421" ht="15.75" customHeight="1">
      <c r="A421" s="117"/>
      <c r="O421" s="4"/>
    </row>
    <row r="422" ht="15.75" customHeight="1">
      <c r="A422" s="117"/>
      <c r="O422" s="4"/>
    </row>
    <row r="423" ht="15.75" customHeight="1">
      <c r="A423" s="117"/>
      <c r="O423" s="4"/>
    </row>
    <row r="424" ht="15.75" customHeight="1">
      <c r="A424" s="117"/>
      <c r="O424" s="4"/>
    </row>
    <row r="425" ht="15.75" customHeight="1">
      <c r="A425" s="117"/>
      <c r="O425" s="4"/>
    </row>
    <row r="426" ht="15.75" customHeight="1">
      <c r="A426" s="117"/>
      <c r="O426" s="4"/>
    </row>
    <row r="427" ht="15.75" customHeight="1">
      <c r="A427" s="117"/>
      <c r="O427" s="4"/>
    </row>
    <row r="428" ht="15.75" customHeight="1">
      <c r="A428" s="117"/>
      <c r="O428" s="4"/>
    </row>
    <row r="429" ht="15.75" customHeight="1">
      <c r="A429" s="117"/>
      <c r="O429" s="4"/>
    </row>
    <row r="430" ht="15.75" customHeight="1">
      <c r="A430" s="117"/>
      <c r="O430" s="4"/>
    </row>
    <row r="431" ht="15.75" customHeight="1">
      <c r="A431" s="117"/>
      <c r="O431" s="4"/>
    </row>
    <row r="432" ht="15.75" customHeight="1">
      <c r="A432" s="117"/>
      <c r="O432" s="4"/>
    </row>
    <row r="433" ht="15.75" customHeight="1">
      <c r="A433" s="117"/>
      <c r="O433" s="4"/>
    </row>
    <row r="434" ht="15.75" customHeight="1">
      <c r="A434" s="117"/>
      <c r="O434" s="4"/>
    </row>
    <row r="435" ht="15.75" customHeight="1">
      <c r="A435" s="117"/>
      <c r="O435" s="4"/>
    </row>
    <row r="436" ht="15.75" customHeight="1">
      <c r="A436" s="117"/>
      <c r="O436" s="4"/>
    </row>
    <row r="437" ht="15.75" customHeight="1">
      <c r="A437" s="117"/>
      <c r="O437" s="4"/>
    </row>
    <row r="438" ht="15.75" customHeight="1">
      <c r="A438" s="117"/>
      <c r="O438" s="4"/>
    </row>
    <row r="439" ht="15.75" customHeight="1">
      <c r="A439" s="117"/>
      <c r="O439" s="4"/>
    </row>
    <row r="440" ht="15.75" customHeight="1">
      <c r="A440" s="117"/>
      <c r="O440" s="4"/>
    </row>
    <row r="441" ht="15.75" customHeight="1">
      <c r="A441" s="117"/>
      <c r="O441" s="4"/>
    </row>
    <row r="442" ht="15.75" customHeight="1">
      <c r="A442" s="117"/>
      <c r="O442" s="4"/>
    </row>
    <row r="443" ht="15.75" customHeight="1">
      <c r="A443" s="117"/>
      <c r="O443" s="4"/>
    </row>
    <row r="444" ht="15.75" customHeight="1">
      <c r="A444" s="117"/>
      <c r="O444" s="4"/>
    </row>
    <row r="445" ht="15.75" customHeight="1">
      <c r="A445" s="117"/>
      <c r="O445" s="4"/>
    </row>
    <row r="446" ht="15.75" customHeight="1">
      <c r="A446" s="117"/>
      <c r="O446" s="4"/>
    </row>
    <row r="447" ht="15.75" customHeight="1">
      <c r="A447" s="117"/>
      <c r="O447" s="4"/>
    </row>
    <row r="448" ht="15.75" customHeight="1">
      <c r="A448" s="117"/>
      <c r="O448" s="4"/>
    </row>
    <row r="449" ht="15.75" customHeight="1">
      <c r="A449" s="117"/>
      <c r="O449" s="4"/>
    </row>
    <row r="450" ht="15.75" customHeight="1">
      <c r="A450" s="117"/>
      <c r="O450" s="4"/>
    </row>
    <row r="451" ht="15.75" customHeight="1">
      <c r="A451" s="117"/>
      <c r="O451" s="4"/>
    </row>
    <row r="452" ht="15.75" customHeight="1">
      <c r="A452" s="117"/>
      <c r="O452" s="4"/>
    </row>
    <row r="453" ht="15.75" customHeight="1">
      <c r="A453" s="117"/>
      <c r="O453" s="4"/>
    </row>
    <row r="454" ht="15.75" customHeight="1">
      <c r="A454" s="117"/>
      <c r="O454" s="4"/>
    </row>
    <row r="455" ht="15.75" customHeight="1">
      <c r="A455" s="117"/>
      <c r="O455" s="4"/>
    </row>
    <row r="456" ht="15.75" customHeight="1">
      <c r="A456" s="117"/>
      <c r="O456" s="4"/>
    </row>
    <row r="457" ht="15.75" customHeight="1">
      <c r="A457" s="117"/>
      <c r="O457" s="4"/>
    </row>
    <row r="458" ht="15.75" customHeight="1">
      <c r="A458" s="117"/>
      <c r="O458" s="4"/>
    </row>
    <row r="459" ht="15.75" customHeight="1">
      <c r="A459" s="117"/>
      <c r="O459" s="4"/>
    </row>
    <row r="460" ht="15.75" customHeight="1">
      <c r="A460" s="117"/>
      <c r="O460" s="4"/>
    </row>
    <row r="461" ht="15.75" customHeight="1">
      <c r="A461" s="117"/>
      <c r="O461" s="4"/>
    </row>
    <row r="462" ht="15.75" customHeight="1">
      <c r="A462" s="117"/>
      <c r="O462" s="4"/>
    </row>
    <row r="463" ht="15.75" customHeight="1">
      <c r="A463" s="117"/>
      <c r="O463" s="4"/>
    </row>
    <row r="464" ht="15.75" customHeight="1">
      <c r="A464" s="117"/>
      <c r="O464" s="4"/>
    </row>
    <row r="465" ht="15.75" customHeight="1">
      <c r="A465" s="117"/>
      <c r="O465" s="4"/>
    </row>
    <row r="466" ht="15.75" customHeight="1">
      <c r="A466" s="117"/>
      <c r="O466" s="4"/>
    </row>
    <row r="467" ht="15.75" customHeight="1">
      <c r="A467" s="117"/>
      <c r="O467" s="4"/>
    </row>
    <row r="468" ht="15.75" customHeight="1">
      <c r="A468" s="117"/>
      <c r="O468" s="4"/>
    </row>
    <row r="469" ht="15.75" customHeight="1">
      <c r="A469" s="117"/>
      <c r="O469" s="4"/>
    </row>
    <row r="470" ht="15.75" customHeight="1">
      <c r="A470" s="117"/>
      <c r="O470" s="4"/>
    </row>
    <row r="471" ht="15.75" customHeight="1">
      <c r="A471" s="117"/>
      <c r="O471" s="4"/>
    </row>
    <row r="472" ht="15.75" customHeight="1">
      <c r="A472" s="117"/>
      <c r="O472" s="4"/>
    </row>
    <row r="473" ht="15.75" customHeight="1">
      <c r="A473" s="117"/>
      <c r="O473" s="4"/>
    </row>
    <row r="474" ht="15.75" customHeight="1">
      <c r="A474" s="117"/>
      <c r="O474" s="4"/>
    </row>
    <row r="475" ht="15.75" customHeight="1">
      <c r="A475" s="117"/>
      <c r="O475" s="4"/>
    </row>
    <row r="476" ht="15.75" customHeight="1">
      <c r="A476" s="117"/>
      <c r="O476" s="4"/>
    </row>
    <row r="477" ht="15.75" customHeight="1">
      <c r="A477" s="117"/>
      <c r="O477" s="4"/>
    </row>
    <row r="478" ht="15.75" customHeight="1">
      <c r="A478" s="117"/>
      <c r="O478" s="4"/>
    </row>
    <row r="479" ht="15.75" customHeight="1">
      <c r="A479" s="117"/>
      <c r="O479" s="4"/>
    </row>
    <row r="480" ht="15.75" customHeight="1">
      <c r="A480" s="117"/>
      <c r="O480" s="4"/>
    </row>
    <row r="481" ht="15.75" customHeight="1">
      <c r="A481" s="117"/>
      <c r="O481" s="4"/>
    </row>
    <row r="482" ht="15.75" customHeight="1">
      <c r="A482" s="117"/>
      <c r="O482" s="4"/>
    </row>
    <row r="483" ht="15.75" customHeight="1">
      <c r="A483" s="117"/>
      <c r="O483" s="4"/>
    </row>
    <row r="484" ht="15.75" customHeight="1">
      <c r="A484" s="117"/>
      <c r="O484" s="4"/>
    </row>
    <row r="485" ht="15.75" customHeight="1">
      <c r="A485" s="117"/>
      <c r="O485" s="4"/>
    </row>
    <row r="486" ht="15.75" customHeight="1">
      <c r="A486" s="117"/>
      <c r="O486" s="4"/>
    </row>
    <row r="487" ht="15.75" customHeight="1">
      <c r="A487" s="117"/>
      <c r="O487" s="4"/>
    </row>
    <row r="488" ht="15.75" customHeight="1">
      <c r="A488" s="117"/>
      <c r="O488" s="4"/>
    </row>
    <row r="489" ht="15.75" customHeight="1">
      <c r="A489" s="117"/>
      <c r="O489" s="4"/>
    </row>
    <row r="490" ht="15.75" customHeight="1">
      <c r="A490" s="117"/>
      <c r="O490" s="4"/>
    </row>
    <row r="491" ht="15.75" customHeight="1">
      <c r="A491" s="117"/>
      <c r="O491" s="4"/>
    </row>
    <row r="492" ht="15.75" customHeight="1">
      <c r="A492" s="117"/>
      <c r="O492" s="4"/>
    </row>
    <row r="493" ht="15.75" customHeight="1">
      <c r="A493" s="117"/>
      <c r="O493" s="4"/>
    </row>
    <row r="494" ht="15.75" customHeight="1">
      <c r="A494" s="117"/>
      <c r="O494" s="4"/>
    </row>
    <row r="495" ht="15.75" customHeight="1">
      <c r="A495" s="117"/>
      <c r="O495" s="4"/>
    </row>
    <row r="496" ht="15.75" customHeight="1">
      <c r="A496" s="117"/>
      <c r="O496" s="4"/>
    </row>
    <row r="497" ht="15.75" customHeight="1">
      <c r="A497" s="117"/>
      <c r="O497" s="4"/>
    </row>
    <row r="498" ht="15.75" customHeight="1">
      <c r="A498" s="117"/>
      <c r="O498" s="4"/>
    </row>
    <row r="499" ht="15.75" customHeight="1">
      <c r="A499" s="117"/>
      <c r="O499" s="4"/>
    </row>
    <row r="500" ht="15.75" customHeight="1">
      <c r="A500" s="117"/>
      <c r="O500" s="4"/>
    </row>
    <row r="501" ht="15.75" customHeight="1">
      <c r="A501" s="117"/>
      <c r="O501" s="4"/>
    </row>
    <row r="502" ht="15.75" customHeight="1">
      <c r="A502" s="117"/>
      <c r="O502" s="4"/>
    </row>
    <row r="503" ht="15.75" customHeight="1">
      <c r="A503" s="117"/>
      <c r="O503" s="4"/>
    </row>
    <row r="504" ht="15.75" customHeight="1">
      <c r="A504" s="117"/>
      <c r="O504" s="4"/>
    </row>
    <row r="505" ht="15.75" customHeight="1">
      <c r="A505" s="117"/>
      <c r="O505" s="4"/>
    </row>
    <row r="506" ht="15.75" customHeight="1">
      <c r="A506" s="117"/>
      <c r="O506" s="4"/>
    </row>
    <row r="507" ht="15.75" customHeight="1">
      <c r="A507" s="117"/>
      <c r="O507" s="4"/>
    </row>
    <row r="508" ht="15.75" customHeight="1">
      <c r="A508" s="117"/>
      <c r="O508" s="4"/>
    </row>
    <row r="509" ht="15.75" customHeight="1">
      <c r="A509" s="117"/>
      <c r="O509" s="4"/>
    </row>
    <row r="510" ht="15.75" customHeight="1">
      <c r="A510" s="117"/>
      <c r="O510" s="4"/>
    </row>
    <row r="511" ht="15.75" customHeight="1">
      <c r="A511" s="117"/>
      <c r="O511" s="4"/>
    </row>
    <row r="512" ht="15.75" customHeight="1">
      <c r="A512" s="117"/>
      <c r="O512" s="4"/>
    </row>
    <row r="513" ht="15.75" customHeight="1">
      <c r="A513" s="117"/>
      <c r="O513" s="4"/>
    </row>
    <row r="514" ht="15.75" customHeight="1">
      <c r="A514" s="117"/>
      <c r="O514" s="4"/>
    </row>
    <row r="515" ht="15.75" customHeight="1">
      <c r="A515" s="117"/>
      <c r="O515" s="4"/>
    </row>
    <row r="516" ht="15.75" customHeight="1">
      <c r="A516" s="117"/>
      <c r="O516" s="4"/>
    </row>
    <row r="517" ht="15.75" customHeight="1">
      <c r="A517" s="117"/>
      <c r="O517" s="4"/>
    </row>
    <row r="518" ht="15.75" customHeight="1">
      <c r="A518" s="117"/>
      <c r="O518" s="4"/>
    </row>
    <row r="519" ht="15.75" customHeight="1">
      <c r="A519" s="117"/>
      <c r="O519" s="4"/>
    </row>
    <row r="520" ht="15.75" customHeight="1">
      <c r="A520" s="117"/>
      <c r="O520" s="4"/>
    </row>
    <row r="521" ht="15.75" customHeight="1">
      <c r="A521" s="117"/>
      <c r="O521" s="4"/>
    </row>
    <row r="522" ht="15.75" customHeight="1">
      <c r="A522" s="117"/>
      <c r="O522" s="4"/>
    </row>
    <row r="523" ht="15.75" customHeight="1">
      <c r="A523" s="117"/>
      <c r="O523" s="4"/>
    </row>
    <row r="524" ht="15.75" customHeight="1">
      <c r="A524" s="117"/>
      <c r="O524" s="4"/>
    </row>
    <row r="525" ht="15.75" customHeight="1">
      <c r="A525" s="117"/>
      <c r="O525" s="4"/>
    </row>
    <row r="526" ht="15.75" customHeight="1">
      <c r="A526" s="117"/>
      <c r="O526" s="4"/>
    </row>
    <row r="527" ht="15.75" customHeight="1">
      <c r="A527" s="117"/>
      <c r="O527" s="4"/>
    </row>
    <row r="528" ht="15.75" customHeight="1">
      <c r="A528" s="117"/>
      <c r="O528" s="4"/>
    </row>
    <row r="529" ht="15.75" customHeight="1">
      <c r="A529" s="117"/>
      <c r="O529" s="4"/>
    </row>
    <row r="530" ht="15.75" customHeight="1">
      <c r="A530" s="117"/>
      <c r="O530" s="4"/>
    </row>
    <row r="531" ht="15.75" customHeight="1">
      <c r="A531" s="117"/>
      <c r="O531" s="4"/>
    </row>
    <row r="532" ht="15.75" customHeight="1">
      <c r="A532" s="117"/>
      <c r="O532" s="4"/>
    </row>
    <row r="533" ht="15.75" customHeight="1">
      <c r="A533" s="117"/>
      <c r="O533" s="4"/>
    </row>
    <row r="534" ht="15.75" customHeight="1">
      <c r="A534" s="117"/>
      <c r="O534" s="4"/>
    </row>
    <row r="535" ht="15.75" customHeight="1">
      <c r="A535" s="117"/>
      <c r="O535" s="4"/>
    </row>
    <row r="536" ht="15.75" customHeight="1">
      <c r="A536" s="117"/>
      <c r="O536" s="4"/>
    </row>
    <row r="537" ht="15.75" customHeight="1">
      <c r="A537" s="117"/>
      <c r="O537" s="4"/>
    </row>
    <row r="538" ht="15.75" customHeight="1">
      <c r="A538" s="117"/>
      <c r="O538" s="4"/>
    </row>
    <row r="539" ht="15.75" customHeight="1">
      <c r="A539" s="117"/>
      <c r="O539" s="4"/>
    </row>
    <row r="540" ht="15.75" customHeight="1">
      <c r="A540" s="117"/>
      <c r="O540" s="4"/>
    </row>
    <row r="541" ht="15.75" customHeight="1">
      <c r="A541" s="117"/>
      <c r="O541" s="4"/>
    </row>
    <row r="542" ht="15.75" customHeight="1">
      <c r="A542" s="117"/>
      <c r="O542" s="4"/>
    </row>
    <row r="543" ht="15.75" customHeight="1">
      <c r="A543" s="117"/>
      <c r="O543" s="4"/>
    </row>
    <row r="544" ht="15.75" customHeight="1">
      <c r="A544" s="117"/>
      <c r="O544" s="4"/>
    </row>
    <row r="545" ht="15.75" customHeight="1">
      <c r="A545" s="117"/>
      <c r="O545" s="4"/>
    </row>
    <row r="546" ht="15.75" customHeight="1">
      <c r="A546" s="117"/>
      <c r="O546" s="4"/>
    </row>
    <row r="547" ht="15.75" customHeight="1">
      <c r="A547" s="117"/>
      <c r="O547" s="4"/>
    </row>
    <row r="548" ht="15.75" customHeight="1">
      <c r="A548" s="117"/>
      <c r="O548" s="4"/>
    </row>
    <row r="549" ht="15.75" customHeight="1">
      <c r="A549" s="117"/>
      <c r="O549" s="4"/>
    </row>
    <row r="550" ht="15.75" customHeight="1">
      <c r="A550" s="117"/>
      <c r="O550" s="4"/>
    </row>
    <row r="551" ht="15.75" customHeight="1">
      <c r="A551" s="117"/>
      <c r="O551" s="4"/>
    </row>
    <row r="552" ht="15.75" customHeight="1">
      <c r="A552" s="117"/>
      <c r="O552" s="4"/>
    </row>
    <row r="553" ht="15.75" customHeight="1">
      <c r="A553" s="117"/>
      <c r="O553" s="4"/>
    </row>
    <row r="554" ht="15.75" customHeight="1">
      <c r="A554" s="117"/>
      <c r="O554" s="4"/>
    </row>
    <row r="555" ht="15.75" customHeight="1">
      <c r="A555" s="117"/>
      <c r="O555" s="4"/>
    </row>
    <row r="556" ht="15.75" customHeight="1">
      <c r="A556" s="117"/>
      <c r="O556" s="4"/>
    </row>
    <row r="557" ht="15.75" customHeight="1">
      <c r="A557" s="117"/>
      <c r="O557" s="4"/>
    </row>
    <row r="558" ht="15.75" customHeight="1">
      <c r="A558" s="117"/>
      <c r="O558" s="4"/>
    </row>
    <row r="559" ht="15.75" customHeight="1">
      <c r="A559" s="117"/>
      <c r="O559" s="4"/>
    </row>
    <row r="560" ht="15.75" customHeight="1">
      <c r="A560" s="117"/>
      <c r="O560" s="4"/>
    </row>
    <row r="561" ht="15.75" customHeight="1">
      <c r="A561" s="117"/>
      <c r="O561" s="4"/>
    </row>
    <row r="562" ht="15.75" customHeight="1">
      <c r="A562" s="117"/>
      <c r="O562" s="4"/>
    </row>
    <row r="563" ht="15.75" customHeight="1">
      <c r="A563" s="117"/>
      <c r="O563" s="4"/>
    </row>
    <row r="564" ht="15.75" customHeight="1">
      <c r="A564" s="117"/>
      <c r="O564" s="4"/>
    </row>
    <row r="565" ht="15.75" customHeight="1">
      <c r="A565" s="117"/>
      <c r="O565" s="4"/>
    </row>
    <row r="566" ht="15.75" customHeight="1">
      <c r="A566" s="117"/>
      <c r="O566" s="4"/>
    </row>
    <row r="567" ht="15.75" customHeight="1">
      <c r="A567" s="117"/>
      <c r="O567" s="4"/>
    </row>
    <row r="568" ht="15.75" customHeight="1">
      <c r="A568" s="117"/>
      <c r="O568" s="4"/>
    </row>
    <row r="569" ht="15.75" customHeight="1">
      <c r="A569" s="117"/>
      <c r="O569" s="4"/>
    </row>
    <row r="570" ht="15.75" customHeight="1">
      <c r="A570" s="117"/>
      <c r="O570" s="4"/>
    </row>
    <row r="571" ht="15.75" customHeight="1">
      <c r="A571" s="117"/>
      <c r="O571" s="4"/>
    </row>
    <row r="572" ht="15.75" customHeight="1">
      <c r="A572" s="117"/>
      <c r="O572" s="4"/>
    </row>
    <row r="573" ht="15.75" customHeight="1">
      <c r="A573" s="117"/>
      <c r="O573" s="4"/>
    </row>
    <row r="574" ht="15.75" customHeight="1">
      <c r="A574" s="117"/>
      <c r="O574" s="4"/>
    </row>
    <row r="575" ht="15.75" customHeight="1">
      <c r="A575" s="117"/>
      <c r="O575" s="4"/>
    </row>
    <row r="576" ht="15.75" customHeight="1">
      <c r="A576" s="117"/>
      <c r="O576" s="4"/>
    </row>
    <row r="577" ht="15.75" customHeight="1">
      <c r="A577" s="117"/>
      <c r="O577" s="4"/>
    </row>
    <row r="578" ht="15.75" customHeight="1">
      <c r="A578" s="117"/>
      <c r="O578" s="4"/>
    </row>
    <row r="579" ht="15.75" customHeight="1">
      <c r="A579" s="117"/>
      <c r="O579" s="4"/>
    </row>
    <row r="580" ht="15.75" customHeight="1">
      <c r="A580" s="117"/>
      <c r="O580" s="4"/>
    </row>
    <row r="581" ht="15.75" customHeight="1">
      <c r="A581" s="117"/>
      <c r="O581" s="4"/>
    </row>
    <row r="582" ht="15.75" customHeight="1">
      <c r="A582" s="117"/>
      <c r="O582" s="4"/>
    </row>
    <row r="583" ht="15.75" customHeight="1">
      <c r="A583" s="117"/>
      <c r="O583" s="4"/>
    </row>
    <row r="584" ht="15.75" customHeight="1">
      <c r="A584" s="117"/>
      <c r="O584" s="4"/>
    </row>
    <row r="585" ht="15.75" customHeight="1">
      <c r="A585" s="117"/>
      <c r="O585" s="4"/>
    </row>
    <row r="586" ht="15.75" customHeight="1">
      <c r="A586" s="117"/>
      <c r="O586" s="4"/>
    </row>
    <row r="587" ht="15.75" customHeight="1">
      <c r="A587" s="117"/>
      <c r="O587" s="4"/>
    </row>
    <row r="588" ht="15.75" customHeight="1">
      <c r="A588" s="117"/>
      <c r="O588" s="4"/>
    </row>
    <row r="589" ht="15.75" customHeight="1">
      <c r="A589" s="117"/>
      <c r="O589" s="4"/>
    </row>
    <row r="590" ht="15.75" customHeight="1">
      <c r="A590" s="117"/>
      <c r="O590" s="4"/>
    </row>
    <row r="591" ht="15.75" customHeight="1">
      <c r="A591" s="117"/>
      <c r="O591" s="4"/>
    </row>
    <row r="592" ht="15.75" customHeight="1">
      <c r="A592" s="117"/>
      <c r="O592" s="4"/>
    </row>
    <row r="593" ht="15.75" customHeight="1">
      <c r="A593" s="117"/>
      <c r="O593" s="4"/>
    </row>
    <row r="594" ht="15.75" customHeight="1">
      <c r="A594" s="117"/>
      <c r="O594" s="4"/>
    </row>
    <row r="595" ht="15.75" customHeight="1">
      <c r="A595" s="117"/>
      <c r="O595" s="4"/>
    </row>
    <row r="596" ht="15.75" customHeight="1">
      <c r="A596" s="117"/>
      <c r="O596" s="4"/>
    </row>
    <row r="597" ht="15.75" customHeight="1">
      <c r="A597" s="117"/>
      <c r="O597" s="4"/>
    </row>
    <row r="598" ht="15.75" customHeight="1">
      <c r="A598" s="117"/>
      <c r="O598" s="4"/>
    </row>
    <row r="599" ht="15.75" customHeight="1">
      <c r="A599" s="117"/>
      <c r="O599" s="4"/>
    </row>
    <row r="600" ht="15.75" customHeight="1">
      <c r="A600" s="117"/>
      <c r="O600" s="4"/>
    </row>
    <row r="601" ht="15.75" customHeight="1">
      <c r="A601" s="117"/>
      <c r="O601" s="4"/>
    </row>
    <row r="602" ht="15.75" customHeight="1">
      <c r="A602" s="117"/>
      <c r="O602" s="4"/>
    </row>
    <row r="603" ht="15.75" customHeight="1">
      <c r="A603" s="117"/>
      <c r="O603" s="4"/>
    </row>
    <row r="604" ht="15.75" customHeight="1">
      <c r="A604" s="117"/>
      <c r="O604" s="4"/>
    </row>
    <row r="605" ht="15.75" customHeight="1">
      <c r="A605" s="117"/>
      <c r="O605" s="4"/>
    </row>
    <row r="606" ht="15.75" customHeight="1">
      <c r="A606" s="117"/>
      <c r="O606" s="4"/>
    </row>
    <row r="607" ht="15.75" customHeight="1">
      <c r="A607" s="117"/>
      <c r="O607" s="4"/>
    </row>
    <row r="608" ht="15.75" customHeight="1">
      <c r="A608" s="117"/>
      <c r="O608" s="4"/>
    </row>
    <row r="609" ht="15.75" customHeight="1">
      <c r="A609" s="117"/>
      <c r="O609" s="4"/>
    </row>
    <row r="610" ht="15.75" customHeight="1">
      <c r="A610" s="117"/>
      <c r="O610" s="4"/>
    </row>
    <row r="611" ht="15.75" customHeight="1">
      <c r="A611" s="117"/>
      <c r="O611" s="4"/>
    </row>
    <row r="612" ht="15.75" customHeight="1">
      <c r="A612" s="117"/>
      <c r="O612" s="4"/>
    </row>
    <row r="613" ht="15.75" customHeight="1">
      <c r="A613" s="117"/>
      <c r="O613" s="4"/>
    </row>
    <row r="614" ht="15.75" customHeight="1">
      <c r="A614" s="117"/>
      <c r="O614" s="4"/>
    </row>
    <row r="615" ht="15.75" customHeight="1">
      <c r="A615" s="117"/>
      <c r="O615" s="4"/>
    </row>
    <row r="616" ht="15.75" customHeight="1">
      <c r="A616" s="117"/>
      <c r="O616" s="4"/>
    </row>
    <row r="617" ht="15.75" customHeight="1">
      <c r="A617" s="117"/>
      <c r="O617" s="4"/>
    </row>
    <row r="618" ht="15.75" customHeight="1">
      <c r="A618" s="117"/>
      <c r="O618" s="4"/>
    </row>
    <row r="619" ht="15.75" customHeight="1">
      <c r="A619" s="117"/>
      <c r="O619" s="4"/>
    </row>
    <row r="620" ht="15.75" customHeight="1">
      <c r="A620" s="117"/>
      <c r="O620" s="4"/>
    </row>
    <row r="621" ht="15.75" customHeight="1">
      <c r="A621" s="117"/>
      <c r="O621" s="4"/>
    </row>
    <row r="622" ht="15.75" customHeight="1">
      <c r="A622" s="117"/>
      <c r="O622" s="4"/>
    </row>
    <row r="623" ht="15.75" customHeight="1">
      <c r="A623" s="117"/>
      <c r="O623" s="4"/>
    </row>
    <row r="624" ht="15.75" customHeight="1">
      <c r="A624" s="117"/>
      <c r="O624" s="4"/>
    </row>
    <row r="625" ht="15.75" customHeight="1">
      <c r="A625" s="117"/>
      <c r="O625" s="4"/>
    </row>
    <row r="626" ht="15.75" customHeight="1">
      <c r="A626" s="117"/>
      <c r="O626" s="4"/>
    </row>
    <row r="627" ht="15.75" customHeight="1">
      <c r="A627" s="117"/>
      <c r="O627" s="4"/>
    </row>
    <row r="628" ht="15.75" customHeight="1">
      <c r="A628" s="117"/>
      <c r="O628" s="4"/>
    </row>
    <row r="629" ht="15.75" customHeight="1">
      <c r="A629" s="117"/>
      <c r="O629" s="4"/>
    </row>
    <row r="630" ht="15.75" customHeight="1">
      <c r="A630" s="117"/>
      <c r="O630" s="4"/>
    </row>
    <row r="631" ht="15.75" customHeight="1">
      <c r="A631" s="117"/>
      <c r="O631" s="4"/>
    </row>
    <row r="632" ht="15.75" customHeight="1">
      <c r="A632" s="117"/>
      <c r="O632" s="4"/>
    </row>
    <row r="633" ht="15.75" customHeight="1">
      <c r="A633" s="117"/>
      <c r="O633" s="4"/>
    </row>
    <row r="634" ht="15.75" customHeight="1">
      <c r="A634" s="117"/>
      <c r="O634" s="4"/>
    </row>
    <row r="635" ht="15.75" customHeight="1">
      <c r="A635" s="117"/>
      <c r="O635" s="4"/>
    </row>
    <row r="636" ht="15.75" customHeight="1">
      <c r="A636" s="117"/>
      <c r="O636" s="4"/>
    </row>
    <row r="637" ht="15.75" customHeight="1">
      <c r="A637" s="117"/>
      <c r="O637" s="4"/>
    </row>
    <row r="638" ht="15.75" customHeight="1">
      <c r="A638" s="117"/>
      <c r="O638" s="4"/>
    </row>
    <row r="639" ht="15.75" customHeight="1">
      <c r="A639" s="117"/>
      <c r="O639" s="4"/>
    </row>
    <row r="640" ht="15.75" customHeight="1">
      <c r="A640" s="117"/>
      <c r="O640" s="4"/>
    </row>
    <row r="641" ht="15.75" customHeight="1">
      <c r="A641" s="117"/>
      <c r="O641" s="4"/>
    </row>
    <row r="642" ht="15.75" customHeight="1">
      <c r="A642" s="117"/>
      <c r="O642" s="4"/>
    </row>
    <row r="643" ht="15.75" customHeight="1">
      <c r="A643" s="117"/>
      <c r="O643" s="4"/>
    </row>
    <row r="644" ht="15.75" customHeight="1">
      <c r="A644" s="117"/>
      <c r="O644" s="4"/>
    </row>
    <row r="645" ht="15.75" customHeight="1">
      <c r="A645" s="117"/>
      <c r="O645" s="4"/>
    </row>
    <row r="646" ht="15.75" customHeight="1">
      <c r="A646" s="117"/>
      <c r="O646" s="4"/>
    </row>
    <row r="647" ht="15.75" customHeight="1">
      <c r="A647" s="117"/>
      <c r="O647" s="4"/>
    </row>
    <row r="648" ht="15.75" customHeight="1">
      <c r="A648" s="117"/>
      <c r="O648" s="4"/>
    </row>
    <row r="649" ht="15.75" customHeight="1">
      <c r="A649" s="117"/>
      <c r="O649" s="4"/>
    </row>
    <row r="650" ht="15.75" customHeight="1">
      <c r="A650" s="117"/>
      <c r="O650" s="4"/>
    </row>
    <row r="651" ht="15.75" customHeight="1">
      <c r="A651" s="117"/>
      <c r="O651" s="4"/>
    </row>
    <row r="652" ht="15.75" customHeight="1">
      <c r="A652" s="117"/>
      <c r="O652" s="4"/>
    </row>
    <row r="653" ht="15.75" customHeight="1">
      <c r="A653" s="117"/>
      <c r="O653" s="4"/>
    </row>
    <row r="654" ht="15.75" customHeight="1">
      <c r="A654" s="117"/>
      <c r="O654" s="4"/>
    </row>
    <row r="655" ht="15.75" customHeight="1">
      <c r="A655" s="117"/>
      <c r="O655" s="4"/>
    </row>
    <row r="656" ht="15.75" customHeight="1">
      <c r="A656" s="117"/>
      <c r="O656" s="4"/>
    </row>
    <row r="657" ht="15.75" customHeight="1">
      <c r="A657" s="117"/>
      <c r="O657" s="4"/>
    </row>
    <row r="658" ht="15.75" customHeight="1">
      <c r="A658" s="117"/>
      <c r="O658" s="4"/>
    </row>
    <row r="659" ht="15.75" customHeight="1">
      <c r="A659" s="117"/>
      <c r="O659" s="4"/>
    </row>
    <row r="660" ht="15.75" customHeight="1">
      <c r="A660" s="117"/>
      <c r="O660" s="4"/>
    </row>
    <row r="661" ht="15.75" customHeight="1">
      <c r="A661" s="117"/>
      <c r="O661" s="4"/>
    </row>
    <row r="662" ht="15.75" customHeight="1">
      <c r="A662" s="117"/>
      <c r="O662" s="4"/>
    </row>
    <row r="663" ht="15.75" customHeight="1">
      <c r="A663" s="117"/>
      <c r="O663" s="4"/>
    </row>
    <row r="664" ht="15.75" customHeight="1">
      <c r="A664" s="117"/>
      <c r="O664" s="4"/>
    </row>
    <row r="665" ht="15.75" customHeight="1">
      <c r="A665" s="117"/>
      <c r="O665" s="4"/>
    </row>
    <row r="666" ht="15.75" customHeight="1">
      <c r="A666" s="117"/>
      <c r="O666" s="4"/>
    </row>
    <row r="667" ht="15.75" customHeight="1">
      <c r="A667" s="117"/>
      <c r="O667" s="4"/>
    </row>
    <row r="668" ht="15.75" customHeight="1">
      <c r="A668" s="117"/>
      <c r="O668" s="4"/>
    </row>
    <row r="669" ht="15.75" customHeight="1">
      <c r="A669" s="117"/>
      <c r="O669" s="4"/>
    </row>
    <row r="670" ht="15.75" customHeight="1">
      <c r="A670" s="117"/>
      <c r="O670" s="4"/>
    </row>
    <row r="671" ht="15.75" customHeight="1">
      <c r="A671" s="117"/>
      <c r="O671" s="4"/>
    </row>
    <row r="672" ht="15.75" customHeight="1">
      <c r="A672" s="117"/>
      <c r="O672" s="4"/>
    </row>
    <row r="673" ht="15.75" customHeight="1">
      <c r="A673" s="117"/>
      <c r="O673" s="4"/>
    </row>
    <row r="674" ht="15.75" customHeight="1">
      <c r="A674" s="117"/>
      <c r="O674" s="4"/>
    </row>
    <row r="675" ht="15.75" customHeight="1">
      <c r="A675" s="117"/>
      <c r="O675" s="4"/>
    </row>
    <row r="676" ht="15.75" customHeight="1">
      <c r="A676" s="117"/>
      <c r="O676" s="4"/>
    </row>
    <row r="677" ht="15.75" customHeight="1">
      <c r="A677" s="117"/>
      <c r="O677" s="4"/>
    </row>
    <row r="678" ht="15.75" customHeight="1">
      <c r="A678" s="117"/>
      <c r="O678" s="4"/>
    </row>
    <row r="679" ht="15.75" customHeight="1">
      <c r="A679" s="117"/>
      <c r="O679" s="4"/>
    </row>
    <row r="680" ht="15.75" customHeight="1">
      <c r="A680" s="117"/>
      <c r="O680" s="4"/>
    </row>
    <row r="681" ht="15.75" customHeight="1">
      <c r="A681" s="117"/>
      <c r="O681" s="4"/>
    </row>
    <row r="682" ht="15.75" customHeight="1">
      <c r="A682" s="117"/>
      <c r="O682" s="4"/>
    </row>
    <row r="683" ht="15.75" customHeight="1">
      <c r="A683" s="117"/>
      <c r="O683" s="4"/>
    </row>
    <row r="684" ht="15.75" customHeight="1">
      <c r="A684" s="117"/>
      <c r="O684" s="4"/>
    </row>
    <row r="685" ht="15.75" customHeight="1">
      <c r="A685" s="117"/>
      <c r="O685" s="4"/>
    </row>
    <row r="686" ht="15.75" customHeight="1">
      <c r="A686" s="117"/>
      <c r="O686" s="4"/>
    </row>
    <row r="687" ht="15.75" customHeight="1">
      <c r="A687" s="117"/>
      <c r="O687" s="4"/>
    </row>
    <row r="688" ht="15.75" customHeight="1">
      <c r="A688" s="117"/>
      <c r="O688" s="4"/>
    </row>
    <row r="689" ht="15.75" customHeight="1">
      <c r="A689" s="117"/>
      <c r="O689" s="4"/>
    </row>
    <row r="690" ht="15.75" customHeight="1">
      <c r="A690" s="117"/>
      <c r="O690" s="4"/>
    </row>
    <row r="691" ht="15.75" customHeight="1">
      <c r="A691" s="117"/>
      <c r="O691" s="4"/>
    </row>
    <row r="692" ht="15.75" customHeight="1">
      <c r="A692" s="117"/>
      <c r="O692" s="4"/>
    </row>
    <row r="693" ht="15.75" customHeight="1">
      <c r="A693" s="117"/>
      <c r="O693" s="4"/>
    </row>
    <row r="694" ht="15.75" customHeight="1">
      <c r="A694" s="117"/>
      <c r="O694" s="4"/>
    </row>
    <row r="695" ht="15.75" customHeight="1">
      <c r="A695" s="117"/>
      <c r="O695" s="4"/>
    </row>
    <row r="696" ht="15.75" customHeight="1">
      <c r="A696" s="117"/>
      <c r="O696" s="4"/>
    </row>
    <row r="697" ht="15.75" customHeight="1">
      <c r="A697" s="117"/>
      <c r="O697" s="4"/>
    </row>
    <row r="698" ht="15.75" customHeight="1">
      <c r="A698" s="117"/>
      <c r="O698" s="4"/>
    </row>
    <row r="699" ht="15.75" customHeight="1">
      <c r="A699" s="117"/>
      <c r="O699" s="4"/>
    </row>
    <row r="700" ht="15.75" customHeight="1">
      <c r="A700" s="117"/>
      <c r="O700" s="4"/>
    </row>
    <row r="701" ht="15.75" customHeight="1">
      <c r="A701" s="117"/>
      <c r="O701" s="4"/>
    </row>
    <row r="702" ht="15.75" customHeight="1">
      <c r="A702" s="117"/>
      <c r="O702" s="4"/>
    </row>
    <row r="703" ht="15.75" customHeight="1">
      <c r="A703" s="117"/>
      <c r="O703" s="4"/>
    </row>
    <row r="704" ht="15.75" customHeight="1">
      <c r="A704" s="117"/>
      <c r="O704" s="4"/>
    </row>
    <row r="705" ht="15.75" customHeight="1">
      <c r="A705" s="117"/>
      <c r="O705" s="4"/>
    </row>
    <row r="706" ht="15.75" customHeight="1">
      <c r="A706" s="117"/>
      <c r="O706" s="4"/>
    </row>
    <row r="707" ht="15.75" customHeight="1">
      <c r="A707" s="117"/>
      <c r="O707" s="4"/>
    </row>
    <row r="708" ht="15.75" customHeight="1">
      <c r="A708" s="117"/>
      <c r="O708" s="4"/>
    </row>
    <row r="709" ht="15.75" customHeight="1">
      <c r="A709" s="117"/>
      <c r="O709" s="4"/>
    </row>
    <row r="710" ht="15.75" customHeight="1">
      <c r="A710" s="117"/>
      <c r="O710" s="4"/>
    </row>
    <row r="711" ht="15.75" customHeight="1">
      <c r="A711" s="117"/>
      <c r="O711" s="4"/>
    </row>
    <row r="712" ht="15.75" customHeight="1">
      <c r="A712" s="117"/>
      <c r="O712" s="4"/>
    </row>
    <row r="713" ht="15.75" customHeight="1">
      <c r="A713" s="117"/>
      <c r="O713" s="4"/>
    </row>
    <row r="714" ht="15.75" customHeight="1">
      <c r="A714" s="117"/>
      <c r="O714" s="4"/>
    </row>
    <row r="715" ht="15.75" customHeight="1">
      <c r="A715" s="117"/>
      <c r="O715" s="4"/>
    </row>
    <row r="716" ht="15.75" customHeight="1">
      <c r="A716" s="117"/>
      <c r="O716" s="4"/>
    </row>
    <row r="717" ht="15.75" customHeight="1">
      <c r="A717" s="117"/>
      <c r="O717" s="4"/>
    </row>
    <row r="718" ht="15.75" customHeight="1">
      <c r="A718" s="117"/>
      <c r="O718" s="4"/>
    </row>
    <row r="719" ht="15.75" customHeight="1">
      <c r="A719" s="117"/>
      <c r="O719" s="4"/>
    </row>
    <row r="720" ht="15.75" customHeight="1">
      <c r="A720" s="117"/>
      <c r="O720" s="4"/>
    </row>
    <row r="721" ht="15.75" customHeight="1">
      <c r="A721" s="117"/>
      <c r="O721" s="4"/>
    </row>
    <row r="722" ht="15.75" customHeight="1">
      <c r="A722" s="117"/>
      <c r="O722" s="4"/>
    </row>
    <row r="723" ht="15.75" customHeight="1">
      <c r="A723" s="117"/>
      <c r="O723" s="4"/>
    </row>
    <row r="724" ht="15.75" customHeight="1">
      <c r="A724" s="117"/>
      <c r="O724" s="4"/>
    </row>
    <row r="725" ht="15.75" customHeight="1">
      <c r="A725" s="117"/>
      <c r="O725" s="4"/>
    </row>
    <row r="726" ht="15.75" customHeight="1">
      <c r="A726" s="117"/>
      <c r="O726" s="4"/>
    </row>
    <row r="727" ht="15.75" customHeight="1">
      <c r="A727" s="117"/>
      <c r="O727" s="4"/>
    </row>
    <row r="728" ht="15.75" customHeight="1">
      <c r="A728" s="117"/>
      <c r="O728" s="4"/>
    </row>
    <row r="729" ht="15.75" customHeight="1">
      <c r="A729" s="117"/>
      <c r="O729" s="4"/>
    </row>
    <row r="730" ht="15.75" customHeight="1">
      <c r="A730" s="117"/>
      <c r="O730" s="4"/>
    </row>
    <row r="731" ht="15.75" customHeight="1">
      <c r="A731" s="117"/>
      <c r="O731" s="4"/>
    </row>
    <row r="732" ht="15.75" customHeight="1">
      <c r="A732" s="117"/>
      <c r="O732" s="4"/>
    </row>
    <row r="733" ht="15.75" customHeight="1">
      <c r="A733" s="117"/>
      <c r="O733" s="4"/>
    </row>
    <row r="734" ht="15.75" customHeight="1">
      <c r="A734" s="117"/>
      <c r="O734" s="4"/>
    </row>
    <row r="735" ht="15.75" customHeight="1">
      <c r="A735" s="117"/>
      <c r="O735" s="4"/>
    </row>
    <row r="736" ht="15.75" customHeight="1">
      <c r="A736" s="117"/>
      <c r="O736" s="4"/>
    </row>
    <row r="737" ht="15.75" customHeight="1">
      <c r="A737" s="117"/>
      <c r="O737" s="4"/>
    </row>
    <row r="738" ht="15.75" customHeight="1">
      <c r="A738" s="117"/>
      <c r="O738" s="4"/>
    </row>
    <row r="739" ht="15.75" customHeight="1">
      <c r="A739" s="117"/>
      <c r="O739" s="4"/>
    </row>
    <row r="740" ht="15.75" customHeight="1">
      <c r="A740" s="117"/>
      <c r="O740" s="4"/>
    </row>
    <row r="741" ht="15.75" customHeight="1">
      <c r="A741" s="117"/>
      <c r="O741" s="4"/>
    </row>
    <row r="742" ht="15.75" customHeight="1">
      <c r="A742" s="117"/>
      <c r="O742" s="4"/>
    </row>
    <row r="743" ht="15.75" customHeight="1">
      <c r="A743" s="117"/>
      <c r="O743" s="4"/>
    </row>
    <row r="744" ht="15.75" customHeight="1">
      <c r="A744" s="117"/>
      <c r="O744" s="4"/>
    </row>
    <row r="745" ht="15.75" customHeight="1">
      <c r="A745" s="117"/>
      <c r="O745" s="4"/>
    </row>
    <row r="746" ht="15.75" customHeight="1">
      <c r="A746" s="117"/>
      <c r="O746" s="4"/>
    </row>
    <row r="747" ht="15.75" customHeight="1">
      <c r="A747" s="117"/>
      <c r="O747" s="4"/>
    </row>
    <row r="748" ht="15.75" customHeight="1">
      <c r="A748" s="117"/>
      <c r="O748" s="4"/>
    </row>
    <row r="749" ht="15.75" customHeight="1">
      <c r="A749" s="117"/>
      <c r="O749" s="4"/>
    </row>
    <row r="750" ht="15.75" customHeight="1">
      <c r="A750" s="117"/>
      <c r="O750" s="4"/>
    </row>
    <row r="751" ht="15.75" customHeight="1">
      <c r="A751" s="117"/>
      <c r="O751" s="4"/>
    </row>
    <row r="752" ht="15.75" customHeight="1">
      <c r="A752" s="117"/>
      <c r="O752" s="4"/>
    </row>
    <row r="753" ht="15.75" customHeight="1">
      <c r="A753" s="117"/>
      <c r="O753" s="4"/>
    </row>
    <row r="754" ht="15.75" customHeight="1">
      <c r="A754" s="117"/>
      <c r="O754" s="4"/>
    </row>
    <row r="755" ht="15.75" customHeight="1">
      <c r="A755" s="117"/>
      <c r="O755" s="4"/>
    </row>
    <row r="756" ht="15.75" customHeight="1">
      <c r="A756" s="117"/>
      <c r="O756" s="4"/>
    </row>
    <row r="757" ht="15.75" customHeight="1">
      <c r="A757" s="117"/>
      <c r="O757" s="4"/>
    </row>
    <row r="758" ht="15.75" customHeight="1">
      <c r="A758" s="117"/>
      <c r="O758" s="4"/>
    </row>
    <row r="759" ht="15.75" customHeight="1">
      <c r="A759" s="117"/>
      <c r="O759" s="4"/>
    </row>
    <row r="760" ht="15.75" customHeight="1">
      <c r="A760" s="117"/>
      <c r="O760" s="4"/>
    </row>
    <row r="761" ht="15.75" customHeight="1">
      <c r="A761" s="117"/>
      <c r="O761" s="4"/>
    </row>
    <row r="762" ht="15.75" customHeight="1">
      <c r="A762" s="117"/>
      <c r="O762" s="4"/>
    </row>
    <row r="763" ht="15.75" customHeight="1">
      <c r="A763" s="117"/>
      <c r="O763" s="4"/>
    </row>
    <row r="764" ht="15.75" customHeight="1">
      <c r="A764" s="117"/>
      <c r="O764" s="4"/>
    </row>
    <row r="765" ht="15.75" customHeight="1">
      <c r="A765" s="117"/>
      <c r="O765" s="4"/>
    </row>
    <row r="766" ht="15.75" customHeight="1">
      <c r="A766" s="117"/>
      <c r="O766" s="4"/>
    </row>
    <row r="767" ht="15.75" customHeight="1">
      <c r="A767" s="117"/>
      <c r="O767" s="4"/>
    </row>
    <row r="768" ht="15.75" customHeight="1">
      <c r="A768" s="117"/>
      <c r="O768" s="4"/>
    </row>
    <row r="769" ht="15.75" customHeight="1">
      <c r="A769" s="117"/>
      <c r="O769" s="4"/>
    </row>
    <row r="770" ht="15.75" customHeight="1">
      <c r="A770" s="117"/>
      <c r="O770" s="4"/>
    </row>
    <row r="771" ht="15.75" customHeight="1">
      <c r="A771" s="117"/>
      <c r="O771" s="4"/>
    </row>
    <row r="772" ht="15.75" customHeight="1">
      <c r="A772" s="117"/>
      <c r="O772" s="4"/>
    </row>
    <row r="773" ht="15.75" customHeight="1">
      <c r="A773" s="117"/>
      <c r="O773" s="4"/>
    </row>
    <row r="774" ht="15.75" customHeight="1">
      <c r="A774" s="117"/>
      <c r="O774" s="4"/>
    </row>
    <row r="775" ht="15.75" customHeight="1">
      <c r="A775" s="117"/>
      <c r="O775" s="4"/>
    </row>
    <row r="776" ht="15.75" customHeight="1">
      <c r="A776" s="117"/>
      <c r="O776" s="4"/>
    </row>
    <row r="777" ht="15.75" customHeight="1">
      <c r="A777" s="117"/>
      <c r="O777" s="4"/>
    </row>
    <row r="778" ht="15.75" customHeight="1">
      <c r="A778" s="117"/>
      <c r="O778" s="4"/>
    </row>
    <row r="779" ht="15.75" customHeight="1">
      <c r="A779" s="117"/>
      <c r="O779" s="4"/>
    </row>
    <row r="780" ht="15.75" customHeight="1">
      <c r="A780" s="117"/>
      <c r="O780" s="4"/>
    </row>
    <row r="781" ht="15.75" customHeight="1">
      <c r="A781" s="117"/>
      <c r="O781" s="4"/>
    </row>
    <row r="782" ht="15.75" customHeight="1">
      <c r="A782" s="117"/>
      <c r="O782" s="4"/>
    </row>
    <row r="783" ht="15.75" customHeight="1">
      <c r="A783" s="117"/>
      <c r="O783" s="4"/>
    </row>
    <row r="784" ht="15.75" customHeight="1">
      <c r="A784" s="117"/>
      <c r="O784" s="4"/>
    </row>
    <row r="785" ht="15.75" customHeight="1">
      <c r="A785" s="117"/>
      <c r="O785" s="4"/>
    </row>
    <row r="786" ht="15.75" customHeight="1">
      <c r="A786" s="117"/>
      <c r="O786" s="4"/>
    </row>
    <row r="787" ht="15.75" customHeight="1">
      <c r="A787" s="117"/>
      <c r="O787" s="4"/>
    </row>
    <row r="788" ht="15.75" customHeight="1">
      <c r="A788" s="117"/>
      <c r="O788" s="4"/>
    </row>
    <row r="789" ht="15.75" customHeight="1">
      <c r="A789" s="117"/>
      <c r="O789" s="4"/>
    </row>
    <row r="790" ht="15.75" customHeight="1">
      <c r="A790" s="117"/>
      <c r="O790" s="4"/>
    </row>
    <row r="791" ht="15.75" customHeight="1">
      <c r="A791" s="117"/>
      <c r="O791" s="4"/>
    </row>
    <row r="792" ht="15.75" customHeight="1">
      <c r="A792" s="117"/>
      <c r="O792" s="4"/>
    </row>
    <row r="793" ht="15.75" customHeight="1">
      <c r="A793" s="117"/>
      <c r="O793" s="4"/>
    </row>
    <row r="794" ht="15.75" customHeight="1">
      <c r="A794" s="117"/>
      <c r="O794" s="4"/>
    </row>
    <row r="795" ht="15.75" customHeight="1">
      <c r="A795" s="117"/>
      <c r="O795" s="4"/>
    </row>
    <row r="796" ht="15.75" customHeight="1">
      <c r="A796" s="117"/>
      <c r="O796" s="4"/>
    </row>
    <row r="797" ht="15.75" customHeight="1">
      <c r="A797" s="117"/>
      <c r="O797" s="4"/>
    </row>
    <row r="798" ht="15.75" customHeight="1">
      <c r="A798" s="117"/>
      <c r="O798" s="4"/>
    </row>
    <row r="799" ht="15.75" customHeight="1">
      <c r="A799" s="117"/>
      <c r="O799" s="4"/>
    </row>
    <row r="800" ht="15.75" customHeight="1">
      <c r="A800" s="117"/>
      <c r="O800" s="4"/>
    </row>
    <row r="801" ht="15.75" customHeight="1">
      <c r="A801" s="117"/>
      <c r="O801" s="4"/>
    </row>
    <row r="802" ht="15.75" customHeight="1">
      <c r="A802" s="117"/>
      <c r="O802" s="4"/>
    </row>
    <row r="803" ht="15.75" customHeight="1">
      <c r="A803" s="117"/>
      <c r="O803" s="4"/>
    </row>
    <row r="804" ht="15.75" customHeight="1">
      <c r="A804" s="117"/>
      <c r="O804" s="4"/>
    </row>
    <row r="805" ht="15.75" customHeight="1">
      <c r="A805" s="117"/>
      <c r="O805" s="4"/>
    </row>
    <row r="806" ht="15.75" customHeight="1">
      <c r="A806" s="117"/>
      <c r="O806" s="4"/>
    </row>
    <row r="807" ht="15.75" customHeight="1">
      <c r="A807" s="117"/>
      <c r="O807" s="4"/>
    </row>
    <row r="808" ht="15.75" customHeight="1">
      <c r="A808" s="117"/>
      <c r="O808" s="4"/>
    </row>
    <row r="809" ht="15.75" customHeight="1">
      <c r="A809" s="117"/>
      <c r="O809" s="4"/>
    </row>
    <row r="810" ht="15.75" customHeight="1">
      <c r="A810" s="117"/>
      <c r="O810" s="4"/>
    </row>
    <row r="811" ht="15.75" customHeight="1">
      <c r="A811" s="117"/>
      <c r="O811" s="4"/>
    </row>
    <row r="812" ht="15.75" customHeight="1">
      <c r="A812" s="117"/>
      <c r="O812" s="4"/>
    </row>
    <row r="813" ht="15.75" customHeight="1">
      <c r="A813" s="117"/>
      <c r="O813" s="4"/>
    </row>
    <row r="814" ht="15.75" customHeight="1">
      <c r="A814" s="117"/>
      <c r="O814" s="4"/>
    </row>
    <row r="815" ht="15.75" customHeight="1">
      <c r="A815" s="117"/>
      <c r="O815" s="4"/>
    </row>
    <row r="816" ht="15.75" customHeight="1">
      <c r="A816" s="117"/>
      <c r="O816" s="4"/>
    </row>
    <row r="817" ht="15.75" customHeight="1">
      <c r="A817" s="117"/>
      <c r="O817" s="4"/>
    </row>
    <row r="818" ht="15.75" customHeight="1">
      <c r="A818" s="117"/>
      <c r="O818" s="4"/>
    </row>
    <row r="819" ht="15.75" customHeight="1">
      <c r="A819" s="117"/>
      <c r="O819" s="4"/>
    </row>
    <row r="820" ht="15.75" customHeight="1">
      <c r="A820" s="117"/>
      <c r="O820" s="4"/>
    </row>
    <row r="821" ht="15.75" customHeight="1">
      <c r="A821" s="117"/>
      <c r="O821" s="4"/>
    </row>
    <row r="822" ht="15.75" customHeight="1">
      <c r="A822" s="117"/>
      <c r="O822" s="4"/>
    </row>
    <row r="823" ht="15.75" customHeight="1">
      <c r="A823" s="117"/>
      <c r="O823" s="4"/>
    </row>
    <row r="824" ht="15.75" customHeight="1">
      <c r="A824" s="117"/>
      <c r="O824" s="4"/>
    </row>
    <row r="825" ht="15.75" customHeight="1">
      <c r="A825" s="117"/>
      <c r="O825" s="4"/>
    </row>
    <row r="826" ht="15.75" customHeight="1">
      <c r="A826" s="117"/>
      <c r="O826" s="4"/>
    </row>
    <row r="827" ht="15.75" customHeight="1">
      <c r="A827" s="117"/>
      <c r="O827" s="4"/>
    </row>
    <row r="828" ht="15.75" customHeight="1">
      <c r="A828" s="117"/>
      <c r="O828" s="4"/>
    </row>
    <row r="829" ht="15.75" customHeight="1">
      <c r="A829" s="117"/>
      <c r="O829" s="4"/>
    </row>
    <row r="830" ht="15.75" customHeight="1">
      <c r="A830" s="117"/>
      <c r="O830" s="4"/>
    </row>
    <row r="831" ht="15.75" customHeight="1">
      <c r="A831" s="117"/>
      <c r="O831" s="4"/>
    </row>
    <row r="832" ht="15.75" customHeight="1">
      <c r="A832" s="117"/>
      <c r="O832" s="4"/>
    </row>
    <row r="833" ht="15.75" customHeight="1">
      <c r="A833" s="117"/>
      <c r="O833" s="4"/>
    </row>
    <row r="834" ht="15.75" customHeight="1">
      <c r="A834" s="117"/>
      <c r="O834" s="4"/>
    </row>
    <row r="835" ht="15.75" customHeight="1">
      <c r="A835" s="117"/>
      <c r="O835" s="4"/>
    </row>
    <row r="836" ht="15.75" customHeight="1">
      <c r="A836" s="117"/>
      <c r="O836" s="4"/>
    </row>
    <row r="837" ht="15.75" customHeight="1">
      <c r="A837" s="117"/>
      <c r="O837" s="4"/>
    </row>
    <row r="838" ht="15.75" customHeight="1">
      <c r="A838" s="117"/>
      <c r="O838" s="4"/>
    </row>
    <row r="839" ht="15.75" customHeight="1">
      <c r="A839" s="117"/>
      <c r="O839" s="4"/>
    </row>
    <row r="840" ht="15.75" customHeight="1">
      <c r="A840" s="117"/>
      <c r="O840" s="4"/>
    </row>
    <row r="841" ht="15.75" customHeight="1">
      <c r="A841" s="117"/>
      <c r="O841" s="4"/>
    </row>
    <row r="842" ht="15.75" customHeight="1">
      <c r="A842" s="117"/>
      <c r="O842" s="4"/>
    </row>
    <row r="843" ht="15.75" customHeight="1">
      <c r="A843" s="117"/>
      <c r="O843" s="4"/>
    </row>
    <row r="844" ht="15.75" customHeight="1">
      <c r="A844" s="117"/>
      <c r="O844" s="4"/>
    </row>
    <row r="845" ht="15.75" customHeight="1">
      <c r="A845" s="117"/>
      <c r="O845" s="4"/>
    </row>
    <row r="846" ht="15.75" customHeight="1">
      <c r="A846" s="117"/>
      <c r="O846" s="4"/>
    </row>
    <row r="847" ht="15.75" customHeight="1">
      <c r="A847" s="117"/>
      <c r="O847" s="4"/>
    </row>
    <row r="848" ht="15.75" customHeight="1">
      <c r="A848" s="117"/>
      <c r="O848" s="4"/>
    </row>
    <row r="849" ht="15.75" customHeight="1">
      <c r="A849" s="117"/>
      <c r="O849" s="4"/>
    </row>
    <row r="850" ht="15.75" customHeight="1">
      <c r="A850" s="117"/>
      <c r="O850" s="4"/>
    </row>
    <row r="851" ht="15.75" customHeight="1">
      <c r="A851" s="117"/>
      <c r="O851" s="4"/>
    </row>
    <row r="852" ht="15.75" customHeight="1">
      <c r="A852" s="117"/>
      <c r="O852" s="4"/>
    </row>
    <row r="853" ht="15.75" customHeight="1">
      <c r="A853" s="117"/>
      <c r="O853" s="4"/>
    </row>
    <row r="854" ht="15.75" customHeight="1">
      <c r="A854" s="117"/>
      <c r="O854" s="4"/>
    </row>
    <row r="855" ht="15.75" customHeight="1">
      <c r="A855" s="117"/>
      <c r="O855" s="4"/>
    </row>
    <row r="856" ht="15.75" customHeight="1">
      <c r="A856" s="117"/>
      <c r="O856" s="4"/>
    </row>
    <row r="857" ht="15.75" customHeight="1">
      <c r="A857" s="117"/>
      <c r="O857" s="4"/>
    </row>
    <row r="858" ht="15.75" customHeight="1">
      <c r="A858" s="117"/>
      <c r="O858" s="4"/>
    </row>
    <row r="859" ht="15.75" customHeight="1">
      <c r="A859" s="117"/>
      <c r="O859" s="4"/>
    </row>
    <row r="860" ht="15.75" customHeight="1">
      <c r="A860" s="117"/>
      <c r="O860" s="4"/>
    </row>
    <row r="861" ht="15.75" customHeight="1">
      <c r="A861" s="117"/>
      <c r="O861" s="4"/>
    </row>
    <row r="862" ht="15.75" customHeight="1">
      <c r="A862" s="117"/>
      <c r="O862" s="4"/>
    </row>
    <row r="863" ht="15.75" customHeight="1">
      <c r="A863" s="117"/>
      <c r="O863" s="4"/>
    </row>
    <row r="864" ht="15.75" customHeight="1">
      <c r="A864" s="117"/>
      <c r="O864" s="4"/>
    </row>
    <row r="865" ht="15.75" customHeight="1">
      <c r="A865" s="117"/>
      <c r="O865" s="4"/>
    </row>
    <row r="866" ht="15.75" customHeight="1">
      <c r="A866" s="117"/>
      <c r="O866" s="4"/>
    </row>
    <row r="867" ht="15.75" customHeight="1">
      <c r="A867" s="117"/>
      <c r="O867" s="4"/>
    </row>
    <row r="868" ht="15.75" customHeight="1">
      <c r="A868" s="117"/>
      <c r="O868" s="4"/>
    </row>
    <row r="869" ht="15.75" customHeight="1">
      <c r="A869" s="117"/>
      <c r="O869" s="4"/>
    </row>
    <row r="870" ht="15.75" customHeight="1">
      <c r="A870" s="117"/>
      <c r="O870" s="4"/>
    </row>
    <row r="871" ht="15.75" customHeight="1">
      <c r="A871" s="117"/>
      <c r="O871" s="4"/>
    </row>
    <row r="872" ht="15.75" customHeight="1">
      <c r="A872" s="117"/>
      <c r="O872" s="4"/>
    </row>
    <row r="873" ht="15.75" customHeight="1">
      <c r="A873" s="117"/>
      <c r="O873" s="4"/>
    </row>
    <row r="874" ht="15.75" customHeight="1">
      <c r="A874" s="117"/>
      <c r="O874" s="4"/>
    </row>
    <row r="875" ht="15.75" customHeight="1">
      <c r="A875" s="117"/>
      <c r="O875" s="4"/>
    </row>
    <row r="876" ht="15.75" customHeight="1">
      <c r="A876" s="117"/>
      <c r="O876" s="4"/>
    </row>
    <row r="877" ht="15.75" customHeight="1">
      <c r="A877" s="117"/>
      <c r="O877" s="4"/>
    </row>
    <row r="878" ht="15.75" customHeight="1">
      <c r="A878" s="117"/>
      <c r="O878" s="4"/>
    </row>
    <row r="879" ht="15.75" customHeight="1">
      <c r="A879" s="117"/>
      <c r="O879" s="4"/>
    </row>
    <row r="880" ht="15.75" customHeight="1">
      <c r="A880" s="117"/>
      <c r="O880" s="4"/>
    </row>
    <row r="881" ht="15.75" customHeight="1">
      <c r="A881" s="117"/>
      <c r="O881" s="4"/>
    </row>
    <row r="882" ht="15.75" customHeight="1">
      <c r="A882" s="117"/>
      <c r="O882" s="4"/>
    </row>
    <row r="883" ht="15.75" customHeight="1">
      <c r="A883" s="117"/>
      <c r="O883" s="4"/>
    </row>
    <row r="884" ht="15.75" customHeight="1">
      <c r="A884" s="117"/>
      <c r="O884" s="4"/>
    </row>
    <row r="885" ht="15.75" customHeight="1">
      <c r="A885" s="117"/>
      <c r="O885" s="4"/>
    </row>
    <row r="886" ht="15.75" customHeight="1">
      <c r="A886" s="117"/>
      <c r="O886" s="4"/>
    </row>
    <row r="887" ht="15.75" customHeight="1">
      <c r="A887" s="117"/>
      <c r="O887" s="4"/>
    </row>
    <row r="888" ht="15.75" customHeight="1">
      <c r="A888" s="117"/>
      <c r="O888" s="4"/>
    </row>
    <row r="889" ht="15.75" customHeight="1">
      <c r="A889" s="117"/>
      <c r="O889" s="4"/>
    </row>
    <row r="890" ht="15.75" customHeight="1">
      <c r="A890" s="117"/>
      <c r="O890" s="4"/>
    </row>
    <row r="891" ht="15.75" customHeight="1">
      <c r="A891" s="117"/>
      <c r="O891" s="4"/>
    </row>
    <row r="892" ht="15.75" customHeight="1">
      <c r="A892" s="117"/>
      <c r="O892" s="4"/>
    </row>
    <row r="893" ht="15.75" customHeight="1">
      <c r="A893" s="117"/>
      <c r="O893" s="4"/>
    </row>
    <row r="894" ht="15.75" customHeight="1">
      <c r="A894" s="117"/>
      <c r="O894" s="4"/>
    </row>
    <row r="895" ht="15.75" customHeight="1">
      <c r="A895" s="117"/>
      <c r="O895" s="4"/>
    </row>
    <row r="896" ht="15.75" customHeight="1">
      <c r="A896" s="117"/>
      <c r="O896" s="4"/>
    </row>
    <row r="897" ht="15.75" customHeight="1">
      <c r="A897" s="117"/>
      <c r="O897" s="4"/>
    </row>
    <row r="898" ht="15.75" customHeight="1">
      <c r="A898" s="117"/>
      <c r="O898" s="4"/>
    </row>
    <row r="899" ht="15.75" customHeight="1">
      <c r="A899" s="117"/>
      <c r="O899" s="4"/>
    </row>
    <row r="900" ht="15.75" customHeight="1">
      <c r="A900" s="117"/>
      <c r="O900" s="4"/>
    </row>
    <row r="901" ht="15.75" customHeight="1">
      <c r="A901" s="117"/>
      <c r="O901" s="4"/>
    </row>
    <row r="902" ht="15.75" customHeight="1">
      <c r="A902" s="117"/>
      <c r="O902" s="4"/>
    </row>
    <row r="903" ht="15.75" customHeight="1">
      <c r="A903" s="117"/>
      <c r="O903" s="4"/>
    </row>
    <row r="904" ht="15.75" customHeight="1">
      <c r="A904" s="117"/>
      <c r="O904" s="4"/>
    </row>
    <row r="905" ht="15.75" customHeight="1">
      <c r="A905" s="117"/>
      <c r="O905" s="4"/>
    </row>
    <row r="906" ht="15.75" customHeight="1">
      <c r="A906" s="117"/>
      <c r="O906" s="4"/>
    </row>
    <row r="907" ht="15.75" customHeight="1">
      <c r="A907" s="117"/>
      <c r="O907" s="4"/>
    </row>
    <row r="908" ht="15.75" customHeight="1">
      <c r="A908" s="117"/>
      <c r="O908" s="4"/>
    </row>
    <row r="909" ht="15.75" customHeight="1">
      <c r="A909" s="117"/>
      <c r="O909" s="4"/>
    </row>
    <row r="910" ht="15.75" customHeight="1">
      <c r="A910" s="117"/>
      <c r="O910" s="4"/>
    </row>
    <row r="911" ht="15.75" customHeight="1">
      <c r="A911" s="117"/>
      <c r="O911" s="4"/>
    </row>
    <row r="912" ht="15.75" customHeight="1">
      <c r="A912" s="117"/>
      <c r="O912" s="4"/>
    </row>
    <row r="913" ht="15.75" customHeight="1">
      <c r="A913" s="117"/>
      <c r="O913" s="4"/>
    </row>
    <row r="914" ht="15.75" customHeight="1">
      <c r="A914" s="117"/>
      <c r="O914" s="4"/>
    </row>
    <row r="915" ht="15.75" customHeight="1">
      <c r="A915" s="117"/>
      <c r="O915" s="4"/>
    </row>
    <row r="916" ht="15.75" customHeight="1">
      <c r="A916" s="117"/>
      <c r="O916" s="4"/>
    </row>
    <row r="917" ht="15.75" customHeight="1">
      <c r="A917" s="117"/>
      <c r="O917" s="4"/>
    </row>
    <row r="918" ht="15.75" customHeight="1">
      <c r="A918" s="117"/>
      <c r="O918" s="4"/>
    </row>
    <row r="919" ht="15.75" customHeight="1">
      <c r="A919" s="117"/>
      <c r="O919" s="4"/>
    </row>
    <row r="920" ht="15.75" customHeight="1">
      <c r="A920" s="117"/>
      <c r="O920" s="4"/>
    </row>
    <row r="921" ht="15.75" customHeight="1">
      <c r="A921" s="117"/>
      <c r="O921" s="4"/>
    </row>
    <row r="922" ht="15.75" customHeight="1">
      <c r="A922" s="117"/>
      <c r="O922" s="4"/>
    </row>
    <row r="923" ht="15.75" customHeight="1">
      <c r="A923" s="117"/>
      <c r="O923" s="4"/>
    </row>
    <row r="924" ht="15.75" customHeight="1">
      <c r="A924" s="117"/>
      <c r="O924" s="4"/>
    </row>
    <row r="925" ht="15.75" customHeight="1">
      <c r="A925" s="117"/>
      <c r="O925" s="4"/>
    </row>
    <row r="926" ht="15.75" customHeight="1">
      <c r="A926" s="117"/>
      <c r="O926" s="4"/>
    </row>
    <row r="927" ht="15.75" customHeight="1">
      <c r="A927" s="117"/>
      <c r="O927" s="4"/>
    </row>
    <row r="928" ht="15.75" customHeight="1">
      <c r="A928" s="117"/>
      <c r="O928" s="4"/>
    </row>
    <row r="929" ht="15.75" customHeight="1">
      <c r="A929" s="117"/>
      <c r="O929" s="4"/>
    </row>
    <row r="930" ht="15.75" customHeight="1">
      <c r="A930" s="117"/>
      <c r="O930" s="4"/>
    </row>
    <row r="931" ht="15.75" customHeight="1">
      <c r="A931" s="117"/>
      <c r="O931" s="4"/>
    </row>
    <row r="932" ht="15.75" customHeight="1">
      <c r="A932" s="117"/>
      <c r="O932" s="4"/>
    </row>
    <row r="933" ht="15.75" customHeight="1">
      <c r="A933" s="117"/>
      <c r="O933" s="4"/>
    </row>
    <row r="934" ht="15.75" customHeight="1">
      <c r="A934" s="117"/>
      <c r="O934" s="4"/>
    </row>
    <row r="935" ht="15.75" customHeight="1">
      <c r="A935" s="117"/>
      <c r="O935" s="4"/>
    </row>
    <row r="936" ht="15.75" customHeight="1">
      <c r="A936" s="117"/>
      <c r="O936" s="4"/>
    </row>
    <row r="937" ht="15.75" customHeight="1">
      <c r="A937" s="117"/>
      <c r="O937" s="4"/>
    </row>
    <row r="938" ht="15.75" customHeight="1">
      <c r="A938" s="117"/>
      <c r="O938" s="4"/>
    </row>
    <row r="939" ht="15.75" customHeight="1">
      <c r="A939" s="117"/>
      <c r="O939" s="4"/>
    </row>
    <row r="940" ht="15.75" customHeight="1">
      <c r="A940" s="117"/>
      <c r="O940" s="4"/>
    </row>
    <row r="941" ht="15.75" customHeight="1">
      <c r="A941" s="117"/>
      <c r="O941" s="4"/>
    </row>
    <row r="942" ht="15.75" customHeight="1">
      <c r="A942" s="117"/>
      <c r="O942" s="4"/>
    </row>
    <row r="943" ht="15.75" customHeight="1">
      <c r="A943" s="117"/>
      <c r="O943" s="4"/>
    </row>
    <row r="944" ht="15.75" customHeight="1">
      <c r="A944" s="117"/>
      <c r="O944" s="4"/>
    </row>
    <row r="945" ht="15.75" customHeight="1">
      <c r="A945" s="117"/>
      <c r="O945" s="4"/>
    </row>
    <row r="946" ht="15.75" customHeight="1">
      <c r="A946" s="117"/>
      <c r="O946" s="4"/>
    </row>
    <row r="947" ht="15.75" customHeight="1">
      <c r="A947" s="117"/>
      <c r="O947" s="4"/>
    </row>
    <row r="948" ht="15.75" customHeight="1">
      <c r="A948" s="117"/>
      <c r="O948" s="4"/>
    </row>
    <row r="949" ht="15.75" customHeight="1">
      <c r="A949" s="117"/>
      <c r="O949" s="4"/>
    </row>
    <row r="950" ht="15.75" customHeight="1">
      <c r="A950" s="117"/>
      <c r="O950" s="4"/>
    </row>
    <row r="951" ht="15.75" customHeight="1">
      <c r="A951" s="117"/>
      <c r="O951" s="4"/>
    </row>
    <row r="952" ht="15.75" customHeight="1">
      <c r="A952" s="117"/>
      <c r="O952" s="4"/>
    </row>
    <row r="953" ht="15.75" customHeight="1">
      <c r="A953" s="117"/>
      <c r="O953" s="4"/>
    </row>
    <row r="954" ht="15.75" customHeight="1">
      <c r="A954" s="117"/>
      <c r="O954" s="4"/>
    </row>
    <row r="955" ht="15.75" customHeight="1">
      <c r="A955" s="117"/>
      <c r="O955" s="4"/>
    </row>
    <row r="956" ht="15.75" customHeight="1">
      <c r="A956" s="117"/>
      <c r="O956" s="4"/>
    </row>
    <row r="957" ht="15.75" customHeight="1">
      <c r="A957" s="117"/>
      <c r="O957" s="4"/>
    </row>
    <row r="958" ht="15.75" customHeight="1">
      <c r="A958" s="117"/>
      <c r="O958" s="4"/>
    </row>
    <row r="959" ht="15.75" customHeight="1">
      <c r="A959" s="117"/>
      <c r="O959" s="4"/>
    </row>
    <row r="960" ht="15.75" customHeight="1">
      <c r="A960" s="117"/>
      <c r="O960" s="4"/>
    </row>
    <row r="961" ht="15.75" customHeight="1">
      <c r="A961" s="117"/>
      <c r="O961" s="4"/>
    </row>
    <row r="962" ht="15.75" customHeight="1">
      <c r="A962" s="117"/>
      <c r="O962" s="4"/>
    </row>
    <row r="963" ht="15.75" customHeight="1">
      <c r="A963" s="117"/>
      <c r="O963" s="4"/>
    </row>
    <row r="964" ht="15.75" customHeight="1">
      <c r="A964" s="117"/>
      <c r="O964" s="4"/>
    </row>
    <row r="965" ht="15.75" customHeight="1">
      <c r="A965" s="117"/>
      <c r="O965" s="4"/>
    </row>
    <row r="966" ht="15.75" customHeight="1">
      <c r="A966" s="117"/>
      <c r="O966" s="4"/>
    </row>
    <row r="967" ht="15.75" customHeight="1">
      <c r="A967" s="117"/>
      <c r="O967" s="4"/>
    </row>
    <row r="968" ht="15.75" customHeight="1">
      <c r="A968" s="117"/>
      <c r="O968" s="4"/>
    </row>
    <row r="969" ht="15.75" customHeight="1">
      <c r="A969" s="117"/>
      <c r="O969" s="4"/>
    </row>
    <row r="970" ht="15.75" customHeight="1">
      <c r="A970" s="117"/>
      <c r="O970" s="4"/>
    </row>
    <row r="971" ht="15.75" customHeight="1">
      <c r="A971" s="117"/>
      <c r="O971" s="4"/>
    </row>
    <row r="972" ht="15.75" customHeight="1">
      <c r="A972" s="117"/>
      <c r="O972" s="4"/>
    </row>
    <row r="973" ht="15.75" customHeight="1">
      <c r="A973" s="117"/>
      <c r="O973" s="4"/>
    </row>
    <row r="974" ht="15.75" customHeight="1">
      <c r="A974" s="117"/>
      <c r="O974" s="4"/>
    </row>
    <row r="975" ht="15.75" customHeight="1">
      <c r="A975" s="117"/>
      <c r="O975" s="4"/>
    </row>
    <row r="976" ht="15.75" customHeight="1">
      <c r="A976" s="117"/>
      <c r="O976" s="4"/>
    </row>
    <row r="977" ht="15.75" customHeight="1">
      <c r="A977" s="117"/>
      <c r="O977" s="4"/>
    </row>
    <row r="978" ht="15.75" customHeight="1">
      <c r="A978" s="117"/>
      <c r="O978" s="4"/>
    </row>
    <row r="979" ht="15.75" customHeight="1">
      <c r="A979" s="117"/>
      <c r="O979" s="4"/>
    </row>
    <row r="980" ht="15.75" customHeight="1">
      <c r="A980" s="117"/>
      <c r="O980" s="4"/>
    </row>
    <row r="981" ht="15.75" customHeight="1">
      <c r="A981" s="117"/>
      <c r="O981" s="4"/>
    </row>
    <row r="982" ht="15.75" customHeight="1">
      <c r="A982" s="117"/>
      <c r="O982" s="4"/>
    </row>
    <row r="983" ht="15.75" customHeight="1">
      <c r="A983" s="117"/>
      <c r="O983" s="4"/>
    </row>
    <row r="984" ht="15.75" customHeight="1">
      <c r="A984" s="117"/>
      <c r="O984" s="4"/>
    </row>
    <row r="985" ht="15.75" customHeight="1">
      <c r="A985" s="117"/>
      <c r="O985" s="4"/>
    </row>
    <row r="986" ht="15.75" customHeight="1">
      <c r="A986" s="117"/>
      <c r="O986" s="4"/>
    </row>
    <row r="987" ht="15.75" customHeight="1">
      <c r="A987" s="117"/>
      <c r="O987" s="4"/>
    </row>
    <row r="988" ht="15.75" customHeight="1">
      <c r="A988" s="117"/>
      <c r="O988" s="4"/>
    </row>
    <row r="989" ht="15.75" customHeight="1">
      <c r="A989" s="117"/>
      <c r="O989" s="4"/>
    </row>
    <row r="990" ht="15.75" customHeight="1">
      <c r="A990" s="117"/>
      <c r="O990" s="4"/>
    </row>
    <row r="991" ht="15.75" customHeight="1">
      <c r="A991" s="117"/>
      <c r="O991" s="4"/>
    </row>
    <row r="992" ht="15.75" customHeight="1">
      <c r="A992" s="117"/>
      <c r="O992" s="4"/>
    </row>
    <row r="993" ht="15.75" customHeight="1">
      <c r="A993" s="117"/>
      <c r="O993" s="4"/>
    </row>
    <row r="994" ht="15.75" customHeight="1">
      <c r="A994" s="117"/>
      <c r="O994" s="4"/>
    </row>
    <row r="995" ht="15.75" customHeight="1">
      <c r="A995" s="117"/>
      <c r="O995" s="4"/>
    </row>
    <row r="996" ht="15.75" customHeight="1">
      <c r="A996" s="117"/>
      <c r="O996" s="4"/>
    </row>
    <row r="997" ht="15.75" customHeight="1">
      <c r="A997" s="117"/>
      <c r="O997" s="4"/>
    </row>
    <row r="998" ht="15.75" customHeight="1">
      <c r="A998" s="117"/>
      <c r="O998" s="4"/>
    </row>
    <row r="999" ht="15.75" customHeight="1">
      <c r="A999" s="117"/>
      <c r="O999" s="4"/>
    </row>
    <row r="1000" ht="15.75" customHeight="1">
      <c r="A1000" s="117"/>
      <c r="O1000" s="4"/>
    </row>
  </sheetData>
  <mergeCells count="22">
    <mergeCell ref="N3:N4"/>
    <mergeCell ref="N6:N7"/>
    <mergeCell ref="B10:M10"/>
    <mergeCell ref="A30:A31"/>
    <mergeCell ref="B30:D30"/>
    <mergeCell ref="H30:J30"/>
    <mergeCell ref="K30:M30"/>
    <mergeCell ref="J35:K35"/>
    <mergeCell ref="L35:M35"/>
    <mergeCell ref="B36:C36"/>
    <mergeCell ref="D36:E36"/>
    <mergeCell ref="F36:G36"/>
    <mergeCell ref="H36:I36"/>
    <mergeCell ref="J36:K36"/>
    <mergeCell ref="L36:M36"/>
    <mergeCell ref="E30:G30"/>
    <mergeCell ref="B34:G34"/>
    <mergeCell ref="H34:M34"/>
    <mergeCell ref="B35:C35"/>
    <mergeCell ref="D35:E35"/>
    <mergeCell ref="F35:G35"/>
    <mergeCell ref="H35:I35"/>
  </mergeCells>
  <conditionalFormatting sqref="B24:M24">
    <cfRule type="cellIs" dxfId="4" priority="1" operator="equal">
      <formula>"PENDENTE"</formula>
    </cfRule>
  </conditionalFormatting>
  <conditionalFormatting sqref="B24:M24">
    <cfRule type="cellIs" dxfId="5" priority="2" operator="equal">
      <formula>"BATEU"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3.25"/>
    <col customWidth="1" min="2" max="13" width="11.63"/>
    <col customWidth="1" min="14" max="15" width="13.0"/>
    <col customWidth="1" min="16" max="16" width="17.5"/>
    <col customWidth="1" min="17" max="17" width="13.13"/>
    <col customWidth="1" min="18" max="26" width="8.88"/>
  </cols>
  <sheetData>
    <row r="1" ht="18.0" customHeight="1">
      <c r="A1" s="102"/>
      <c r="B1" s="103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5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</row>
    <row r="2" ht="18.0" customHeight="1">
      <c r="A2" s="106">
        <v>2022.0</v>
      </c>
      <c r="B2" s="30" t="s">
        <v>1</v>
      </c>
      <c r="C2" s="30" t="s">
        <v>2</v>
      </c>
      <c r="D2" s="30" t="s">
        <v>3</v>
      </c>
      <c r="E2" s="30" t="s">
        <v>4</v>
      </c>
      <c r="F2" s="30" t="s">
        <v>5</v>
      </c>
      <c r="G2" s="30" t="s">
        <v>6</v>
      </c>
      <c r="H2" s="30" t="s">
        <v>7</v>
      </c>
      <c r="I2" s="30" t="s">
        <v>8</v>
      </c>
      <c r="J2" s="30" t="s">
        <v>9</v>
      </c>
      <c r="K2" s="30" t="s">
        <v>10</v>
      </c>
      <c r="L2" s="30" t="s">
        <v>11</v>
      </c>
      <c r="M2" s="30" t="s">
        <v>12</v>
      </c>
      <c r="N2" s="30" t="s">
        <v>424</v>
      </c>
      <c r="O2" s="30" t="s">
        <v>425</v>
      </c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</row>
    <row r="3" ht="18.0" customHeight="1">
      <c r="A3" s="107" t="s">
        <v>29</v>
      </c>
      <c r="B3" s="108">
        <f>SUMIFS(BASE!$G:$G,BASE!$Q:$Q,B2,BASE!$R:$R,$A$2)</f>
        <v>0</v>
      </c>
      <c r="C3" s="108">
        <f>SUMIFS(BASE!$G:$G,BASE!$Q:$Q,C2,BASE!$R:$R,$A$2)</f>
        <v>0</v>
      </c>
      <c r="D3" s="108">
        <f>SUMIFS(BASE!$G:$G,BASE!$Q:$Q,D2,BASE!$R:$R,$A$2)</f>
        <v>0</v>
      </c>
      <c r="E3" s="108">
        <f>SUMIFS(BASE!$G:$G,BASE!$Q:$Q,E2,BASE!$R:$R,$A$2)</f>
        <v>0</v>
      </c>
      <c r="F3" s="108">
        <f>SUMIFS(BASE!$G:$G,BASE!$Q:$Q,F2,BASE!$R:$R,$A$2)</f>
        <v>0</v>
      </c>
      <c r="G3" s="108">
        <f>SUMIFS(BASE!$G:$G,BASE!$Q:$Q,G2,BASE!$R:$R,$A$2)</f>
        <v>0</v>
      </c>
      <c r="H3" s="108">
        <f>SUMIFS(BASE!$G:$G,BASE!$Q:$Q,H2,BASE!$R:$R,$A$2)</f>
        <v>0</v>
      </c>
      <c r="I3" s="108">
        <f>SUMIFS(BASE!$G:$G,BASE!$Q:$Q,I2,BASE!$R:$R,$A$2)</f>
        <v>0</v>
      </c>
      <c r="J3" s="108">
        <f>SUMIFS(BASE!$G:$G,BASE!$Q:$Q,J2,BASE!$R:$R,$A$2)</f>
        <v>0</v>
      </c>
      <c r="K3" s="108">
        <f>SUMIFS(BASE!$G:$G,BASE!$Q:$Q,K2,BASE!$R:$R,$A$2)</f>
        <v>0</v>
      </c>
      <c r="L3" s="108">
        <f>SUMIFS(BASE!$G:$G,BASE!$Q:$Q,L2,BASE!$R:$R,$A$2)</f>
        <v>0</v>
      </c>
      <c r="M3" s="108">
        <f>SUMIFS(BASE!$G:$G,BASE!$Q:$Q,M2,BASE!$R:$R,$A$2)</f>
        <v>0</v>
      </c>
      <c r="N3" s="109">
        <f>SUM(B4:M4)</f>
        <v>0</v>
      </c>
      <c r="O3" s="110">
        <v>100.0</v>
      </c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</row>
    <row r="4" ht="18.0" customHeight="1">
      <c r="A4" s="111" t="s">
        <v>426</v>
      </c>
      <c r="B4" s="110">
        <f>COUNTIFS(BASE!$Q$2:$Q$1064,B2,BASE!$R$2:$R$1064,$A$2)</f>
        <v>0</v>
      </c>
      <c r="C4" s="110">
        <f>COUNTIFS(BASE!$Q$2:$Q$1064,C2,BASE!$R$2:$R$1064,$A$2)</f>
        <v>0</v>
      </c>
      <c r="D4" s="110">
        <f>COUNTIFS(BASE!$Q$2:$Q$1064,D2,BASE!$R$2:$R$1064,$A$2)</f>
        <v>0</v>
      </c>
      <c r="E4" s="110">
        <f>COUNTIFS(BASE!$Q$2:$Q$1064,E2,BASE!$R$2:$R$1064,$A$2)</f>
        <v>0</v>
      </c>
      <c r="F4" s="110">
        <f>COUNTIFS(BASE!$Q$2:$Q$1064,F2,BASE!$R$2:$R$1064,$A$2)</f>
        <v>0</v>
      </c>
      <c r="G4" s="110">
        <f>COUNTIFS(BASE!$Q$2:$Q$1064,G2,BASE!$R$2:$R$1064,$A$2)</f>
        <v>0</v>
      </c>
      <c r="H4" s="110">
        <f>COUNTIFS(BASE!$Q$2:$Q$1064,H2,BASE!$R$2:$R$1064,$A$2)</f>
        <v>0</v>
      </c>
      <c r="I4" s="110">
        <f>COUNTIFS(BASE!$Q$2:$Q$1064,I2,BASE!$R$2:$R$1064,$A$2)</f>
        <v>0</v>
      </c>
      <c r="J4" s="110">
        <f>COUNTIFS(BASE!$Q$2:$Q$1064,J2,BASE!$R$2:$R$1064,$A$2)</f>
        <v>0</v>
      </c>
      <c r="K4" s="110">
        <f>COUNTIFS(BASE!$Q$2:$Q$1064,K2,BASE!$R$2:$R$1064,$A$2)</f>
        <v>0</v>
      </c>
      <c r="L4" s="110">
        <f>COUNTIFS(BASE!$Q$2:$Q$1064,L2,BASE!$R$2:$R$1064,$A$2)</f>
        <v>0</v>
      </c>
      <c r="M4" s="110">
        <f>COUNTIFS(BASE!$Q$2:$Q$1064,M2,BASE!$R$2:$R$1064,$A$2)</f>
        <v>0</v>
      </c>
      <c r="N4" s="25"/>
      <c r="O4" s="110">
        <f>N3-O3</f>
        <v>-100</v>
      </c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</row>
    <row r="5" ht="18.0" customHeight="1">
      <c r="A5" s="106">
        <v>2023.0</v>
      </c>
      <c r="B5" s="30" t="s">
        <v>1</v>
      </c>
      <c r="C5" s="30" t="s">
        <v>2</v>
      </c>
      <c r="D5" s="30" t="s">
        <v>3</v>
      </c>
      <c r="E5" s="30" t="s">
        <v>4</v>
      </c>
      <c r="F5" s="30" t="s">
        <v>5</v>
      </c>
      <c r="G5" s="30" t="s">
        <v>6</v>
      </c>
      <c r="H5" s="30" t="s">
        <v>7</v>
      </c>
      <c r="I5" s="30" t="s">
        <v>8</v>
      </c>
      <c r="J5" s="30" t="s">
        <v>9</v>
      </c>
      <c r="K5" s="30" t="s">
        <v>10</v>
      </c>
      <c r="L5" s="30" t="s">
        <v>11</v>
      </c>
      <c r="M5" s="30" t="s">
        <v>12</v>
      </c>
      <c r="N5" s="112"/>
      <c r="O5" s="105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</row>
    <row r="6" ht="20.25" customHeight="1">
      <c r="A6" s="106" t="s">
        <v>29</v>
      </c>
      <c r="B6" s="108">
        <f>SUMIFS(BASE!$G:$G,BASE!$Q:$Q,B2,BASE!$R:$R,$A$5)</f>
        <v>0</v>
      </c>
      <c r="C6" s="108">
        <f>SUMIFS(BASE!$G:$G,BASE!$Q:$Q,C2,BASE!$R:$R,$A$5)</f>
        <v>0</v>
      </c>
      <c r="D6" s="108">
        <f>SUMIFS(BASE!$G:$G,BASE!$Q:$Q,D2,BASE!$R:$R,$A$5)</f>
        <v>0</v>
      </c>
      <c r="E6" s="108">
        <f>SUMIFS(BASE!$G:$G,BASE!$Q:$Q,E2,BASE!$R:$R,$A$5)</f>
        <v>0</v>
      </c>
      <c r="F6" s="108">
        <f>SUMIFS(BASE!$G:$G,BASE!$Q:$Q,F2,BASE!$R:$R,$A$5)</f>
        <v>0</v>
      </c>
      <c r="G6" s="108">
        <f>SUMIFS(BASE!$G:$G,BASE!$Q:$Q,G2,BASE!$R:$R,$A$5)</f>
        <v>0</v>
      </c>
      <c r="H6" s="108">
        <f>SUMIFS(BASE!$G:$G,BASE!$Q:$Q,H2,BASE!$R:$R,$A$5)</f>
        <v>0</v>
      </c>
      <c r="I6" s="108">
        <f>SUMIFS(BASE!$G:$G,BASE!$Q:$Q,I2,BASE!$R:$R,$A$5)</f>
        <v>0</v>
      </c>
      <c r="J6" s="108">
        <f>SUMIFS(BASE!$G:$G,BASE!$Q:$Q,J2,BASE!$R:$R,$A$5)</f>
        <v>0</v>
      </c>
      <c r="K6" s="108">
        <f>SUMIFS(BASE!$G:$G,BASE!$Q:$Q,K2,BASE!$R:$R,$A$5)</f>
        <v>0</v>
      </c>
      <c r="L6" s="108">
        <f>SUMIFS(BASE!$G:$G,BASE!$Q:$Q,L2,BASE!$R:$R,$A$5)</f>
        <v>0</v>
      </c>
      <c r="M6" s="108">
        <f>SUMIFS(BASE!$G:$G,BASE!$Q:$Q,M2,BASE!$R:$R,$A$5)</f>
        <v>0</v>
      </c>
      <c r="N6" s="109">
        <f>SUM(B7:M7)</f>
        <v>0</v>
      </c>
      <c r="O6" s="30" t="s">
        <v>427</v>
      </c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</row>
    <row r="7">
      <c r="A7" s="113" t="s">
        <v>426</v>
      </c>
      <c r="B7" s="114">
        <f>COUNTIFS(BASE!$Q$2:$Q$1064,B5,BASE!$R$2:$R$1064,$A$5)</f>
        <v>0</v>
      </c>
      <c r="C7" s="114">
        <f>COUNTIFS(BASE!$Q$2:$Q$1064,C5,BASE!$R$2:$R$1064,$A$5)</f>
        <v>0</v>
      </c>
      <c r="D7" s="114">
        <f>COUNTIFS(BASE!$Q$2:$Q$1064,D5,BASE!$R$2:$R$1064,$A$5)</f>
        <v>0</v>
      </c>
      <c r="E7" s="114">
        <f>COUNTIFS(BASE!$Q$2:$Q$1064,E5,BASE!$R$2:$R$1064,$A$5)</f>
        <v>0</v>
      </c>
      <c r="F7" s="114">
        <f>COUNTIFS(BASE!$Q$2:$Q$1064,F5,BASE!$R$2:$R$1064,$A$5)</f>
        <v>0</v>
      </c>
      <c r="G7" s="114">
        <f>COUNTIFS(BASE!$Q$2:$Q$1064,G5,BASE!$R$2:$R$1064,$A$5)</f>
        <v>0</v>
      </c>
      <c r="H7" s="114">
        <f>COUNTIFS(BASE!$Q$2:$Q$1064,H5,BASE!$R$2:$R$1064,$A$5)</f>
        <v>0</v>
      </c>
      <c r="I7" s="114">
        <f>COUNTIFS(BASE!$Q$2:$Q$1064,I5,BASE!$R$2:$R$1064,$A$5)</f>
        <v>0</v>
      </c>
      <c r="J7" s="114">
        <f>COUNTIFS(BASE!$Q$2:$Q$1064,J5,BASE!$R$2:$R$1064,$A$5)</f>
        <v>0</v>
      </c>
      <c r="K7" s="114">
        <f>COUNTIFS(BASE!$Q$2:$Q$1064,K5,BASE!$R$2:$R$1064,$A$5)</f>
        <v>0</v>
      </c>
      <c r="L7" s="114">
        <f>COUNTIFS(BASE!$Q$2:$Q$1064,L5,BASE!$R$2:$R$1064,$A$5)</f>
        <v>0</v>
      </c>
      <c r="M7" s="114">
        <f>COUNTIFS(BASE!$Q$2:$Q$1064,M5,BASE!$R$2:$R$1064,$A$5)</f>
        <v>0</v>
      </c>
      <c r="N7" s="25"/>
      <c r="O7" s="115" t="str">
        <f>IF(N3/N6-1&lt;0,"0",N3/N6-1)</f>
        <v>#DIV/0!</v>
      </c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</row>
    <row r="8" ht="12.0" customHeight="1">
      <c r="A8" s="102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16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</row>
    <row r="9" ht="11.25" customHeight="1">
      <c r="A9" s="117"/>
      <c r="O9" s="4"/>
    </row>
    <row r="10">
      <c r="A10" s="113" t="s">
        <v>267</v>
      </c>
      <c r="B10" s="1" t="s">
        <v>428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3"/>
      <c r="O10" s="4"/>
    </row>
    <row r="11">
      <c r="A11" s="113">
        <v>2023.0</v>
      </c>
      <c r="B11" s="30" t="s">
        <v>1</v>
      </c>
      <c r="C11" s="30" t="s">
        <v>2</v>
      </c>
      <c r="D11" s="30" t="s">
        <v>3</v>
      </c>
      <c r="E11" s="30" t="s">
        <v>4</v>
      </c>
      <c r="F11" s="30" t="s">
        <v>5</v>
      </c>
      <c r="G11" s="30" t="s">
        <v>6</v>
      </c>
      <c r="H11" s="30" t="s">
        <v>7</v>
      </c>
      <c r="I11" s="30" t="s">
        <v>8</v>
      </c>
      <c r="J11" s="30" t="s">
        <v>9</v>
      </c>
      <c r="K11" s="30" t="s">
        <v>10</v>
      </c>
      <c r="L11" s="30" t="s">
        <v>11</v>
      </c>
      <c r="M11" s="30" t="s">
        <v>12</v>
      </c>
      <c r="N11" s="30" t="s">
        <v>53</v>
      </c>
      <c r="O11" s="4"/>
    </row>
    <row r="12">
      <c r="A12" s="118" t="s">
        <v>167</v>
      </c>
      <c r="B12" s="119">
        <f>SUMIFS(BASE!$G:$G,BASE!$B:$B,'GUARÁ'!$A$10,BASE!$L:$L,'GUARÁ'!$A$12,BASE!$R:$R,'GUARÁ'!$A$11,BASE!$Q:$Q,'GUARÁ'!B11)</f>
        <v>0</v>
      </c>
      <c r="C12" s="119">
        <f>SUMIFS(BASE!$G:$G,BASE!$B:$B,'GUARÁ'!$A$10,BASE!$L:$L,'GUARÁ'!$A$12,BASE!$R:$R,'GUARÁ'!$A$11,BASE!$Q:$Q,'GUARÁ'!C11)</f>
        <v>0</v>
      </c>
      <c r="D12" s="119">
        <f>SUMIFS(BASE!$G:$G,BASE!$B:$B,'GUARÁ'!$A$10,BASE!$L:$L,'GUARÁ'!$A$12,BASE!$R:$R,'GUARÁ'!$A$11,BASE!$Q:$Q,'GUARÁ'!D11)</f>
        <v>0</v>
      </c>
      <c r="E12" s="119">
        <f>SUMIFS(BASE!$G:$G,BASE!$B:$B,'GUARÁ'!$A$10,BASE!$L:$L,'GUARÁ'!$A$12,BASE!$R:$R,'GUARÁ'!$A$11,BASE!$Q:$Q,'GUARÁ'!E11)</f>
        <v>0</v>
      </c>
      <c r="F12" s="119">
        <f>SUMIFS(BASE!$G:$G,BASE!$B:$B,'GUARÁ'!$A$10,BASE!$L:$L,'GUARÁ'!$A$12,BASE!$R:$R,'GUARÁ'!$A$11,BASE!$Q:$Q,'GUARÁ'!F11)</f>
        <v>0</v>
      </c>
      <c r="G12" s="119">
        <f>SUMIFS(BASE!$G:$G,BASE!$B:$B,'GUARÁ'!$A$10,BASE!$L:$L,'GUARÁ'!$A$12,BASE!$R:$R,'GUARÁ'!$A$11,BASE!$Q:$Q,'GUARÁ'!G11)</f>
        <v>0</v>
      </c>
      <c r="H12" s="119">
        <f>SUMIFS(BASE!$G:$G,BASE!$B:$B,'GUARÁ'!$A$10,BASE!$L:$L,'GUARÁ'!$A$12,BASE!$R:$R,'GUARÁ'!$A$11,BASE!$Q:$Q,'GUARÁ'!H11)</f>
        <v>0</v>
      </c>
      <c r="I12" s="119">
        <f>SUMIFS(BASE!$G:$G,BASE!$B:$B,'GUARÁ'!$A$10,BASE!$L:$L,'GUARÁ'!$A$12,BASE!$R:$R,'GUARÁ'!$A$11,BASE!$Q:$Q,'GUARÁ'!I11)</f>
        <v>0</v>
      </c>
      <c r="J12" s="119">
        <f>SUMIFS(BASE!$G:$G,BASE!$B:$B,'GUARÁ'!$A$10,BASE!$L:$L,'GUARÁ'!$A$12,BASE!$R:$R,'GUARÁ'!$A$11,BASE!$Q:$Q,'GUARÁ'!J11)</f>
        <v>0</v>
      </c>
      <c r="K12" s="119">
        <f>SUMIFS(BASE!$G:$G,BASE!$B:$B,'GUARÁ'!$A$10,BASE!$L:$L,'GUARÁ'!$A$12,BASE!$R:$R,'GUARÁ'!$A$11,BASE!$Q:$Q,'GUARÁ'!K11)</f>
        <v>0</v>
      </c>
      <c r="L12" s="119">
        <f>SUMIFS(BASE!$G:$G,BASE!$B:$B,'GUARÁ'!$A$10,BASE!$L:$L,'GUARÁ'!$A$12,BASE!$R:$R,'GUARÁ'!$A$11,BASE!$Q:$Q,'GUARÁ'!L11)</f>
        <v>0</v>
      </c>
      <c r="M12" s="119">
        <f>SUMIFS(BASE!$G:$G,BASE!$B:$B,'GUARÁ'!$A$10,BASE!$L:$L,'GUARÁ'!$A$12,BASE!$R:$R,'GUARÁ'!$A$11,BASE!$Q:$Q,'GUARÁ'!M11)</f>
        <v>0</v>
      </c>
      <c r="N12" s="13">
        <f t="shared" ref="N12:N13" si="1">SUM(B12:M12)</f>
        <v>0</v>
      </c>
      <c r="O12" s="120" t="s">
        <v>424</v>
      </c>
      <c r="P12" s="121">
        <f>100%-P13</f>
        <v>0</v>
      </c>
    </row>
    <row r="13">
      <c r="A13" s="113" t="s">
        <v>181</v>
      </c>
      <c r="B13" s="119">
        <f>SUMIFS(BASE!$G:$G,BASE!$R:$R,'GUARÁ'!$A$11,BASE!$L:$L,'GUARÁ'!A13,BASE!$Q:$Q,'GUARÁ'!B11,BASE!$B:$B,'GUARÁ'!$A$10)</f>
        <v>0</v>
      </c>
      <c r="C13" s="119">
        <f>SUMIFS(BASE!$G:$G,BASE!$R:$R,'GUARÁ'!$A$11,BASE!$L:$L,'GUARÁ'!$A$13,BASE!$Q:$Q,'GUARÁ'!C11,BASE!$B:$B,'GUARÁ'!$A$10)</f>
        <v>0</v>
      </c>
      <c r="D13" s="119">
        <f>SUMIFS(BASE!$G:$G,BASE!$R:$R,'GUARÁ'!$A$11,BASE!$L:$L,'GUARÁ'!$A$13,BASE!$Q:$Q,'GUARÁ'!D11,BASE!$B:$B,'GUARÁ'!$A$10)</f>
        <v>0</v>
      </c>
      <c r="E13" s="119">
        <f>SUMIFS(BASE!$G:$G,BASE!$R:$R,'GUARÁ'!$A$11,BASE!$L:$L,'GUARÁ'!$A$13,BASE!$Q:$Q,'GUARÁ'!E11,BASE!$B:$B,'GUARÁ'!$A$10)</f>
        <v>0</v>
      </c>
      <c r="F13" s="119">
        <f>SUMIFS(BASE!$G:$G,BASE!$R:$R,'GUARÁ'!$A$11,BASE!$L:$L,'GUARÁ'!$A$13,BASE!$Q:$Q,'GUARÁ'!F11,BASE!$B:$B,'GUARÁ'!$A$10)</f>
        <v>0</v>
      </c>
      <c r="G13" s="119">
        <f>SUMIFS(BASE!$G:$G,BASE!$R:$R,'GUARÁ'!$A$11,BASE!$L:$L,'GUARÁ'!$A$13,BASE!$Q:$Q,'GUARÁ'!G11,BASE!$B:$B,'GUARÁ'!$A$10)</f>
        <v>0</v>
      </c>
      <c r="H13" s="119">
        <f>SUMIFS(BASE!$G:$G,BASE!$R:$R,'GUARÁ'!$A$11,BASE!$L:$L,'GUARÁ'!$A$13,BASE!$Q:$Q,'GUARÁ'!H11,BASE!$B:$B,'GUARÁ'!$A$10)</f>
        <v>0</v>
      </c>
      <c r="I13" s="119">
        <f>SUMIFS(BASE!$G:$G,BASE!$R:$R,'GUARÁ'!$A$11,BASE!$L:$L,'GUARÁ'!$A$13,BASE!$Q:$Q,'GUARÁ'!I11,BASE!$B:$B,'GUARÁ'!$A$10)</f>
        <v>0</v>
      </c>
      <c r="J13" s="119">
        <f>SUMIFS(BASE!$G:$G,BASE!$R:$R,'GUARÁ'!$A$11,BASE!$L:$L,'GUARÁ'!$A$13,BASE!$Q:$Q,'GUARÁ'!J11,BASE!$B:$B,'GUARÁ'!$A$10)</f>
        <v>0</v>
      </c>
      <c r="K13" s="119">
        <f>SUMIFS(BASE!$G:$G,BASE!$R:$R,'GUARÁ'!$A$11,BASE!$L:$L,'GUARÁ'!$A$13,BASE!$Q:$Q,'GUARÁ'!K11,BASE!$B:$B,'GUARÁ'!$A$10)</f>
        <v>0</v>
      </c>
      <c r="L13" s="119">
        <f>SUMIFS(BASE!$G:$G,BASE!$R:$R,'GUARÁ'!$A$11,BASE!$L:$L,'GUARÁ'!$A$13,BASE!$Q:$Q,'GUARÁ'!L11,BASE!$B:$B,'GUARÁ'!$A$10)</f>
        <v>0</v>
      </c>
      <c r="M13" s="119">
        <f>SUMIFS(BASE!$G:$G,BASE!$R:$R,'GUARÁ'!$A$11,BASE!$L:$L,'GUARÁ'!$A$13,BASE!$Q:$Q,'GUARÁ'!M11,BASE!$B:$B,'GUARÁ'!$A$10)</f>
        <v>0</v>
      </c>
      <c r="N13" s="13">
        <f t="shared" si="1"/>
        <v>0</v>
      </c>
      <c r="O13" s="120" t="s">
        <v>430</v>
      </c>
      <c r="P13" s="122">
        <f>N27/N23</f>
        <v>1</v>
      </c>
    </row>
    <row r="14">
      <c r="A14" s="113" t="s">
        <v>201</v>
      </c>
      <c r="B14" s="119">
        <f>SUMIFS(BASE!$G:$G,BASE!$R:$R,'GUARÁ'!$A$11,BASE!$L:$L,'GUARÁ'!A14,BASE!$Q:$Q,'GUARÁ'!B11,BASE!$B:$B,'GUARÁ'!$A$10)</f>
        <v>0</v>
      </c>
      <c r="C14" s="119">
        <f>SUMIFS(BASE!$G:$G,BASE!$R:$R,'GUARÁ'!$A$11,BASE!$L:$L,'GUARÁ'!A14,BASE!$Q:$Q,'GUARÁ'!C11,BASE!$B:$B,'GUARÁ'!$A$10)</f>
        <v>0</v>
      </c>
      <c r="D14" s="119">
        <f>SUMIFS(BASE!$G:$G,BASE!$R:$R,'GUARÁ'!$A$11,BASE!$L:$L,'GUARÁ'!A14,BASE!$Q:$Q,'GUARÁ'!D11,BASE!$B:$B,'GUARÁ'!$A$10)</f>
        <v>0</v>
      </c>
      <c r="E14" s="119">
        <f>SUMIFS(BASE!$G:$G,BASE!$R:$R,'GUARÁ'!$A$11,BASE!$L:$L,'GUARÁ'!A14,BASE!$Q:$Q,'GUARÁ'!E11,BASE!$B:$B,'GUARÁ'!$A$10)</f>
        <v>0</v>
      </c>
      <c r="F14" s="119">
        <f>SUMIFS(BASE!$G:$G,BASE!$R:$R,'GUARÁ'!$A$11,BASE!$L:$L,'GUARÁ'!A14,BASE!$Q:$Q,'GUARÁ'!F11,BASE!$B:$B,'GUARÁ'!$A$10)</f>
        <v>0</v>
      </c>
      <c r="G14" s="119">
        <f>SUMIFS(BASE!$G:$G,BASE!$R:$R,'GUARÁ'!$A$11,BASE!$L:$L,'GUARÁ'!A14,BASE!$Q:$Q,'GUARÁ'!G11,BASE!$B:$B,'GUARÁ'!$A$10)</f>
        <v>0</v>
      </c>
      <c r="H14" s="119">
        <f>SUMIFS(BASE!$G:$G,BASE!$R:$R,'GUARÁ'!$A$11,BASE!$L:$L,'GUARÁ'!A14,BASE!$Q:$Q,'GUARÁ'!H11,BASE!$B:$B,'GUARÁ'!$A$10)</f>
        <v>0</v>
      </c>
      <c r="I14" s="119">
        <f>SUMIFS(BASE!$G:$G,BASE!$R:$R,'GUARÁ'!$A$11,BASE!$L:$L,'GUARÁ'!A14,BASE!$Q:$Q,'GUARÁ'!I11,BASE!$B:$B,'GUARÁ'!$A$10)</f>
        <v>0</v>
      </c>
      <c r="J14" s="119">
        <f>SUMIFS(BASE!$G:$G,BASE!$R:$R,'GUARÁ'!$A$11,BASE!$L:$L,'GUARÁ'!A14,BASE!$Q:$Q,'GUARÁ'!J11,BASE!$B:$B,'GUARÁ'!$A$10)</f>
        <v>0</v>
      </c>
      <c r="K14" s="119">
        <f>SUMIFS(BASE!$G:$G,BASE!$R:$R,'GUARÁ'!$A$11,BASE!$L:$L,'GUARÁ'!A14,BASE!$Q:$Q,'GUARÁ'!K11,BASE!$B:$B,'GUARÁ'!$A$10)</f>
        <v>0</v>
      </c>
      <c r="L14" s="119">
        <f>SUMIFS(BASE!$G:$G,BASE!$R:$R,'GUARÁ'!$A$11,BASE!$L:$L,'GUARÁ'!A14,BASE!$Q:$Q,'GUARÁ'!L11,BASE!$B:$B,'GUARÁ'!$A$10)</f>
        <v>0</v>
      </c>
      <c r="M14" s="119">
        <f>SUMIFS(BASE!$G:$G,BASE!$R:$R,'GUARÁ'!$A$11,BASE!$L:$L,'GUARÁ'!A14,BASE!$Q:$Q,'GUARÁ'!M11,BASE!$B:$B,'GUARÁ'!$A$10)</f>
        <v>0</v>
      </c>
      <c r="N14" s="13"/>
      <c r="O14" s="4"/>
      <c r="P14" s="123"/>
    </row>
    <row r="15">
      <c r="A15" s="113" t="s">
        <v>241</v>
      </c>
      <c r="B15" s="119">
        <f>SUMIFS(BASE!$G:$G,BASE!$R:$R,'GUARÁ'!$A$11,BASE!$L:$L,'GUARÁ'!A15,BASE!$Q:$Q,'GUARÁ'!B11,BASE!$B:$B,'GUARÁ'!$A$10)</f>
        <v>0</v>
      </c>
      <c r="C15" s="119">
        <f>SUMIFS(BASE!$G:$G,BASE!$R:$R,'GUARÁ'!$A$11,BASE!$L:$L,'GUARÁ'!$A$15,BASE!$Q:$Q,'GUARÁ'!C11,BASE!$B:$B,'GUARÁ'!$A$10)</f>
        <v>0</v>
      </c>
      <c r="D15" s="119">
        <f>SUMIFS(BASE!$G:$G,BASE!$R:$R,'GUARÁ'!$A$11,BASE!$L:$L,'GUARÁ'!$A$15,BASE!$Q:$Q,'GUARÁ'!D11,BASE!$B:$B,'GUARÁ'!$A$10)</f>
        <v>0</v>
      </c>
      <c r="E15" s="119">
        <f>SUMIFS(BASE!$G:$G,BASE!$R:$R,'GUARÁ'!$A$11,BASE!$L:$L,'GUARÁ'!$A$15,BASE!$Q:$Q,'GUARÁ'!E11,BASE!$B:$B,'GUARÁ'!$A$10)</f>
        <v>0</v>
      </c>
      <c r="F15" s="119">
        <f>SUMIFS(BASE!$G:$G,BASE!$R:$R,'GUARÁ'!$A$11,BASE!$L:$L,'GUARÁ'!$A$15,BASE!$Q:$Q,'GUARÁ'!F11,BASE!$B:$B,'GUARÁ'!$A$10)</f>
        <v>0</v>
      </c>
      <c r="G15" s="119">
        <f>SUMIFS(BASE!$G:$G,BASE!$R:$R,'GUARÁ'!$A$11,BASE!$L:$L,'GUARÁ'!$A$15,BASE!$Q:$Q,'GUARÁ'!G11,BASE!$B:$B,'GUARÁ'!$A$10)</f>
        <v>0</v>
      </c>
      <c r="H15" s="119">
        <f>SUMIFS(BASE!$G:$G,BASE!$R:$R,'GUARÁ'!$A$11,BASE!$L:$L,'GUARÁ'!$A$15,BASE!$Q:$Q,'GUARÁ'!H11,BASE!$B:$B,'GUARÁ'!$A$10)</f>
        <v>0</v>
      </c>
      <c r="I15" s="119">
        <f>SUMIFS(BASE!$G:$G,BASE!$R:$R,'GUARÁ'!$A$11,BASE!$L:$L,'GUARÁ'!$A$15,BASE!$Q:$Q,'GUARÁ'!I11,BASE!$B:$B,'GUARÁ'!$A$10)</f>
        <v>0</v>
      </c>
      <c r="J15" s="119">
        <f>SUMIFS(BASE!$G:$G,BASE!$R:$R,'GUARÁ'!$A$11,BASE!$L:$L,'GUARÁ'!$A$15,BASE!$Q:$Q,'GUARÁ'!J11,BASE!$B:$B,'GUARÁ'!$A$10)</f>
        <v>0</v>
      </c>
      <c r="K15" s="119">
        <f>SUMIFS(BASE!$G:$G,BASE!$R:$R,'GUARÁ'!$A$11,BASE!$L:$L,'GUARÁ'!$A$15,BASE!$Q:$Q,'GUARÁ'!K11,BASE!$B:$B,'GUARÁ'!$A$10)</f>
        <v>0</v>
      </c>
      <c r="L15" s="119">
        <f>SUMIFS(BASE!$G:$G,BASE!$R:$R,'GUARÁ'!$A$11,BASE!$L:$L,'GUARÁ'!$A$15,BASE!$Q:$Q,'GUARÁ'!L11,BASE!$B:$B,'GUARÁ'!$A$10)</f>
        <v>0</v>
      </c>
      <c r="M15" s="119">
        <f>SUMIFS(BASE!$G:$G,BASE!$R:$R,'GUARÁ'!$A$11,BASE!$L:$L,'GUARÁ'!$A$15,BASE!$Q:$Q,'GUARÁ'!M11,BASE!$B:$B,'GUARÁ'!$A$10)</f>
        <v>0</v>
      </c>
      <c r="N15" s="13"/>
      <c r="O15" s="4"/>
      <c r="P15" s="123"/>
    </row>
    <row r="16">
      <c r="A16" s="113" t="s">
        <v>429</v>
      </c>
      <c r="B16" s="119">
        <f>SUMIFS(BASE!$G:$G,BASE!$R:$R,'GUARÁ'!$A$11,BASE!$L:$L,'GUARÁ'!A16,BASE!$Q:$Q,'GUARÁ'!B11,BASE!$B:$B,'GUARÁ'!$A$10)</f>
        <v>0</v>
      </c>
      <c r="C16" s="119">
        <f>SUMIFS(BASE!$G:$G,BASE!$R:$R,'GUARÁ'!$A$11,BASE!$L:$L,'GUARÁ'!$A$16,BASE!$Q:$Q,'GUARÁ'!C11,BASE!$B:$B,'GUARÁ'!$A$10)</f>
        <v>0</v>
      </c>
      <c r="D16" s="119">
        <f>SUMIFS(BASE!$G:$G,BASE!$R:$R,'GUARÁ'!$A$11,BASE!$L:$L,'GUARÁ'!$A$16,BASE!$Q:$Q,'GUARÁ'!D11,BASE!$B:$B,'GUARÁ'!$A$10)</f>
        <v>0</v>
      </c>
      <c r="E16" s="119">
        <f>SUMIFS(BASE!$G:$G,BASE!$R:$R,'GUARÁ'!$A$11,BASE!$L:$L,'GUARÁ'!$A$16,BASE!$Q:$Q,'GUARÁ'!E11,BASE!$B:$B,'GUARÁ'!$A$10)</f>
        <v>0</v>
      </c>
      <c r="F16" s="119">
        <f>SUMIFS(BASE!$G:$G,BASE!$R:$R,'GUARÁ'!$A$11,BASE!$L:$L,'GUARÁ'!$A$16,BASE!$Q:$Q,'GUARÁ'!F11,BASE!$B:$B,'GUARÁ'!$A$10)</f>
        <v>0</v>
      </c>
      <c r="G16" s="119">
        <f>SUMIFS(BASE!$G:$G,BASE!$R:$R,'GUARÁ'!$A$11,BASE!$L:$L,'GUARÁ'!$A$16,BASE!$Q:$Q,'GUARÁ'!G11,BASE!$B:$B,'GUARÁ'!$A$10)</f>
        <v>0</v>
      </c>
      <c r="H16" s="119">
        <f>SUMIFS(BASE!$G:$G,BASE!$R:$R,'GUARÁ'!$A$11,BASE!$L:$L,'GUARÁ'!$A$16,BASE!$Q:$Q,'GUARÁ'!H11,BASE!$B:$B,'GUARÁ'!$A$10)</f>
        <v>0</v>
      </c>
      <c r="I16" s="119">
        <f>SUMIFS(BASE!$G:$G,BASE!$R:$R,'GUARÁ'!$A$11,BASE!$L:$L,'GUARÁ'!$A$16,BASE!$Q:$Q,'GUARÁ'!I11,BASE!$B:$B,'GUARÁ'!$A$10)</f>
        <v>0</v>
      </c>
      <c r="J16" s="119">
        <f>SUMIFS(BASE!$G:$G,BASE!$R:$R,'GUARÁ'!$A$11,BASE!$L:$L,'GUARÁ'!$A$16,BASE!$Q:$Q,'GUARÁ'!J11,BASE!$B:$B,'GUARÁ'!$A$10)</f>
        <v>0</v>
      </c>
      <c r="K16" s="119">
        <f>SUMIFS(BASE!$G:$G,BASE!$R:$R,'GUARÁ'!$A$11,BASE!$L:$L,'GUARÁ'!$A$16,BASE!$Q:$Q,'GUARÁ'!K11,BASE!$B:$B,'GUARÁ'!$A$10)</f>
        <v>0</v>
      </c>
      <c r="L16" s="119">
        <f>SUMIFS(BASE!$G:$G,BASE!$R:$R,'GUARÁ'!$A$11,BASE!$L:$L,'GUARÁ'!$A$16,BASE!$Q:$Q,'GUARÁ'!L11,BASE!$B:$B,'GUARÁ'!$A$10)</f>
        <v>0</v>
      </c>
      <c r="M16" s="119">
        <f>SUMIFS(BASE!$G:$G,BASE!$R:$R,'GUARÁ'!$A$11,BASE!$L:$L,'GUARÁ'!$A$16,BASE!$Q:$Q,'GUARÁ'!M11,BASE!$B:$B,'GUARÁ'!$A$10)</f>
        <v>0</v>
      </c>
      <c r="N16" s="13">
        <f>SUM(B16:M16)</f>
        <v>0</v>
      </c>
      <c r="O16" s="4"/>
      <c r="P16" s="123"/>
    </row>
    <row r="17">
      <c r="A17" s="113" t="s">
        <v>275</v>
      </c>
      <c r="B17" s="119">
        <f>SUMIFS(BASE!$G:$G,BASE!$R:$R,'GUARÁ'!$A$11,BASE!$L:$L,'GUARÁ'!$A$17,BASE!$Q:$Q,'GUARÁ'!B11,BASE!$B:$B,'GUARÁ'!$A$10)</f>
        <v>0</v>
      </c>
      <c r="C17" s="119">
        <f>SUMIFS(BASE!$G:$G,BASE!$R:$R,'GUARÁ'!$A$11,BASE!$L:$L,'GUARÁ'!$A$17,BASE!$Q:$Q,'GUARÁ'!C11,BASE!$B:$B,'GUARÁ'!$A$10)</f>
        <v>0</v>
      </c>
      <c r="D17" s="119">
        <f>SUMIFS(BASE!$G:$G,BASE!$R:$R,'GUARÁ'!$A$11,BASE!$L:$L,'GUARÁ'!$A$17,BASE!$Q:$Q,'GUARÁ'!D11,BASE!$B:$B,'GUARÁ'!$A$10)</f>
        <v>0</v>
      </c>
      <c r="E17" s="119">
        <f>SUMIFS(BASE!$G:$G,BASE!$R:$R,'GUARÁ'!$A$11,BASE!$L:$L,'GUARÁ'!$A$17,BASE!$Q:$Q,'GUARÁ'!E11,BASE!$B:$B,'GUARÁ'!$A$10)</f>
        <v>0</v>
      </c>
      <c r="F17" s="119">
        <f>SUMIFS(BASE!$G:$G,BASE!$R:$R,'GUARÁ'!$A$11,BASE!$L:$L,'GUARÁ'!$A$17,BASE!$Q:$Q,'GUARÁ'!F11,BASE!$B:$B,'GUARÁ'!$A$10)</f>
        <v>0</v>
      </c>
      <c r="G17" s="119">
        <f>SUMIFS(BASE!$G:$G,BASE!$R:$R,'GUARÁ'!$A$11,BASE!$L:$L,'GUARÁ'!$A$17,BASE!$Q:$Q,'GUARÁ'!G11,BASE!$B:$B,'GUARÁ'!$A$10)</f>
        <v>0</v>
      </c>
      <c r="H17" s="119">
        <f>SUMIFS(BASE!$G:$G,BASE!$R:$R,'GUARÁ'!$A$11,BASE!$L:$L,'GUARÁ'!$A$17,BASE!$Q:$Q,'GUARÁ'!H11,BASE!$B:$B,'GUARÁ'!$A$10)</f>
        <v>0</v>
      </c>
      <c r="I17" s="119">
        <f>SUMIFS(BASE!$G:$G,BASE!$R:$R,'GUARÁ'!$A$11,BASE!$L:$L,'GUARÁ'!$A$17,BASE!$Q:$Q,'GUARÁ'!I11,BASE!$B:$B,'GUARÁ'!$A$10)</f>
        <v>0</v>
      </c>
      <c r="J17" s="119">
        <f>SUMIFS(BASE!$G:$G,BASE!$R:$R,'GUARÁ'!$A$11,BASE!$L:$L,'GUARÁ'!$A$17,BASE!$Q:$Q,'GUARÁ'!J11,BASE!$B:$B,'GUARÁ'!$A$10)</f>
        <v>0</v>
      </c>
      <c r="K17" s="119">
        <f>SUMIFS(BASE!$G:$G,BASE!$R:$R,'GUARÁ'!$A$11,BASE!$L:$L,'GUARÁ'!$A$17,BASE!$Q:$Q,'GUARÁ'!K11,BASE!$B:$B,'GUARÁ'!$A$10)</f>
        <v>0</v>
      </c>
      <c r="L17" s="119">
        <f>SUMIFS(BASE!$G:$G,BASE!$R:$R,'GUARÁ'!$A$11,BASE!$L:$L,'GUARÁ'!$A$17,BASE!$Q:$Q,'GUARÁ'!L11,BASE!$B:$B,'GUARÁ'!$A$10)</f>
        <v>0</v>
      </c>
      <c r="M17" s="119">
        <f>SUMIFS(BASE!$G:$G,BASE!$R:$R,'GUARÁ'!$A$11,BASE!$L:$L,'GUARÁ'!$A$17,BASE!$Q:$Q,'GUARÁ'!M11,BASE!$B:$B,'GUARÁ'!$A$10)</f>
        <v>0</v>
      </c>
      <c r="N17" s="13"/>
      <c r="O17" s="4"/>
      <c r="P17" s="123"/>
    </row>
    <row r="18">
      <c r="A18" s="113" t="s">
        <v>85</v>
      </c>
      <c r="B18" s="119">
        <f>SUMIFS(BASE!$G:$G,BASE!$R:$R,'GUARÁ'!$A$11,BASE!$L:$L,'GUARÁ'!$A$18,BASE!$Q:$Q,'GUARÁ'!B11,BASE!$B:$B,'GUARÁ'!$A$10)</f>
        <v>0</v>
      </c>
      <c r="C18" s="119">
        <f>SUMIFS(BASE!$G:$G,BASE!$R:$R,'GUARÁ'!$A$11,BASE!$L:$L,'GUARÁ'!$A$18,BASE!$Q:$Q,'GUARÁ'!C11,BASE!$B:$B,'GUARÁ'!$A$10)</f>
        <v>0</v>
      </c>
      <c r="D18" s="119">
        <f>SUMIFS(BASE!$G:$G,BASE!$R:$R,'GUARÁ'!$A$11,BASE!$L:$L,'GUARÁ'!$A$18,BASE!$Q:$Q,'GUARÁ'!D11,BASE!$B:$B,'GUARÁ'!$A$10)</f>
        <v>0</v>
      </c>
      <c r="E18" s="119">
        <f>SUMIFS(BASE!$G:$G,BASE!$R:$R,'GUARÁ'!$A$11,BASE!$L:$L,'GUARÁ'!$A$18,BASE!$Q:$Q,'GUARÁ'!E11,BASE!$B:$B,'GUARÁ'!$A$10)</f>
        <v>0</v>
      </c>
      <c r="F18" s="119">
        <f>SUMIFS(BASE!$G:$G,BASE!$R:$R,'GUARÁ'!$A$11,BASE!$L:$L,'GUARÁ'!$A$18,BASE!$Q:$Q,'GUARÁ'!F11,BASE!$B:$B,'GUARÁ'!$A$10)</f>
        <v>0</v>
      </c>
      <c r="G18" s="119">
        <f>SUMIFS(BASE!$G:$G,BASE!$R:$R,'GUARÁ'!$A$11,BASE!$L:$L,'GUARÁ'!$A$18,BASE!$Q:$Q,'GUARÁ'!G11,BASE!$B:$B,'GUARÁ'!$A$10)</f>
        <v>0</v>
      </c>
      <c r="H18" s="119">
        <f>SUMIFS(BASE!$G:$G,BASE!$R:$R,'GUARÁ'!$A$11,BASE!$L:$L,'GUARÁ'!$A$18,BASE!$Q:$Q,'GUARÁ'!H11,BASE!$B:$B,'GUARÁ'!$A$10)</f>
        <v>0</v>
      </c>
      <c r="I18" s="119">
        <f>SUMIFS(BASE!$G:$G,BASE!$R:$R,'GUARÁ'!$A$11,BASE!$L:$L,'GUARÁ'!$A$18,BASE!$Q:$Q,'GUARÁ'!I11,BASE!$B:$B,'GUARÁ'!$A$10)</f>
        <v>0</v>
      </c>
      <c r="J18" s="119">
        <f>SUMIFS(BASE!$G:$G,BASE!$R:$R,'GUARÁ'!$A$11,BASE!$L:$L,'GUARÁ'!$A$18,BASE!$Q:$Q,'GUARÁ'!J11,BASE!$B:$B,'GUARÁ'!$A$10)</f>
        <v>0</v>
      </c>
      <c r="K18" s="119">
        <f>SUMIFS(BASE!$G:$G,BASE!$R:$R,'GUARÁ'!$A$11,BASE!$L:$L,'GUARÁ'!$A$18,BASE!$Q:$Q,'GUARÁ'!K11,BASE!$B:$B,'GUARÁ'!$A$10)</f>
        <v>0</v>
      </c>
      <c r="L18" s="119">
        <f>SUMIFS(BASE!$G:$G,BASE!$R:$R,'GUARÁ'!$A$11,BASE!$L:$L,'GUARÁ'!$A$18,BASE!$Q:$Q,'GUARÁ'!L11,BASE!$B:$B,'GUARÁ'!$A$10)</f>
        <v>0</v>
      </c>
      <c r="M18" s="119">
        <f>SUMIFS(BASE!$G:$G,BASE!$R:$R,'GUARÁ'!$A$11,BASE!$L:$L,'GUARÁ'!$A$18,BASE!$Q:$Q,'GUARÁ'!M11,BASE!$B:$B,'GUARÁ'!$A$10)</f>
        <v>0</v>
      </c>
      <c r="N18" s="13">
        <f>SUM(B18:M18)</f>
        <v>0</v>
      </c>
      <c r="O18" s="4"/>
    </row>
    <row r="19" ht="4.5" customHeight="1">
      <c r="A19" s="102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4"/>
    </row>
    <row r="20">
      <c r="A20" s="107" t="s">
        <v>29</v>
      </c>
      <c r="B20" s="24">
        <f t="shared" ref="B20:M20" si="2">SUM(B12:B18)</f>
        <v>0</v>
      </c>
      <c r="C20" s="24">
        <f t="shared" si="2"/>
        <v>0</v>
      </c>
      <c r="D20" s="24">
        <f t="shared" si="2"/>
        <v>0</v>
      </c>
      <c r="E20" s="24">
        <f t="shared" si="2"/>
        <v>0</v>
      </c>
      <c r="F20" s="24">
        <f t="shared" si="2"/>
        <v>0</v>
      </c>
      <c r="G20" s="24">
        <f t="shared" si="2"/>
        <v>0</v>
      </c>
      <c r="H20" s="24">
        <f t="shared" si="2"/>
        <v>0</v>
      </c>
      <c r="I20" s="24">
        <f t="shared" si="2"/>
        <v>0</v>
      </c>
      <c r="J20" s="24">
        <f t="shared" si="2"/>
        <v>0</v>
      </c>
      <c r="K20" s="24">
        <f t="shared" si="2"/>
        <v>0</v>
      </c>
      <c r="L20" s="24">
        <f t="shared" si="2"/>
        <v>0</v>
      </c>
      <c r="M20" s="24">
        <f t="shared" si="2"/>
        <v>0</v>
      </c>
      <c r="N20" s="34">
        <f>SUM(B20:M20)</f>
        <v>0</v>
      </c>
      <c r="O20" s="126">
        <f>N20-N23</f>
        <v>-10320.77</v>
      </c>
    </row>
    <row r="21" ht="15.75" customHeight="1">
      <c r="A21" s="102"/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4"/>
    </row>
    <row r="22" ht="15.75" customHeight="1">
      <c r="A22" s="113" t="s">
        <v>27</v>
      </c>
      <c r="B22" s="127">
        <f>COUNTIFS(BASE!$Q:$Q,'GUARÁ'!B11,BASE!$R:$R,'GUARÁ'!$A$11,BASE!$B:$B,$A$10)</f>
        <v>0</v>
      </c>
      <c r="C22" s="127">
        <f>COUNTIFS(BASE!$Q:$Q,'GUARÁ'!C11,BASE!$R:$R,'GUARÁ'!$A$11,BASE!$B:$B,$A$10)</f>
        <v>0</v>
      </c>
      <c r="D22" s="127">
        <f>COUNTIFS(BASE!$Q:$Q,'GUARÁ'!D11,BASE!$R:$R,'GUARÁ'!$A$11,BASE!$B:$B,$A$10)</f>
        <v>0</v>
      </c>
      <c r="E22" s="127">
        <f>COUNTIFS(BASE!$Q:$Q,'GUARÁ'!E11,BASE!$R:$R,'GUARÁ'!$A$11,BASE!$B:$B,$A$10)</f>
        <v>0</v>
      </c>
      <c r="F22" s="127">
        <f>COUNTIFS(BASE!$Q:$Q,'GUARÁ'!F11,BASE!$R:$R,'GUARÁ'!$A$11,BASE!$B:$B,$A$10)</f>
        <v>0</v>
      </c>
      <c r="G22" s="127">
        <f>COUNTIFS(BASE!$Q:$Q,'GUARÁ'!G11,BASE!$R:$R,'GUARÁ'!$A$11,BASE!$B:$B,$A$10)</f>
        <v>0</v>
      </c>
      <c r="H22" s="127">
        <f>COUNTIFS(BASE!$Q:$Q,'GUARÁ'!H11,BASE!$R:$R,'GUARÁ'!$A$11,BASE!$B:$B,$A$10)</f>
        <v>0</v>
      </c>
      <c r="I22" s="127">
        <f>COUNTIFS(BASE!$Q:$Q,'GUARÁ'!I11,BASE!$R:$R,'GUARÁ'!$A$11,BASE!$B:$B,$A$10)</f>
        <v>0</v>
      </c>
      <c r="J22" s="127">
        <f>COUNTIFS(BASE!$Q:$Q,'GUARÁ'!J11,BASE!$R:$R,'GUARÁ'!$A$11,BASE!$B:$B,$A$10)</f>
        <v>0</v>
      </c>
      <c r="K22" s="127">
        <f>COUNTIFS(BASE!$Q:$Q,'GUARÁ'!K11,BASE!$R:$R,'GUARÁ'!$A$11,BASE!$B:$B,$A$10)</f>
        <v>0</v>
      </c>
      <c r="L22" s="127">
        <f>COUNTIFS(BASE!$Q:$Q,'GUARÁ'!L11,BASE!$R:$R,'GUARÁ'!$A$11,BASE!$B:$B,$A$10)</f>
        <v>0</v>
      </c>
      <c r="M22" s="127">
        <f>COUNTIFS(BASE!$Q:$Q,'GUARÁ'!M11,BASE!$R:$R,'GUARÁ'!$A$11,BASE!$B:$B,$A$10)</f>
        <v>0</v>
      </c>
      <c r="N22" s="35">
        <f t="shared" ref="N22:N23" si="3">SUM(B22:M22)</f>
        <v>0</v>
      </c>
      <c r="O22" s="35">
        <v>120.0</v>
      </c>
    </row>
    <row r="23" ht="15.75" customHeight="1">
      <c r="A23" s="113" t="s">
        <v>432</v>
      </c>
      <c r="B23" s="128">
        <f>SUMIFS(META!$D:$D,META!$B:$B,'GUARÁ'!B11,META!$C:$C,'GUARÁ'!$A$11,META!$E:$E,'GUARÁ'!$A$10)</f>
        <v>596</v>
      </c>
      <c r="C23" s="128">
        <f>SUMIFS(META!$D:$D,META!$B:$B,'GUARÁ'!C11,META!$C:$C,'GUARÁ'!$A$11,META!$E:$E,'GUARÁ'!$A$10)</f>
        <v>884.07</v>
      </c>
      <c r="D23" s="128">
        <f>SUMIFS(META!$D:$D,META!$B:$B,'GUARÁ'!D11,META!$C:$C,'GUARÁ'!$A$11,META!$E:$E,'GUARÁ'!$A$10)</f>
        <v>884.07</v>
      </c>
      <c r="E23" s="128">
        <f>SUMIFS(META!$D:$D,META!$B:$B,'GUARÁ'!E11,META!$C:$C,'GUARÁ'!$A$11,META!$E:$E,'GUARÁ'!$A$10)</f>
        <v>884.07</v>
      </c>
      <c r="F23" s="128">
        <f>SUMIFS(META!$D:$D,META!$B:$B,'GUARÁ'!F11,META!$C:$C,'GUARÁ'!$A$11,META!$E:$E,'GUARÁ'!$A$10)</f>
        <v>884.07</v>
      </c>
      <c r="G23" s="128">
        <f>SUMIFS(META!$D:$D,META!$B:$B,'GUARÁ'!G11,META!$C:$C,'GUARÁ'!$A$11,META!$E:$E,'GUARÁ'!$A$10)</f>
        <v>884.07</v>
      </c>
      <c r="H23" s="128">
        <f>SUMIFS(META!$D:$D,META!$B:$B,'GUARÁ'!H11,META!$C:$C,'GUARÁ'!$A$11,META!$E:$E,'GUARÁ'!$A$10)</f>
        <v>884.07</v>
      </c>
      <c r="I23" s="128">
        <f>SUMIFS(META!$D:$D,META!$B:$B,'GUARÁ'!I11,META!$C:$C,'GUARÁ'!$A$11,META!$E:$E,'GUARÁ'!$A$10)</f>
        <v>884.07</v>
      </c>
      <c r="J23" s="128">
        <f>SUMIFS(META!$D:$D,META!$B:$B,'GUARÁ'!J11,META!$C:$C,'GUARÁ'!$A$11,META!$E:$E,'GUARÁ'!$A$10)</f>
        <v>884.07</v>
      </c>
      <c r="K23" s="128">
        <f>SUMIFS(META!$D:$D,META!$B:$B,'GUARÁ'!K11,META!$C:$C,'GUARÁ'!$A$11,META!$E:$E,'GUARÁ'!$A$10)</f>
        <v>884.07</v>
      </c>
      <c r="L23" s="128">
        <f>SUMIFS(META!$D:$D,META!$B:$B,'GUARÁ'!L11,META!$C:$C,'GUARÁ'!$A$11,META!$E:$E,'GUARÁ'!$A$10)</f>
        <v>884.07</v>
      </c>
      <c r="M23" s="128">
        <f>SUMIFS(META!$D:$D,META!$B:$B,'GUARÁ'!M11,META!$C:$C,'GUARÁ'!$A$11,META!$E:$E,'GUARÁ'!$A$10)</f>
        <v>884.07</v>
      </c>
      <c r="N23" s="34">
        <f t="shared" si="3"/>
        <v>10320.77</v>
      </c>
      <c r="O23" s="34">
        <v>18000.0</v>
      </c>
      <c r="P23" s="19"/>
      <c r="Q23" s="19"/>
    </row>
    <row r="24" ht="16.5" customHeight="1">
      <c r="A24" s="102"/>
      <c r="B24" s="129" t="str">
        <f t="shared" ref="B24:M24" si="4">IFERROR(IF(B20&gt;=B23,"BATEU","PENDENTE"),"")</f>
        <v>PENDENTE</v>
      </c>
      <c r="C24" s="129" t="str">
        <f t="shared" si="4"/>
        <v>PENDENTE</v>
      </c>
      <c r="D24" s="129" t="str">
        <f t="shared" si="4"/>
        <v>PENDENTE</v>
      </c>
      <c r="E24" s="129" t="str">
        <f t="shared" si="4"/>
        <v>PENDENTE</v>
      </c>
      <c r="F24" s="129" t="str">
        <f t="shared" si="4"/>
        <v>PENDENTE</v>
      </c>
      <c r="G24" s="129" t="str">
        <f t="shared" si="4"/>
        <v>PENDENTE</v>
      </c>
      <c r="H24" s="129" t="str">
        <f t="shared" si="4"/>
        <v>PENDENTE</v>
      </c>
      <c r="I24" s="129" t="str">
        <f t="shared" si="4"/>
        <v>PENDENTE</v>
      </c>
      <c r="J24" s="129" t="str">
        <f t="shared" si="4"/>
        <v>PENDENTE</v>
      </c>
      <c r="K24" s="129" t="str">
        <f t="shared" si="4"/>
        <v>PENDENTE</v>
      </c>
      <c r="L24" s="129" t="str">
        <f t="shared" si="4"/>
        <v>PENDENTE</v>
      </c>
      <c r="M24" s="129" t="str">
        <f t="shared" si="4"/>
        <v>PENDENTE</v>
      </c>
      <c r="N24" s="103"/>
      <c r="O24" s="103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</row>
    <row r="25" ht="6.0" customHeight="1">
      <c r="A25" s="102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N25" s="19"/>
      <c r="O25" s="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</row>
    <row r="26" ht="17.25" customHeight="1">
      <c r="A26" s="131" t="s">
        <v>51</v>
      </c>
      <c r="B26" s="54" t="str">
        <f t="shared" ref="B26:M26" si="5">IFERROR(IF(B20&lt;B23,"0,00%",B20/B23-1),"")</f>
        <v>0,00%</v>
      </c>
      <c r="C26" s="54" t="str">
        <f t="shared" si="5"/>
        <v>0,00%</v>
      </c>
      <c r="D26" s="54" t="str">
        <f t="shared" si="5"/>
        <v>0,00%</v>
      </c>
      <c r="E26" s="54" t="str">
        <f t="shared" si="5"/>
        <v>0,00%</v>
      </c>
      <c r="F26" s="54" t="str">
        <f t="shared" si="5"/>
        <v>0,00%</v>
      </c>
      <c r="G26" s="54" t="str">
        <f t="shared" si="5"/>
        <v>0,00%</v>
      </c>
      <c r="H26" s="54" t="str">
        <f t="shared" si="5"/>
        <v>0,00%</v>
      </c>
      <c r="I26" s="54" t="str">
        <f t="shared" si="5"/>
        <v>0,00%</v>
      </c>
      <c r="J26" s="54" t="str">
        <f t="shared" si="5"/>
        <v>0,00%</v>
      </c>
      <c r="K26" s="54" t="str">
        <f t="shared" si="5"/>
        <v>0,00%</v>
      </c>
      <c r="L26" s="54" t="str">
        <f t="shared" si="5"/>
        <v>0,00%</v>
      </c>
      <c r="M26" s="54" t="str">
        <f t="shared" si="5"/>
        <v>0,00%</v>
      </c>
      <c r="N26" s="13">
        <f>N23-N27</f>
        <v>0</v>
      </c>
      <c r="O26" s="132"/>
      <c r="P26" s="133"/>
      <c r="Q26" s="104"/>
      <c r="R26" s="104"/>
      <c r="S26" s="104"/>
      <c r="T26" s="104"/>
      <c r="U26" s="104"/>
      <c r="V26" s="104"/>
      <c r="W26" s="104"/>
      <c r="X26" s="104"/>
      <c r="Y26" s="104"/>
      <c r="Z26" s="104"/>
    </row>
    <row r="27" ht="18.0" customHeight="1">
      <c r="A27" s="107" t="s">
        <v>433</v>
      </c>
      <c r="B27" s="134">
        <f t="shared" ref="B27:M27" si="6">IF(B23&lt;B20,0,B23-B20)</f>
        <v>596</v>
      </c>
      <c r="C27" s="134">
        <f t="shared" si="6"/>
        <v>884.07</v>
      </c>
      <c r="D27" s="134">
        <f t="shared" si="6"/>
        <v>884.07</v>
      </c>
      <c r="E27" s="134">
        <f t="shared" si="6"/>
        <v>884.07</v>
      </c>
      <c r="F27" s="134">
        <f t="shared" si="6"/>
        <v>884.07</v>
      </c>
      <c r="G27" s="134">
        <f t="shared" si="6"/>
        <v>884.07</v>
      </c>
      <c r="H27" s="134">
        <f t="shared" si="6"/>
        <v>884.07</v>
      </c>
      <c r="I27" s="134">
        <f t="shared" si="6"/>
        <v>884.07</v>
      </c>
      <c r="J27" s="134">
        <f t="shared" si="6"/>
        <v>884.07</v>
      </c>
      <c r="K27" s="134">
        <f t="shared" si="6"/>
        <v>884.07</v>
      </c>
      <c r="L27" s="134">
        <f t="shared" si="6"/>
        <v>884.07</v>
      </c>
      <c r="M27" s="134">
        <f t="shared" si="6"/>
        <v>884.07</v>
      </c>
      <c r="N27" s="134">
        <f>SUM(B27:M27)</f>
        <v>10320.77</v>
      </c>
      <c r="O27" s="132"/>
      <c r="P27" s="135"/>
      <c r="Q27" s="112"/>
      <c r="R27" s="112"/>
      <c r="S27" s="112"/>
      <c r="T27" s="112"/>
      <c r="U27" s="112"/>
      <c r="V27" s="112"/>
      <c r="W27" s="112"/>
      <c r="X27" s="112"/>
      <c r="Y27" s="112"/>
      <c r="Z27" s="112"/>
    </row>
    <row r="28" ht="15.75" customHeight="1">
      <c r="A28" s="107" t="s">
        <v>434</v>
      </c>
      <c r="B28" s="136" t="str">
        <f t="shared" ref="B28:M28" si="7">IFERROR(B20/B22,"-")</f>
        <v>-</v>
      </c>
      <c r="C28" s="136" t="str">
        <f t="shared" si="7"/>
        <v>-</v>
      </c>
      <c r="D28" s="136" t="str">
        <f t="shared" si="7"/>
        <v>-</v>
      </c>
      <c r="E28" s="136" t="str">
        <f t="shared" si="7"/>
        <v>-</v>
      </c>
      <c r="F28" s="136" t="str">
        <f t="shared" si="7"/>
        <v>-</v>
      </c>
      <c r="G28" s="136" t="str">
        <f t="shared" si="7"/>
        <v>-</v>
      </c>
      <c r="H28" s="136" t="str">
        <f t="shared" si="7"/>
        <v>-</v>
      </c>
      <c r="I28" s="136" t="str">
        <f t="shared" si="7"/>
        <v>-</v>
      </c>
      <c r="J28" s="136" t="str">
        <f t="shared" si="7"/>
        <v>-</v>
      </c>
      <c r="K28" s="136" t="str">
        <f t="shared" si="7"/>
        <v>-</v>
      </c>
      <c r="L28" s="136" t="str">
        <f t="shared" si="7"/>
        <v>-</v>
      </c>
      <c r="M28" s="136" t="str">
        <f t="shared" si="7"/>
        <v>-</v>
      </c>
      <c r="N28" s="137">
        <f>100%-N27/N23</f>
        <v>0</v>
      </c>
      <c r="O28" s="105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</row>
    <row r="29" ht="6.0" customHeight="1">
      <c r="A29" s="102"/>
      <c r="B29" s="104"/>
      <c r="C29" s="104"/>
      <c r="D29" s="104"/>
      <c r="E29" s="104"/>
      <c r="F29" s="104"/>
      <c r="G29" s="112"/>
      <c r="H29" s="112"/>
      <c r="I29" s="112"/>
      <c r="J29" s="112"/>
      <c r="K29" s="112"/>
      <c r="L29" s="104"/>
      <c r="M29" s="104"/>
      <c r="N29" s="104"/>
      <c r="O29" s="105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</row>
    <row r="30" ht="18.0" customHeight="1">
      <c r="A30" s="138" t="s">
        <v>435</v>
      </c>
      <c r="B30" s="139" t="s">
        <v>436</v>
      </c>
      <c r="C30" s="2"/>
      <c r="D30" s="3"/>
      <c r="E30" s="139" t="s">
        <v>437</v>
      </c>
      <c r="F30" s="2"/>
      <c r="G30" s="3"/>
      <c r="H30" s="139" t="s">
        <v>438</v>
      </c>
      <c r="I30" s="2"/>
      <c r="J30" s="3"/>
      <c r="K30" s="139" t="s">
        <v>439</v>
      </c>
      <c r="L30" s="2"/>
      <c r="M30" s="3"/>
      <c r="N30" s="113" t="s">
        <v>440</v>
      </c>
      <c r="O30" s="113" t="s">
        <v>441</v>
      </c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</row>
    <row r="31" ht="18.0" customHeight="1">
      <c r="A31" s="25"/>
      <c r="B31" s="113" t="s">
        <v>425</v>
      </c>
      <c r="C31" s="113" t="s">
        <v>442</v>
      </c>
      <c r="D31" s="113" t="s">
        <v>443</v>
      </c>
      <c r="E31" s="113" t="str">
        <f t="shared" ref="E31:M31" si="8">B31</f>
        <v>Meta</v>
      </c>
      <c r="F31" s="113" t="str">
        <f t="shared" si="8"/>
        <v>Executado</v>
      </c>
      <c r="G31" s="113" t="str">
        <f t="shared" si="8"/>
        <v>Alcançado</v>
      </c>
      <c r="H31" s="113" t="str">
        <f t="shared" si="8"/>
        <v>Meta</v>
      </c>
      <c r="I31" s="113" t="str">
        <f t="shared" si="8"/>
        <v>Executado</v>
      </c>
      <c r="J31" s="113" t="str">
        <f t="shared" si="8"/>
        <v>Alcançado</v>
      </c>
      <c r="K31" s="113" t="str">
        <f t="shared" si="8"/>
        <v>Meta</v>
      </c>
      <c r="L31" s="113" t="str">
        <f t="shared" si="8"/>
        <v>Executado</v>
      </c>
      <c r="M31" s="113" t="str">
        <f t="shared" si="8"/>
        <v>Alcançado</v>
      </c>
      <c r="N31" s="24">
        <f>B32+E32+H32+K32</f>
        <v>18000</v>
      </c>
      <c r="O31" s="24">
        <f>N23</f>
        <v>10320.77</v>
      </c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</row>
    <row r="32" ht="18.0" customHeight="1">
      <c r="A32" s="24" t="s">
        <v>66</v>
      </c>
      <c r="B32" s="24">
        <f>$O$23/4</f>
        <v>4500</v>
      </c>
      <c r="C32" s="24">
        <f>SUM(B20:D20)</f>
        <v>0</v>
      </c>
      <c r="D32" s="54">
        <f>C32/B32</f>
        <v>0</v>
      </c>
      <c r="E32" s="24">
        <f>$O$23/4</f>
        <v>4500</v>
      </c>
      <c r="F32" s="24">
        <f>SUM(E20:G20)</f>
        <v>0</v>
      </c>
      <c r="G32" s="54">
        <f>F32/E32</f>
        <v>0</v>
      </c>
      <c r="H32" s="24">
        <f>$O$23/4</f>
        <v>4500</v>
      </c>
      <c r="I32" s="24">
        <f>SUM(H20:J20)</f>
        <v>0</v>
      </c>
      <c r="J32" s="54">
        <f>I32/H32</f>
        <v>0</v>
      </c>
      <c r="K32" s="24">
        <f>$O$23/4</f>
        <v>4500</v>
      </c>
      <c r="L32" s="24">
        <f>SUM(K20:M20)</f>
        <v>0</v>
      </c>
      <c r="M32" s="54">
        <f>L32/K32</f>
        <v>0</v>
      </c>
      <c r="N32" s="113" t="s">
        <v>442</v>
      </c>
      <c r="O32" s="105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</row>
    <row r="33" ht="15.75" customHeight="1">
      <c r="A33" s="140" t="s">
        <v>444</v>
      </c>
      <c r="B33" s="141">
        <f>B32-C32</f>
        <v>4500</v>
      </c>
      <c r="C33" s="142"/>
      <c r="D33" s="143"/>
      <c r="E33" s="141">
        <f>E32-F32</f>
        <v>4500</v>
      </c>
      <c r="F33" s="142"/>
      <c r="G33" s="142"/>
      <c r="H33" s="141">
        <f>H32-I32</f>
        <v>4500</v>
      </c>
      <c r="I33" s="142"/>
      <c r="J33" s="142"/>
      <c r="K33" s="141">
        <f>K32-L32</f>
        <v>4500</v>
      </c>
      <c r="L33" s="142"/>
      <c r="M33" s="142"/>
      <c r="N33" s="24">
        <f>N23-N27</f>
        <v>0</v>
      </c>
      <c r="O33" s="105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</row>
    <row r="34" ht="18.0" customHeight="1">
      <c r="A34" s="102"/>
      <c r="B34" s="139" t="s">
        <v>445</v>
      </c>
      <c r="C34" s="2"/>
      <c r="D34" s="2"/>
      <c r="E34" s="2"/>
      <c r="F34" s="2"/>
      <c r="G34" s="3"/>
      <c r="H34" s="139" t="s">
        <v>446</v>
      </c>
      <c r="I34" s="2"/>
      <c r="J34" s="2"/>
      <c r="K34" s="2"/>
      <c r="L34" s="2"/>
      <c r="M34" s="3"/>
      <c r="N34" s="113" t="s">
        <v>447</v>
      </c>
      <c r="O34" s="105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</row>
    <row r="35" ht="18.0" customHeight="1">
      <c r="A35" s="102"/>
      <c r="B35" s="139" t="s">
        <v>448</v>
      </c>
      <c r="C35" s="3"/>
      <c r="D35" s="139" t="s">
        <v>442</v>
      </c>
      <c r="E35" s="3"/>
      <c r="F35" s="139" t="s">
        <v>443</v>
      </c>
      <c r="G35" s="3"/>
      <c r="H35" s="139" t="s">
        <v>448</v>
      </c>
      <c r="I35" s="3"/>
      <c r="J35" s="139" t="s">
        <v>442</v>
      </c>
      <c r="K35" s="3"/>
      <c r="L35" s="139" t="s">
        <v>443</v>
      </c>
      <c r="M35" s="3"/>
      <c r="N35" s="24">
        <f>N31-N33</f>
        <v>18000</v>
      </c>
      <c r="O35" s="105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</row>
    <row r="36" ht="18.0" customHeight="1">
      <c r="A36" s="102"/>
      <c r="B36" s="1">
        <f>SUM(B23:G23)</f>
        <v>5016.35</v>
      </c>
      <c r="C36" s="3"/>
      <c r="D36" s="1">
        <f>SUM(B20:G20)</f>
        <v>0</v>
      </c>
      <c r="E36" s="3"/>
      <c r="F36" s="144">
        <f>D36/B36</f>
        <v>0</v>
      </c>
      <c r="G36" s="3"/>
      <c r="H36" s="1">
        <f>SUM(H23:M23)</f>
        <v>5304.42</v>
      </c>
      <c r="I36" s="3"/>
      <c r="J36" s="1">
        <f>SUM(H20:M20)</f>
        <v>0</v>
      </c>
      <c r="K36" s="3"/>
      <c r="L36" s="144">
        <f>J36/H36</f>
        <v>0</v>
      </c>
      <c r="M36" s="3"/>
      <c r="N36" s="104"/>
      <c r="O36" s="105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</row>
    <row r="37" ht="18.0" customHeight="1">
      <c r="A37" s="102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5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</row>
    <row r="38" ht="18.0" customHeight="1">
      <c r="A38" s="102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5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</row>
    <row r="39" ht="18.0" customHeight="1">
      <c r="A39" s="102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5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</row>
    <row r="40" ht="18.0" customHeight="1">
      <c r="A40" s="102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5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</row>
    <row r="41" ht="18.0" customHeight="1">
      <c r="A41" s="102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5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</row>
    <row r="42" ht="18.0" customHeight="1">
      <c r="A42" s="102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5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</row>
    <row r="43" ht="18.0" customHeight="1">
      <c r="A43" s="102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5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</row>
    <row r="44" ht="18.0" customHeight="1">
      <c r="A44" s="102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5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</row>
    <row r="45" ht="18.0" customHeight="1">
      <c r="A45" s="102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5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</row>
    <row r="46" ht="18.0" customHeight="1">
      <c r="A46" s="102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5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</row>
    <row r="47" ht="18.0" customHeight="1">
      <c r="A47" s="102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5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</row>
    <row r="48" ht="18.0" customHeight="1">
      <c r="A48" s="102"/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5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</row>
    <row r="49" ht="18.0" customHeight="1">
      <c r="A49" s="102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5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</row>
    <row r="50" ht="18.0" customHeight="1">
      <c r="A50" s="102"/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5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</row>
    <row r="51" ht="18.0" customHeight="1">
      <c r="A51" s="102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5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</row>
    <row r="52" ht="18.0" customHeight="1">
      <c r="A52" s="102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5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</row>
    <row r="53" ht="18.0" customHeight="1">
      <c r="A53" s="102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5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</row>
    <row r="54" ht="18.0" customHeight="1">
      <c r="A54" s="102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5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</row>
    <row r="55" ht="18.0" customHeight="1">
      <c r="A55" s="102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5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</row>
    <row r="56" ht="18.0" customHeight="1">
      <c r="A56" s="102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5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</row>
    <row r="57" ht="18.0" customHeight="1">
      <c r="A57" s="102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5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</row>
    <row r="58" ht="18.0" customHeight="1">
      <c r="A58" s="102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5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</row>
    <row r="59" ht="18.0" customHeight="1">
      <c r="A59" s="102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5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</row>
    <row r="60" ht="18.0" customHeight="1">
      <c r="A60" s="102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5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</row>
    <row r="61" ht="18.0" customHeight="1">
      <c r="A61" s="102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5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</row>
    <row r="62" ht="18.0" customHeight="1">
      <c r="A62" s="102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5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</row>
    <row r="63" ht="18.0" customHeight="1">
      <c r="A63" s="102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5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</row>
    <row r="64" ht="18.0" customHeight="1">
      <c r="A64" s="102"/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5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</row>
    <row r="65" ht="18.0" customHeight="1">
      <c r="A65" s="102"/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5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</row>
    <row r="66" ht="18.0" customHeight="1">
      <c r="A66" s="102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5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</row>
    <row r="67" ht="18.0" customHeight="1">
      <c r="A67" s="102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5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</row>
    <row r="68" ht="18.0" customHeight="1">
      <c r="A68" s="102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5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</row>
    <row r="69" ht="18.0" customHeight="1">
      <c r="A69" s="102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5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</row>
    <row r="70" ht="18.0" customHeight="1">
      <c r="A70" s="102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5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</row>
    <row r="71" ht="18.0" customHeight="1">
      <c r="A71" s="102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5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</row>
    <row r="72" ht="18.0" customHeight="1">
      <c r="A72" s="102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5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</row>
    <row r="73" ht="18.0" customHeight="1">
      <c r="A73" s="102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5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</row>
    <row r="74" ht="18.0" customHeight="1">
      <c r="A74" s="102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5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</row>
    <row r="75" ht="18.0" customHeight="1">
      <c r="A75" s="102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5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</row>
    <row r="76" ht="18.0" customHeight="1">
      <c r="A76" s="102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5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</row>
    <row r="77" ht="18.0" customHeight="1">
      <c r="A77" s="102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5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</row>
    <row r="78" ht="18.0" customHeight="1">
      <c r="A78" s="102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5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</row>
    <row r="79" ht="18.0" customHeight="1">
      <c r="A79" s="102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5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</row>
    <row r="80" ht="18.0" customHeight="1">
      <c r="A80" s="102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5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</row>
    <row r="81" ht="18.0" customHeight="1">
      <c r="A81" s="102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5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</row>
    <row r="82" ht="18.0" customHeight="1">
      <c r="A82" s="102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5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</row>
    <row r="83" ht="18.0" customHeight="1">
      <c r="A83" s="102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5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</row>
    <row r="84" ht="18.0" customHeight="1">
      <c r="A84" s="102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5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</row>
    <row r="85" ht="18.0" customHeight="1">
      <c r="A85" s="102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5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</row>
    <row r="86" ht="18.0" customHeight="1">
      <c r="A86" s="102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5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</row>
    <row r="87" ht="18.0" customHeight="1">
      <c r="A87" s="102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5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</row>
    <row r="88" ht="18.0" customHeight="1">
      <c r="A88" s="102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5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</row>
    <row r="89" ht="18.0" customHeight="1">
      <c r="A89" s="102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5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</row>
    <row r="90" ht="18.0" customHeight="1">
      <c r="A90" s="102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5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</row>
    <row r="91" ht="18.0" customHeight="1">
      <c r="A91" s="102"/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5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</row>
    <row r="92" ht="18.0" customHeight="1">
      <c r="A92" s="102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5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</row>
    <row r="93" ht="18.0" customHeight="1">
      <c r="A93" s="102"/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5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</row>
    <row r="94" ht="18.0" customHeight="1">
      <c r="A94" s="102"/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5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</row>
    <row r="95" ht="18.0" customHeight="1">
      <c r="A95" s="102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5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</row>
    <row r="96" ht="18.0" customHeight="1">
      <c r="A96" s="102"/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5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</row>
    <row r="97" ht="18.0" customHeight="1">
      <c r="A97" s="102"/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5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</row>
    <row r="98" ht="18.0" customHeight="1">
      <c r="A98" s="102"/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5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</row>
    <row r="99" ht="18.0" customHeight="1">
      <c r="A99" s="102"/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5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</row>
    <row r="100" ht="18.0" customHeight="1">
      <c r="A100" s="102"/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5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</row>
    <row r="101" ht="18.0" customHeight="1">
      <c r="A101" s="102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5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</row>
    <row r="102" ht="18.0" customHeight="1">
      <c r="A102" s="102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5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</row>
    <row r="103" ht="18.0" customHeight="1">
      <c r="A103" s="102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5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</row>
    <row r="104" ht="18.0" customHeight="1">
      <c r="A104" s="102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5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</row>
    <row r="105" ht="18.0" customHeight="1">
      <c r="A105" s="102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5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</row>
    <row r="106" ht="18.0" customHeight="1">
      <c r="A106" s="102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5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</row>
    <row r="107" ht="18.0" customHeight="1">
      <c r="A107" s="102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5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</row>
    <row r="108" ht="18.0" customHeight="1">
      <c r="A108" s="102"/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5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</row>
    <row r="109" ht="18.0" customHeight="1">
      <c r="A109" s="102"/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5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</row>
    <row r="110" ht="18.0" customHeight="1">
      <c r="A110" s="102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5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</row>
    <row r="111" ht="18.0" customHeight="1">
      <c r="A111" s="102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5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</row>
    <row r="112" ht="18.0" customHeight="1">
      <c r="A112" s="102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5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</row>
    <row r="113" ht="18.0" customHeight="1">
      <c r="A113" s="102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5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</row>
    <row r="114" ht="18.0" customHeight="1">
      <c r="A114" s="102"/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5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</row>
    <row r="115" ht="18.0" customHeight="1">
      <c r="A115" s="102"/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5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</row>
    <row r="116" ht="18.0" customHeight="1">
      <c r="A116" s="102"/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5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</row>
    <row r="117" ht="18.0" customHeight="1">
      <c r="A117" s="102"/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5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</row>
    <row r="118" ht="18.0" customHeight="1">
      <c r="A118" s="102"/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5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</row>
    <row r="119" ht="18.0" customHeight="1">
      <c r="A119" s="102"/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5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</row>
    <row r="120" ht="18.0" customHeight="1">
      <c r="A120" s="102"/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5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</row>
    <row r="121" ht="18.0" customHeight="1">
      <c r="A121" s="102"/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5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</row>
    <row r="122" ht="18.0" customHeight="1">
      <c r="A122" s="102"/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5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</row>
    <row r="123" ht="18.0" customHeight="1">
      <c r="A123" s="102"/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5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</row>
    <row r="124" ht="18.0" customHeight="1">
      <c r="A124" s="102"/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5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</row>
    <row r="125" ht="18.0" customHeight="1">
      <c r="A125" s="102"/>
      <c r="B125" s="104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5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</row>
    <row r="126" ht="18.0" customHeight="1">
      <c r="A126" s="102"/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5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</row>
    <row r="127" ht="18.0" customHeight="1">
      <c r="A127" s="102"/>
      <c r="B127" s="104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5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</row>
    <row r="128" ht="18.0" customHeight="1">
      <c r="A128" s="102"/>
      <c r="B128" s="104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5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</row>
    <row r="129" ht="18.0" customHeight="1">
      <c r="A129" s="102"/>
      <c r="B129" s="104"/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5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</row>
    <row r="130" ht="18.0" customHeight="1">
      <c r="A130" s="102"/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5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</row>
    <row r="131" ht="18.0" customHeight="1">
      <c r="A131" s="102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5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</row>
    <row r="132" ht="18.0" customHeight="1">
      <c r="A132" s="102"/>
      <c r="B132" s="104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5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</row>
    <row r="133" ht="18.0" customHeight="1">
      <c r="A133" s="102"/>
      <c r="B133" s="104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5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</row>
    <row r="134" ht="18.0" customHeight="1">
      <c r="A134" s="102"/>
      <c r="B134" s="104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5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</row>
    <row r="135" ht="18.0" customHeight="1">
      <c r="A135" s="102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5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</row>
    <row r="136" ht="18.0" customHeight="1">
      <c r="A136" s="102"/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5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</row>
    <row r="137" ht="18.0" customHeight="1">
      <c r="A137" s="102"/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5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</row>
    <row r="138" ht="18.0" customHeight="1">
      <c r="A138" s="102"/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5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</row>
    <row r="139" ht="18.0" customHeight="1">
      <c r="A139" s="102"/>
      <c r="B139" s="104"/>
      <c r="C139" s="104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5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</row>
    <row r="140" ht="18.0" customHeight="1">
      <c r="A140" s="102"/>
      <c r="B140" s="104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5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</row>
    <row r="141" ht="18.0" customHeight="1">
      <c r="A141" s="102"/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5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</row>
    <row r="142" ht="18.0" customHeight="1">
      <c r="A142" s="102"/>
      <c r="B142" s="104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5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</row>
    <row r="143" ht="18.0" customHeight="1">
      <c r="A143" s="102"/>
      <c r="B143" s="104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5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</row>
    <row r="144" ht="18.0" customHeight="1">
      <c r="A144" s="102"/>
      <c r="B144" s="104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5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</row>
    <row r="145" ht="18.0" customHeight="1">
      <c r="A145" s="102"/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5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</row>
    <row r="146" ht="18.0" customHeight="1">
      <c r="A146" s="102"/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5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</row>
    <row r="147" ht="18.0" customHeight="1">
      <c r="A147" s="102"/>
      <c r="B147" s="104"/>
      <c r="C147" s="104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5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</row>
    <row r="148" ht="18.0" customHeight="1">
      <c r="A148" s="102"/>
      <c r="B148" s="104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5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</row>
    <row r="149" ht="18.0" customHeight="1">
      <c r="A149" s="102"/>
      <c r="B149" s="104"/>
      <c r="C149" s="104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5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</row>
    <row r="150" ht="18.0" customHeight="1">
      <c r="A150" s="102"/>
      <c r="B150" s="104"/>
      <c r="C150" s="104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5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</row>
    <row r="151" ht="18.0" customHeight="1">
      <c r="A151" s="102"/>
      <c r="B151" s="104"/>
      <c r="C151" s="104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5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</row>
    <row r="152" ht="18.0" customHeight="1">
      <c r="A152" s="102"/>
      <c r="B152" s="104"/>
      <c r="C152" s="104"/>
      <c r="D152" s="104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5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</row>
    <row r="153" ht="18.0" customHeight="1">
      <c r="A153" s="102"/>
      <c r="B153" s="104"/>
      <c r="C153" s="104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5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</row>
    <row r="154" ht="18.0" customHeight="1">
      <c r="A154" s="102"/>
      <c r="B154" s="104"/>
      <c r="C154" s="104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5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</row>
    <row r="155" ht="18.0" customHeight="1">
      <c r="A155" s="102"/>
      <c r="B155" s="104"/>
      <c r="C155" s="104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5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</row>
    <row r="156" ht="18.0" customHeight="1">
      <c r="A156" s="102"/>
      <c r="B156" s="104"/>
      <c r="C156" s="104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5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</row>
    <row r="157" ht="18.0" customHeight="1">
      <c r="A157" s="102"/>
      <c r="B157" s="104"/>
      <c r="C157" s="104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5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</row>
    <row r="158" ht="18.0" customHeight="1">
      <c r="A158" s="102"/>
      <c r="B158" s="104"/>
      <c r="C158" s="104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5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</row>
    <row r="159" ht="18.0" customHeight="1">
      <c r="A159" s="102"/>
      <c r="B159" s="104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5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</row>
    <row r="160" ht="18.0" customHeight="1">
      <c r="A160" s="102"/>
      <c r="B160" s="104"/>
      <c r="C160" s="104"/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5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</row>
    <row r="161" ht="18.0" customHeight="1">
      <c r="A161" s="102"/>
      <c r="B161" s="104"/>
      <c r="C161" s="104"/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5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</row>
    <row r="162" ht="18.0" customHeight="1">
      <c r="A162" s="102"/>
      <c r="B162" s="104"/>
      <c r="C162" s="104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5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</row>
    <row r="163" ht="18.0" customHeight="1">
      <c r="A163" s="102"/>
      <c r="B163" s="104"/>
      <c r="C163" s="104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5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</row>
    <row r="164" ht="18.0" customHeight="1">
      <c r="A164" s="102"/>
      <c r="B164" s="104"/>
      <c r="C164" s="104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5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</row>
    <row r="165" ht="18.0" customHeight="1">
      <c r="A165" s="102"/>
      <c r="B165" s="104"/>
      <c r="C165" s="104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5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</row>
    <row r="166" ht="18.0" customHeight="1">
      <c r="A166" s="102"/>
      <c r="B166" s="104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5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</row>
    <row r="167" ht="18.0" customHeight="1">
      <c r="A167" s="102"/>
      <c r="B167" s="104"/>
      <c r="C167" s="104"/>
      <c r="D167" s="104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5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</row>
    <row r="168" ht="18.0" customHeight="1">
      <c r="A168" s="102"/>
      <c r="B168" s="104"/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5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</row>
    <row r="169" ht="18.0" customHeight="1">
      <c r="A169" s="102"/>
      <c r="B169" s="104"/>
      <c r="C169" s="104"/>
      <c r="D169" s="104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5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</row>
    <row r="170" ht="18.0" customHeight="1">
      <c r="A170" s="102"/>
      <c r="B170" s="104"/>
      <c r="C170" s="104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5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</row>
    <row r="171" ht="18.0" customHeight="1">
      <c r="A171" s="102"/>
      <c r="B171" s="104"/>
      <c r="C171" s="104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5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</row>
    <row r="172" ht="18.0" customHeight="1">
      <c r="A172" s="102"/>
      <c r="B172" s="104"/>
      <c r="C172" s="104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5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</row>
    <row r="173" ht="18.0" customHeight="1">
      <c r="A173" s="102"/>
      <c r="B173" s="104"/>
      <c r="C173" s="104"/>
      <c r="D173" s="104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5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</row>
    <row r="174" ht="18.0" customHeight="1">
      <c r="A174" s="102"/>
      <c r="B174" s="104"/>
      <c r="C174" s="104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5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</row>
    <row r="175" ht="18.0" customHeight="1">
      <c r="A175" s="102"/>
      <c r="B175" s="104"/>
      <c r="C175" s="104"/>
      <c r="D175" s="104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5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</row>
    <row r="176" ht="18.0" customHeight="1">
      <c r="A176" s="102"/>
      <c r="B176" s="104"/>
      <c r="C176" s="104"/>
      <c r="D176" s="104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5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</row>
    <row r="177" ht="18.0" customHeight="1">
      <c r="A177" s="102"/>
      <c r="B177" s="104"/>
      <c r="C177" s="104"/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5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</row>
    <row r="178" ht="18.0" customHeight="1">
      <c r="A178" s="102"/>
      <c r="B178" s="104"/>
      <c r="C178" s="104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5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</row>
    <row r="179" ht="18.0" customHeight="1">
      <c r="A179" s="102"/>
      <c r="B179" s="104"/>
      <c r="C179" s="104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5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</row>
    <row r="180" ht="18.0" customHeight="1">
      <c r="A180" s="102"/>
      <c r="B180" s="104"/>
      <c r="C180" s="104"/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5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</row>
    <row r="181" ht="18.0" customHeight="1">
      <c r="A181" s="102"/>
      <c r="B181" s="104"/>
      <c r="C181" s="104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5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</row>
    <row r="182" ht="18.0" customHeight="1">
      <c r="A182" s="102"/>
      <c r="B182" s="104"/>
      <c r="C182" s="104"/>
      <c r="D182" s="104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5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</row>
    <row r="183" ht="18.0" customHeight="1">
      <c r="A183" s="102"/>
      <c r="B183" s="104"/>
      <c r="C183" s="104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5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</row>
    <row r="184" ht="18.0" customHeight="1">
      <c r="A184" s="102"/>
      <c r="B184" s="10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5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</row>
    <row r="185" ht="18.0" customHeight="1">
      <c r="A185" s="102"/>
      <c r="B185" s="104"/>
      <c r="C185" s="104"/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5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</row>
    <row r="186" ht="18.0" customHeight="1">
      <c r="A186" s="102"/>
      <c r="B186" s="104"/>
      <c r="C186" s="104"/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5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</row>
    <row r="187" ht="18.0" customHeight="1">
      <c r="A187" s="102"/>
      <c r="B187" s="104"/>
      <c r="C187" s="104"/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5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</row>
    <row r="188" ht="18.0" customHeight="1">
      <c r="A188" s="102"/>
      <c r="B188" s="104"/>
      <c r="C188" s="104"/>
      <c r="D188" s="104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5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</row>
    <row r="189" ht="18.0" customHeight="1">
      <c r="A189" s="102"/>
      <c r="B189" s="104"/>
      <c r="C189" s="104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5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</row>
    <row r="190" ht="18.0" customHeight="1">
      <c r="A190" s="102"/>
      <c r="B190" s="104"/>
      <c r="C190" s="104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5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</row>
    <row r="191" ht="18.0" customHeight="1">
      <c r="A191" s="102"/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5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</row>
    <row r="192" ht="18.0" customHeight="1">
      <c r="A192" s="102"/>
      <c r="B192" s="104"/>
      <c r="C192" s="104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5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</row>
    <row r="193" ht="18.0" customHeight="1">
      <c r="A193" s="102"/>
      <c r="B193" s="104"/>
      <c r="C193" s="104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5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</row>
    <row r="194" ht="18.0" customHeight="1">
      <c r="A194" s="102"/>
      <c r="B194" s="104"/>
      <c r="C194" s="104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5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</row>
    <row r="195" ht="18.0" customHeight="1">
      <c r="A195" s="102"/>
      <c r="B195" s="104"/>
      <c r="C195" s="104"/>
      <c r="D195" s="104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5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</row>
    <row r="196" ht="18.0" customHeight="1">
      <c r="A196" s="102"/>
      <c r="B196" s="104"/>
      <c r="C196" s="104"/>
      <c r="D196" s="104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5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</row>
    <row r="197" ht="18.0" customHeight="1">
      <c r="A197" s="102"/>
      <c r="B197" s="104"/>
      <c r="C197" s="104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5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</row>
    <row r="198" ht="18.0" customHeight="1">
      <c r="A198" s="102"/>
      <c r="B198" s="104"/>
      <c r="C198" s="104"/>
      <c r="D198" s="104"/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5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</row>
    <row r="199" ht="18.0" customHeight="1">
      <c r="A199" s="102"/>
      <c r="B199" s="104"/>
      <c r="C199" s="104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5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</row>
    <row r="200" ht="18.0" customHeight="1">
      <c r="A200" s="102"/>
      <c r="B200" s="104"/>
      <c r="C200" s="104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5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</row>
    <row r="201" ht="18.0" customHeight="1">
      <c r="A201" s="102"/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5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</row>
    <row r="202" ht="18.0" customHeight="1">
      <c r="A202" s="102"/>
      <c r="B202" s="104"/>
      <c r="C202" s="104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5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</row>
    <row r="203" ht="18.0" customHeight="1">
      <c r="A203" s="102"/>
      <c r="B203" s="104"/>
      <c r="C203" s="104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5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</row>
    <row r="204" ht="18.0" customHeight="1">
      <c r="A204" s="102"/>
      <c r="B204" s="104"/>
      <c r="C204" s="104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5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</row>
    <row r="205" ht="18.0" customHeight="1">
      <c r="A205" s="102"/>
      <c r="B205" s="104"/>
      <c r="C205" s="104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5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</row>
    <row r="206" ht="18.0" customHeight="1">
      <c r="A206" s="102"/>
      <c r="B206" s="104"/>
      <c r="C206" s="104"/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5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</row>
    <row r="207" ht="18.0" customHeight="1">
      <c r="A207" s="102"/>
      <c r="B207" s="104"/>
      <c r="C207" s="104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5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</row>
    <row r="208" ht="18.0" customHeight="1">
      <c r="A208" s="102"/>
      <c r="B208" s="104"/>
      <c r="C208" s="104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5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</row>
    <row r="209" ht="18.0" customHeight="1">
      <c r="A209" s="102"/>
      <c r="B209" s="104"/>
      <c r="C209" s="104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5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</row>
    <row r="210" ht="18.0" customHeight="1">
      <c r="A210" s="102"/>
      <c r="B210" s="104"/>
      <c r="C210" s="104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5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</row>
    <row r="211" ht="18.0" customHeight="1">
      <c r="A211" s="102"/>
      <c r="B211" s="104"/>
      <c r="C211" s="104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5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</row>
    <row r="212" ht="18.0" customHeight="1">
      <c r="A212" s="102"/>
      <c r="B212" s="104"/>
      <c r="C212" s="104"/>
      <c r="D212" s="104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5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</row>
    <row r="213" ht="18.0" customHeight="1">
      <c r="A213" s="102"/>
      <c r="B213" s="104"/>
      <c r="C213" s="104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5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</row>
    <row r="214" ht="18.0" customHeight="1">
      <c r="A214" s="102"/>
      <c r="B214" s="104"/>
      <c r="C214" s="104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5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</row>
    <row r="215" ht="18.0" customHeight="1">
      <c r="A215" s="102"/>
      <c r="B215" s="104"/>
      <c r="C215" s="104"/>
      <c r="D215" s="104"/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5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</row>
    <row r="216" ht="18.0" customHeight="1">
      <c r="A216" s="102"/>
      <c r="B216" s="104"/>
      <c r="C216" s="104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5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</row>
    <row r="217" ht="18.0" customHeight="1">
      <c r="A217" s="102"/>
      <c r="B217" s="104"/>
      <c r="C217" s="104"/>
      <c r="D217" s="104"/>
      <c r="E217" s="104"/>
      <c r="F217" s="104"/>
      <c r="G217" s="104"/>
      <c r="H217" s="104"/>
      <c r="I217" s="104"/>
      <c r="J217" s="104"/>
      <c r="K217" s="104"/>
      <c r="L217" s="104"/>
      <c r="M217" s="104"/>
      <c r="N217" s="104"/>
      <c r="O217" s="105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</row>
    <row r="218" ht="18.0" customHeight="1">
      <c r="A218" s="102"/>
      <c r="B218" s="104"/>
      <c r="C218" s="104"/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5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</row>
    <row r="219" ht="18.0" customHeight="1">
      <c r="A219" s="102"/>
      <c r="B219" s="104"/>
      <c r="C219" s="104"/>
      <c r="D219" s="104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5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</row>
    <row r="220" ht="18.0" customHeight="1">
      <c r="A220" s="102"/>
      <c r="B220" s="104"/>
      <c r="C220" s="104"/>
      <c r="D220" s="104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5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</row>
    <row r="221" ht="18.0" customHeight="1">
      <c r="A221" s="102"/>
      <c r="B221" s="104"/>
      <c r="C221" s="104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5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</row>
    <row r="222" ht="18.0" customHeight="1">
      <c r="A222" s="102"/>
      <c r="B222" s="104"/>
      <c r="C222" s="104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5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</row>
    <row r="223" ht="18.0" customHeight="1">
      <c r="A223" s="102"/>
      <c r="B223" s="104"/>
      <c r="C223" s="104"/>
      <c r="D223" s="104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5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</row>
    <row r="224" ht="18.0" customHeight="1">
      <c r="A224" s="102"/>
      <c r="B224" s="104"/>
      <c r="C224" s="104"/>
      <c r="D224" s="104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5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</row>
    <row r="225" ht="18.0" customHeight="1">
      <c r="A225" s="102"/>
      <c r="B225" s="104"/>
      <c r="C225" s="104"/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5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</row>
    <row r="226" ht="18.0" customHeight="1">
      <c r="A226" s="102"/>
      <c r="B226" s="104"/>
      <c r="C226" s="104"/>
      <c r="D226" s="104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5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</row>
    <row r="227" ht="18.0" customHeight="1">
      <c r="A227" s="102"/>
      <c r="B227" s="104"/>
      <c r="C227" s="104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5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</row>
    <row r="228" ht="18.0" customHeight="1">
      <c r="A228" s="102"/>
      <c r="B228" s="104"/>
      <c r="C228" s="104"/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5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</row>
    <row r="229" ht="18.0" customHeight="1">
      <c r="A229" s="102"/>
      <c r="B229" s="104"/>
      <c r="C229" s="104"/>
      <c r="D229" s="104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5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</row>
    <row r="230" ht="18.0" customHeight="1">
      <c r="A230" s="102"/>
      <c r="B230" s="104"/>
      <c r="C230" s="104"/>
      <c r="D230" s="104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5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</row>
    <row r="231" ht="18.0" customHeight="1">
      <c r="A231" s="102"/>
      <c r="B231" s="104"/>
      <c r="C231" s="104"/>
      <c r="D231" s="104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5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</row>
    <row r="232" ht="18.0" customHeight="1">
      <c r="A232" s="102"/>
      <c r="B232" s="104"/>
      <c r="C232" s="104"/>
      <c r="D232" s="104"/>
      <c r="E232" s="104"/>
      <c r="F232" s="104"/>
      <c r="G232" s="104"/>
      <c r="H232" s="104"/>
      <c r="I232" s="104"/>
      <c r="J232" s="104"/>
      <c r="K232" s="104"/>
      <c r="L232" s="104"/>
      <c r="M232" s="104"/>
      <c r="N232" s="104"/>
      <c r="O232" s="105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</row>
    <row r="233" ht="18.0" customHeight="1">
      <c r="A233" s="102"/>
      <c r="B233" s="104"/>
      <c r="C233" s="104"/>
      <c r="D233" s="104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5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</row>
    <row r="234" ht="18.0" customHeight="1">
      <c r="A234" s="102"/>
      <c r="B234" s="104"/>
      <c r="C234" s="104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5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</row>
    <row r="235" ht="18.0" customHeight="1">
      <c r="A235" s="102"/>
      <c r="B235" s="104"/>
      <c r="C235" s="104"/>
      <c r="D235" s="104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5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</row>
    <row r="236" ht="18.0" customHeight="1">
      <c r="A236" s="102"/>
      <c r="B236" s="104"/>
      <c r="C236" s="104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5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</row>
    <row r="237" ht="15.75" customHeight="1">
      <c r="A237" s="117"/>
      <c r="O237" s="4"/>
    </row>
    <row r="238" ht="15.75" customHeight="1">
      <c r="A238" s="117"/>
      <c r="O238" s="4"/>
    </row>
    <row r="239" ht="15.75" customHeight="1">
      <c r="A239" s="117"/>
      <c r="O239" s="4"/>
    </row>
    <row r="240" ht="15.75" customHeight="1">
      <c r="A240" s="117"/>
      <c r="O240" s="4"/>
    </row>
    <row r="241" ht="15.75" customHeight="1">
      <c r="A241" s="117"/>
      <c r="O241" s="4"/>
    </row>
    <row r="242" ht="15.75" customHeight="1">
      <c r="A242" s="117"/>
      <c r="O242" s="4"/>
    </row>
    <row r="243" ht="15.75" customHeight="1">
      <c r="A243" s="117"/>
      <c r="O243" s="4"/>
    </row>
    <row r="244" ht="15.75" customHeight="1">
      <c r="A244" s="117"/>
      <c r="O244" s="4"/>
    </row>
    <row r="245" ht="15.75" customHeight="1">
      <c r="A245" s="117"/>
      <c r="O245" s="4"/>
    </row>
    <row r="246" ht="15.75" customHeight="1">
      <c r="A246" s="117"/>
      <c r="O246" s="4"/>
    </row>
    <row r="247" ht="15.75" customHeight="1">
      <c r="A247" s="117"/>
      <c r="O247" s="4"/>
    </row>
    <row r="248" ht="15.75" customHeight="1">
      <c r="A248" s="117"/>
      <c r="O248" s="4"/>
    </row>
    <row r="249" ht="15.75" customHeight="1">
      <c r="A249" s="117"/>
      <c r="O249" s="4"/>
    </row>
    <row r="250" ht="15.75" customHeight="1">
      <c r="A250" s="117"/>
      <c r="O250" s="4"/>
    </row>
    <row r="251" ht="15.75" customHeight="1">
      <c r="A251" s="117"/>
      <c r="O251" s="4"/>
    </row>
    <row r="252" ht="15.75" customHeight="1">
      <c r="A252" s="117"/>
      <c r="O252" s="4"/>
    </row>
    <row r="253" ht="15.75" customHeight="1">
      <c r="A253" s="117"/>
      <c r="O253" s="4"/>
    </row>
    <row r="254" ht="15.75" customHeight="1">
      <c r="A254" s="117"/>
      <c r="O254" s="4"/>
    </row>
    <row r="255" ht="15.75" customHeight="1">
      <c r="A255" s="117"/>
      <c r="O255" s="4"/>
    </row>
    <row r="256" ht="15.75" customHeight="1">
      <c r="A256" s="117"/>
      <c r="O256" s="4"/>
    </row>
    <row r="257" ht="15.75" customHeight="1">
      <c r="A257" s="117"/>
      <c r="O257" s="4"/>
    </row>
    <row r="258" ht="15.75" customHeight="1">
      <c r="A258" s="117"/>
      <c r="O258" s="4"/>
    </row>
    <row r="259" ht="15.75" customHeight="1">
      <c r="A259" s="117"/>
      <c r="O259" s="4"/>
    </row>
    <row r="260" ht="15.75" customHeight="1">
      <c r="A260" s="117"/>
      <c r="O260" s="4"/>
    </row>
    <row r="261" ht="15.75" customHeight="1">
      <c r="A261" s="117"/>
      <c r="O261" s="4"/>
    </row>
    <row r="262" ht="15.75" customHeight="1">
      <c r="A262" s="117"/>
      <c r="O262" s="4"/>
    </row>
    <row r="263" ht="15.75" customHeight="1">
      <c r="A263" s="117"/>
      <c r="O263" s="4"/>
    </row>
    <row r="264" ht="15.75" customHeight="1">
      <c r="A264" s="117"/>
      <c r="O264" s="4"/>
    </row>
    <row r="265" ht="15.75" customHeight="1">
      <c r="A265" s="117"/>
      <c r="O265" s="4"/>
    </row>
    <row r="266" ht="15.75" customHeight="1">
      <c r="A266" s="117"/>
      <c r="O266" s="4"/>
    </row>
    <row r="267" ht="15.75" customHeight="1">
      <c r="A267" s="117"/>
      <c r="O267" s="4"/>
    </row>
    <row r="268" ht="15.75" customHeight="1">
      <c r="A268" s="117"/>
      <c r="O268" s="4"/>
    </row>
    <row r="269" ht="15.75" customHeight="1">
      <c r="A269" s="117"/>
      <c r="O269" s="4"/>
    </row>
    <row r="270" ht="15.75" customHeight="1">
      <c r="A270" s="117"/>
      <c r="O270" s="4"/>
    </row>
    <row r="271" ht="15.75" customHeight="1">
      <c r="A271" s="117"/>
      <c r="O271" s="4"/>
    </row>
    <row r="272" ht="15.75" customHeight="1">
      <c r="A272" s="117"/>
      <c r="O272" s="4"/>
    </row>
    <row r="273" ht="15.75" customHeight="1">
      <c r="A273" s="117"/>
      <c r="O273" s="4"/>
    </row>
    <row r="274" ht="15.75" customHeight="1">
      <c r="A274" s="117"/>
      <c r="O274" s="4"/>
    </row>
    <row r="275" ht="15.75" customHeight="1">
      <c r="A275" s="117"/>
      <c r="O275" s="4"/>
    </row>
    <row r="276" ht="15.75" customHeight="1">
      <c r="A276" s="117"/>
      <c r="O276" s="4"/>
    </row>
    <row r="277" ht="15.75" customHeight="1">
      <c r="A277" s="117"/>
      <c r="O277" s="4"/>
    </row>
    <row r="278" ht="15.75" customHeight="1">
      <c r="A278" s="117"/>
      <c r="O278" s="4"/>
    </row>
    <row r="279" ht="15.75" customHeight="1">
      <c r="A279" s="117"/>
      <c r="O279" s="4"/>
    </row>
    <row r="280" ht="15.75" customHeight="1">
      <c r="A280" s="117"/>
      <c r="O280" s="4"/>
    </row>
    <row r="281" ht="15.75" customHeight="1">
      <c r="A281" s="117"/>
      <c r="O281" s="4"/>
    </row>
    <row r="282" ht="15.75" customHeight="1">
      <c r="A282" s="117"/>
      <c r="O282" s="4"/>
    </row>
    <row r="283" ht="15.75" customHeight="1">
      <c r="A283" s="117"/>
      <c r="O283" s="4"/>
    </row>
    <row r="284" ht="15.75" customHeight="1">
      <c r="A284" s="117"/>
      <c r="O284" s="4"/>
    </row>
    <row r="285" ht="15.75" customHeight="1">
      <c r="A285" s="117"/>
      <c r="O285" s="4"/>
    </row>
    <row r="286" ht="15.75" customHeight="1">
      <c r="A286" s="117"/>
      <c r="O286" s="4"/>
    </row>
    <row r="287" ht="15.75" customHeight="1">
      <c r="A287" s="117"/>
      <c r="O287" s="4"/>
    </row>
    <row r="288" ht="15.75" customHeight="1">
      <c r="A288" s="117"/>
      <c r="O288" s="4"/>
    </row>
    <row r="289" ht="15.75" customHeight="1">
      <c r="A289" s="117"/>
      <c r="O289" s="4"/>
    </row>
    <row r="290" ht="15.75" customHeight="1">
      <c r="A290" s="117"/>
      <c r="O290" s="4"/>
    </row>
    <row r="291" ht="15.75" customHeight="1">
      <c r="A291" s="117"/>
      <c r="O291" s="4"/>
    </row>
    <row r="292" ht="15.75" customHeight="1">
      <c r="A292" s="117"/>
      <c r="O292" s="4"/>
    </row>
    <row r="293" ht="15.75" customHeight="1">
      <c r="A293" s="117"/>
      <c r="O293" s="4"/>
    </row>
    <row r="294" ht="15.75" customHeight="1">
      <c r="A294" s="117"/>
      <c r="O294" s="4"/>
    </row>
    <row r="295" ht="15.75" customHeight="1">
      <c r="A295" s="117"/>
      <c r="O295" s="4"/>
    </row>
    <row r="296" ht="15.75" customHeight="1">
      <c r="A296" s="117"/>
      <c r="O296" s="4"/>
    </row>
    <row r="297" ht="15.75" customHeight="1">
      <c r="A297" s="117"/>
      <c r="O297" s="4"/>
    </row>
    <row r="298" ht="15.75" customHeight="1">
      <c r="A298" s="117"/>
      <c r="O298" s="4"/>
    </row>
    <row r="299" ht="15.75" customHeight="1">
      <c r="A299" s="117"/>
      <c r="O299" s="4"/>
    </row>
    <row r="300" ht="15.75" customHeight="1">
      <c r="A300" s="117"/>
      <c r="O300" s="4"/>
    </row>
    <row r="301" ht="15.75" customHeight="1">
      <c r="A301" s="117"/>
      <c r="O301" s="4"/>
    </row>
    <row r="302" ht="15.75" customHeight="1">
      <c r="A302" s="117"/>
      <c r="O302" s="4"/>
    </row>
    <row r="303" ht="15.75" customHeight="1">
      <c r="A303" s="117"/>
      <c r="O303" s="4"/>
    </row>
    <row r="304" ht="15.75" customHeight="1">
      <c r="A304" s="117"/>
      <c r="O304" s="4"/>
    </row>
    <row r="305" ht="15.75" customHeight="1">
      <c r="A305" s="117"/>
      <c r="O305" s="4"/>
    </row>
    <row r="306" ht="15.75" customHeight="1">
      <c r="A306" s="117"/>
      <c r="O306" s="4"/>
    </row>
    <row r="307" ht="15.75" customHeight="1">
      <c r="A307" s="117"/>
      <c r="O307" s="4"/>
    </row>
    <row r="308" ht="15.75" customHeight="1">
      <c r="A308" s="117"/>
      <c r="O308" s="4"/>
    </row>
    <row r="309" ht="15.75" customHeight="1">
      <c r="A309" s="117"/>
      <c r="O309" s="4"/>
    </row>
    <row r="310" ht="15.75" customHeight="1">
      <c r="A310" s="117"/>
      <c r="O310" s="4"/>
    </row>
    <row r="311" ht="15.75" customHeight="1">
      <c r="A311" s="117"/>
      <c r="O311" s="4"/>
    </row>
    <row r="312" ht="15.75" customHeight="1">
      <c r="A312" s="117"/>
      <c r="O312" s="4"/>
    </row>
    <row r="313" ht="15.75" customHeight="1">
      <c r="A313" s="117"/>
      <c r="O313" s="4"/>
    </row>
    <row r="314" ht="15.75" customHeight="1">
      <c r="A314" s="117"/>
      <c r="O314" s="4"/>
    </row>
    <row r="315" ht="15.75" customHeight="1">
      <c r="A315" s="117"/>
      <c r="O315" s="4"/>
    </row>
    <row r="316" ht="15.75" customHeight="1">
      <c r="A316" s="117"/>
      <c r="O316" s="4"/>
    </row>
    <row r="317" ht="15.75" customHeight="1">
      <c r="A317" s="117"/>
      <c r="O317" s="4"/>
    </row>
    <row r="318" ht="15.75" customHeight="1">
      <c r="A318" s="117"/>
      <c r="O318" s="4"/>
    </row>
    <row r="319" ht="15.75" customHeight="1">
      <c r="A319" s="117"/>
      <c r="O319" s="4"/>
    </row>
    <row r="320" ht="15.75" customHeight="1">
      <c r="A320" s="117"/>
      <c r="O320" s="4"/>
    </row>
    <row r="321" ht="15.75" customHeight="1">
      <c r="A321" s="117"/>
      <c r="O321" s="4"/>
    </row>
    <row r="322" ht="15.75" customHeight="1">
      <c r="A322" s="117"/>
      <c r="O322" s="4"/>
    </row>
    <row r="323" ht="15.75" customHeight="1">
      <c r="A323" s="117"/>
      <c r="O323" s="4"/>
    </row>
    <row r="324" ht="15.75" customHeight="1">
      <c r="A324" s="117"/>
      <c r="O324" s="4"/>
    </row>
    <row r="325" ht="15.75" customHeight="1">
      <c r="A325" s="117"/>
      <c r="O325" s="4"/>
    </row>
    <row r="326" ht="15.75" customHeight="1">
      <c r="A326" s="117"/>
      <c r="O326" s="4"/>
    </row>
    <row r="327" ht="15.75" customHeight="1">
      <c r="A327" s="117"/>
      <c r="O327" s="4"/>
    </row>
    <row r="328" ht="15.75" customHeight="1">
      <c r="A328" s="117"/>
      <c r="O328" s="4"/>
    </row>
    <row r="329" ht="15.75" customHeight="1">
      <c r="A329" s="117"/>
      <c r="O329" s="4"/>
    </row>
    <row r="330" ht="15.75" customHeight="1">
      <c r="A330" s="117"/>
      <c r="O330" s="4"/>
    </row>
    <row r="331" ht="15.75" customHeight="1">
      <c r="A331" s="117"/>
      <c r="O331" s="4"/>
    </row>
    <row r="332" ht="15.75" customHeight="1">
      <c r="A332" s="117"/>
      <c r="O332" s="4"/>
    </row>
    <row r="333" ht="15.75" customHeight="1">
      <c r="A333" s="117"/>
      <c r="O333" s="4"/>
    </row>
    <row r="334" ht="15.75" customHeight="1">
      <c r="A334" s="117"/>
      <c r="O334" s="4"/>
    </row>
    <row r="335" ht="15.75" customHeight="1">
      <c r="A335" s="117"/>
      <c r="O335" s="4"/>
    </row>
    <row r="336" ht="15.75" customHeight="1">
      <c r="A336" s="117"/>
      <c r="O336" s="4"/>
    </row>
    <row r="337" ht="15.75" customHeight="1">
      <c r="A337" s="117"/>
      <c r="O337" s="4"/>
    </row>
    <row r="338" ht="15.75" customHeight="1">
      <c r="A338" s="117"/>
      <c r="O338" s="4"/>
    </row>
    <row r="339" ht="15.75" customHeight="1">
      <c r="A339" s="117"/>
      <c r="O339" s="4"/>
    </row>
    <row r="340" ht="15.75" customHeight="1">
      <c r="A340" s="117"/>
      <c r="O340" s="4"/>
    </row>
    <row r="341" ht="15.75" customHeight="1">
      <c r="A341" s="117"/>
      <c r="O341" s="4"/>
    </row>
    <row r="342" ht="15.75" customHeight="1">
      <c r="A342" s="117"/>
      <c r="O342" s="4"/>
    </row>
    <row r="343" ht="15.75" customHeight="1">
      <c r="A343" s="117"/>
      <c r="O343" s="4"/>
    </row>
    <row r="344" ht="15.75" customHeight="1">
      <c r="A344" s="117"/>
      <c r="O344" s="4"/>
    </row>
    <row r="345" ht="15.75" customHeight="1">
      <c r="A345" s="117"/>
      <c r="O345" s="4"/>
    </row>
    <row r="346" ht="15.75" customHeight="1">
      <c r="A346" s="117"/>
      <c r="O346" s="4"/>
    </row>
    <row r="347" ht="15.75" customHeight="1">
      <c r="A347" s="117"/>
      <c r="O347" s="4"/>
    </row>
    <row r="348" ht="15.75" customHeight="1">
      <c r="A348" s="117"/>
      <c r="O348" s="4"/>
    </row>
    <row r="349" ht="15.75" customHeight="1">
      <c r="A349" s="117"/>
      <c r="O349" s="4"/>
    </row>
    <row r="350" ht="15.75" customHeight="1">
      <c r="A350" s="117"/>
      <c r="O350" s="4"/>
    </row>
    <row r="351" ht="15.75" customHeight="1">
      <c r="A351" s="117"/>
      <c r="O351" s="4"/>
    </row>
    <row r="352" ht="15.75" customHeight="1">
      <c r="A352" s="117"/>
      <c r="O352" s="4"/>
    </row>
    <row r="353" ht="15.75" customHeight="1">
      <c r="A353" s="117"/>
      <c r="O353" s="4"/>
    </row>
    <row r="354" ht="15.75" customHeight="1">
      <c r="A354" s="117"/>
      <c r="O354" s="4"/>
    </row>
    <row r="355" ht="15.75" customHeight="1">
      <c r="A355" s="117"/>
      <c r="O355" s="4"/>
    </row>
    <row r="356" ht="15.75" customHeight="1">
      <c r="A356" s="117"/>
      <c r="O356" s="4"/>
    </row>
    <row r="357" ht="15.75" customHeight="1">
      <c r="A357" s="117"/>
      <c r="O357" s="4"/>
    </row>
    <row r="358" ht="15.75" customHeight="1">
      <c r="A358" s="117"/>
      <c r="O358" s="4"/>
    </row>
    <row r="359" ht="15.75" customHeight="1">
      <c r="A359" s="117"/>
      <c r="O359" s="4"/>
    </row>
    <row r="360" ht="15.75" customHeight="1">
      <c r="A360" s="117"/>
      <c r="O360" s="4"/>
    </row>
    <row r="361" ht="15.75" customHeight="1">
      <c r="A361" s="117"/>
      <c r="O361" s="4"/>
    </row>
    <row r="362" ht="15.75" customHeight="1">
      <c r="A362" s="117"/>
      <c r="O362" s="4"/>
    </row>
    <row r="363" ht="15.75" customHeight="1">
      <c r="A363" s="117"/>
      <c r="O363" s="4"/>
    </row>
    <row r="364" ht="15.75" customHeight="1">
      <c r="A364" s="117"/>
      <c r="O364" s="4"/>
    </row>
    <row r="365" ht="15.75" customHeight="1">
      <c r="A365" s="117"/>
      <c r="O365" s="4"/>
    </row>
    <row r="366" ht="15.75" customHeight="1">
      <c r="A366" s="117"/>
      <c r="O366" s="4"/>
    </row>
    <row r="367" ht="15.75" customHeight="1">
      <c r="A367" s="117"/>
      <c r="O367" s="4"/>
    </row>
    <row r="368" ht="15.75" customHeight="1">
      <c r="A368" s="117"/>
      <c r="O368" s="4"/>
    </row>
    <row r="369" ht="15.75" customHeight="1">
      <c r="A369" s="117"/>
      <c r="O369" s="4"/>
    </row>
    <row r="370" ht="15.75" customHeight="1">
      <c r="A370" s="117"/>
      <c r="O370" s="4"/>
    </row>
    <row r="371" ht="15.75" customHeight="1">
      <c r="A371" s="117"/>
      <c r="O371" s="4"/>
    </row>
    <row r="372" ht="15.75" customHeight="1">
      <c r="A372" s="117"/>
      <c r="O372" s="4"/>
    </row>
    <row r="373" ht="15.75" customHeight="1">
      <c r="A373" s="117"/>
      <c r="O373" s="4"/>
    </row>
    <row r="374" ht="15.75" customHeight="1">
      <c r="A374" s="117"/>
      <c r="O374" s="4"/>
    </row>
    <row r="375" ht="15.75" customHeight="1">
      <c r="A375" s="117"/>
      <c r="O375" s="4"/>
    </row>
    <row r="376" ht="15.75" customHeight="1">
      <c r="A376" s="117"/>
      <c r="O376" s="4"/>
    </row>
    <row r="377" ht="15.75" customHeight="1">
      <c r="A377" s="117"/>
      <c r="O377" s="4"/>
    </row>
    <row r="378" ht="15.75" customHeight="1">
      <c r="A378" s="117"/>
      <c r="O378" s="4"/>
    </row>
    <row r="379" ht="15.75" customHeight="1">
      <c r="A379" s="117"/>
      <c r="O379" s="4"/>
    </row>
    <row r="380" ht="15.75" customHeight="1">
      <c r="A380" s="117"/>
      <c r="O380" s="4"/>
    </row>
    <row r="381" ht="15.75" customHeight="1">
      <c r="A381" s="117"/>
      <c r="O381" s="4"/>
    </row>
    <row r="382" ht="15.75" customHeight="1">
      <c r="A382" s="117"/>
      <c r="O382" s="4"/>
    </row>
    <row r="383" ht="15.75" customHeight="1">
      <c r="A383" s="117"/>
      <c r="O383" s="4"/>
    </row>
    <row r="384" ht="15.75" customHeight="1">
      <c r="A384" s="117"/>
      <c r="O384" s="4"/>
    </row>
    <row r="385" ht="15.75" customHeight="1">
      <c r="A385" s="117"/>
      <c r="O385" s="4"/>
    </row>
    <row r="386" ht="15.75" customHeight="1">
      <c r="A386" s="117"/>
      <c r="O386" s="4"/>
    </row>
    <row r="387" ht="15.75" customHeight="1">
      <c r="A387" s="117"/>
      <c r="O387" s="4"/>
    </row>
    <row r="388" ht="15.75" customHeight="1">
      <c r="A388" s="117"/>
      <c r="O388" s="4"/>
    </row>
    <row r="389" ht="15.75" customHeight="1">
      <c r="A389" s="117"/>
      <c r="O389" s="4"/>
    </row>
    <row r="390" ht="15.75" customHeight="1">
      <c r="A390" s="117"/>
      <c r="O390" s="4"/>
    </row>
    <row r="391" ht="15.75" customHeight="1">
      <c r="A391" s="117"/>
      <c r="O391" s="4"/>
    </row>
    <row r="392" ht="15.75" customHeight="1">
      <c r="A392" s="117"/>
      <c r="O392" s="4"/>
    </row>
    <row r="393" ht="15.75" customHeight="1">
      <c r="A393" s="117"/>
      <c r="O393" s="4"/>
    </row>
    <row r="394" ht="15.75" customHeight="1">
      <c r="A394" s="117"/>
      <c r="O394" s="4"/>
    </row>
    <row r="395" ht="15.75" customHeight="1">
      <c r="A395" s="117"/>
      <c r="O395" s="4"/>
    </row>
    <row r="396" ht="15.75" customHeight="1">
      <c r="A396" s="117"/>
      <c r="O396" s="4"/>
    </row>
    <row r="397" ht="15.75" customHeight="1">
      <c r="A397" s="117"/>
      <c r="O397" s="4"/>
    </row>
    <row r="398" ht="15.75" customHeight="1">
      <c r="A398" s="117"/>
      <c r="O398" s="4"/>
    </row>
    <row r="399" ht="15.75" customHeight="1">
      <c r="A399" s="117"/>
      <c r="O399" s="4"/>
    </row>
    <row r="400" ht="15.75" customHeight="1">
      <c r="A400" s="117"/>
      <c r="O400" s="4"/>
    </row>
    <row r="401" ht="15.75" customHeight="1">
      <c r="A401" s="117"/>
      <c r="O401" s="4"/>
    </row>
    <row r="402" ht="15.75" customHeight="1">
      <c r="A402" s="117"/>
      <c r="O402" s="4"/>
    </row>
    <row r="403" ht="15.75" customHeight="1">
      <c r="A403" s="117"/>
      <c r="O403" s="4"/>
    </row>
    <row r="404" ht="15.75" customHeight="1">
      <c r="A404" s="117"/>
      <c r="O404" s="4"/>
    </row>
    <row r="405" ht="15.75" customHeight="1">
      <c r="A405" s="117"/>
      <c r="O405" s="4"/>
    </row>
    <row r="406" ht="15.75" customHeight="1">
      <c r="A406" s="117"/>
      <c r="O406" s="4"/>
    </row>
    <row r="407" ht="15.75" customHeight="1">
      <c r="A407" s="117"/>
      <c r="O407" s="4"/>
    </row>
    <row r="408" ht="15.75" customHeight="1">
      <c r="A408" s="117"/>
      <c r="O408" s="4"/>
    </row>
    <row r="409" ht="15.75" customHeight="1">
      <c r="A409" s="117"/>
      <c r="O409" s="4"/>
    </row>
    <row r="410" ht="15.75" customHeight="1">
      <c r="A410" s="117"/>
      <c r="O410" s="4"/>
    </row>
    <row r="411" ht="15.75" customHeight="1">
      <c r="A411" s="117"/>
      <c r="O411" s="4"/>
    </row>
    <row r="412" ht="15.75" customHeight="1">
      <c r="A412" s="117"/>
      <c r="O412" s="4"/>
    </row>
    <row r="413" ht="15.75" customHeight="1">
      <c r="A413" s="117"/>
      <c r="O413" s="4"/>
    </row>
    <row r="414" ht="15.75" customHeight="1">
      <c r="A414" s="117"/>
      <c r="O414" s="4"/>
    </row>
    <row r="415" ht="15.75" customHeight="1">
      <c r="A415" s="117"/>
      <c r="O415" s="4"/>
    </row>
    <row r="416" ht="15.75" customHeight="1">
      <c r="A416" s="117"/>
      <c r="O416" s="4"/>
    </row>
    <row r="417" ht="15.75" customHeight="1">
      <c r="A417" s="117"/>
      <c r="O417" s="4"/>
    </row>
    <row r="418" ht="15.75" customHeight="1">
      <c r="A418" s="117"/>
      <c r="O418" s="4"/>
    </row>
    <row r="419" ht="15.75" customHeight="1">
      <c r="A419" s="117"/>
      <c r="O419" s="4"/>
    </row>
    <row r="420" ht="15.75" customHeight="1">
      <c r="A420" s="117"/>
      <c r="O420" s="4"/>
    </row>
    <row r="421" ht="15.75" customHeight="1">
      <c r="A421" s="117"/>
      <c r="O421" s="4"/>
    </row>
    <row r="422" ht="15.75" customHeight="1">
      <c r="A422" s="117"/>
      <c r="O422" s="4"/>
    </row>
    <row r="423" ht="15.75" customHeight="1">
      <c r="A423" s="117"/>
      <c r="O423" s="4"/>
    </row>
    <row r="424" ht="15.75" customHeight="1">
      <c r="A424" s="117"/>
      <c r="O424" s="4"/>
    </row>
    <row r="425" ht="15.75" customHeight="1">
      <c r="A425" s="117"/>
      <c r="O425" s="4"/>
    </row>
    <row r="426" ht="15.75" customHeight="1">
      <c r="A426" s="117"/>
      <c r="O426" s="4"/>
    </row>
    <row r="427" ht="15.75" customHeight="1">
      <c r="A427" s="117"/>
      <c r="O427" s="4"/>
    </row>
    <row r="428" ht="15.75" customHeight="1">
      <c r="A428" s="117"/>
      <c r="O428" s="4"/>
    </row>
    <row r="429" ht="15.75" customHeight="1">
      <c r="A429" s="117"/>
      <c r="O429" s="4"/>
    </row>
    <row r="430" ht="15.75" customHeight="1">
      <c r="A430" s="117"/>
      <c r="O430" s="4"/>
    </row>
    <row r="431" ht="15.75" customHeight="1">
      <c r="A431" s="117"/>
      <c r="O431" s="4"/>
    </row>
    <row r="432" ht="15.75" customHeight="1">
      <c r="A432" s="117"/>
      <c r="O432" s="4"/>
    </row>
    <row r="433" ht="15.75" customHeight="1">
      <c r="A433" s="117"/>
      <c r="O433" s="4"/>
    </row>
    <row r="434" ht="15.75" customHeight="1">
      <c r="A434" s="117"/>
      <c r="O434" s="4"/>
    </row>
    <row r="435" ht="15.75" customHeight="1">
      <c r="A435" s="117"/>
      <c r="O435" s="4"/>
    </row>
    <row r="436" ht="15.75" customHeight="1">
      <c r="A436" s="117"/>
      <c r="O436" s="4"/>
    </row>
    <row r="437" ht="15.75" customHeight="1">
      <c r="A437" s="117"/>
      <c r="O437" s="4"/>
    </row>
    <row r="438" ht="15.75" customHeight="1">
      <c r="A438" s="117"/>
      <c r="O438" s="4"/>
    </row>
    <row r="439" ht="15.75" customHeight="1">
      <c r="A439" s="117"/>
      <c r="O439" s="4"/>
    </row>
    <row r="440" ht="15.75" customHeight="1">
      <c r="A440" s="117"/>
      <c r="O440" s="4"/>
    </row>
    <row r="441" ht="15.75" customHeight="1">
      <c r="A441" s="117"/>
      <c r="O441" s="4"/>
    </row>
    <row r="442" ht="15.75" customHeight="1">
      <c r="A442" s="117"/>
      <c r="O442" s="4"/>
    </row>
    <row r="443" ht="15.75" customHeight="1">
      <c r="A443" s="117"/>
      <c r="O443" s="4"/>
    </row>
    <row r="444" ht="15.75" customHeight="1">
      <c r="A444" s="117"/>
      <c r="O444" s="4"/>
    </row>
    <row r="445" ht="15.75" customHeight="1">
      <c r="A445" s="117"/>
      <c r="O445" s="4"/>
    </row>
    <row r="446" ht="15.75" customHeight="1">
      <c r="A446" s="117"/>
      <c r="O446" s="4"/>
    </row>
    <row r="447" ht="15.75" customHeight="1">
      <c r="A447" s="117"/>
      <c r="O447" s="4"/>
    </row>
    <row r="448" ht="15.75" customHeight="1">
      <c r="A448" s="117"/>
      <c r="O448" s="4"/>
    </row>
    <row r="449" ht="15.75" customHeight="1">
      <c r="A449" s="117"/>
      <c r="O449" s="4"/>
    </row>
    <row r="450" ht="15.75" customHeight="1">
      <c r="A450" s="117"/>
      <c r="O450" s="4"/>
    </row>
    <row r="451" ht="15.75" customHeight="1">
      <c r="A451" s="117"/>
      <c r="O451" s="4"/>
    </row>
    <row r="452" ht="15.75" customHeight="1">
      <c r="A452" s="117"/>
      <c r="O452" s="4"/>
    </row>
    <row r="453" ht="15.75" customHeight="1">
      <c r="A453" s="117"/>
      <c r="O453" s="4"/>
    </row>
    <row r="454" ht="15.75" customHeight="1">
      <c r="A454" s="117"/>
      <c r="O454" s="4"/>
    </row>
    <row r="455" ht="15.75" customHeight="1">
      <c r="A455" s="117"/>
      <c r="O455" s="4"/>
    </row>
    <row r="456" ht="15.75" customHeight="1">
      <c r="A456" s="117"/>
      <c r="O456" s="4"/>
    </row>
    <row r="457" ht="15.75" customHeight="1">
      <c r="A457" s="117"/>
      <c r="O457" s="4"/>
    </row>
    <row r="458" ht="15.75" customHeight="1">
      <c r="A458" s="117"/>
      <c r="O458" s="4"/>
    </row>
    <row r="459" ht="15.75" customHeight="1">
      <c r="A459" s="117"/>
      <c r="O459" s="4"/>
    </row>
    <row r="460" ht="15.75" customHeight="1">
      <c r="A460" s="117"/>
      <c r="O460" s="4"/>
    </row>
    <row r="461" ht="15.75" customHeight="1">
      <c r="A461" s="117"/>
      <c r="O461" s="4"/>
    </row>
    <row r="462" ht="15.75" customHeight="1">
      <c r="A462" s="117"/>
      <c r="O462" s="4"/>
    </row>
    <row r="463" ht="15.75" customHeight="1">
      <c r="A463" s="117"/>
      <c r="O463" s="4"/>
    </row>
    <row r="464" ht="15.75" customHeight="1">
      <c r="A464" s="117"/>
      <c r="O464" s="4"/>
    </row>
    <row r="465" ht="15.75" customHeight="1">
      <c r="A465" s="117"/>
      <c r="O465" s="4"/>
    </row>
    <row r="466" ht="15.75" customHeight="1">
      <c r="A466" s="117"/>
      <c r="O466" s="4"/>
    </row>
    <row r="467" ht="15.75" customHeight="1">
      <c r="A467" s="117"/>
      <c r="O467" s="4"/>
    </row>
    <row r="468" ht="15.75" customHeight="1">
      <c r="A468" s="117"/>
      <c r="O468" s="4"/>
    </row>
    <row r="469" ht="15.75" customHeight="1">
      <c r="A469" s="117"/>
      <c r="O469" s="4"/>
    </row>
    <row r="470" ht="15.75" customHeight="1">
      <c r="A470" s="117"/>
      <c r="O470" s="4"/>
    </row>
    <row r="471" ht="15.75" customHeight="1">
      <c r="A471" s="117"/>
      <c r="O471" s="4"/>
    </row>
    <row r="472" ht="15.75" customHeight="1">
      <c r="A472" s="117"/>
      <c r="O472" s="4"/>
    </row>
    <row r="473" ht="15.75" customHeight="1">
      <c r="A473" s="117"/>
      <c r="O473" s="4"/>
    </row>
    <row r="474" ht="15.75" customHeight="1">
      <c r="A474" s="117"/>
      <c r="O474" s="4"/>
    </row>
    <row r="475" ht="15.75" customHeight="1">
      <c r="A475" s="117"/>
      <c r="O475" s="4"/>
    </row>
    <row r="476" ht="15.75" customHeight="1">
      <c r="A476" s="117"/>
      <c r="O476" s="4"/>
    </row>
    <row r="477" ht="15.75" customHeight="1">
      <c r="A477" s="117"/>
      <c r="O477" s="4"/>
    </row>
    <row r="478" ht="15.75" customHeight="1">
      <c r="A478" s="117"/>
      <c r="O478" s="4"/>
    </row>
    <row r="479" ht="15.75" customHeight="1">
      <c r="A479" s="117"/>
      <c r="O479" s="4"/>
    </row>
    <row r="480" ht="15.75" customHeight="1">
      <c r="A480" s="117"/>
      <c r="O480" s="4"/>
    </row>
    <row r="481" ht="15.75" customHeight="1">
      <c r="A481" s="117"/>
      <c r="O481" s="4"/>
    </row>
    <row r="482" ht="15.75" customHeight="1">
      <c r="A482" s="117"/>
      <c r="O482" s="4"/>
    </row>
    <row r="483" ht="15.75" customHeight="1">
      <c r="A483" s="117"/>
      <c r="O483" s="4"/>
    </row>
    <row r="484" ht="15.75" customHeight="1">
      <c r="A484" s="117"/>
      <c r="O484" s="4"/>
    </row>
    <row r="485" ht="15.75" customHeight="1">
      <c r="A485" s="117"/>
      <c r="O485" s="4"/>
    </row>
    <row r="486" ht="15.75" customHeight="1">
      <c r="A486" s="117"/>
      <c r="O486" s="4"/>
    </row>
    <row r="487" ht="15.75" customHeight="1">
      <c r="A487" s="117"/>
      <c r="O487" s="4"/>
    </row>
    <row r="488" ht="15.75" customHeight="1">
      <c r="A488" s="117"/>
      <c r="O488" s="4"/>
    </row>
    <row r="489" ht="15.75" customHeight="1">
      <c r="A489" s="117"/>
      <c r="O489" s="4"/>
    </row>
    <row r="490" ht="15.75" customHeight="1">
      <c r="A490" s="117"/>
      <c r="O490" s="4"/>
    </row>
    <row r="491" ht="15.75" customHeight="1">
      <c r="A491" s="117"/>
      <c r="O491" s="4"/>
    </row>
    <row r="492" ht="15.75" customHeight="1">
      <c r="A492" s="117"/>
      <c r="O492" s="4"/>
    </row>
    <row r="493" ht="15.75" customHeight="1">
      <c r="A493" s="117"/>
      <c r="O493" s="4"/>
    </row>
    <row r="494" ht="15.75" customHeight="1">
      <c r="A494" s="117"/>
      <c r="O494" s="4"/>
    </row>
    <row r="495" ht="15.75" customHeight="1">
      <c r="A495" s="117"/>
      <c r="O495" s="4"/>
    </row>
    <row r="496" ht="15.75" customHeight="1">
      <c r="A496" s="117"/>
      <c r="O496" s="4"/>
    </row>
    <row r="497" ht="15.75" customHeight="1">
      <c r="A497" s="117"/>
      <c r="O497" s="4"/>
    </row>
    <row r="498" ht="15.75" customHeight="1">
      <c r="A498" s="117"/>
      <c r="O498" s="4"/>
    </row>
    <row r="499" ht="15.75" customHeight="1">
      <c r="A499" s="117"/>
      <c r="O499" s="4"/>
    </row>
    <row r="500" ht="15.75" customHeight="1">
      <c r="A500" s="117"/>
      <c r="O500" s="4"/>
    </row>
    <row r="501" ht="15.75" customHeight="1">
      <c r="A501" s="117"/>
      <c r="O501" s="4"/>
    </row>
    <row r="502" ht="15.75" customHeight="1">
      <c r="A502" s="117"/>
      <c r="O502" s="4"/>
    </row>
    <row r="503" ht="15.75" customHeight="1">
      <c r="A503" s="117"/>
      <c r="O503" s="4"/>
    </row>
    <row r="504" ht="15.75" customHeight="1">
      <c r="A504" s="117"/>
      <c r="O504" s="4"/>
    </row>
    <row r="505" ht="15.75" customHeight="1">
      <c r="A505" s="117"/>
      <c r="O505" s="4"/>
    </row>
    <row r="506" ht="15.75" customHeight="1">
      <c r="A506" s="117"/>
      <c r="O506" s="4"/>
    </row>
    <row r="507" ht="15.75" customHeight="1">
      <c r="A507" s="117"/>
      <c r="O507" s="4"/>
    </row>
    <row r="508" ht="15.75" customHeight="1">
      <c r="A508" s="117"/>
      <c r="O508" s="4"/>
    </row>
    <row r="509" ht="15.75" customHeight="1">
      <c r="A509" s="117"/>
      <c r="O509" s="4"/>
    </row>
    <row r="510" ht="15.75" customHeight="1">
      <c r="A510" s="117"/>
      <c r="O510" s="4"/>
    </row>
    <row r="511" ht="15.75" customHeight="1">
      <c r="A511" s="117"/>
      <c r="O511" s="4"/>
    </row>
    <row r="512" ht="15.75" customHeight="1">
      <c r="A512" s="117"/>
      <c r="O512" s="4"/>
    </row>
    <row r="513" ht="15.75" customHeight="1">
      <c r="A513" s="117"/>
      <c r="O513" s="4"/>
    </row>
    <row r="514" ht="15.75" customHeight="1">
      <c r="A514" s="117"/>
      <c r="O514" s="4"/>
    </row>
    <row r="515" ht="15.75" customHeight="1">
      <c r="A515" s="117"/>
      <c r="O515" s="4"/>
    </row>
    <row r="516" ht="15.75" customHeight="1">
      <c r="A516" s="117"/>
      <c r="O516" s="4"/>
    </row>
    <row r="517" ht="15.75" customHeight="1">
      <c r="A517" s="117"/>
      <c r="O517" s="4"/>
    </row>
    <row r="518" ht="15.75" customHeight="1">
      <c r="A518" s="117"/>
      <c r="O518" s="4"/>
    </row>
    <row r="519" ht="15.75" customHeight="1">
      <c r="A519" s="117"/>
      <c r="O519" s="4"/>
    </row>
    <row r="520" ht="15.75" customHeight="1">
      <c r="A520" s="117"/>
      <c r="O520" s="4"/>
    </row>
    <row r="521" ht="15.75" customHeight="1">
      <c r="A521" s="117"/>
      <c r="O521" s="4"/>
    </row>
    <row r="522" ht="15.75" customHeight="1">
      <c r="A522" s="117"/>
      <c r="O522" s="4"/>
    </row>
    <row r="523" ht="15.75" customHeight="1">
      <c r="A523" s="117"/>
      <c r="O523" s="4"/>
    </row>
    <row r="524" ht="15.75" customHeight="1">
      <c r="A524" s="117"/>
      <c r="O524" s="4"/>
    </row>
    <row r="525" ht="15.75" customHeight="1">
      <c r="A525" s="117"/>
      <c r="O525" s="4"/>
    </row>
    <row r="526" ht="15.75" customHeight="1">
      <c r="A526" s="117"/>
      <c r="O526" s="4"/>
    </row>
    <row r="527" ht="15.75" customHeight="1">
      <c r="A527" s="117"/>
      <c r="O527" s="4"/>
    </row>
    <row r="528" ht="15.75" customHeight="1">
      <c r="A528" s="117"/>
      <c r="O528" s="4"/>
    </row>
    <row r="529" ht="15.75" customHeight="1">
      <c r="A529" s="117"/>
      <c r="O529" s="4"/>
    </row>
    <row r="530" ht="15.75" customHeight="1">
      <c r="A530" s="117"/>
      <c r="O530" s="4"/>
    </row>
    <row r="531" ht="15.75" customHeight="1">
      <c r="A531" s="117"/>
      <c r="O531" s="4"/>
    </row>
    <row r="532" ht="15.75" customHeight="1">
      <c r="A532" s="117"/>
      <c r="O532" s="4"/>
    </row>
    <row r="533" ht="15.75" customHeight="1">
      <c r="A533" s="117"/>
      <c r="O533" s="4"/>
    </row>
    <row r="534" ht="15.75" customHeight="1">
      <c r="A534" s="117"/>
      <c r="O534" s="4"/>
    </row>
    <row r="535" ht="15.75" customHeight="1">
      <c r="A535" s="117"/>
      <c r="O535" s="4"/>
    </row>
    <row r="536" ht="15.75" customHeight="1">
      <c r="A536" s="117"/>
      <c r="O536" s="4"/>
    </row>
    <row r="537" ht="15.75" customHeight="1">
      <c r="A537" s="117"/>
      <c r="O537" s="4"/>
    </row>
    <row r="538" ht="15.75" customHeight="1">
      <c r="A538" s="117"/>
      <c r="O538" s="4"/>
    </row>
    <row r="539" ht="15.75" customHeight="1">
      <c r="A539" s="117"/>
      <c r="O539" s="4"/>
    </row>
    <row r="540" ht="15.75" customHeight="1">
      <c r="A540" s="117"/>
      <c r="O540" s="4"/>
    </row>
    <row r="541" ht="15.75" customHeight="1">
      <c r="A541" s="117"/>
      <c r="O541" s="4"/>
    </row>
    <row r="542" ht="15.75" customHeight="1">
      <c r="A542" s="117"/>
      <c r="O542" s="4"/>
    </row>
    <row r="543" ht="15.75" customHeight="1">
      <c r="A543" s="117"/>
      <c r="O543" s="4"/>
    </row>
    <row r="544" ht="15.75" customHeight="1">
      <c r="A544" s="117"/>
      <c r="O544" s="4"/>
    </row>
    <row r="545" ht="15.75" customHeight="1">
      <c r="A545" s="117"/>
      <c r="O545" s="4"/>
    </row>
    <row r="546" ht="15.75" customHeight="1">
      <c r="A546" s="117"/>
      <c r="O546" s="4"/>
    </row>
    <row r="547" ht="15.75" customHeight="1">
      <c r="A547" s="117"/>
      <c r="O547" s="4"/>
    </row>
    <row r="548" ht="15.75" customHeight="1">
      <c r="A548" s="117"/>
      <c r="O548" s="4"/>
    </row>
    <row r="549" ht="15.75" customHeight="1">
      <c r="A549" s="117"/>
      <c r="O549" s="4"/>
    </row>
    <row r="550" ht="15.75" customHeight="1">
      <c r="A550" s="117"/>
      <c r="O550" s="4"/>
    </row>
    <row r="551" ht="15.75" customHeight="1">
      <c r="A551" s="117"/>
      <c r="O551" s="4"/>
    </row>
    <row r="552" ht="15.75" customHeight="1">
      <c r="A552" s="117"/>
      <c r="O552" s="4"/>
    </row>
    <row r="553" ht="15.75" customHeight="1">
      <c r="A553" s="117"/>
      <c r="O553" s="4"/>
    </row>
    <row r="554" ht="15.75" customHeight="1">
      <c r="A554" s="117"/>
      <c r="O554" s="4"/>
    </row>
    <row r="555" ht="15.75" customHeight="1">
      <c r="A555" s="117"/>
      <c r="O555" s="4"/>
    </row>
    <row r="556" ht="15.75" customHeight="1">
      <c r="A556" s="117"/>
      <c r="O556" s="4"/>
    </row>
    <row r="557" ht="15.75" customHeight="1">
      <c r="A557" s="117"/>
      <c r="O557" s="4"/>
    </row>
    <row r="558" ht="15.75" customHeight="1">
      <c r="A558" s="117"/>
      <c r="O558" s="4"/>
    </row>
    <row r="559" ht="15.75" customHeight="1">
      <c r="A559" s="117"/>
      <c r="O559" s="4"/>
    </row>
    <row r="560" ht="15.75" customHeight="1">
      <c r="A560" s="117"/>
      <c r="O560" s="4"/>
    </row>
    <row r="561" ht="15.75" customHeight="1">
      <c r="A561" s="117"/>
      <c r="O561" s="4"/>
    </row>
    <row r="562" ht="15.75" customHeight="1">
      <c r="A562" s="117"/>
      <c r="O562" s="4"/>
    </row>
    <row r="563" ht="15.75" customHeight="1">
      <c r="A563" s="117"/>
      <c r="O563" s="4"/>
    </row>
    <row r="564" ht="15.75" customHeight="1">
      <c r="A564" s="117"/>
      <c r="O564" s="4"/>
    </row>
    <row r="565" ht="15.75" customHeight="1">
      <c r="A565" s="117"/>
      <c r="O565" s="4"/>
    </row>
    <row r="566" ht="15.75" customHeight="1">
      <c r="A566" s="117"/>
      <c r="O566" s="4"/>
    </row>
    <row r="567" ht="15.75" customHeight="1">
      <c r="A567" s="117"/>
      <c r="O567" s="4"/>
    </row>
    <row r="568" ht="15.75" customHeight="1">
      <c r="A568" s="117"/>
      <c r="O568" s="4"/>
    </row>
    <row r="569" ht="15.75" customHeight="1">
      <c r="A569" s="117"/>
      <c r="O569" s="4"/>
    </row>
    <row r="570" ht="15.75" customHeight="1">
      <c r="A570" s="117"/>
      <c r="O570" s="4"/>
    </row>
    <row r="571" ht="15.75" customHeight="1">
      <c r="A571" s="117"/>
      <c r="O571" s="4"/>
    </row>
    <row r="572" ht="15.75" customHeight="1">
      <c r="A572" s="117"/>
      <c r="O572" s="4"/>
    </row>
    <row r="573" ht="15.75" customHeight="1">
      <c r="A573" s="117"/>
      <c r="O573" s="4"/>
    </row>
    <row r="574" ht="15.75" customHeight="1">
      <c r="A574" s="117"/>
      <c r="O574" s="4"/>
    </row>
    <row r="575" ht="15.75" customHeight="1">
      <c r="A575" s="117"/>
      <c r="O575" s="4"/>
    </row>
    <row r="576" ht="15.75" customHeight="1">
      <c r="A576" s="117"/>
      <c r="O576" s="4"/>
    </row>
    <row r="577" ht="15.75" customHeight="1">
      <c r="A577" s="117"/>
      <c r="O577" s="4"/>
    </row>
    <row r="578" ht="15.75" customHeight="1">
      <c r="A578" s="117"/>
      <c r="O578" s="4"/>
    </row>
    <row r="579" ht="15.75" customHeight="1">
      <c r="A579" s="117"/>
      <c r="O579" s="4"/>
    </row>
    <row r="580" ht="15.75" customHeight="1">
      <c r="A580" s="117"/>
      <c r="O580" s="4"/>
    </row>
    <row r="581" ht="15.75" customHeight="1">
      <c r="A581" s="117"/>
      <c r="O581" s="4"/>
    </row>
    <row r="582" ht="15.75" customHeight="1">
      <c r="A582" s="117"/>
      <c r="O582" s="4"/>
    </row>
    <row r="583" ht="15.75" customHeight="1">
      <c r="A583" s="117"/>
      <c r="O583" s="4"/>
    </row>
    <row r="584" ht="15.75" customHeight="1">
      <c r="A584" s="117"/>
      <c r="O584" s="4"/>
    </row>
    <row r="585" ht="15.75" customHeight="1">
      <c r="A585" s="117"/>
      <c r="O585" s="4"/>
    </row>
    <row r="586" ht="15.75" customHeight="1">
      <c r="A586" s="117"/>
      <c r="O586" s="4"/>
    </row>
    <row r="587" ht="15.75" customHeight="1">
      <c r="A587" s="117"/>
      <c r="O587" s="4"/>
    </row>
    <row r="588" ht="15.75" customHeight="1">
      <c r="A588" s="117"/>
      <c r="O588" s="4"/>
    </row>
    <row r="589" ht="15.75" customHeight="1">
      <c r="A589" s="117"/>
      <c r="O589" s="4"/>
    </row>
    <row r="590" ht="15.75" customHeight="1">
      <c r="A590" s="117"/>
      <c r="O590" s="4"/>
    </row>
    <row r="591" ht="15.75" customHeight="1">
      <c r="A591" s="117"/>
      <c r="O591" s="4"/>
    </row>
    <row r="592" ht="15.75" customHeight="1">
      <c r="A592" s="117"/>
      <c r="O592" s="4"/>
    </row>
    <row r="593" ht="15.75" customHeight="1">
      <c r="A593" s="117"/>
      <c r="O593" s="4"/>
    </row>
    <row r="594" ht="15.75" customHeight="1">
      <c r="A594" s="117"/>
      <c r="O594" s="4"/>
    </row>
    <row r="595" ht="15.75" customHeight="1">
      <c r="A595" s="117"/>
      <c r="O595" s="4"/>
    </row>
    <row r="596" ht="15.75" customHeight="1">
      <c r="A596" s="117"/>
      <c r="O596" s="4"/>
    </row>
    <row r="597" ht="15.75" customHeight="1">
      <c r="A597" s="117"/>
      <c r="O597" s="4"/>
    </row>
    <row r="598" ht="15.75" customHeight="1">
      <c r="A598" s="117"/>
      <c r="O598" s="4"/>
    </row>
    <row r="599" ht="15.75" customHeight="1">
      <c r="A599" s="117"/>
      <c r="O599" s="4"/>
    </row>
    <row r="600" ht="15.75" customHeight="1">
      <c r="A600" s="117"/>
      <c r="O600" s="4"/>
    </row>
    <row r="601" ht="15.75" customHeight="1">
      <c r="A601" s="117"/>
      <c r="O601" s="4"/>
    </row>
    <row r="602" ht="15.75" customHeight="1">
      <c r="A602" s="117"/>
      <c r="O602" s="4"/>
    </row>
    <row r="603" ht="15.75" customHeight="1">
      <c r="A603" s="117"/>
      <c r="O603" s="4"/>
    </row>
    <row r="604" ht="15.75" customHeight="1">
      <c r="A604" s="117"/>
      <c r="O604" s="4"/>
    </row>
    <row r="605" ht="15.75" customHeight="1">
      <c r="A605" s="117"/>
      <c r="O605" s="4"/>
    </row>
    <row r="606" ht="15.75" customHeight="1">
      <c r="A606" s="117"/>
      <c r="O606" s="4"/>
    </row>
    <row r="607" ht="15.75" customHeight="1">
      <c r="A607" s="117"/>
      <c r="O607" s="4"/>
    </row>
    <row r="608" ht="15.75" customHeight="1">
      <c r="A608" s="117"/>
      <c r="O608" s="4"/>
    </row>
    <row r="609" ht="15.75" customHeight="1">
      <c r="A609" s="117"/>
      <c r="O609" s="4"/>
    </row>
    <row r="610" ht="15.75" customHeight="1">
      <c r="A610" s="117"/>
      <c r="O610" s="4"/>
    </row>
    <row r="611" ht="15.75" customHeight="1">
      <c r="A611" s="117"/>
      <c r="O611" s="4"/>
    </row>
    <row r="612" ht="15.75" customHeight="1">
      <c r="A612" s="117"/>
      <c r="O612" s="4"/>
    </row>
    <row r="613" ht="15.75" customHeight="1">
      <c r="A613" s="117"/>
      <c r="O613" s="4"/>
    </row>
    <row r="614" ht="15.75" customHeight="1">
      <c r="A614" s="117"/>
      <c r="O614" s="4"/>
    </row>
    <row r="615" ht="15.75" customHeight="1">
      <c r="A615" s="117"/>
      <c r="O615" s="4"/>
    </row>
    <row r="616" ht="15.75" customHeight="1">
      <c r="A616" s="117"/>
      <c r="O616" s="4"/>
    </row>
    <row r="617" ht="15.75" customHeight="1">
      <c r="A617" s="117"/>
      <c r="O617" s="4"/>
    </row>
    <row r="618" ht="15.75" customHeight="1">
      <c r="A618" s="117"/>
      <c r="O618" s="4"/>
    </row>
    <row r="619" ht="15.75" customHeight="1">
      <c r="A619" s="117"/>
      <c r="O619" s="4"/>
    </row>
    <row r="620" ht="15.75" customHeight="1">
      <c r="A620" s="117"/>
      <c r="O620" s="4"/>
    </row>
    <row r="621" ht="15.75" customHeight="1">
      <c r="A621" s="117"/>
      <c r="O621" s="4"/>
    </row>
    <row r="622" ht="15.75" customHeight="1">
      <c r="A622" s="117"/>
      <c r="O622" s="4"/>
    </row>
    <row r="623" ht="15.75" customHeight="1">
      <c r="A623" s="117"/>
      <c r="O623" s="4"/>
    </row>
    <row r="624" ht="15.75" customHeight="1">
      <c r="A624" s="117"/>
      <c r="O624" s="4"/>
    </row>
    <row r="625" ht="15.75" customHeight="1">
      <c r="A625" s="117"/>
      <c r="O625" s="4"/>
    </row>
    <row r="626" ht="15.75" customHeight="1">
      <c r="A626" s="117"/>
      <c r="O626" s="4"/>
    </row>
    <row r="627" ht="15.75" customHeight="1">
      <c r="A627" s="117"/>
      <c r="O627" s="4"/>
    </row>
    <row r="628" ht="15.75" customHeight="1">
      <c r="A628" s="117"/>
      <c r="O628" s="4"/>
    </row>
    <row r="629" ht="15.75" customHeight="1">
      <c r="A629" s="117"/>
      <c r="O629" s="4"/>
    </row>
    <row r="630" ht="15.75" customHeight="1">
      <c r="A630" s="117"/>
      <c r="O630" s="4"/>
    </row>
    <row r="631" ht="15.75" customHeight="1">
      <c r="A631" s="117"/>
      <c r="O631" s="4"/>
    </row>
    <row r="632" ht="15.75" customHeight="1">
      <c r="A632" s="117"/>
      <c r="O632" s="4"/>
    </row>
    <row r="633" ht="15.75" customHeight="1">
      <c r="A633" s="117"/>
      <c r="O633" s="4"/>
    </row>
    <row r="634" ht="15.75" customHeight="1">
      <c r="A634" s="117"/>
      <c r="O634" s="4"/>
    </row>
    <row r="635" ht="15.75" customHeight="1">
      <c r="A635" s="117"/>
      <c r="O635" s="4"/>
    </row>
    <row r="636" ht="15.75" customHeight="1">
      <c r="A636" s="117"/>
      <c r="O636" s="4"/>
    </row>
    <row r="637" ht="15.75" customHeight="1">
      <c r="A637" s="117"/>
      <c r="O637" s="4"/>
    </row>
    <row r="638" ht="15.75" customHeight="1">
      <c r="A638" s="117"/>
      <c r="O638" s="4"/>
    </row>
    <row r="639" ht="15.75" customHeight="1">
      <c r="A639" s="117"/>
      <c r="O639" s="4"/>
    </row>
    <row r="640" ht="15.75" customHeight="1">
      <c r="A640" s="117"/>
      <c r="O640" s="4"/>
    </row>
    <row r="641" ht="15.75" customHeight="1">
      <c r="A641" s="117"/>
      <c r="O641" s="4"/>
    </row>
    <row r="642" ht="15.75" customHeight="1">
      <c r="A642" s="117"/>
      <c r="O642" s="4"/>
    </row>
    <row r="643" ht="15.75" customHeight="1">
      <c r="A643" s="117"/>
      <c r="O643" s="4"/>
    </row>
    <row r="644" ht="15.75" customHeight="1">
      <c r="A644" s="117"/>
      <c r="O644" s="4"/>
    </row>
    <row r="645" ht="15.75" customHeight="1">
      <c r="A645" s="117"/>
      <c r="O645" s="4"/>
    </row>
    <row r="646" ht="15.75" customHeight="1">
      <c r="A646" s="117"/>
      <c r="O646" s="4"/>
    </row>
    <row r="647" ht="15.75" customHeight="1">
      <c r="A647" s="117"/>
      <c r="O647" s="4"/>
    </row>
    <row r="648" ht="15.75" customHeight="1">
      <c r="A648" s="117"/>
      <c r="O648" s="4"/>
    </row>
    <row r="649" ht="15.75" customHeight="1">
      <c r="A649" s="117"/>
      <c r="O649" s="4"/>
    </row>
    <row r="650" ht="15.75" customHeight="1">
      <c r="A650" s="117"/>
      <c r="O650" s="4"/>
    </row>
    <row r="651" ht="15.75" customHeight="1">
      <c r="A651" s="117"/>
      <c r="O651" s="4"/>
    </row>
    <row r="652" ht="15.75" customHeight="1">
      <c r="A652" s="117"/>
      <c r="O652" s="4"/>
    </row>
    <row r="653" ht="15.75" customHeight="1">
      <c r="A653" s="117"/>
      <c r="O653" s="4"/>
    </row>
    <row r="654" ht="15.75" customHeight="1">
      <c r="A654" s="117"/>
      <c r="O654" s="4"/>
    </row>
    <row r="655" ht="15.75" customHeight="1">
      <c r="A655" s="117"/>
      <c r="O655" s="4"/>
    </row>
    <row r="656" ht="15.75" customHeight="1">
      <c r="A656" s="117"/>
      <c r="O656" s="4"/>
    </row>
    <row r="657" ht="15.75" customHeight="1">
      <c r="A657" s="117"/>
      <c r="O657" s="4"/>
    </row>
    <row r="658" ht="15.75" customHeight="1">
      <c r="A658" s="117"/>
      <c r="O658" s="4"/>
    </row>
    <row r="659" ht="15.75" customHeight="1">
      <c r="A659" s="117"/>
      <c r="O659" s="4"/>
    </row>
    <row r="660" ht="15.75" customHeight="1">
      <c r="A660" s="117"/>
      <c r="O660" s="4"/>
    </row>
    <row r="661" ht="15.75" customHeight="1">
      <c r="A661" s="117"/>
      <c r="O661" s="4"/>
    </row>
    <row r="662" ht="15.75" customHeight="1">
      <c r="A662" s="117"/>
      <c r="O662" s="4"/>
    </row>
    <row r="663" ht="15.75" customHeight="1">
      <c r="A663" s="117"/>
      <c r="O663" s="4"/>
    </row>
    <row r="664" ht="15.75" customHeight="1">
      <c r="A664" s="117"/>
      <c r="O664" s="4"/>
    </row>
    <row r="665" ht="15.75" customHeight="1">
      <c r="A665" s="117"/>
      <c r="O665" s="4"/>
    </row>
    <row r="666" ht="15.75" customHeight="1">
      <c r="A666" s="117"/>
      <c r="O666" s="4"/>
    </row>
    <row r="667" ht="15.75" customHeight="1">
      <c r="A667" s="117"/>
      <c r="O667" s="4"/>
    </row>
    <row r="668" ht="15.75" customHeight="1">
      <c r="A668" s="117"/>
      <c r="O668" s="4"/>
    </row>
    <row r="669" ht="15.75" customHeight="1">
      <c r="A669" s="117"/>
      <c r="O669" s="4"/>
    </row>
    <row r="670" ht="15.75" customHeight="1">
      <c r="A670" s="117"/>
      <c r="O670" s="4"/>
    </row>
    <row r="671" ht="15.75" customHeight="1">
      <c r="A671" s="117"/>
      <c r="O671" s="4"/>
    </row>
    <row r="672" ht="15.75" customHeight="1">
      <c r="A672" s="117"/>
      <c r="O672" s="4"/>
    </row>
    <row r="673" ht="15.75" customHeight="1">
      <c r="A673" s="117"/>
      <c r="O673" s="4"/>
    </row>
    <row r="674" ht="15.75" customHeight="1">
      <c r="A674" s="117"/>
      <c r="O674" s="4"/>
    </row>
    <row r="675" ht="15.75" customHeight="1">
      <c r="A675" s="117"/>
      <c r="O675" s="4"/>
    </row>
    <row r="676" ht="15.75" customHeight="1">
      <c r="A676" s="117"/>
      <c r="O676" s="4"/>
    </row>
    <row r="677" ht="15.75" customHeight="1">
      <c r="A677" s="117"/>
      <c r="O677" s="4"/>
    </row>
    <row r="678" ht="15.75" customHeight="1">
      <c r="A678" s="117"/>
      <c r="O678" s="4"/>
    </row>
    <row r="679" ht="15.75" customHeight="1">
      <c r="A679" s="117"/>
      <c r="O679" s="4"/>
    </row>
    <row r="680" ht="15.75" customHeight="1">
      <c r="A680" s="117"/>
      <c r="O680" s="4"/>
    </row>
    <row r="681" ht="15.75" customHeight="1">
      <c r="A681" s="117"/>
      <c r="O681" s="4"/>
    </row>
    <row r="682" ht="15.75" customHeight="1">
      <c r="A682" s="117"/>
      <c r="O682" s="4"/>
    </row>
    <row r="683" ht="15.75" customHeight="1">
      <c r="A683" s="117"/>
      <c r="O683" s="4"/>
    </row>
    <row r="684" ht="15.75" customHeight="1">
      <c r="A684" s="117"/>
      <c r="O684" s="4"/>
    </row>
    <row r="685" ht="15.75" customHeight="1">
      <c r="A685" s="117"/>
      <c r="O685" s="4"/>
    </row>
    <row r="686" ht="15.75" customHeight="1">
      <c r="A686" s="117"/>
      <c r="O686" s="4"/>
    </row>
    <row r="687" ht="15.75" customHeight="1">
      <c r="A687" s="117"/>
      <c r="O687" s="4"/>
    </row>
    <row r="688" ht="15.75" customHeight="1">
      <c r="A688" s="117"/>
      <c r="O688" s="4"/>
    </row>
    <row r="689" ht="15.75" customHeight="1">
      <c r="A689" s="117"/>
      <c r="O689" s="4"/>
    </row>
    <row r="690" ht="15.75" customHeight="1">
      <c r="A690" s="117"/>
      <c r="O690" s="4"/>
    </row>
    <row r="691" ht="15.75" customHeight="1">
      <c r="A691" s="117"/>
      <c r="O691" s="4"/>
    </row>
    <row r="692" ht="15.75" customHeight="1">
      <c r="A692" s="117"/>
      <c r="O692" s="4"/>
    </row>
    <row r="693" ht="15.75" customHeight="1">
      <c r="A693" s="117"/>
      <c r="O693" s="4"/>
    </row>
    <row r="694" ht="15.75" customHeight="1">
      <c r="A694" s="117"/>
      <c r="O694" s="4"/>
    </row>
    <row r="695" ht="15.75" customHeight="1">
      <c r="A695" s="117"/>
      <c r="O695" s="4"/>
    </row>
    <row r="696" ht="15.75" customHeight="1">
      <c r="A696" s="117"/>
      <c r="O696" s="4"/>
    </row>
    <row r="697" ht="15.75" customHeight="1">
      <c r="A697" s="117"/>
      <c r="O697" s="4"/>
    </row>
    <row r="698" ht="15.75" customHeight="1">
      <c r="A698" s="117"/>
      <c r="O698" s="4"/>
    </row>
    <row r="699" ht="15.75" customHeight="1">
      <c r="A699" s="117"/>
      <c r="O699" s="4"/>
    </row>
    <row r="700" ht="15.75" customHeight="1">
      <c r="A700" s="117"/>
      <c r="O700" s="4"/>
    </row>
    <row r="701" ht="15.75" customHeight="1">
      <c r="A701" s="117"/>
      <c r="O701" s="4"/>
    </row>
    <row r="702" ht="15.75" customHeight="1">
      <c r="A702" s="117"/>
      <c r="O702" s="4"/>
    </row>
    <row r="703" ht="15.75" customHeight="1">
      <c r="A703" s="117"/>
      <c r="O703" s="4"/>
    </row>
    <row r="704" ht="15.75" customHeight="1">
      <c r="A704" s="117"/>
      <c r="O704" s="4"/>
    </row>
    <row r="705" ht="15.75" customHeight="1">
      <c r="A705" s="117"/>
      <c r="O705" s="4"/>
    </row>
    <row r="706" ht="15.75" customHeight="1">
      <c r="A706" s="117"/>
      <c r="O706" s="4"/>
    </row>
    <row r="707" ht="15.75" customHeight="1">
      <c r="A707" s="117"/>
      <c r="O707" s="4"/>
    </row>
    <row r="708" ht="15.75" customHeight="1">
      <c r="A708" s="117"/>
      <c r="O708" s="4"/>
    </row>
    <row r="709" ht="15.75" customHeight="1">
      <c r="A709" s="117"/>
      <c r="O709" s="4"/>
    </row>
    <row r="710" ht="15.75" customHeight="1">
      <c r="A710" s="117"/>
      <c r="O710" s="4"/>
    </row>
    <row r="711" ht="15.75" customHeight="1">
      <c r="A711" s="117"/>
      <c r="O711" s="4"/>
    </row>
    <row r="712" ht="15.75" customHeight="1">
      <c r="A712" s="117"/>
      <c r="O712" s="4"/>
    </row>
    <row r="713" ht="15.75" customHeight="1">
      <c r="A713" s="117"/>
      <c r="O713" s="4"/>
    </row>
    <row r="714" ht="15.75" customHeight="1">
      <c r="A714" s="117"/>
      <c r="O714" s="4"/>
    </row>
    <row r="715" ht="15.75" customHeight="1">
      <c r="A715" s="117"/>
      <c r="O715" s="4"/>
    </row>
    <row r="716" ht="15.75" customHeight="1">
      <c r="A716" s="117"/>
      <c r="O716" s="4"/>
    </row>
    <row r="717" ht="15.75" customHeight="1">
      <c r="A717" s="117"/>
      <c r="O717" s="4"/>
    </row>
    <row r="718" ht="15.75" customHeight="1">
      <c r="A718" s="117"/>
      <c r="O718" s="4"/>
    </row>
    <row r="719" ht="15.75" customHeight="1">
      <c r="A719" s="117"/>
      <c r="O719" s="4"/>
    </row>
    <row r="720" ht="15.75" customHeight="1">
      <c r="A720" s="117"/>
      <c r="O720" s="4"/>
    </row>
    <row r="721" ht="15.75" customHeight="1">
      <c r="A721" s="117"/>
      <c r="O721" s="4"/>
    </row>
    <row r="722" ht="15.75" customHeight="1">
      <c r="A722" s="117"/>
      <c r="O722" s="4"/>
    </row>
    <row r="723" ht="15.75" customHeight="1">
      <c r="A723" s="117"/>
      <c r="O723" s="4"/>
    </row>
    <row r="724" ht="15.75" customHeight="1">
      <c r="A724" s="117"/>
      <c r="O724" s="4"/>
    </row>
    <row r="725" ht="15.75" customHeight="1">
      <c r="A725" s="117"/>
      <c r="O725" s="4"/>
    </row>
    <row r="726" ht="15.75" customHeight="1">
      <c r="A726" s="117"/>
      <c r="O726" s="4"/>
    </row>
    <row r="727" ht="15.75" customHeight="1">
      <c r="A727" s="117"/>
      <c r="O727" s="4"/>
    </row>
    <row r="728" ht="15.75" customHeight="1">
      <c r="A728" s="117"/>
      <c r="O728" s="4"/>
    </row>
    <row r="729" ht="15.75" customHeight="1">
      <c r="A729" s="117"/>
      <c r="O729" s="4"/>
    </row>
    <row r="730" ht="15.75" customHeight="1">
      <c r="A730" s="117"/>
      <c r="O730" s="4"/>
    </row>
    <row r="731" ht="15.75" customHeight="1">
      <c r="A731" s="117"/>
      <c r="O731" s="4"/>
    </row>
    <row r="732" ht="15.75" customHeight="1">
      <c r="A732" s="117"/>
      <c r="O732" s="4"/>
    </row>
    <row r="733" ht="15.75" customHeight="1">
      <c r="A733" s="117"/>
      <c r="O733" s="4"/>
    </row>
    <row r="734" ht="15.75" customHeight="1">
      <c r="A734" s="117"/>
      <c r="O734" s="4"/>
    </row>
    <row r="735" ht="15.75" customHeight="1">
      <c r="A735" s="117"/>
      <c r="O735" s="4"/>
    </row>
    <row r="736" ht="15.75" customHeight="1">
      <c r="A736" s="117"/>
      <c r="O736" s="4"/>
    </row>
    <row r="737" ht="15.75" customHeight="1">
      <c r="A737" s="117"/>
      <c r="O737" s="4"/>
    </row>
    <row r="738" ht="15.75" customHeight="1">
      <c r="A738" s="117"/>
      <c r="O738" s="4"/>
    </row>
    <row r="739" ht="15.75" customHeight="1">
      <c r="A739" s="117"/>
      <c r="O739" s="4"/>
    </row>
    <row r="740" ht="15.75" customHeight="1">
      <c r="A740" s="117"/>
      <c r="O740" s="4"/>
    </row>
    <row r="741" ht="15.75" customHeight="1">
      <c r="A741" s="117"/>
      <c r="O741" s="4"/>
    </row>
    <row r="742" ht="15.75" customHeight="1">
      <c r="A742" s="117"/>
      <c r="O742" s="4"/>
    </row>
    <row r="743" ht="15.75" customHeight="1">
      <c r="A743" s="117"/>
      <c r="O743" s="4"/>
    </row>
    <row r="744" ht="15.75" customHeight="1">
      <c r="A744" s="117"/>
      <c r="O744" s="4"/>
    </row>
    <row r="745" ht="15.75" customHeight="1">
      <c r="A745" s="117"/>
      <c r="O745" s="4"/>
    </row>
    <row r="746" ht="15.75" customHeight="1">
      <c r="A746" s="117"/>
      <c r="O746" s="4"/>
    </row>
    <row r="747" ht="15.75" customHeight="1">
      <c r="A747" s="117"/>
      <c r="O747" s="4"/>
    </row>
    <row r="748" ht="15.75" customHeight="1">
      <c r="A748" s="117"/>
      <c r="O748" s="4"/>
    </row>
    <row r="749" ht="15.75" customHeight="1">
      <c r="A749" s="117"/>
      <c r="O749" s="4"/>
    </row>
    <row r="750" ht="15.75" customHeight="1">
      <c r="A750" s="117"/>
      <c r="O750" s="4"/>
    </row>
    <row r="751" ht="15.75" customHeight="1">
      <c r="A751" s="117"/>
      <c r="O751" s="4"/>
    </row>
    <row r="752" ht="15.75" customHeight="1">
      <c r="A752" s="117"/>
      <c r="O752" s="4"/>
    </row>
    <row r="753" ht="15.75" customHeight="1">
      <c r="A753" s="117"/>
      <c r="O753" s="4"/>
    </row>
    <row r="754" ht="15.75" customHeight="1">
      <c r="A754" s="117"/>
      <c r="O754" s="4"/>
    </row>
    <row r="755" ht="15.75" customHeight="1">
      <c r="A755" s="117"/>
      <c r="O755" s="4"/>
    </row>
    <row r="756" ht="15.75" customHeight="1">
      <c r="A756" s="117"/>
      <c r="O756" s="4"/>
    </row>
    <row r="757" ht="15.75" customHeight="1">
      <c r="A757" s="117"/>
      <c r="O757" s="4"/>
    </row>
    <row r="758" ht="15.75" customHeight="1">
      <c r="A758" s="117"/>
      <c r="O758" s="4"/>
    </row>
    <row r="759" ht="15.75" customHeight="1">
      <c r="A759" s="117"/>
      <c r="O759" s="4"/>
    </row>
    <row r="760" ht="15.75" customHeight="1">
      <c r="A760" s="117"/>
      <c r="O760" s="4"/>
    </row>
    <row r="761" ht="15.75" customHeight="1">
      <c r="A761" s="117"/>
      <c r="O761" s="4"/>
    </row>
    <row r="762" ht="15.75" customHeight="1">
      <c r="A762" s="117"/>
      <c r="O762" s="4"/>
    </row>
    <row r="763" ht="15.75" customHeight="1">
      <c r="A763" s="117"/>
      <c r="O763" s="4"/>
    </row>
    <row r="764" ht="15.75" customHeight="1">
      <c r="A764" s="117"/>
      <c r="O764" s="4"/>
    </row>
    <row r="765" ht="15.75" customHeight="1">
      <c r="A765" s="117"/>
      <c r="O765" s="4"/>
    </row>
    <row r="766" ht="15.75" customHeight="1">
      <c r="A766" s="117"/>
      <c r="O766" s="4"/>
    </row>
    <row r="767" ht="15.75" customHeight="1">
      <c r="A767" s="117"/>
      <c r="O767" s="4"/>
    </row>
    <row r="768" ht="15.75" customHeight="1">
      <c r="A768" s="117"/>
      <c r="O768" s="4"/>
    </row>
    <row r="769" ht="15.75" customHeight="1">
      <c r="A769" s="117"/>
      <c r="O769" s="4"/>
    </row>
    <row r="770" ht="15.75" customHeight="1">
      <c r="A770" s="117"/>
      <c r="O770" s="4"/>
    </row>
    <row r="771" ht="15.75" customHeight="1">
      <c r="A771" s="117"/>
      <c r="O771" s="4"/>
    </row>
    <row r="772" ht="15.75" customHeight="1">
      <c r="A772" s="117"/>
      <c r="O772" s="4"/>
    </row>
    <row r="773" ht="15.75" customHeight="1">
      <c r="A773" s="117"/>
      <c r="O773" s="4"/>
    </row>
    <row r="774" ht="15.75" customHeight="1">
      <c r="A774" s="117"/>
      <c r="O774" s="4"/>
    </row>
    <row r="775" ht="15.75" customHeight="1">
      <c r="A775" s="117"/>
      <c r="O775" s="4"/>
    </row>
    <row r="776" ht="15.75" customHeight="1">
      <c r="A776" s="117"/>
      <c r="O776" s="4"/>
    </row>
    <row r="777" ht="15.75" customHeight="1">
      <c r="A777" s="117"/>
      <c r="O777" s="4"/>
    </row>
    <row r="778" ht="15.75" customHeight="1">
      <c r="A778" s="117"/>
      <c r="O778" s="4"/>
    </row>
    <row r="779" ht="15.75" customHeight="1">
      <c r="A779" s="117"/>
      <c r="O779" s="4"/>
    </row>
    <row r="780" ht="15.75" customHeight="1">
      <c r="A780" s="117"/>
      <c r="O780" s="4"/>
    </row>
    <row r="781" ht="15.75" customHeight="1">
      <c r="A781" s="117"/>
      <c r="O781" s="4"/>
    </row>
    <row r="782" ht="15.75" customHeight="1">
      <c r="A782" s="117"/>
      <c r="O782" s="4"/>
    </row>
    <row r="783" ht="15.75" customHeight="1">
      <c r="A783" s="117"/>
      <c r="O783" s="4"/>
    </row>
    <row r="784" ht="15.75" customHeight="1">
      <c r="A784" s="117"/>
      <c r="O784" s="4"/>
    </row>
    <row r="785" ht="15.75" customHeight="1">
      <c r="A785" s="117"/>
      <c r="O785" s="4"/>
    </row>
    <row r="786" ht="15.75" customHeight="1">
      <c r="A786" s="117"/>
      <c r="O786" s="4"/>
    </row>
    <row r="787" ht="15.75" customHeight="1">
      <c r="A787" s="117"/>
      <c r="O787" s="4"/>
    </row>
    <row r="788" ht="15.75" customHeight="1">
      <c r="A788" s="117"/>
      <c r="O788" s="4"/>
    </row>
    <row r="789" ht="15.75" customHeight="1">
      <c r="A789" s="117"/>
      <c r="O789" s="4"/>
    </row>
    <row r="790" ht="15.75" customHeight="1">
      <c r="A790" s="117"/>
      <c r="O790" s="4"/>
    </row>
    <row r="791" ht="15.75" customHeight="1">
      <c r="A791" s="117"/>
      <c r="O791" s="4"/>
    </row>
    <row r="792" ht="15.75" customHeight="1">
      <c r="A792" s="117"/>
      <c r="O792" s="4"/>
    </row>
    <row r="793" ht="15.75" customHeight="1">
      <c r="A793" s="117"/>
      <c r="O793" s="4"/>
    </row>
    <row r="794" ht="15.75" customHeight="1">
      <c r="A794" s="117"/>
      <c r="O794" s="4"/>
    </row>
    <row r="795" ht="15.75" customHeight="1">
      <c r="A795" s="117"/>
      <c r="O795" s="4"/>
    </row>
    <row r="796" ht="15.75" customHeight="1">
      <c r="A796" s="117"/>
      <c r="O796" s="4"/>
    </row>
    <row r="797" ht="15.75" customHeight="1">
      <c r="A797" s="117"/>
      <c r="O797" s="4"/>
    </row>
    <row r="798" ht="15.75" customHeight="1">
      <c r="A798" s="117"/>
      <c r="O798" s="4"/>
    </row>
    <row r="799" ht="15.75" customHeight="1">
      <c r="A799" s="117"/>
      <c r="O799" s="4"/>
    </row>
    <row r="800" ht="15.75" customHeight="1">
      <c r="A800" s="117"/>
      <c r="O800" s="4"/>
    </row>
    <row r="801" ht="15.75" customHeight="1">
      <c r="A801" s="117"/>
      <c r="O801" s="4"/>
    </row>
    <row r="802" ht="15.75" customHeight="1">
      <c r="A802" s="117"/>
      <c r="O802" s="4"/>
    </row>
    <row r="803" ht="15.75" customHeight="1">
      <c r="A803" s="117"/>
      <c r="O803" s="4"/>
    </row>
    <row r="804" ht="15.75" customHeight="1">
      <c r="A804" s="117"/>
      <c r="O804" s="4"/>
    </row>
    <row r="805" ht="15.75" customHeight="1">
      <c r="A805" s="117"/>
      <c r="O805" s="4"/>
    </row>
    <row r="806" ht="15.75" customHeight="1">
      <c r="A806" s="117"/>
      <c r="O806" s="4"/>
    </row>
    <row r="807" ht="15.75" customHeight="1">
      <c r="A807" s="117"/>
      <c r="O807" s="4"/>
    </row>
    <row r="808" ht="15.75" customHeight="1">
      <c r="A808" s="117"/>
      <c r="O808" s="4"/>
    </row>
    <row r="809" ht="15.75" customHeight="1">
      <c r="A809" s="117"/>
      <c r="O809" s="4"/>
    </row>
    <row r="810" ht="15.75" customHeight="1">
      <c r="A810" s="117"/>
      <c r="O810" s="4"/>
    </row>
    <row r="811" ht="15.75" customHeight="1">
      <c r="A811" s="117"/>
      <c r="O811" s="4"/>
    </row>
    <row r="812" ht="15.75" customHeight="1">
      <c r="A812" s="117"/>
      <c r="O812" s="4"/>
    </row>
    <row r="813" ht="15.75" customHeight="1">
      <c r="A813" s="117"/>
      <c r="O813" s="4"/>
    </row>
    <row r="814" ht="15.75" customHeight="1">
      <c r="A814" s="117"/>
      <c r="O814" s="4"/>
    </row>
    <row r="815" ht="15.75" customHeight="1">
      <c r="A815" s="117"/>
      <c r="O815" s="4"/>
    </row>
    <row r="816" ht="15.75" customHeight="1">
      <c r="A816" s="117"/>
      <c r="O816" s="4"/>
    </row>
    <row r="817" ht="15.75" customHeight="1">
      <c r="A817" s="117"/>
      <c r="O817" s="4"/>
    </row>
    <row r="818" ht="15.75" customHeight="1">
      <c r="A818" s="117"/>
      <c r="O818" s="4"/>
    </row>
    <row r="819" ht="15.75" customHeight="1">
      <c r="A819" s="117"/>
      <c r="O819" s="4"/>
    </row>
    <row r="820" ht="15.75" customHeight="1">
      <c r="A820" s="117"/>
      <c r="O820" s="4"/>
    </row>
    <row r="821" ht="15.75" customHeight="1">
      <c r="A821" s="117"/>
      <c r="O821" s="4"/>
    </row>
    <row r="822" ht="15.75" customHeight="1">
      <c r="A822" s="117"/>
      <c r="O822" s="4"/>
    </row>
    <row r="823" ht="15.75" customHeight="1">
      <c r="A823" s="117"/>
      <c r="O823" s="4"/>
    </row>
    <row r="824" ht="15.75" customHeight="1">
      <c r="A824" s="117"/>
      <c r="O824" s="4"/>
    </row>
    <row r="825" ht="15.75" customHeight="1">
      <c r="A825" s="117"/>
      <c r="O825" s="4"/>
    </row>
    <row r="826" ht="15.75" customHeight="1">
      <c r="A826" s="117"/>
      <c r="O826" s="4"/>
    </row>
    <row r="827" ht="15.75" customHeight="1">
      <c r="A827" s="117"/>
      <c r="O827" s="4"/>
    </row>
    <row r="828" ht="15.75" customHeight="1">
      <c r="A828" s="117"/>
      <c r="O828" s="4"/>
    </row>
    <row r="829" ht="15.75" customHeight="1">
      <c r="A829" s="117"/>
      <c r="O829" s="4"/>
    </row>
    <row r="830" ht="15.75" customHeight="1">
      <c r="A830" s="117"/>
      <c r="O830" s="4"/>
    </row>
    <row r="831" ht="15.75" customHeight="1">
      <c r="A831" s="117"/>
      <c r="O831" s="4"/>
    </row>
    <row r="832" ht="15.75" customHeight="1">
      <c r="A832" s="117"/>
      <c r="O832" s="4"/>
    </row>
    <row r="833" ht="15.75" customHeight="1">
      <c r="A833" s="117"/>
      <c r="O833" s="4"/>
    </row>
    <row r="834" ht="15.75" customHeight="1">
      <c r="A834" s="117"/>
      <c r="O834" s="4"/>
    </row>
    <row r="835" ht="15.75" customHeight="1">
      <c r="A835" s="117"/>
      <c r="O835" s="4"/>
    </row>
    <row r="836" ht="15.75" customHeight="1">
      <c r="A836" s="117"/>
      <c r="O836" s="4"/>
    </row>
    <row r="837" ht="15.75" customHeight="1">
      <c r="A837" s="117"/>
      <c r="O837" s="4"/>
    </row>
    <row r="838" ht="15.75" customHeight="1">
      <c r="A838" s="117"/>
      <c r="O838" s="4"/>
    </row>
    <row r="839" ht="15.75" customHeight="1">
      <c r="A839" s="117"/>
      <c r="O839" s="4"/>
    </row>
    <row r="840" ht="15.75" customHeight="1">
      <c r="A840" s="117"/>
      <c r="O840" s="4"/>
    </row>
    <row r="841" ht="15.75" customHeight="1">
      <c r="A841" s="117"/>
      <c r="O841" s="4"/>
    </row>
    <row r="842" ht="15.75" customHeight="1">
      <c r="A842" s="117"/>
      <c r="O842" s="4"/>
    </row>
    <row r="843" ht="15.75" customHeight="1">
      <c r="A843" s="117"/>
      <c r="O843" s="4"/>
    </row>
    <row r="844" ht="15.75" customHeight="1">
      <c r="A844" s="117"/>
      <c r="O844" s="4"/>
    </row>
    <row r="845" ht="15.75" customHeight="1">
      <c r="A845" s="117"/>
      <c r="O845" s="4"/>
    </row>
    <row r="846" ht="15.75" customHeight="1">
      <c r="A846" s="117"/>
      <c r="O846" s="4"/>
    </row>
    <row r="847" ht="15.75" customHeight="1">
      <c r="A847" s="117"/>
      <c r="O847" s="4"/>
    </row>
    <row r="848" ht="15.75" customHeight="1">
      <c r="A848" s="117"/>
      <c r="O848" s="4"/>
    </row>
    <row r="849" ht="15.75" customHeight="1">
      <c r="A849" s="117"/>
      <c r="O849" s="4"/>
    </row>
    <row r="850" ht="15.75" customHeight="1">
      <c r="A850" s="117"/>
      <c r="O850" s="4"/>
    </row>
    <row r="851" ht="15.75" customHeight="1">
      <c r="A851" s="117"/>
      <c r="O851" s="4"/>
    </row>
    <row r="852" ht="15.75" customHeight="1">
      <c r="A852" s="117"/>
      <c r="O852" s="4"/>
    </row>
    <row r="853" ht="15.75" customHeight="1">
      <c r="A853" s="117"/>
      <c r="O853" s="4"/>
    </row>
    <row r="854" ht="15.75" customHeight="1">
      <c r="A854" s="117"/>
      <c r="O854" s="4"/>
    </row>
    <row r="855" ht="15.75" customHeight="1">
      <c r="A855" s="117"/>
      <c r="O855" s="4"/>
    </row>
    <row r="856" ht="15.75" customHeight="1">
      <c r="A856" s="117"/>
      <c r="O856" s="4"/>
    </row>
    <row r="857" ht="15.75" customHeight="1">
      <c r="A857" s="117"/>
      <c r="O857" s="4"/>
    </row>
    <row r="858" ht="15.75" customHeight="1">
      <c r="A858" s="117"/>
      <c r="O858" s="4"/>
    </row>
    <row r="859" ht="15.75" customHeight="1">
      <c r="A859" s="117"/>
      <c r="O859" s="4"/>
    </row>
    <row r="860" ht="15.75" customHeight="1">
      <c r="A860" s="117"/>
      <c r="O860" s="4"/>
    </row>
    <row r="861" ht="15.75" customHeight="1">
      <c r="A861" s="117"/>
      <c r="O861" s="4"/>
    </row>
    <row r="862" ht="15.75" customHeight="1">
      <c r="A862" s="117"/>
      <c r="O862" s="4"/>
    </row>
    <row r="863" ht="15.75" customHeight="1">
      <c r="A863" s="117"/>
      <c r="O863" s="4"/>
    </row>
    <row r="864" ht="15.75" customHeight="1">
      <c r="A864" s="117"/>
      <c r="O864" s="4"/>
    </row>
    <row r="865" ht="15.75" customHeight="1">
      <c r="A865" s="117"/>
      <c r="O865" s="4"/>
    </row>
    <row r="866" ht="15.75" customHeight="1">
      <c r="A866" s="117"/>
      <c r="O866" s="4"/>
    </row>
    <row r="867" ht="15.75" customHeight="1">
      <c r="A867" s="117"/>
      <c r="O867" s="4"/>
    </row>
    <row r="868" ht="15.75" customHeight="1">
      <c r="A868" s="117"/>
      <c r="O868" s="4"/>
    </row>
    <row r="869" ht="15.75" customHeight="1">
      <c r="A869" s="117"/>
      <c r="O869" s="4"/>
    </row>
    <row r="870" ht="15.75" customHeight="1">
      <c r="A870" s="117"/>
      <c r="O870" s="4"/>
    </row>
    <row r="871" ht="15.75" customHeight="1">
      <c r="A871" s="117"/>
      <c r="O871" s="4"/>
    </row>
    <row r="872" ht="15.75" customHeight="1">
      <c r="A872" s="117"/>
      <c r="O872" s="4"/>
    </row>
    <row r="873" ht="15.75" customHeight="1">
      <c r="A873" s="117"/>
      <c r="O873" s="4"/>
    </row>
    <row r="874" ht="15.75" customHeight="1">
      <c r="A874" s="117"/>
      <c r="O874" s="4"/>
    </row>
    <row r="875" ht="15.75" customHeight="1">
      <c r="A875" s="117"/>
      <c r="O875" s="4"/>
    </row>
    <row r="876" ht="15.75" customHeight="1">
      <c r="A876" s="117"/>
      <c r="O876" s="4"/>
    </row>
    <row r="877" ht="15.75" customHeight="1">
      <c r="A877" s="117"/>
      <c r="O877" s="4"/>
    </row>
    <row r="878" ht="15.75" customHeight="1">
      <c r="A878" s="117"/>
      <c r="O878" s="4"/>
    </row>
    <row r="879" ht="15.75" customHeight="1">
      <c r="A879" s="117"/>
      <c r="O879" s="4"/>
    </row>
    <row r="880" ht="15.75" customHeight="1">
      <c r="A880" s="117"/>
      <c r="O880" s="4"/>
    </row>
    <row r="881" ht="15.75" customHeight="1">
      <c r="A881" s="117"/>
      <c r="O881" s="4"/>
    </row>
    <row r="882" ht="15.75" customHeight="1">
      <c r="A882" s="117"/>
      <c r="O882" s="4"/>
    </row>
    <row r="883" ht="15.75" customHeight="1">
      <c r="A883" s="117"/>
      <c r="O883" s="4"/>
    </row>
    <row r="884" ht="15.75" customHeight="1">
      <c r="A884" s="117"/>
      <c r="O884" s="4"/>
    </row>
    <row r="885" ht="15.75" customHeight="1">
      <c r="A885" s="117"/>
      <c r="O885" s="4"/>
    </row>
    <row r="886" ht="15.75" customHeight="1">
      <c r="A886" s="117"/>
      <c r="O886" s="4"/>
    </row>
    <row r="887" ht="15.75" customHeight="1">
      <c r="A887" s="117"/>
      <c r="O887" s="4"/>
    </row>
    <row r="888" ht="15.75" customHeight="1">
      <c r="A888" s="117"/>
      <c r="O888" s="4"/>
    </row>
    <row r="889" ht="15.75" customHeight="1">
      <c r="A889" s="117"/>
      <c r="O889" s="4"/>
    </row>
    <row r="890" ht="15.75" customHeight="1">
      <c r="A890" s="117"/>
      <c r="O890" s="4"/>
    </row>
    <row r="891" ht="15.75" customHeight="1">
      <c r="A891" s="117"/>
      <c r="O891" s="4"/>
    </row>
    <row r="892" ht="15.75" customHeight="1">
      <c r="A892" s="117"/>
      <c r="O892" s="4"/>
    </row>
    <row r="893" ht="15.75" customHeight="1">
      <c r="A893" s="117"/>
      <c r="O893" s="4"/>
    </row>
    <row r="894" ht="15.75" customHeight="1">
      <c r="A894" s="117"/>
      <c r="O894" s="4"/>
    </row>
    <row r="895" ht="15.75" customHeight="1">
      <c r="A895" s="117"/>
      <c r="O895" s="4"/>
    </row>
    <row r="896" ht="15.75" customHeight="1">
      <c r="A896" s="117"/>
      <c r="O896" s="4"/>
    </row>
    <row r="897" ht="15.75" customHeight="1">
      <c r="A897" s="117"/>
      <c r="O897" s="4"/>
    </row>
    <row r="898" ht="15.75" customHeight="1">
      <c r="A898" s="117"/>
      <c r="O898" s="4"/>
    </row>
    <row r="899" ht="15.75" customHeight="1">
      <c r="A899" s="117"/>
      <c r="O899" s="4"/>
    </row>
    <row r="900" ht="15.75" customHeight="1">
      <c r="A900" s="117"/>
      <c r="O900" s="4"/>
    </row>
    <row r="901" ht="15.75" customHeight="1">
      <c r="A901" s="117"/>
      <c r="O901" s="4"/>
    </row>
    <row r="902" ht="15.75" customHeight="1">
      <c r="A902" s="117"/>
      <c r="O902" s="4"/>
    </row>
    <row r="903" ht="15.75" customHeight="1">
      <c r="A903" s="117"/>
      <c r="O903" s="4"/>
    </row>
    <row r="904" ht="15.75" customHeight="1">
      <c r="A904" s="117"/>
      <c r="O904" s="4"/>
    </row>
    <row r="905" ht="15.75" customHeight="1">
      <c r="A905" s="117"/>
      <c r="O905" s="4"/>
    </row>
    <row r="906" ht="15.75" customHeight="1">
      <c r="A906" s="117"/>
      <c r="O906" s="4"/>
    </row>
    <row r="907" ht="15.75" customHeight="1">
      <c r="A907" s="117"/>
      <c r="O907" s="4"/>
    </row>
    <row r="908" ht="15.75" customHeight="1">
      <c r="A908" s="117"/>
      <c r="O908" s="4"/>
    </row>
    <row r="909" ht="15.75" customHeight="1">
      <c r="A909" s="117"/>
      <c r="O909" s="4"/>
    </row>
    <row r="910" ht="15.75" customHeight="1">
      <c r="A910" s="117"/>
      <c r="O910" s="4"/>
    </row>
    <row r="911" ht="15.75" customHeight="1">
      <c r="A911" s="117"/>
      <c r="O911" s="4"/>
    </row>
    <row r="912" ht="15.75" customHeight="1">
      <c r="A912" s="117"/>
      <c r="O912" s="4"/>
    </row>
    <row r="913" ht="15.75" customHeight="1">
      <c r="A913" s="117"/>
      <c r="O913" s="4"/>
    </row>
    <row r="914" ht="15.75" customHeight="1">
      <c r="A914" s="117"/>
      <c r="O914" s="4"/>
    </row>
    <row r="915" ht="15.75" customHeight="1">
      <c r="A915" s="117"/>
      <c r="O915" s="4"/>
    </row>
    <row r="916" ht="15.75" customHeight="1">
      <c r="A916" s="117"/>
      <c r="O916" s="4"/>
    </row>
    <row r="917" ht="15.75" customHeight="1">
      <c r="A917" s="117"/>
      <c r="O917" s="4"/>
    </row>
    <row r="918" ht="15.75" customHeight="1">
      <c r="A918" s="117"/>
      <c r="O918" s="4"/>
    </row>
    <row r="919" ht="15.75" customHeight="1">
      <c r="A919" s="117"/>
      <c r="O919" s="4"/>
    </row>
    <row r="920" ht="15.75" customHeight="1">
      <c r="A920" s="117"/>
      <c r="O920" s="4"/>
    </row>
    <row r="921" ht="15.75" customHeight="1">
      <c r="A921" s="117"/>
      <c r="O921" s="4"/>
    </row>
    <row r="922" ht="15.75" customHeight="1">
      <c r="A922" s="117"/>
      <c r="O922" s="4"/>
    </row>
    <row r="923" ht="15.75" customHeight="1">
      <c r="A923" s="117"/>
      <c r="O923" s="4"/>
    </row>
    <row r="924" ht="15.75" customHeight="1">
      <c r="A924" s="117"/>
      <c r="O924" s="4"/>
    </row>
    <row r="925" ht="15.75" customHeight="1">
      <c r="A925" s="117"/>
      <c r="O925" s="4"/>
    </row>
    <row r="926" ht="15.75" customHeight="1">
      <c r="A926" s="117"/>
      <c r="O926" s="4"/>
    </row>
    <row r="927" ht="15.75" customHeight="1">
      <c r="A927" s="117"/>
      <c r="O927" s="4"/>
    </row>
    <row r="928" ht="15.75" customHeight="1">
      <c r="A928" s="117"/>
      <c r="O928" s="4"/>
    </row>
    <row r="929" ht="15.75" customHeight="1">
      <c r="A929" s="117"/>
      <c r="O929" s="4"/>
    </row>
    <row r="930" ht="15.75" customHeight="1">
      <c r="A930" s="117"/>
      <c r="O930" s="4"/>
    </row>
    <row r="931" ht="15.75" customHeight="1">
      <c r="A931" s="117"/>
      <c r="O931" s="4"/>
    </row>
    <row r="932" ht="15.75" customHeight="1">
      <c r="A932" s="117"/>
      <c r="O932" s="4"/>
    </row>
    <row r="933" ht="15.75" customHeight="1">
      <c r="A933" s="117"/>
      <c r="O933" s="4"/>
    </row>
    <row r="934" ht="15.75" customHeight="1">
      <c r="A934" s="117"/>
      <c r="O934" s="4"/>
    </row>
    <row r="935" ht="15.75" customHeight="1">
      <c r="A935" s="117"/>
      <c r="O935" s="4"/>
    </row>
    <row r="936" ht="15.75" customHeight="1">
      <c r="A936" s="117"/>
      <c r="O936" s="4"/>
    </row>
    <row r="937" ht="15.75" customHeight="1">
      <c r="A937" s="117"/>
      <c r="O937" s="4"/>
    </row>
    <row r="938" ht="15.75" customHeight="1">
      <c r="A938" s="117"/>
      <c r="O938" s="4"/>
    </row>
    <row r="939" ht="15.75" customHeight="1">
      <c r="A939" s="117"/>
      <c r="O939" s="4"/>
    </row>
    <row r="940" ht="15.75" customHeight="1">
      <c r="A940" s="117"/>
      <c r="O940" s="4"/>
    </row>
    <row r="941" ht="15.75" customHeight="1">
      <c r="A941" s="117"/>
      <c r="O941" s="4"/>
    </row>
    <row r="942" ht="15.75" customHeight="1">
      <c r="A942" s="117"/>
      <c r="O942" s="4"/>
    </row>
    <row r="943" ht="15.75" customHeight="1">
      <c r="A943" s="117"/>
      <c r="O943" s="4"/>
    </row>
    <row r="944" ht="15.75" customHeight="1">
      <c r="A944" s="117"/>
      <c r="O944" s="4"/>
    </row>
    <row r="945" ht="15.75" customHeight="1">
      <c r="A945" s="117"/>
      <c r="O945" s="4"/>
    </row>
    <row r="946" ht="15.75" customHeight="1">
      <c r="A946" s="117"/>
      <c r="O946" s="4"/>
    </row>
    <row r="947" ht="15.75" customHeight="1">
      <c r="A947" s="117"/>
      <c r="O947" s="4"/>
    </row>
    <row r="948" ht="15.75" customHeight="1">
      <c r="A948" s="117"/>
      <c r="O948" s="4"/>
    </row>
    <row r="949" ht="15.75" customHeight="1">
      <c r="A949" s="117"/>
      <c r="O949" s="4"/>
    </row>
    <row r="950" ht="15.75" customHeight="1">
      <c r="A950" s="117"/>
      <c r="O950" s="4"/>
    </row>
    <row r="951" ht="15.75" customHeight="1">
      <c r="A951" s="117"/>
      <c r="O951" s="4"/>
    </row>
    <row r="952" ht="15.75" customHeight="1">
      <c r="A952" s="117"/>
      <c r="O952" s="4"/>
    </row>
    <row r="953" ht="15.75" customHeight="1">
      <c r="A953" s="117"/>
      <c r="O953" s="4"/>
    </row>
    <row r="954" ht="15.75" customHeight="1">
      <c r="A954" s="117"/>
      <c r="O954" s="4"/>
    </row>
    <row r="955" ht="15.75" customHeight="1">
      <c r="A955" s="117"/>
      <c r="O955" s="4"/>
    </row>
    <row r="956" ht="15.75" customHeight="1">
      <c r="A956" s="117"/>
      <c r="O956" s="4"/>
    </row>
    <row r="957" ht="15.75" customHeight="1">
      <c r="A957" s="117"/>
      <c r="O957" s="4"/>
    </row>
    <row r="958" ht="15.75" customHeight="1">
      <c r="A958" s="117"/>
      <c r="O958" s="4"/>
    </row>
    <row r="959" ht="15.75" customHeight="1">
      <c r="A959" s="117"/>
      <c r="O959" s="4"/>
    </row>
    <row r="960" ht="15.75" customHeight="1">
      <c r="A960" s="117"/>
      <c r="O960" s="4"/>
    </row>
    <row r="961" ht="15.75" customHeight="1">
      <c r="A961" s="117"/>
      <c r="O961" s="4"/>
    </row>
    <row r="962" ht="15.75" customHeight="1">
      <c r="A962" s="117"/>
      <c r="O962" s="4"/>
    </row>
    <row r="963" ht="15.75" customHeight="1">
      <c r="A963" s="117"/>
      <c r="O963" s="4"/>
    </row>
    <row r="964" ht="15.75" customHeight="1">
      <c r="A964" s="117"/>
      <c r="O964" s="4"/>
    </row>
    <row r="965" ht="15.75" customHeight="1">
      <c r="A965" s="117"/>
      <c r="O965" s="4"/>
    </row>
    <row r="966" ht="15.75" customHeight="1">
      <c r="A966" s="117"/>
      <c r="O966" s="4"/>
    </row>
    <row r="967" ht="15.75" customHeight="1">
      <c r="A967" s="117"/>
      <c r="O967" s="4"/>
    </row>
    <row r="968" ht="15.75" customHeight="1">
      <c r="A968" s="117"/>
      <c r="O968" s="4"/>
    </row>
    <row r="969" ht="15.75" customHeight="1">
      <c r="A969" s="117"/>
      <c r="O969" s="4"/>
    </row>
    <row r="970" ht="15.75" customHeight="1">
      <c r="A970" s="117"/>
      <c r="O970" s="4"/>
    </row>
    <row r="971" ht="15.75" customHeight="1">
      <c r="A971" s="117"/>
      <c r="O971" s="4"/>
    </row>
    <row r="972" ht="15.75" customHeight="1">
      <c r="A972" s="117"/>
      <c r="O972" s="4"/>
    </row>
    <row r="973" ht="15.75" customHeight="1">
      <c r="A973" s="117"/>
      <c r="O973" s="4"/>
    </row>
    <row r="974" ht="15.75" customHeight="1">
      <c r="A974" s="117"/>
      <c r="O974" s="4"/>
    </row>
    <row r="975" ht="15.75" customHeight="1">
      <c r="A975" s="117"/>
      <c r="O975" s="4"/>
    </row>
    <row r="976" ht="15.75" customHeight="1">
      <c r="A976" s="117"/>
      <c r="O976" s="4"/>
    </row>
    <row r="977" ht="15.75" customHeight="1">
      <c r="A977" s="117"/>
      <c r="O977" s="4"/>
    </row>
    <row r="978" ht="15.75" customHeight="1">
      <c r="A978" s="117"/>
      <c r="O978" s="4"/>
    </row>
    <row r="979" ht="15.75" customHeight="1">
      <c r="A979" s="117"/>
      <c r="O979" s="4"/>
    </row>
    <row r="980" ht="15.75" customHeight="1">
      <c r="A980" s="117"/>
      <c r="O980" s="4"/>
    </row>
    <row r="981" ht="15.75" customHeight="1">
      <c r="A981" s="117"/>
      <c r="O981" s="4"/>
    </row>
    <row r="982" ht="15.75" customHeight="1">
      <c r="A982" s="117"/>
      <c r="O982" s="4"/>
    </row>
    <row r="983" ht="15.75" customHeight="1">
      <c r="A983" s="117"/>
      <c r="O983" s="4"/>
    </row>
    <row r="984" ht="15.75" customHeight="1">
      <c r="A984" s="117"/>
      <c r="O984" s="4"/>
    </row>
    <row r="985" ht="15.75" customHeight="1">
      <c r="A985" s="117"/>
      <c r="O985" s="4"/>
    </row>
    <row r="986" ht="15.75" customHeight="1">
      <c r="A986" s="117"/>
      <c r="O986" s="4"/>
    </row>
    <row r="987" ht="15.75" customHeight="1">
      <c r="A987" s="117"/>
      <c r="O987" s="4"/>
    </row>
    <row r="988" ht="15.75" customHeight="1">
      <c r="A988" s="117"/>
      <c r="O988" s="4"/>
    </row>
    <row r="989" ht="15.75" customHeight="1">
      <c r="A989" s="117"/>
      <c r="O989" s="4"/>
    </row>
    <row r="990" ht="15.75" customHeight="1">
      <c r="A990" s="117"/>
      <c r="O990" s="4"/>
    </row>
    <row r="991" ht="15.75" customHeight="1">
      <c r="A991" s="117"/>
      <c r="O991" s="4"/>
    </row>
    <row r="992" ht="15.75" customHeight="1">
      <c r="A992" s="117"/>
      <c r="O992" s="4"/>
    </row>
    <row r="993" ht="15.75" customHeight="1">
      <c r="A993" s="117"/>
      <c r="O993" s="4"/>
    </row>
    <row r="994" ht="15.75" customHeight="1">
      <c r="A994" s="117"/>
      <c r="O994" s="4"/>
    </row>
    <row r="995" ht="15.75" customHeight="1">
      <c r="A995" s="117"/>
      <c r="O995" s="4"/>
    </row>
    <row r="996" ht="15.75" customHeight="1">
      <c r="A996" s="117"/>
      <c r="O996" s="4"/>
    </row>
    <row r="997" ht="15.75" customHeight="1">
      <c r="A997" s="117"/>
      <c r="O997" s="4"/>
    </row>
    <row r="998" ht="15.75" customHeight="1">
      <c r="A998" s="117"/>
      <c r="O998" s="4"/>
    </row>
    <row r="999" ht="15.75" customHeight="1">
      <c r="A999" s="117"/>
      <c r="O999" s="4"/>
    </row>
    <row r="1000" ht="15.75" customHeight="1">
      <c r="A1000" s="117"/>
      <c r="O1000" s="4"/>
    </row>
  </sheetData>
  <mergeCells count="22">
    <mergeCell ref="N3:N4"/>
    <mergeCell ref="N6:N7"/>
    <mergeCell ref="B10:M10"/>
    <mergeCell ref="A30:A31"/>
    <mergeCell ref="B30:D30"/>
    <mergeCell ref="H30:J30"/>
    <mergeCell ref="K30:M30"/>
    <mergeCell ref="J35:K35"/>
    <mergeCell ref="L35:M35"/>
    <mergeCell ref="B36:C36"/>
    <mergeCell ref="D36:E36"/>
    <mergeCell ref="F36:G36"/>
    <mergeCell ref="H36:I36"/>
    <mergeCell ref="J36:K36"/>
    <mergeCell ref="L36:M36"/>
    <mergeCell ref="E30:G30"/>
    <mergeCell ref="B34:G34"/>
    <mergeCell ref="H34:M34"/>
    <mergeCell ref="B35:C35"/>
    <mergeCell ref="D35:E35"/>
    <mergeCell ref="F35:G35"/>
    <mergeCell ref="H35:I35"/>
  </mergeCells>
  <conditionalFormatting sqref="B24:M24">
    <cfRule type="cellIs" dxfId="4" priority="1" operator="equal">
      <formula>"PENDENTE"</formula>
    </cfRule>
  </conditionalFormatting>
  <conditionalFormatting sqref="B24:M24">
    <cfRule type="cellIs" dxfId="5" priority="2" operator="equal">
      <formula>"BATEU"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12.75"/>
    <col customWidth="1" hidden="1" min="5" max="5" width="1.88"/>
    <col customWidth="1" min="6" max="8" width="12.75"/>
    <col customWidth="1" min="9" max="9" width="9.5"/>
    <col customWidth="1" min="10" max="10" width="18.88"/>
    <col customWidth="1" min="11" max="11" width="9.5"/>
    <col customWidth="1" min="12" max="12" width="8.63"/>
    <col customWidth="1" min="13" max="13" width="22.38"/>
    <col customWidth="1" min="14" max="14" width="17.75"/>
  </cols>
  <sheetData>
    <row r="1" ht="14.25" customHeight="1">
      <c r="A1" s="145" t="s">
        <v>449</v>
      </c>
      <c r="B1" s="146" t="s">
        <v>450</v>
      </c>
      <c r="C1" s="146" t="s">
        <v>451</v>
      </c>
      <c r="D1" s="147" t="s">
        <v>452</v>
      </c>
      <c r="E1" s="147"/>
      <c r="F1" s="147" t="s">
        <v>451</v>
      </c>
      <c r="G1" s="148" t="s">
        <v>453</v>
      </c>
      <c r="H1" s="148" t="s">
        <v>451</v>
      </c>
      <c r="J1" s="145" t="s">
        <v>454</v>
      </c>
      <c r="K1" s="149" t="s">
        <v>455</v>
      </c>
      <c r="M1" s="150" t="s">
        <v>456</v>
      </c>
      <c r="N1" s="150"/>
    </row>
    <row r="2" ht="14.25" customHeight="1">
      <c r="A2" s="151" t="s">
        <v>450</v>
      </c>
      <c r="B2" s="152" t="s">
        <v>450</v>
      </c>
      <c r="C2" s="152">
        <v>0.0</v>
      </c>
      <c r="D2" s="27" t="s">
        <v>457</v>
      </c>
      <c r="E2" s="153">
        <v>1.0</v>
      </c>
      <c r="F2" s="154">
        <v>5.5</v>
      </c>
      <c r="G2" s="155" t="s">
        <v>458</v>
      </c>
      <c r="H2" s="156">
        <v>0.0499</v>
      </c>
      <c r="J2" s="151" t="s">
        <v>450</v>
      </c>
      <c r="K2" s="157">
        <v>0.0</v>
      </c>
      <c r="M2" s="158" t="s">
        <v>459</v>
      </c>
      <c r="N2" s="159">
        <v>1000.0</v>
      </c>
    </row>
    <row r="3" ht="14.25" customHeight="1">
      <c r="A3" s="151" t="s">
        <v>452</v>
      </c>
      <c r="B3" s="152"/>
      <c r="C3" s="152"/>
      <c r="D3" s="27" t="s">
        <v>460</v>
      </c>
      <c r="E3" s="153">
        <v>2.0</v>
      </c>
      <c r="F3" s="154">
        <f t="shared" ref="F3:F5" si="1">$F$2*$E3</f>
        <v>11</v>
      </c>
      <c r="G3" s="155" t="s">
        <v>461</v>
      </c>
      <c r="H3" s="156">
        <v>0.0991</v>
      </c>
      <c r="J3" s="80" t="s">
        <v>457</v>
      </c>
      <c r="K3" s="154">
        <v>5.5</v>
      </c>
    </row>
    <row r="4" ht="14.25" customHeight="1">
      <c r="A4" s="151" t="s">
        <v>453</v>
      </c>
      <c r="B4" s="152"/>
      <c r="C4" s="152"/>
      <c r="D4" s="27" t="s">
        <v>462</v>
      </c>
      <c r="E4" s="153">
        <v>3.0</v>
      </c>
      <c r="F4" s="154">
        <f t="shared" si="1"/>
        <v>16.5</v>
      </c>
      <c r="G4" s="155" t="s">
        <v>463</v>
      </c>
      <c r="H4" s="156">
        <v>0.1129</v>
      </c>
      <c r="J4" s="80" t="s">
        <v>460</v>
      </c>
      <c r="K4" s="154">
        <v>11.0</v>
      </c>
      <c r="M4" s="160" t="s">
        <v>464</v>
      </c>
      <c r="N4" s="161"/>
    </row>
    <row r="5" ht="14.25" customHeight="1">
      <c r="A5" s="151"/>
      <c r="B5" s="152"/>
      <c r="C5" s="152"/>
      <c r="D5" s="27" t="s">
        <v>465</v>
      </c>
      <c r="E5" s="153">
        <v>4.0</v>
      </c>
      <c r="F5" s="154">
        <f t="shared" si="1"/>
        <v>22</v>
      </c>
      <c r="G5" s="155" t="s">
        <v>466</v>
      </c>
      <c r="H5" s="156">
        <v>0.1264</v>
      </c>
      <c r="J5" s="80" t="s">
        <v>462</v>
      </c>
      <c r="K5" s="154">
        <v>16.5</v>
      </c>
      <c r="M5" s="162" t="s">
        <v>467</v>
      </c>
      <c r="N5" s="162" t="s">
        <v>468</v>
      </c>
    </row>
    <row r="6" ht="14.25" customHeight="1">
      <c r="A6" s="151"/>
      <c r="B6" s="152"/>
      <c r="C6" s="152"/>
      <c r="D6" s="153"/>
      <c r="E6" s="153"/>
      <c r="F6" s="154"/>
      <c r="G6" s="155" t="s">
        <v>469</v>
      </c>
      <c r="H6" s="156">
        <v>0.1397</v>
      </c>
      <c r="J6" s="80" t="s">
        <v>465</v>
      </c>
      <c r="K6" s="154">
        <v>22.0</v>
      </c>
      <c r="M6" s="151" t="s">
        <v>450</v>
      </c>
      <c r="N6" s="163">
        <f>N2</f>
        <v>1000</v>
      </c>
    </row>
    <row r="7" ht="14.25" customHeight="1">
      <c r="A7" s="151"/>
      <c r="B7" s="152"/>
      <c r="C7" s="152"/>
      <c r="D7" s="153"/>
      <c r="E7" s="153"/>
      <c r="F7" s="154"/>
      <c r="G7" s="155"/>
      <c r="H7" s="155"/>
      <c r="J7" s="151" t="s">
        <v>470</v>
      </c>
      <c r="K7" s="156">
        <v>0.0499</v>
      </c>
      <c r="M7" s="80" t="s">
        <v>457</v>
      </c>
      <c r="N7" s="163">
        <f t="shared" ref="N7:N10" si="2">$N$2-K3</f>
        <v>994.5</v>
      </c>
    </row>
    <row r="8" ht="14.25" customHeight="1">
      <c r="A8" s="151"/>
      <c r="B8" s="152"/>
      <c r="C8" s="152"/>
      <c r="D8" s="153"/>
      <c r="E8" s="153"/>
      <c r="F8" s="154"/>
      <c r="G8" s="155"/>
      <c r="H8" s="155"/>
      <c r="J8" s="151" t="s">
        <v>471</v>
      </c>
      <c r="K8" s="156">
        <v>0.0991</v>
      </c>
      <c r="M8" s="80" t="s">
        <v>460</v>
      </c>
      <c r="N8" s="163">
        <f t="shared" si="2"/>
        <v>989</v>
      </c>
    </row>
    <row r="9" ht="14.25" customHeight="1">
      <c r="A9" s="164"/>
      <c r="B9" s="164"/>
      <c r="C9" s="164"/>
      <c r="D9" s="164"/>
      <c r="E9" s="164"/>
      <c r="F9" s="164"/>
      <c r="G9" s="164"/>
      <c r="H9" s="164"/>
      <c r="J9" s="151" t="s">
        <v>472</v>
      </c>
      <c r="K9" s="156">
        <v>0.1129</v>
      </c>
      <c r="M9" s="80" t="s">
        <v>462</v>
      </c>
      <c r="N9" s="163">
        <f t="shared" si="2"/>
        <v>983.5</v>
      </c>
    </row>
    <row r="10" ht="14.25" customHeight="1">
      <c r="A10" s="164"/>
      <c r="B10" s="164"/>
      <c r="C10" s="164"/>
      <c r="D10" s="164"/>
      <c r="E10" s="164"/>
      <c r="F10" s="164"/>
      <c r="G10" s="164"/>
      <c r="H10" s="164"/>
      <c r="J10" s="151" t="s">
        <v>473</v>
      </c>
      <c r="K10" s="156">
        <v>0.1264</v>
      </c>
      <c r="M10" s="80" t="s">
        <v>465</v>
      </c>
      <c r="N10" s="163">
        <f t="shared" si="2"/>
        <v>978</v>
      </c>
    </row>
    <row r="11" ht="14.25" customHeight="1">
      <c r="A11" s="164"/>
      <c r="B11" s="164"/>
      <c r="C11" s="164"/>
      <c r="D11" s="164"/>
      <c r="E11" s="164"/>
      <c r="F11" s="164"/>
      <c r="G11" s="164"/>
      <c r="H11" s="164"/>
      <c r="J11" s="151" t="s">
        <v>474</v>
      </c>
      <c r="K11" s="156">
        <v>0.1397</v>
      </c>
      <c r="M11" s="151" t="s">
        <v>470</v>
      </c>
      <c r="N11" s="163">
        <f t="shared" ref="N11:N15" si="3">$N$2-($N$2*K7)</f>
        <v>950.1</v>
      </c>
    </row>
    <row r="12" ht="14.25" customHeight="1">
      <c r="A12" s="164"/>
      <c r="B12" s="164"/>
      <c r="C12" s="164"/>
      <c r="D12" s="164"/>
      <c r="E12" s="164"/>
      <c r="F12" s="164"/>
      <c r="G12" s="164"/>
      <c r="H12" s="164"/>
      <c r="K12" s="4"/>
      <c r="M12" s="151" t="s">
        <v>471</v>
      </c>
      <c r="N12" s="163">
        <f t="shared" si="3"/>
        <v>900.9</v>
      </c>
    </row>
    <row r="13" ht="14.25" customHeight="1">
      <c r="A13" s="164"/>
      <c r="B13" s="164"/>
      <c r="C13" s="164"/>
      <c r="D13" s="164"/>
      <c r="E13" s="164"/>
      <c r="F13" s="164"/>
      <c r="G13" s="164"/>
      <c r="H13" s="164"/>
      <c r="K13" s="4"/>
      <c r="M13" s="151" t="s">
        <v>472</v>
      </c>
      <c r="N13" s="163">
        <f t="shared" si="3"/>
        <v>887.1</v>
      </c>
    </row>
    <row r="14" ht="14.25" customHeight="1">
      <c r="A14" s="164"/>
      <c r="B14" s="164"/>
      <c r="C14" s="164"/>
      <c r="D14" s="164"/>
      <c r="E14" s="164"/>
      <c r="F14" s="164"/>
      <c r="G14" s="164"/>
      <c r="H14" s="164"/>
      <c r="K14" s="4"/>
      <c r="M14" s="151" t="s">
        <v>473</v>
      </c>
      <c r="N14" s="163">
        <f t="shared" si="3"/>
        <v>873.6</v>
      </c>
    </row>
    <row r="15" ht="14.25" customHeight="1">
      <c r="A15" s="164"/>
      <c r="B15" s="164"/>
      <c r="C15" s="164"/>
      <c r="D15" s="164"/>
      <c r="E15" s="164"/>
      <c r="F15" s="164"/>
      <c r="G15" s="164"/>
      <c r="H15" s="164"/>
      <c r="K15" s="4"/>
      <c r="M15" s="151" t="s">
        <v>474</v>
      </c>
      <c r="N15" s="163">
        <f t="shared" si="3"/>
        <v>860.3</v>
      </c>
    </row>
    <row r="16" ht="14.25" customHeight="1">
      <c r="A16" s="164"/>
      <c r="B16" s="164"/>
      <c r="C16" s="164"/>
      <c r="D16" s="164"/>
      <c r="E16" s="164"/>
      <c r="F16" s="164"/>
      <c r="G16" s="164"/>
      <c r="H16" s="164"/>
      <c r="K16" s="4"/>
    </row>
    <row r="17" ht="14.25" customHeight="1">
      <c r="A17" s="164"/>
      <c r="B17" s="164"/>
      <c r="C17" s="164"/>
      <c r="D17" s="164"/>
      <c r="E17" s="164"/>
      <c r="F17" s="164"/>
      <c r="G17" s="164"/>
      <c r="H17" s="164"/>
      <c r="K17" s="4"/>
    </row>
    <row r="18" ht="14.25" customHeight="1">
      <c r="A18" s="164"/>
      <c r="B18" s="164"/>
      <c r="C18" s="164"/>
      <c r="D18" s="164"/>
      <c r="E18" s="164"/>
      <c r="F18" s="164"/>
      <c r="G18" s="164"/>
      <c r="H18" s="164"/>
      <c r="K18" s="4"/>
    </row>
    <row r="19" ht="14.25" customHeight="1">
      <c r="A19" s="164"/>
      <c r="B19" s="164"/>
      <c r="C19" s="164"/>
      <c r="D19" s="164"/>
      <c r="E19" s="164"/>
      <c r="F19" s="164"/>
      <c r="G19" s="164"/>
      <c r="H19" s="164"/>
      <c r="K19" s="4"/>
    </row>
    <row r="20" ht="14.25" customHeight="1">
      <c r="A20" s="164"/>
      <c r="B20" s="164"/>
      <c r="C20" s="164"/>
      <c r="D20" s="164"/>
      <c r="E20" s="164"/>
      <c r="F20" s="164"/>
      <c r="G20" s="164"/>
      <c r="H20" s="164"/>
      <c r="K20" s="4"/>
    </row>
    <row r="21" ht="14.25" customHeight="1">
      <c r="A21" s="164"/>
      <c r="B21" s="164"/>
      <c r="C21" s="164"/>
      <c r="D21" s="164"/>
      <c r="E21" s="164"/>
      <c r="F21" s="164"/>
      <c r="G21" s="164"/>
      <c r="H21" s="164"/>
      <c r="K21" s="4"/>
    </row>
    <row r="22" ht="14.25" customHeight="1">
      <c r="A22" s="164"/>
      <c r="B22" s="164"/>
      <c r="C22" s="164"/>
      <c r="D22" s="164"/>
      <c r="E22" s="164"/>
      <c r="F22" s="164"/>
      <c r="G22" s="164"/>
      <c r="H22" s="164"/>
      <c r="K22" s="4"/>
    </row>
    <row r="23" ht="14.25" customHeight="1">
      <c r="A23" s="164"/>
      <c r="B23" s="164"/>
      <c r="C23" s="164"/>
      <c r="D23" s="164"/>
      <c r="E23" s="164"/>
      <c r="F23" s="164"/>
      <c r="G23" s="164"/>
      <c r="H23" s="164"/>
      <c r="K23" s="4"/>
    </row>
    <row r="24" ht="14.25" customHeight="1">
      <c r="A24" s="164"/>
      <c r="B24" s="164"/>
      <c r="C24" s="164"/>
      <c r="D24" s="164"/>
      <c r="E24" s="164"/>
      <c r="F24" s="164"/>
      <c r="G24" s="164"/>
      <c r="H24" s="164"/>
      <c r="K24" s="4"/>
    </row>
    <row r="25" ht="14.25" customHeight="1">
      <c r="A25" s="164"/>
      <c r="B25" s="164"/>
      <c r="C25" s="164"/>
      <c r="D25" s="164"/>
      <c r="E25" s="164"/>
      <c r="F25" s="164"/>
      <c r="G25" s="164"/>
      <c r="H25" s="164"/>
      <c r="K25" s="4"/>
    </row>
    <row r="26" ht="14.25" customHeight="1">
      <c r="A26" s="164"/>
      <c r="B26" s="164"/>
      <c r="C26" s="164"/>
      <c r="D26" s="164"/>
      <c r="E26" s="164"/>
      <c r="F26" s="164"/>
      <c r="G26" s="164"/>
      <c r="H26" s="164"/>
      <c r="K26" s="4"/>
    </row>
    <row r="27" ht="14.25" customHeight="1">
      <c r="A27" s="164"/>
      <c r="B27" s="164"/>
      <c r="C27" s="164"/>
      <c r="D27" s="164"/>
      <c r="E27" s="164"/>
      <c r="F27" s="164"/>
      <c r="G27" s="164"/>
      <c r="H27" s="164"/>
      <c r="K27" s="4"/>
    </row>
    <row r="28" ht="14.25" customHeight="1">
      <c r="A28" s="164"/>
      <c r="B28" s="164"/>
      <c r="C28" s="164"/>
      <c r="D28" s="164"/>
      <c r="E28" s="164"/>
      <c r="F28" s="164"/>
      <c r="G28" s="164"/>
      <c r="H28" s="164"/>
      <c r="K28" s="4"/>
    </row>
    <row r="29" ht="14.25" customHeight="1">
      <c r="A29" s="164"/>
      <c r="B29" s="164"/>
      <c r="C29" s="164"/>
      <c r="D29" s="164"/>
      <c r="E29" s="164"/>
      <c r="F29" s="164"/>
      <c r="G29" s="164"/>
      <c r="H29" s="164"/>
      <c r="K29" s="4"/>
    </row>
    <row r="30" ht="14.25" customHeight="1">
      <c r="A30" s="164"/>
      <c r="B30" s="164"/>
      <c r="C30" s="164"/>
      <c r="D30" s="164"/>
      <c r="E30" s="164"/>
      <c r="F30" s="164"/>
      <c r="G30" s="164"/>
      <c r="H30" s="164"/>
      <c r="K30" s="4"/>
    </row>
    <row r="31" ht="14.25" customHeight="1">
      <c r="A31" s="164"/>
      <c r="B31" s="164"/>
      <c r="C31" s="164"/>
      <c r="D31" s="164"/>
      <c r="E31" s="164"/>
      <c r="F31" s="164"/>
      <c r="G31" s="164"/>
      <c r="H31" s="164"/>
      <c r="K31" s="4"/>
    </row>
    <row r="32" ht="14.25" customHeight="1">
      <c r="A32" s="164"/>
      <c r="B32" s="164"/>
      <c r="C32" s="164"/>
      <c r="D32" s="164"/>
      <c r="E32" s="164"/>
      <c r="F32" s="164"/>
      <c r="G32" s="164"/>
      <c r="H32" s="164"/>
      <c r="K32" s="4"/>
    </row>
    <row r="33" ht="14.25" customHeight="1">
      <c r="A33" s="164"/>
      <c r="B33" s="164"/>
      <c r="C33" s="164"/>
      <c r="D33" s="164"/>
      <c r="E33" s="164"/>
      <c r="F33" s="164"/>
      <c r="G33" s="164"/>
      <c r="H33" s="164"/>
      <c r="K33" s="4"/>
    </row>
    <row r="34" ht="14.25" customHeight="1">
      <c r="A34" s="164"/>
      <c r="B34" s="164"/>
      <c r="C34" s="164"/>
      <c r="D34" s="164"/>
      <c r="E34" s="164"/>
      <c r="F34" s="164"/>
      <c r="G34" s="164"/>
      <c r="H34" s="164"/>
      <c r="K34" s="4"/>
    </row>
    <row r="35" ht="14.25" customHeight="1">
      <c r="A35" s="164"/>
      <c r="B35" s="164"/>
      <c r="C35" s="164"/>
      <c r="D35" s="164"/>
      <c r="E35" s="164"/>
      <c r="F35" s="164"/>
      <c r="G35" s="164"/>
      <c r="H35" s="164"/>
      <c r="K35" s="4"/>
    </row>
    <row r="36" ht="14.25" customHeight="1">
      <c r="A36" s="164"/>
      <c r="B36" s="164"/>
      <c r="C36" s="164"/>
      <c r="D36" s="164"/>
      <c r="E36" s="164"/>
      <c r="F36" s="164"/>
      <c r="G36" s="164"/>
      <c r="H36" s="164"/>
      <c r="K36" s="4"/>
    </row>
    <row r="37" ht="14.25" customHeight="1">
      <c r="A37" s="164"/>
      <c r="B37" s="164"/>
      <c r="C37" s="164"/>
      <c r="D37" s="164"/>
      <c r="E37" s="164"/>
      <c r="F37" s="164"/>
      <c r="G37" s="164"/>
      <c r="H37" s="164"/>
      <c r="K37" s="4"/>
    </row>
    <row r="38" ht="14.25" customHeight="1">
      <c r="A38" s="164"/>
      <c r="B38" s="164"/>
      <c r="C38" s="164"/>
      <c r="D38" s="164"/>
      <c r="E38" s="164"/>
      <c r="F38" s="164"/>
      <c r="G38" s="164"/>
      <c r="H38" s="164"/>
      <c r="K38" s="4"/>
    </row>
    <row r="39" ht="14.25" customHeight="1">
      <c r="A39" s="164"/>
      <c r="B39" s="164"/>
      <c r="C39" s="164"/>
      <c r="D39" s="164"/>
      <c r="E39" s="164"/>
      <c r="F39" s="164"/>
      <c r="G39" s="164"/>
      <c r="H39" s="164"/>
      <c r="K39" s="4"/>
    </row>
    <row r="40" ht="14.25" customHeight="1">
      <c r="A40" s="164"/>
      <c r="B40" s="164"/>
      <c r="C40" s="164"/>
      <c r="D40" s="164"/>
      <c r="E40" s="164"/>
      <c r="F40" s="164"/>
      <c r="G40" s="164"/>
      <c r="H40" s="164"/>
      <c r="K40" s="4"/>
    </row>
    <row r="41" ht="14.25" customHeight="1">
      <c r="A41" s="164"/>
      <c r="B41" s="164"/>
      <c r="C41" s="164"/>
      <c r="D41" s="164"/>
      <c r="E41" s="164"/>
      <c r="F41" s="164"/>
      <c r="G41" s="164"/>
      <c r="H41" s="164"/>
      <c r="K41" s="4"/>
    </row>
    <row r="42" ht="14.25" customHeight="1">
      <c r="A42" s="164"/>
      <c r="B42" s="164"/>
      <c r="C42" s="164"/>
      <c r="D42" s="164"/>
      <c r="E42" s="164"/>
      <c r="F42" s="164"/>
      <c r="G42" s="164"/>
      <c r="H42" s="164"/>
      <c r="K42" s="4"/>
    </row>
    <row r="43" ht="14.25" customHeight="1">
      <c r="A43" s="164"/>
      <c r="B43" s="164"/>
      <c r="C43" s="164"/>
      <c r="D43" s="164"/>
      <c r="E43" s="164"/>
      <c r="F43" s="164"/>
      <c r="G43" s="164"/>
      <c r="H43" s="164"/>
      <c r="K43" s="4"/>
    </row>
    <row r="44" ht="14.25" customHeight="1">
      <c r="A44" s="164"/>
      <c r="B44" s="164"/>
      <c r="C44" s="164"/>
      <c r="D44" s="164"/>
      <c r="E44" s="164"/>
      <c r="F44" s="164"/>
      <c r="G44" s="164"/>
      <c r="H44" s="164"/>
      <c r="K44" s="4"/>
    </row>
    <row r="45" ht="14.25" customHeight="1">
      <c r="A45" s="164"/>
      <c r="B45" s="164"/>
      <c r="C45" s="164"/>
      <c r="D45" s="164"/>
      <c r="E45" s="164"/>
      <c r="F45" s="164"/>
      <c r="G45" s="164"/>
      <c r="H45" s="164"/>
      <c r="K45" s="4"/>
    </row>
    <row r="46" ht="14.25" customHeight="1">
      <c r="A46" s="164"/>
      <c r="B46" s="164"/>
      <c r="C46" s="164"/>
      <c r="D46" s="164"/>
      <c r="E46" s="164"/>
      <c r="F46" s="164"/>
      <c r="G46" s="164"/>
      <c r="H46" s="164"/>
      <c r="K46" s="4"/>
    </row>
    <row r="47" ht="14.25" customHeight="1">
      <c r="A47" s="164"/>
      <c r="B47" s="164"/>
      <c r="C47" s="164"/>
      <c r="D47" s="164"/>
      <c r="E47" s="164"/>
      <c r="F47" s="164"/>
      <c r="G47" s="164"/>
      <c r="H47" s="164"/>
      <c r="K47" s="4"/>
    </row>
    <row r="48" ht="14.25" customHeight="1">
      <c r="A48" s="164"/>
      <c r="B48" s="164"/>
      <c r="C48" s="164"/>
      <c r="D48" s="164"/>
      <c r="E48" s="164"/>
      <c r="F48" s="164"/>
      <c r="G48" s="164"/>
      <c r="H48" s="164"/>
      <c r="K48" s="4"/>
    </row>
    <row r="49" ht="14.25" customHeight="1">
      <c r="A49" s="164"/>
      <c r="B49" s="164"/>
      <c r="C49" s="164"/>
      <c r="D49" s="164"/>
      <c r="E49" s="164"/>
      <c r="F49" s="164"/>
      <c r="G49" s="164"/>
      <c r="H49" s="164"/>
      <c r="K49" s="4"/>
    </row>
    <row r="50" ht="14.25" customHeight="1">
      <c r="A50" s="164"/>
      <c r="B50" s="164"/>
      <c r="C50" s="164"/>
      <c r="D50" s="164"/>
      <c r="E50" s="164"/>
      <c r="F50" s="164"/>
      <c r="G50" s="164"/>
      <c r="H50" s="164"/>
      <c r="K50" s="4"/>
    </row>
    <row r="51" ht="14.25" customHeight="1">
      <c r="A51" s="164"/>
      <c r="B51" s="164"/>
      <c r="C51" s="164"/>
      <c r="D51" s="164"/>
      <c r="E51" s="164"/>
      <c r="F51" s="164"/>
      <c r="G51" s="164"/>
      <c r="H51" s="164"/>
      <c r="K51" s="4"/>
    </row>
    <row r="52" ht="14.25" customHeight="1">
      <c r="A52" s="164"/>
      <c r="B52" s="164"/>
      <c r="C52" s="164"/>
      <c r="D52" s="164"/>
      <c r="E52" s="164"/>
      <c r="F52" s="164"/>
      <c r="G52" s="164"/>
      <c r="H52" s="164"/>
      <c r="K52" s="4"/>
    </row>
    <row r="53" ht="14.25" customHeight="1">
      <c r="A53" s="164"/>
      <c r="B53" s="164"/>
      <c r="C53" s="164"/>
      <c r="D53" s="164"/>
      <c r="E53" s="164"/>
      <c r="F53" s="164"/>
      <c r="G53" s="164"/>
      <c r="H53" s="164"/>
      <c r="K53" s="4"/>
    </row>
    <row r="54" ht="14.25" customHeight="1">
      <c r="A54" s="164"/>
      <c r="B54" s="164"/>
      <c r="C54" s="164"/>
      <c r="D54" s="164"/>
      <c r="E54" s="164"/>
      <c r="F54" s="164"/>
      <c r="G54" s="164"/>
      <c r="H54" s="164"/>
      <c r="K54" s="4"/>
    </row>
    <row r="55" ht="14.25" customHeight="1">
      <c r="A55" s="164"/>
      <c r="B55" s="164"/>
      <c r="C55" s="164"/>
      <c r="D55" s="164"/>
      <c r="E55" s="164"/>
      <c r="F55" s="164"/>
      <c r="G55" s="164"/>
      <c r="H55" s="164"/>
      <c r="K55" s="4"/>
    </row>
    <row r="56" ht="14.25" customHeight="1">
      <c r="A56" s="164"/>
      <c r="B56" s="164"/>
      <c r="C56" s="164"/>
      <c r="D56" s="164"/>
      <c r="E56" s="164"/>
      <c r="F56" s="164"/>
      <c r="G56" s="164"/>
      <c r="H56" s="164"/>
      <c r="K56" s="4"/>
    </row>
    <row r="57" ht="14.25" customHeight="1">
      <c r="A57" s="164"/>
      <c r="B57" s="164"/>
      <c r="C57" s="164"/>
      <c r="D57" s="164"/>
      <c r="E57" s="164"/>
      <c r="F57" s="164"/>
      <c r="G57" s="164"/>
      <c r="H57" s="164"/>
      <c r="K57" s="4"/>
    </row>
    <row r="58" ht="14.25" customHeight="1">
      <c r="A58" s="164"/>
      <c r="B58" s="164"/>
      <c r="C58" s="164"/>
      <c r="D58" s="164"/>
      <c r="E58" s="164"/>
      <c r="F58" s="164"/>
      <c r="G58" s="164"/>
      <c r="H58" s="164"/>
      <c r="K58" s="4"/>
    </row>
    <row r="59" ht="14.25" customHeight="1">
      <c r="A59" s="164"/>
      <c r="B59" s="164"/>
      <c r="C59" s="164"/>
      <c r="D59" s="164"/>
      <c r="E59" s="164"/>
      <c r="F59" s="164"/>
      <c r="G59" s="164"/>
      <c r="H59" s="164"/>
      <c r="K59" s="4"/>
    </row>
    <row r="60" ht="14.25" customHeight="1">
      <c r="A60" s="164"/>
      <c r="B60" s="164"/>
      <c r="C60" s="164"/>
      <c r="D60" s="164"/>
      <c r="E60" s="164"/>
      <c r="F60" s="164"/>
      <c r="G60" s="164"/>
      <c r="H60" s="164"/>
      <c r="K60" s="4"/>
    </row>
    <row r="61" ht="14.25" customHeight="1">
      <c r="A61" s="164"/>
      <c r="B61" s="164"/>
      <c r="C61" s="164"/>
      <c r="D61" s="164"/>
      <c r="E61" s="164"/>
      <c r="F61" s="164"/>
      <c r="G61" s="164"/>
      <c r="H61" s="164"/>
      <c r="K61" s="4"/>
    </row>
    <row r="62" ht="14.25" customHeight="1">
      <c r="A62" s="164"/>
      <c r="B62" s="164"/>
      <c r="C62" s="164"/>
      <c r="D62" s="164"/>
      <c r="E62" s="164"/>
      <c r="F62" s="164"/>
      <c r="G62" s="164"/>
      <c r="H62" s="164"/>
      <c r="K62" s="4"/>
    </row>
    <row r="63" ht="14.25" customHeight="1">
      <c r="A63" s="164"/>
      <c r="B63" s="164"/>
      <c r="C63" s="164"/>
      <c r="D63" s="164"/>
      <c r="E63" s="164"/>
      <c r="F63" s="164"/>
      <c r="G63" s="164"/>
      <c r="H63" s="164"/>
      <c r="K63" s="4"/>
    </row>
    <row r="64" ht="14.25" customHeight="1">
      <c r="A64" s="164"/>
      <c r="B64" s="164"/>
      <c r="C64" s="164"/>
      <c r="D64" s="164"/>
      <c r="E64" s="164"/>
      <c r="F64" s="164"/>
      <c r="G64" s="164"/>
      <c r="H64" s="164"/>
      <c r="K64" s="4"/>
    </row>
    <row r="65" ht="14.25" customHeight="1">
      <c r="A65" s="164"/>
      <c r="B65" s="164"/>
      <c r="C65" s="164"/>
      <c r="D65" s="164"/>
      <c r="E65" s="164"/>
      <c r="F65" s="164"/>
      <c r="G65" s="164"/>
      <c r="H65" s="164"/>
      <c r="K65" s="4"/>
    </row>
    <row r="66" ht="14.25" customHeight="1">
      <c r="A66" s="164"/>
      <c r="B66" s="164"/>
      <c r="C66" s="164"/>
      <c r="D66" s="164"/>
      <c r="E66" s="164"/>
      <c r="F66" s="164"/>
      <c r="G66" s="164"/>
      <c r="H66" s="164"/>
      <c r="K66" s="4"/>
    </row>
    <row r="67" ht="14.25" customHeight="1">
      <c r="A67" s="164"/>
      <c r="B67" s="164"/>
      <c r="C67" s="164"/>
      <c r="D67" s="164"/>
      <c r="E67" s="164"/>
      <c r="F67" s="164"/>
      <c r="G67" s="164"/>
      <c r="H67" s="164"/>
      <c r="K67" s="4"/>
    </row>
    <row r="68" ht="14.25" customHeight="1">
      <c r="A68" s="164"/>
      <c r="B68" s="164"/>
      <c r="C68" s="164"/>
      <c r="D68" s="164"/>
      <c r="E68" s="164"/>
      <c r="F68" s="164"/>
      <c r="G68" s="164"/>
      <c r="H68" s="164"/>
      <c r="K68" s="4"/>
    </row>
    <row r="69" ht="14.25" customHeight="1">
      <c r="A69" s="164"/>
      <c r="B69" s="164"/>
      <c r="C69" s="164"/>
      <c r="D69" s="164"/>
      <c r="E69" s="164"/>
      <c r="F69" s="164"/>
      <c r="G69" s="164"/>
      <c r="H69" s="164"/>
      <c r="K69" s="4"/>
    </row>
    <row r="70" ht="14.25" customHeight="1">
      <c r="A70" s="164"/>
      <c r="B70" s="164"/>
      <c r="C70" s="164"/>
      <c r="D70" s="164"/>
      <c r="E70" s="164"/>
      <c r="F70" s="164"/>
      <c r="G70" s="164"/>
      <c r="H70" s="164"/>
      <c r="K70" s="4"/>
    </row>
    <row r="71" ht="14.25" customHeight="1">
      <c r="A71" s="164"/>
      <c r="B71" s="164"/>
      <c r="C71" s="164"/>
      <c r="D71" s="164"/>
      <c r="E71" s="164"/>
      <c r="F71" s="164"/>
      <c r="G71" s="164"/>
      <c r="H71" s="164"/>
      <c r="K71" s="4"/>
    </row>
    <row r="72" ht="14.25" customHeight="1">
      <c r="A72" s="164"/>
      <c r="B72" s="164"/>
      <c r="C72" s="164"/>
      <c r="D72" s="164"/>
      <c r="E72" s="164"/>
      <c r="F72" s="164"/>
      <c r="G72" s="164"/>
      <c r="H72" s="164"/>
      <c r="K72" s="4"/>
    </row>
    <row r="73" ht="14.25" customHeight="1">
      <c r="A73" s="164"/>
      <c r="B73" s="164"/>
      <c r="C73" s="164"/>
      <c r="D73" s="164"/>
      <c r="E73" s="164"/>
      <c r="F73" s="164"/>
      <c r="G73" s="164"/>
      <c r="H73" s="164"/>
      <c r="K73" s="4"/>
    </row>
    <row r="74" ht="14.25" customHeight="1">
      <c r="A74" s="164"/>
      <c r="B74" s="164"/>
      <c r="C74" s="164"/>
      <c r="D74" s="164"/>
      <c r="E74" s="164"/>
      <c r="F74" s="164"/>
      <c r="G74" s="164"/>
      <c r="H74" s="164"/>
      <c r="K74" s="4"/>
    </row>
    <row r="75" ht="14.25" customHeight="1">
      <c r="A75" s="164"/>
      <c r="B75" s="164"/>
      <c r="C75" s="164"/>
      <c r="D75" s="164"/>
      <c r="E75" s="164"/>
      <c r="F75" s="164"/>
      <c r="G75" s="164"/>
      <c r="H75" s="164"/>
      <c r="K75" s="4"/>
    </row>
    <row r="76" ht="14.25" customHeight="1">
      <c r="A76" s="164"/>
      <c r="B76" s="164"/>
      <c r="C76" s="164"/>
      <c r="D76" s="164"/>
      <c r="E76" s="164"/>
      <c r="F76" s="164"/>
      <c r="G76" s="164"/>
      <c r="H76" s="164"/>
      <c r="K76" s="4"/>
    </row>
    <row r="77" ht="14.25" customHeight="1">
      <c r="A77" s="164"/>
      <c r="B77" s="164"/>
      <c r="C77" s="164"/>
      <c r="D77" s="164"/>
      <c r="E77" s="164"/>
      <c r="F77" s="164"/>
      <c r="G77" s="164"/>
      <c r="H77" s="164"/>
      <c r="K77" s="4"/>
    </row>
    <row r="78" ht="14.25" customHeight="1">
      <c r="A78" s="164"/>
      <c r="B78" s="164"/>
      <c r="C78" s="164"/>
      <c r="D78" s="164"/>
      <c r="E78" s="164"/>
      <c r="F78" s="164"/>
      <c r="G78" s="164"/>
      <c r="H78" s="164"/>
      <c r="K78" s="4"/>
    </row>
    <row r="79" ht="14.25" customHeight="1">
      <c r="A79" s="164"/>
      <c r="B79" s="164"/>
      <c r="C79" s="164"/>
      <c r="D79" s="164"/>
      <c r="E79" s="164"/>
      <c r="F79" s="164"/>
      <c r="G79" s="164"/>
      <c r="H79" s="164"/>
      <c r="K79" s="4"/>
    </row>
    <row r="80" ht="14.25" customHeight="1">
      <c r="A80" s="164"/>
      <c r="B80" s="164"/>
      <c r="C80" s="164"/>
      <c r="D80" s="164"/>
      <c r="E80" s="164"/>
      <c r="F80" s="164"/>
      <c r="G80" s="164"/>
      <c r="H80" s="164"/>
      <c r="K80" s="4"/>
    </row>
    <row r="81" ht="14.25" customHeight="1">
      <c r="A81" s="164"/>
      <c r="B81" s="164"/>
      <c r="C81" s="164"/>
      <c r="D81" s="164"/>
      <c r="E81" s="164"/>
      <c r="F81" s="164"/>
      <c r="G81" s="164"/>
      <c r="H81" s="164"/>
      <c r="K81" s="4"/>
    </row>
    <row r="82" ht="14.25" customHeight="1">
      <c r="A82" s="164"/>
      <c r="B82" s="164"/>
      <c r="C82" s="164"/>
      <c r="D82" s="164"/>
      <c r="E82" s="164"/>
      <c r="F82" s="164"/>
      <c r="G82" s="164"/>
      <c r="H82" s="164"/>
      <c r="K82" s="4"/>
    </row>
    <row r="83" ht="14.25" customHeight="1">
      <c r="A83" s="164"/>
      <c r="B83" s="164"/>
      <c r="C83" s="164"/>
      <c r="D83" s="164"/>
      <c r="E83" s="164"/>
      <c r="F83" s="164"/>
      <c r="G83" s="164"/>
      <c r="H83" s="164"/>
      <c r="K83" s="4"/>
    </row>
    <row r="84" ht="14.25" customHeight="1">
      <c r="A84" s="164"/>
      <c r="B84" s="164"/>
      <c r="C84" s="164"/>
      <c r="D84" s="164"/>
      <c r="E84" s="164"/>
      <c r="F84" s="164"/>
      <c r="G84" s="164"/>
      <c r="H84" s="164"/>
      <c r="K84" s="4"/>
    </row>
    <row r="85" ht="14.25" customHeight="1">
      <c r="A85" s="164"/>
      <c r="B85" s="164"/>
      <c r="C85" s="164"/>
      <c r="D85" s="164"/>
      <c r="E85" s="164"/>
      <c r="F85" s="164"/>
      <c r="G85" s="164"/>
      <c r="H85" s="164"/>
      <c r="K85" s="4"/>
    </row>
    <row r="86" ht="14.25" customHeight="1">
      <c r="A86" s="164"/>
      <c r="B86" s="164"/>
      <c r="C86" s="164"/>
      <c r="D86" s="164"/>
      <c r="E86" s="164"/>
      <c r="F86" s="164"/>
      <c r="G86" s="164"/>
      <c r="H86" s="164"/>
      <c r="K86" s="4"/>
    </row>
    <row r="87" ht="14.25" customHeight="1">
      <c r="A87" s="164"/>
      <c r="B87" s="164"/>
      <c r="C87" s="164"/>
      <c r="D87" s="164"/>
      <c r="E87" s="164"/>
      <c r="F87" s="164"/>
      <c r="G87" s="164"/>
      <c r="H87" s="164"/>
      <c r="K87" s="4"/>
    </row>
    <row r="88" ht="14.25" customHeight="1">
      <c r="A88" s="164"/>
      <c r="B88" s="164"/>
      <c r="C88" s="164"/>
      <c r="D88" s="164"/>
      <c r="E88" s="164"/>
      <c r="F88" s="164"/>
      <c r="G88" s="164"/>
      <c r="H88" s="164"/>
      <c r="K88" s="4"/>
    </row>
    <row r="89" ht="14.25" customHeight="1">
      <c r="A89" s="164"/>
      <c r="B89" s="164"/>
      <c r="C89" s="164"/>
      <c r="D89" s="164"/>
      <c r="E89" s="164"/>
      <c r="F89" s="164"/>
      <c r="G89" s="164"/>
      <c r="H89" s="164"/>
      <c r="K89" s="4"/>
    </row>
    <row r="90" ht="14.25" customHeight="1">
      <c r="A90" s="164"/>
      <c r="B90" s="164"/>
      <c r="C90" s="164"/>
      <c r="D90" s="164"/>
      <c r="E90" s="164"/>
      <c r="F90" s="164"/>
      <c r="G90" s="164"/>
      <c r="H90" s="164"/>
      <c r="K90" s="4"/>
    </row>
    <row r="91" ht="14.25" customHeight="1">
      <c r="A91" s="164"/>
      <c r="B91" s="164"/>
      <c r="C91" s="164"/>
      <c r="D91" s="164"/>
      <c r="E91" s="164"/>
      <c r="F91" s="164"/>
      <c r="G91" s="164"/>
      <c r="H91" s="164"/>
      <c r="K91" s="4"/>
    </row>
    <row r="92" ht="14.25" customHeight="1">
      <c r="A92" s="164"/>
      <c r="B92" s="164"/>
      <c r="C92" s="164"/>
      <c r="D92" s="164"/>
      <c r="E92" s="164"/>
      <c r="F92" s="164"/>
      <c r="G92" s="164"/>
      <c r="H92" s="164"/>
      <c r="K92" s="4"/>
    </row>
    <row r="93" ht="14.25" customHeight="1">
      <c r="A93" s="164"/>
      <c r="B93" s="164"/>
      <c r="C93" s="164"/>
      <c r="D93" s="164"/>
      <c r="E93" s="164"/>
      <c r="F93" s="164"/>
      <c r="G93" s="164"/>
      <c r="H93" s="164"/>
      <c r="K93" s="4"/>
    </row>
    <row r="94" ht="14.25" customHeight="1">
      <c r="A94" s="164"/>
      <c r="B94" s="164"/>
      <c r="C94" s="164"/>
      <c r="D94" s="164"/>
      <c r="E94" s="164"/>
      <c r="F94" s="164"/>
      <c r="G94" s="164"/>
      <c r="H94" s="164"/>
      <c r="K94" s="4"/>
    </row>
    <row r="95" ht="14.25" customHeight="1">
      <c r="A95" s="164"/>
      <c r="B95" s="164"/>
      <c r="C95" s="164"/>
      <c r="D95" s="164"/>
      <c r="E95" s="164"/>
      <c r="F95" s="164"/>
      <c r="G95" s="164"/>
      <c r="H95" s="164"/>
      <c r="K95" s="4"/>
    </row>
    <row r="96" ht="14.25" customHeight="1">
      <c r="A96" s="164"/>
      <c r="B96" s="164"/>
      <c r="C96" s="164"/>
      <c r="D96" s="164"/>
      <c r="E96" s="164"/>
      <c r="F96" s="164"/>
      <c r="G96" s="164"/>
      <c r="H96" s="164"/>
      <c r="K96" s="4"/>
    </row>
    <row r="97" ht="14.25" customHeight="1">
      <c r="A97" s="164"/>
      <c r="B97" s="164"/>
      <c r="C97" s="164"/>
      <c r="D97" s="164"/>
      <c r="E97" s="164"/>
      <c r="F97" s="164"/>
      <c r="G97" s="164"/>
      <c r="H97" s="164"/>
      <c r="K97" s="4"/>
    </row>
    <row r="98" ht="14.25" customHeight="1">
      <c r="A98" s="164"/>
      <c r="B98" s="164"/>
      <c r="C98" s="164"/>
      <c r="D98" s="164"/>
      <c r="E98" s="164"/>
      <c r="F98" s="164"/>
      <c r="G98" s="164"/>
      <c r="H98" s="164"/>
      <c r="K98" s="4"/>
    </row>
    <row r="99" ht="14.25" customHeight="1">
      <c r="A99" s="164"/>
      <c r="B99" s="164"/>
      <c r="C99" s="164"/>
      <c r="D99" s="164"/>
      <c r="E99" s="164"/>
      <c r="F99" s="164"/>
      <c r="G99" s="164"/>
      <c r="H99" s="164"/>
      <c r="K99" s="4"/>
    </row>
    <row r="100" ht="14.25" customHeight="1">
      <c r="A100" s="164"/>
      <c r="B100" s="164"/>
      <c r="C100" s="164"/>
      <c r="D100" s="164"/>
      <c r="E100" s="164"/>
      <c r="F100" s="164"/>
      <c r="G100" s="164"/>
      <c r="H100" s="164"/>
      <c r="K100" s="4"/>
    </row>
    <row r="101" ht="14.25" customHeight="1">
      <c r="A101" s="164"/>
      <c r="B101" s="164"/>
      <c r="C101" s="164"/>
      <c r="D101" s="164"/>
      <c r="E101" s="164"/>
      <c r="F101" s="164"/>
      <c r="G101" s="164"/>
      <c r="H101" s="164"/>
      <c r="K101" s="4"/>
    </row>
    <row r="102" ht="14.25" customHeight="1">
      <c r="A102" s="164"/>
      <c r="B102" s="164"/>
      <c r="C102" s="164"/>
      <c r="D102" s="164"/>
      <c r="E102" s="164"/>
      <c r="F102" s="164"/>
      <c r="G102" s="164"/>
      <c r="H102" s="164"/>
      <c r="K102" s="4"/>
    </row>
    <row r="103" ht="14.25" customHeight="1">
      <c r="A103" s="164"/>
      <c r="B103" s="164"/>
      <c r="C103" s="164"/>
      <c r="D103" s="164"/>
      <c r="E103" s="164"/>
      <c r="F103" s="164"/>
      <c r="G103" s="164"/>
      <c r="H103" s="164"/>
      <c r="K103" s="4"/>
    </row>
    <row r="104" ht="14.25" customHeight="1">
      <c r="A104" s="164"/>
      <c r="B104" s="164"/>
      <c r="C104" s="164"/>
      <c r="D104" s="164"/>
      <c r="E104" s="164"/>
      <c r="F104" s="164"/>
      <c r="G104" s="164"/>
      <c r="H104" s="164"/>
      <c r="K104" s="4"/>
    </row>
    <row r="105" ht="14.25" customHeight="1">
      <c r="A105" s="164"/>
      <c r="B105" s="164"/>
      <c r="C105" s="164"/>
      <c r="D105" s="164"/>
      <c r="E105" s="164"/>
      <c r="F105" s="164"/>
      <c r="G105" s="164"/>
      <c r="H105" s="164"/>
      <c r="K105" s="4"/>
    </row>
    <row r="106" ht="14.25" customHeight="1">
      <c r="A106" s="164"/>
      <c r="B106" s="164"/>
      <c r="C106" s="164"/>
      <c r="D106" s="164"/>
      <c r="E106" s="164"/>
      <c r="F106" s="164"/>
      <c r="G106" s="164"/>
      <c r="H106" s="164"/>
      <c r="K106" s="4"/>
    </row>
    <row r="107" ht="14.25" customHeight="1">
      <c r="A107" s="164"/>
      <c r="B107" s="164"/>
      <c r="C107" s="164"/>
      <c r="D107" s="164"/>
      <c r="E107" s="164"/>
      <c r="F107" s="164"/>
      <c r="G107" s="164"/>
      <c r="H107" s="164"/>
      <c r="K107" s="4"/>
    </row>
    <row r="108" ht="14.25" customHeight="1">
      <c r="A108" s="164"/>
      <c r="B108" s="164"/>
      <c r="C108" s="164"/>
      <c r="D108" s="164"/>
      <c r="E108" s="164"/>
      <c r="F108" s="164"/>
      <c r="G108" s="164"/>
      <c r="H108" s="164"/>
      <c r="K108" s="4"/>
    </row>
    <row r="109" ht="14.25" customHeight="1">
      <c r="A109" s="164"/>
      <c r="B109" s="164"/>
      <c r="C109" s="164"/>
      <c r="D109" s="164"/>
      <c r="E109" s="164"/>
      <c r="F109" s="164"/>
      <c r="G109" s="164"/>
      <c r="H109" s="164"/>
      <c r="K109" s="4"/>
    </row>
    <row r="110" ht="14.25" customHeight="1">
      <c r="A110" s="164"/>
      <c r="B110" s="164"/>
      <c r="C110" s="164"/>
      <c r="D110" s="164"/>
      <c r="E110" s="164"/>
      <c r="F110" s="164"/>
      <c r="G110" s="164"/>
      <c r="H110" s="164"/>
      <c r="K110" s="4"/>
    </row>
    <row r="111" ht="14.25" customHeight="1">
      <c r="A111" s="164"/>
      <c r="B111" s="164"/>
      <c r="C111" s="164"/>
      <c r="D111" s="164"/>
      <c r="E111" s="164"/>
      <c r="F111" s="164"/>
      <c r="G111" s="164"/>
      <c r="H111" s="164"/>
      <c r="K111" s="4"/>
    </row>
    <row r="112" ht="14.25" customHeight="1">
      <c r="A112" s="164"/>
      <c r="B112" s="164"/>
      <c r="C112" s="164"/>
      <c r="D112" s="164"/>
      <c r="E112" s="164"/>
      <c r="F112" s="164"/>
      <c r="G112" s="164"/>
      <c r="H112" s="164"/>
      <c r="K112" s="4"/>
    </row>
    <row r="113" ht="14.25" customHeight="1">
      <c r="A113" s="164"/>
      <c r="B113" s="164"/>
      <c r="C113" s="164"/>
      <c r="D113" s="164"/>
      <c r="E113" s="164"/>
      <c r="F113" s="164"/>
      <c r="G113" s="164"/>
      <c r="H113" s="164"/>
      <c r="K113" s="4"/>
    </row>
    <row r="114" ht="14.25" customHeight="1">
      <c r="A114" s="164"/>
      <c r="B114" s="164"/>
      <c r="C114" s="164"/>
      <c r="D114" s="164"/>
      <c r="E114" s="164"/>
      <c r="F114" s="164"/>
      <c r="G114" s="164"/>
      <c r="H114" s="164"/>
      <c r="K114" s="4"/>
    </row>
    <row r="115" ht="14.25" customHeight="1">
      <c r="A115" s="164"/>
      <c r="B115" s="164"/>
      <c r="C115" s="164"/>
      <c r="D115" s="164"/>
      <c r="E115" s="164"/>
      <c r="F115" s="164"/>
      <c r="G115" s="164"/>
      <c r="H115" s="164"/>
      <c r="K115" s="4"/>
    </row>
    <row r="116" ht="14.25" customHeight="1">
      <c r="A116" s="164"/>
      <c r="B116" s="164"/>
      <c r="C116" s="164"/>
      <c r="D116" s="164"/>
      <c r="E116" s="164"/>
      <c r="F116" s="164"/>
      <c r="G116" s="164"/>
      <c r="H116" s="164"/>
      <c r="K116" s="4"/>
    </row>
    <row r="117" ht="14.25" customHeight="1">
      <c r="A117" s="164"/>
      <c r="B117" s="164"/>
      <c r="C117" s="164"/>
      <c r="D117" s="164"/>
      <c r="E117" s="164"/>
      <c r="F117" s="164"/>
      <c r="G117" s="164"/>
      <c r="H117" s="164"/>
      <c r="K117" s="4"/>
    </row>
    <row r="118" ht="14.25" customHeight="1">
      <c r="A118" s="164"/>
      <c r="B118" s="164"/>
      <c r="C118" s="164"/>
      <c r="D118" s="164"/>
      <c r="E118" s="164"/>
      <c r="F118" s="164"/>
      <c r="G118" s="164"/>
      <c r="H118" s="164"/>
      <c r="K118" s="4"/>
    </row>
    <row r="119" ht="14.25" customHeight="1">
      <c r="A119" s="164"/>
      <c r="B119" s="164"/>
      <c r="C119" s="164"/>
      <c r="D119" s="164"/>
      <c r="E119" s="164"/>
      <c r="F119" s="164"/>
      <c r="G119" s="164"/>
      <c r="H119" s="164"/>
      <c r="K119" s="4"/>
    </row>
    <row r="120" ht="14.25" customHeight="1">
      <c r="A120" s="164"/>
      <c r="B120" s="164"/>
      <c r="C120" s="164"/>
      <c r="D120" s="164"/>
      <c r="E120" s="164"/>
      <c r="F120" s="164"/>
      <c r="G120" s="164"/>
      <c r="H120" s="164"/>
      <c r="K120" s="4"/>
    </row>
    <row r="121" ht="14.25" customHeight="1">
      <c r="A121" s="164"/>
      <c r="B121" s="164"/>
      <c r="C121" s="164"/>
      <c r="D121" s="164"/>
      <c r="E121" s="164"/>
      <c r="F121" s="164"/>
      <c r="G121" s="164"/>
      <c r="H121" s="164"/>
      <c r="K121" s="4"/>
    </row>
    <row r="122" ht="14.25" customHeight="1">
      <c r="A122" s="164"/>
      <c r="B122" s="164"/>
      <c r="C122" s="164"/>
      <c r="D122" s="164"/>
      <c r="E122" s="164"/>
      <c r="F122" s="164"/>
      <c r="G122" s="164"/>
      <c r="H122" s="164"/>
      <c r="K122" s="4"/>
    </row>
    <row r="123" ht="14.25" customHeight="1">
      <c r="A123" s="164"/>
      <c r="B123" s="164"/>
      <c r="C123" s="164"/>
      <c r="D123" s="164"/>
      <c r="E123" s="164"/>
      <c r="F123" s="164"/>
      <c r="G123" s="164"/>
      <c r="H123" s="164"/>
      <c r="K123" s="4"/>
    </row>
    <row r="124" ht="14.25" customHeight="1">
      <c r="A124" s="164"/>
      <c r="B124" s="164"/>
      <c r="C124" s="164"/>
      <c r="D124" s="164"/>
      <c r="E124" s="164"/>
      <c r="F124" s="164"/>
      <c r="G124" s="164"/>
      <c r="H124" s="164"/>
      <c r="K124" s="4"/>
    </row>
    <row r="125" ht="14.25" customHeight="1">
      <c r="A125" s="164"/>
      <c r="B125" s="164"/>
      <c r="C125" s="164"/>
      <c r="D125" s="164"/>
      <c r="E125" s="164"/>
      <c r="F125" s="164"/>
      <c r="G125" s="164"/>
      <c r="H125" s="164"/>
      <c r="K125" s="4"/>
    </row>
    <row r="126" ht="14.25" customHeight="1">
      <c r="A126" s="164"/>
      <c r="B126" s="164"/>
      <c r="C126" s="164"/>
      <c r="D126" s="164"/>
      <c r="E126" s="164"/>
      <c r="F126" s="164"/>
      <c r="G126" s="164"/>
      <c r="H126" s="164"/>
      <c r="K126" s="4"/>
    </row>
    <row r="127" ht="14.25" customHeight="1">
      <c r="A127" s="164"/>
      <c r="B127" s="164"/>
      <c r="C127" s="164"/>
      <c r="D127" s="164"/>
      <c r="E127" s="164"/>
      <c r="F127" s="164"/>
      <c r="G127" s="164"/>
      <c r="H127" s="164"/>
      <c r="K127" s="4"/>
    </row>
    <row r="128" ht="14.25" customHeight="1">
      <c r="A128" s="164"/>
      <c r="B128" s="164"/>
      <c r="C128" s="164"/>
      <c r="D128" s="164"/>
      <c r="E128" s="164"/>
      <c r="F128" s="164"/>
      <c r="G128" s="164"/>
      <c r="H128" s="164"/>
      <c r="K128" s="4"/>
    </row>
    <row r="129" ht="14.25" customHeight="1">
      <c r="A129" s="164"/>
      <c r="B129" s="164"/>
      <c r="C129" s="164"/>
      <c r="D129" s="164"/>
      <c r="E129" s="164"/>
      <c r="F129" s="164"/>
      <c r="G129" s="164"/>
      <c r="H129" s="164"/>
      <c r="K129" s="4"/>
    </row>
    <row r="130" ht="14.25" customHeight="1">
      <c r="A130" s="164"/>
      <c r="B130" s="164"/>
      <c r="C130" s="164"/>
      <c r="D130" s="164"/>
      <c r="E130" s="164"/>
      <c r="F130" s="164"/>
      <c r="G130" s="164"/>
      <c r="H130" s="164"/>
      <c r="K130" s="4"/>
    </row>
    <row r="131" ht="14.25" customHeight="1">
      <c r="A131" s="164"/>
      <c r="B131" s="164"/>
      <c r="C131" s="164"/>
      <c r="D131" s="164"/>
      <c r="E131" s="164"/>
      <c r="F131" s="164"/>
      <c r="G131" s="164"/>
      <c r="H131" s="164"/>
      <c r="K131" s="4"/>
    </row>
    <row r="132" ht="14.25" customHeight="1">
      <c r="A132" s="164"/>
      <c r="B132" s="164"/>
      <c r="C132" s="164"/>
      <c r="D132" s="164"/>
      <c r="E132" s="164"/>
      <c r="F132" s="164"/>
      <c r="G132" s="164"/>
      <c r="H132" s="164"/>
      <c r="K132" s="4"/>
    </row>
    <row r="133" ht="14.25" customHeight="1">
      <c r="A133" s="164"/>
      <c r="B133" s="164"/>
      <c r="C133" s="164"/>
      <c r="D133" s="164"/>
      <c r="E133" s="164"/>
      <c r="F133" s="164"/>
      <c r="G133" s="164"/>
      <c r="H133" s="164"/>
      <c r="K133" s="4"/>
    </row>
    <row r="134" ht="14.25" customHeight="1">
      <c r="A134" s="164"/>
      <c r="B134" s="164"/>
      <c r="C134" s="164"/>
      <c r="D134" s="164"/>
      <c r="E134" s="164"/>
      <c r="F134" s="164"/>
      <c r="G134" s="164"/>
      <c r="H134" s="164"/>
      <c r="K134" s="4"/>
    </row>
    <row r="135" ht="14.25" customHeight="1">
      <c r="A135" s="164"/>
      <c r="B135" s="164"/>
      <c r="C135" s="164"/>
      <c r="D135" s="164"/>
      <c r="E135" s="164"/>
      <c r="F135" s="164"/>
      <c r="G135" s="164"/>
      <c r="H135" s="164"/>
      <c r="K135" s="4"/>
    </row>
    <row r="136" ht="14.25" customHeight="1">
      <c r="A136" s="164"/>
      <c r="B136" s="164"/>
      <c r="C136" s="164"/>
      <c r="D136" s="164"/>
      <c r="E136" s="164"/>
      <c r="F136" s="164"/>
      <c r="G136" s="164"/>
      <c r="H136" s="164"/>
      <c r="K136" s="4"/>
    </row>
    <row r="137" ht="14.25" customHeight="1">
      <c r="A137" s="164"/>
      <c r="B137" s="164"/>
      <c r="C137" s="164"/>
      <c r="D137" s="164"/>
      <c r="E137" s="164"/>
      <c r="F137" s="164"/>
      <c r="G137" s="164"/>
      <c r="H137" s="164"/>
      <c r="K137" s="4"/>
    </row>
    <row r="138" ht="14.25" customHeight="1">
      <c r="A138" s="164"/>
      <c r="B138" s="164"/>
      <c r="C138" s="164"/>
      <c r="D138" s="164"/>
      <c r="E138" s="164"/>
      <c r="F138" s="164"/>
      <c r="G138" s="164"/>
      <c r="H138" s="164"/>
      <c r="K138" s="4"/>
    </row>
    <row r="139" ht="14.25" customHeight="1">
      <c r="A139" s="164"/>
      <c r="B139" s="164"/>
      <c r="C139" s="164"/>
      <c r="D139" s="164"/>
      <c r="E139" s="164"/>
      <c r="F139" s="164"/>
      <c r="G139" s="164"/>
      <c r="H139" s="164"/>
      <c r="K139" s="4"/>
    </row>
    <row r="140" ht="14.25" customHeight="1">
      <c r="A140" s="164"/>
      <c r="B140" s="164"/>
      <c r="C140" s="164"/>
      <c r="D140" s="164"/>
      <c r="E140" s="164"/>
      <c r="F140" s="164"/>
      <c r="G140" s="164"/>
      <c r="H140" s="164"/>
      <c r="K140" s="4"/>
    </row>
    <row r="141" ht="14.25" customHeight="1">
      <c r="A141" s="164"/>
      <c r="B141" s="164"/>
      <c r="C141" s="164"/>
      <c r="D141" s="164"/>
      <c r="E141" s="164"/>
      <c r="F141" s="164"/>
      <c r="G141" s="164"/>
      <c r="H141" s="164"/>
      <c r="K141" s="4"/>
    </row>
    <row r="142" ht="14.25" customHeight="1">
      <c r="A142" s="164"/>
      <c r="B142" s="164"/>
      <c r="C142" s="164"/>
      <c r="D142" s="164"/>
      <c r="E142" s="164"/>
      <c r="F142" s="164"/>
      <c r="G142" s="164"/>
      <c r="H142" s="164"/>
      <c r="K142" s="4"/>
    </row>
    <row r="143" ht="14.25" customHeight="1">
      <c r="A143" s="164"/>
      <c r="B143" s="164"/>
      <c r="C143" s="164"/>
      <c r="D143" s="164"/>
      <c r="E143" s="164"/>
      <c r="F143" s="164"/>
      <c r="G143" s="164"/>
      <c r="H143" s="164"/>
      <c r="K143" s="4"/>
    </row>
    <row r="144" ht="14.25" customHeight="1">
      <c r="A144" s="164"/>
      <c r="B144" s="164"/>
      <c r="C144" s="164"/>
      <c r="D144" s="164"/>
      <c r="E144" s="164"/>
      <c r="F144" s="164"/>
      <c r="G144" s="164"/>
      <c r="H144" s="164"/>
      <c r="K144" s="4"/>
    </row>
    <row r="145" ht="14.25" customHeight="1">
      <c r="A145" s="164"/>
      <c r="B145" s="164"/>
      <c r="C145" s="164"/>
      <c r="D145" s="164"/>
      <c r="E145" s="164"/>
      <c r="F145" s="164"/>
      <c r="G145" s="164"/>
      <c r="H145" s="164"/>
      <c r="K145" s="4"/>
    </row>
    <row r="146" ht="14.25" customHeight="1">
      <c r="A146" s="164"/>
      <c r="B146" s="164"/>
      <c r="C146" s="164"/>
      <c r="D146" s="164"/>
      <c r="E146" s="164"/>
      <c r="F146" s="164"/>
      <c r="G146" s="164"/>
      <c r="H146" s="164"/>
      <c r="K146" s="4"/>
    </row>
    <row r="147" ht="14.25" customHeight="1">
      <c r="A147" s="164"/>
      <c r="B147" s="164"/>
      <c r="C147" s="164"/>
      <c r="D147" s="164"/>
      <c r="E147" s="164"/>
      <c r="F147" s="164"/>
      <c r="G147" s="164"/>
      <c r="H147" s="164"/>
      <c r="K147" s="4"/>
    </row>
    <row r="148" ht="14.25" customHeight="1">
      <c r="A148" s="164"/>
      <c r="B148" s="164"/>
      <c r="C148" s="164"/>
      <c r="D148" s="164"/>
      <c r="E148" s="164"/>
      <c r="F148" s="164"/>
      <c r="G148" s="164"/>
      <c r="H148" s="164"/>
      <c r="K148" s="4"/>
    </row>
    <row r="149" ht="14.25" customHeight="1">
      <c r="A149" s="164"/>
      <c r="B149" s="164"/>
      <c r="C149" s="164"/>
      <c r="D149" s="164"/>
      <c r="E149" s="164"/>
      <c r="F149" s="164"/>
      <c r="G149" s="164"/>
      <c r="H149" s="164"/>
      <c r="K149" s="4"/>
    </row>
    <row r="150" ht="14.25" customHeight="1">
      <c r="A150" s="164"/>
      <c r="B150" s="164"/>
      <c r="C150" s="164"/>
      <c r="D150" s="164"/>
      <c r="E150" s="164"/>
      <c r="F150" s="164"/>
      <c r="G150" s="164"/>
      <c r="H150" s="164"/>
      <c r="K150" s="4"/>
    </row>
    <row r="151" ht="14.25" customHeight="1">
      <c r="A151" s="164"/>
      <c r="B151" s="164"/>
      <c r="C151" s="164"/>
      <c r="D151" s="164"/>
      <c r="E151" s="164"/>
      <c r="F151" s="164"/>
      <c r="G151" s="164"/>
      <c r="H151" s="164"/>
      <c r="K151" s="4"/>
    </row>
    <row r="152" ht="14.25" customHeight="1">
      <c r="A152" s="164"/>
      <c r="B152" s="164"/>
      <c r="C152" s="164"/>
      <c r="D152" s="164"/>
      <c r="E152" s="164"/>
      <c r="F152" s="164"/>
      <c r="G152" s="164"/>
      <c r="H152" s="164"/>
      <c r="K152" s="4"/>
    </row>
    <row r="153" ht="14.25" customHeight="1">
      <c r="A153" s="164"/>
      <c r="B153" s="164"/>
      <c r="C153" s="164"/>
      <c r="D153" s="164"/>
      <c r="E153" s="164"/>
      <c r="F153" s="164"/>
      <c r="G153" s="164"/>
      <c r="H153" s="164"/>
      <c r="K153" s="4"/>
    </row>
    <row r="154" ht="14.25" customHeight="1">
      <c r="A154" s="164"/>
      <c r="B154" s="164"/>
      <c r="C154" s="164"/>
      <c r="D154" s="164"/>
      <c r="E154" s="164"/>
      <c r="F154" s="164"/>
      <c r="G154" s="164"/>
      <c r="H154" s="164"/>
      <c r="K154" s="4"/>
    </row>
    <row r="155" ht="14.25" customHeight="1">
      <c r="A155" s="164"/>
      <c r="B155" s="164"/>
      <c r="C155" s="164"/>
      <c r="D155" s="164"/>
      <c r="E155" s="164"/>
      <c r="F155" s="164"/>
      <c r="G155" s="164"/>
      <c r="H155" s="164"/>
      <c r="K155" s="4"/>
    </row>
    <row r="156" ht="14.25" customHeight="1">
      <c r="A156" s="164"/>
      <c r="B156" s="164"/>
      <c r="C156" s="164"/>
      <c r="D156" s="164"/>
      <c r="E156" s="164"/>
      <c r="F156" s="164"/>
      <c r="G156" s="164"/>
      <c r="H156" s="164"/>
      <c r="K156" s="4"/>
    </row>
    <row r="157" ht="14.25" customHeight="1">
      <c r="A157" s="164"/>
      <c r="B157" s="164"/>
      <c r="C157" s="164"/>
      <c r="D157" s="164"/>
      <c r="E157" s="164"/>
      <c r="F157" s="164"/>
      <c r="G157" s="164"/>
      <c r="H157" s="164"/>
      <c r="K157" s="4"/>
    </row>
    <row r="158" ht="14.25" customHeight="1">
      <c r="A158" s="164"/>
      <c r="B158" s="164"/>
      <c r="C158" s="164"/>
      <c r="D158" s="164"/>
      <c r="E158" s="164"/>
      <c r="F158" s="164"/>
      <c r="G158" s="164"/>
      <c r="H158" s="164"/>
      <c r="K158" s="4"/>
    </row>
    <row r="159" ht="14.25" customHeight="1">
      <c r="A159" s="164"/>
      <c r="B159" s="164"/>
      <c r="C159" s="164"/>
      <c r="D159" s="164"/>
      <c r="E159" s="164"/>
      <c r="F159" s="164"/>
      <c r="G159" s="164"/>
      <c r="H159" s="164"/>
      <c r="K159" s="4"/>
    </row>
    <row r="160" ht="14.25" customHeight="1">
      <c r="A160" s="164"/>
      <c r="B160" s="164"/>
      <c r="C160" s="164"/>
      <c r="D160" s="164"/>
      <c r="E160" s="164"/>
      <c r="F160" s="164"/>
      <c r="G160" s="164"/>
      <c r="H160" s="164"/>
      <c r="K160" s="4"/>
    </row>
    <row r="161" ht="14.25" customHeight="1">
      <c r="A161" s="164"/>
      <c r="B161" s="164"/>
      <c r="C161" s="164"/>
      <c r="D161" s="164"/>
      <c r="E161" s="164"/>
      <c r="F161" s="164"/>
      <c r="G161" s="164"/>
      <c r="H161" s="164"/>
      <c r="K161" s="4"/>
    </row>
    <row r="162" ht="14.25" customHeight="1">
      <c r="A162" s="164"/>
      <c r="B162" s="164"/>
      <c r="C162" s="164"/>
      <c r="D162" s="164"/>
      <c r="E162" s="164"/>
      <c r="F162" s="164"/>
      <c r="G162" s="164"/>
      <c r="H162" s="164"/>
      <c r="K162" s="4"/>
    </row>
    <row r="163" ht="14.25" customHeight="1">
      <c r="A163" s="164"/>
      <c r="B163" s="164"/>
      <c r="C163" s="164"/>
      <c r="D163" s="164"/>
      <c r="E163" s="164"/>
      <c r="F163" s="164"/>
      <c r="G163" s="164"/>
      <c r="H163" s="164"/>
      <c r="K163" s="4"/>
    </row>
    <row r="164" ht="14.25" customHeight="1">
      <c r="A164" s="164"/>
      <c r="B164" s="164"/>
      <c r="C164" s="164"/>
      <c r="D164" s="164"/>
      <c r="E164" s="164"/>
      <c r="F164" s="164"/>
      <c r="G164" s="164"/>
      <c r="H164" s="164"/>
      <c r="K164" s="4"/>
    </row>
    <row r="165" ht="14.25" customHeight="1">
      <c r="A165" s="164"/>
      <c r="B165" s="164"/>
      <c r="C165" s="164"/>
      <c r="D165" s="164"/>
      <c r="E165" s="164"/>
      <c r="F165" s="164"/>
      <c r="G165" s="164"/>
      <c r="H165" s="164"/>
      <c r="K165" s="4"/>
    </row>
    <row r="166" ht="14.25" customHeight="1">
      <c r="A166" s="164"/>
      <c r="B166" s="164"/>
      <c r="C166" s="164"/>
      <c r="D166" s="164"/>
      <c r="E166" s="164"/>
      <c r="F166" s="164"/>
      <c r="G166" s="164"/>
      <c r="H166" s="164"/>
      <c r="K166" s="4"/>
    </row>
    <row r="167" ht="14.25" customHeight="1">
      <c r="A167" s="164"/>
      <c r="B167" s="164"/>
      <c r="C167" s="164"/>
      <c r="D167" s="164"/>
      <c r="E167" s="164"/>
      <c r="F167" s="164"/>
      <c r="G167" s="164"/>
      <c r="H167" s="164"/>
      <c r="K167" s="4"/>
    </row>
    <row r="168" ht="14.25" customHeight="1">
      <c r="A168" s="164"/>
      <c r="B168" s="164"/>
      <c r="C168" s="164"/>
      <c r="D168" s="164"/>
      <c r="E168" s="164"/>
      <c r="F168" s="164"/>
      <c r="G168" s="164"/>
      <c r="H168" s="164"/>
      <c r="K168" s="4"/>
    </row>
    <row r="169" ht="14.25" customHeight="1">
      <c r="A169" s="164"/>
      <c r="B169" s="164"/>
      <c r="C169" s="164"/>
      <c r="D169" s="164"/>
      <c r="E169" s="164"/>
      <c r="F169" s="164"/>
      <c r="G169" s="164"/>
      <c r="H169" s="164"/>
      <c r="K169" s="4"/>
    </row>
    <row r="170" ht="14.25" customHeight="1">
      <c r="A170" s="164"/>
      <c r="B170" s="164"/>
      <c r="C170" s="164"/>
      <c r="D170" s="164"/>
      <c r="E170" s="164"/>
      <c r="F170" s="164"/>
      <c r="G170" s="164"/>
      <c r="H170" s="164"/>
      <c r="K170" s="4"/>
    </row>
    <row r="171" ht="14.25" customHeight="1">
      <c r="A171" s="164"/>
      <c r="B171" s="164"/>
      <c r="C171" s="164"/>
      <c r="D171" s="164"/>
      <c r="E171" s="164"/>
      <c r="F171" s="164"/>
      <c r="G171" s="164"/>
      <c r="H171" s="164"/>
      <c r="K171" s="4"/>
    </row>
    <row r="172" ht="14.25" customHeight="1">
      <c r="A172" s="164"/>
      <c r="B172" s="164"/>
      <c r="C172" s="164"/>
      <c r="D172" s="164"/>
      <c r="E172" s="164"/>
      <c r="F172" s="164"/>
      <c r="G172" s="164"/>
      <c r="H172" s="164"/>
      <c r="K172" s="4"/>
    </row>
    <row r="173" ht="14.25" customHeight="1">
      <c r="A173" s="164"/>
      <c r="B173" s="164"/>
      <c r="C173" s="164"/>
      <c r="D173" s="164"/>
      <c r="E173" s="164"/>
      <c r="F173" s="164"/>
      <c r="G173" s="164"/>
      <c r="H173" s="164"/>
      <c r="K173" s="4"/>
    </row>
    <row r="174" ht="14.25" customHeight="1">
      <c r="A174" s="164"/>
      <c r="B174" s="164"/>
      <c r="C174" s="164"/>
      <c r="D174" s="164"/>
      <c r="E174" s="164"/>
      <c r="F174" s="164"/>
      <c r="G174" s="164"/>
      <c r="H174" s="164"/>
      <c r="K174" s="4"/>
    </row>
    <row r="175" ht="14.25" customHeight="1">
      <c r="A175" s="164"/>
      <c r="B175" s="164"/>
      <c r="C175" s="164"/>
      <c r="D175" s="164"/>
      <c r="E175" s="164"/>
      <c r="F175" s="164"/>
      <c r="G175" s="164"/>
      <c r="H175" s="164"/>
      <c r="K175" s="4"/>
    </row>
    <row r="176" ht="14.25" customHeight="1">
      <c r="A176" s="164"/>
      <c r="B176" s="164"/>
      <c r="C176" s="164"/>
      <c r="D176" s="164"/>
      <c r="E176" s="164"/>
      <c r="F176" s="164"/>
      <c r="G176" s="164"/>
      <c r="H176" s="164"/>
      <c r="K176" s="4"/>
    </row>
    <row r="177" ht="14.25" customHeight="1">
      <c r="A177" s="164"/>
      <c r="B177" s="164"/>
      <c r="C177" s="164"/>
      <c r="D177" s="164"/>
      <c r="E177" s="164"/>
      <c r="F177" s="164"/>
      <c r="G177" s="164"/>
      <c r="H177" s="164"/>
      <c r="K177" s="4"/>
    </row>
    <row r="178" ht="14.25" customHeight="1">
      <c r="A178" s="164"/>
      <c r="B178" s="164"/>
      <c r="C178" s="164"/>
      <c r="D178" s="164"/>
      <c r="E178" s="164"/>
      <c r="F178" s="164"/>
      <c r="G178" s="164"/>
      <c r="H178" s="164"/>
      <c r="K178" s="4"/>
    </row>
    <row r="179" ht="14.25" customHeight="1">
      <c r="A179" s="164"/>
      <c r="B179" s="164"/>
      <c r="C179" s="164"/>
      <c r="D179" s="164"/>
      <c r="E179" s="164"/>
      <c r="F179" s="164"/>
      <c r="G179" s="164"/>
      <c r="H179" s="164"/>
      <c r="K179" s="4"/>
    </row>
    <row r="180" ht="14.25" customHeight="1">
      <c r="A180" s="164"/>
      <c r="B180" s="164"/>
      <c r="C180" s="164"/>
      <c r="D180" s="164"/>
      <c r="E180" s="164"/>
      <c r="F180" s="164"/>
      <c r="G180" s="164"/>
      <c r="H180" s="164"/>
      <c r="K180" s="4"/>
    </row>
    <row r="181" ht="14.25" customHeight="1">
      <c r="A181" s="164"/>
      <c r="B181" s="164"/>
      <c r="C181" s="164"/>
      <c r="D181" s="164"/>
      <c r="E181" s="164"/>
      <c r="F181" s="164"/>
      <c r="G181" s="164"/>
      <c r="H181" s="164"/>
      <c r="K181" s="4"/>
    </row>
    <row r="182" ht="14.25" customHeight="1">
      <c r="A182" s="164"/>
      <c r="B182" s="164"/>
      <c r="C182" s="164"/>
      <c r="D182" s="164"/>
      <c r="E182" s="164"/>
      <c r="F182" s="164"/>
      <c r="G182" s="164"/>
      <c r="H182" s="164"/>
      <c r="K182" s="4"/>
    </row>
    <row r="183" ht="14.25" customHeight="1">
      <c r="A183" s="164"/>
      <c r="B183" s="164"/>
      <c r="C183" s="164"/>
      <c r="D183" s="164"/>
      <c r="E183" s="164"/>
      <c r="F183" s="164"/>
      <c r="G183" s="164"/>
      <c r="H183" s="164"/>
      <c r="K183" s="4"/>
    </row>
    <row r="184" ht="14.25" customHeight="1">
      <c r="A184" s="164"/>
      <c r="B184" s="164"/>
      <c r="C184" s="164"/>
      <c r="D184" s="164"/>
      <c r="E184" s="164"/>
      <c r="F184" s="164"/>
      <c r="G184" s="164"/>
      <c r="H184" s="164"/>
      <c r="K184" s="4"/>
    </row>
    <row r="185" ht="14.25" customHeight="1">
      <c r="A185" s="164"/>
      <c r="B185" s="164"/>
      <c r="C185" s="164"/>
      <c r="D185" s="164"/>
      <c r="E185" s="164"/>
      <c r="F185" s="164"/>
      <c r="G185" s="164"/>
      <c r="H185" s="164"/>
      <c r="K185" s="4"/>
    </row>
    <row r="186" ht="14.25" customHeight="1">
      <c r="A186" s="164"/>
      <c r="B186" s="164"/>
      <c r="C186" s="164"/>
      <c r="D186" s="164"/>
      <c r="E186" s="164"/>
      <c r="F186" s="164"/>
      <c r="G186" s="164"/>
      <c r="H186" s="164"/>
      <c r="K186" s="4"/>
    </row>
    <row r="187" ht="14.25" customHeight="1">
      <c r="A187" s="164"/>
      <c r="B187" s="164"/>
      <c r="C187" s="164"/>
      <c r="D187" s="164"/>
      <c r="E187" s="164"/>
      <c r="F187" s="164"/>
      <c r="G187" s="164"/>
      <c r="H187" s="164"/>
      <c r="K187" s="4"/>
    </row>
    <row r="188" ht="14.25" customHeight="1">
      <c r="A188" s="164"/>
      <c r="B188" s="164"/>
      <c r="C188" s="164"/>
      <c r="D188" s="164"/>
      <c r="E188" s="164"/>
      <c r="F188" s="164"/>
      <c r="G188" s="164"/>
      <c r="H188" s="164"/>
      <c r="K188" s="4"/>
    </row>
    <row r="189" ht="14.25" customHeight="1">
      <c r="A189" s="164"/>
      <c r="B189" s="164"/>
      <c r="C189" s="164"/>
      <c r="D189" s="164"/>
      <c r="E189" s="164"/>
      <c r="F189" s="164"/>
      <c r="G189" s="164"/>
      <c r="H189" s="164"/>
      <c r="K189" s="4"/>
    </row>
    <row r="190" ht="14.25" customHeight="1">
      <c r="A190" s="164"/>
      <c r="B190" s="164"/>
      <c r="C190" s="164"/>
      <c r="D190" s="164"/>
      <c r="E190" s="164"/>
      <c r="F190" s="164"/>
      <c r="G190" s="164"/>
      <c r="H190" s="164"/>
      <c r="K190" s="4"/>
    </row>
    <row r="191" ht="14.25" customHeight="1">
      <c r="A191" s="164"/>
      <c r="B191" s="164"/>
      <c r="C191" s="164"/>
      <c r="D191" s="164"/>
      <c r="E191" s="164"/>
      <c r="F191" s="164"/>
      <c r="G191" s="164"/>
      <c r="H191" s="164"/>
      <c r="K191" s="4"/>
    </row>
    <row r="192" ht="14.25" customHeight="1">
      <c r="A192" s="164"/>
      <c r="B192" s="164"/>
      <c r="C192" s="164"/>
      <c r="D192" s="164"/>
      <c r="E192" s="164"/>
      <c r="F192" s="164"/>
      <c r="G192" s="164"/>
      <c r="H192" s="164"/>
      <c r="K192" s="4"/>
    </row>
    <row r="193" ht="14.25" customHeight="1">
      <c r="A193" s="164"/>
      <c r="B193" s="164"/>
      <c r="C193" s="164"/>
      <c r="D193" s="164"/>
      <c r="E193" s="164"/>
      <c r="F193" s="164"/>
      <c r="G193" s="164"/>
      <c r="H193" s="164"/>
      <c r="K193" s="4"/>
    </row>
    <row r="194" ht="14.25" customHeight="1">
      <c r="A194" s="164"/>
      <c r="B194" s="164"/>
      <c r="C194" s="164"/>
      <c r="D194" s="164"/>
      <c r="E194" s="164"/>
      <c r="F194" s="164"/>
      <c r="G194" s="164"/>
      <c r="H194" s="164"/>
      <c r="K194" s="4"/>
    </row>
    <row r="195" ht="14.25" customHeight="1">
      <c r="A195" s="164"/>
      <c r="B195" s="164"/>
      <c r="C195" s="164"/>
      <c r="D195" s="164"/>
      <c r="E195" s="164"/>
      <c r="F195" s="164"/>
      <c r="G195" s="164"/>
      <c r="H195" s="164"/>
      <c r="K195" s="4"/>
    </row>
    <row r="196" ht="14.25" customHeight="1">
      <c r="A196" s="164"/>
      <c r="B196" s="164"/>
      <c r="C196" s="164"/>
      <c r="D196" s="164"/>
      <c r="E196" s="164"/>
      <c r="F196" s="164"/>
      <c r="G196" s="164"/>
      <c r="H196" s="164"/>
      <c r="K196" s="4"/>
    </row>
    <row r="197" ht="14.25" customHeight="1">
      <c r="A197" s="164"/>
      <c r="B197" s="164"/>
      <c r="C197" s="164"/>
      <c r="D197" s="164"/>
      <c r="E197" s="164"/>
      <c r="F197" s="164"/>
      <c r="G197" s="164"/>
      <c r="H197" s="164"/>
      <c r="K197" s="4"/>
    </row>
    <row r="198" ht="14.25" customHeight="1">
      <c r="A198" s="164"/>
      <c r="B198" s="164"/>
      <c r="C198" s="164"/>
      <c r="D198" s="164"/>
      <c r="E198" s="164"/>
      <c r="F198" s="164"/>
      <c r="G198" s="164"/>
      <c r="H198" s="164"/>
      <c r="K198" s="4"/>
    </row>
    <row r="199" ht="14.25" customHeight="1">
      <c r="A199" s="164"/>
      <c r="B199" s="164"/>
      <c r="C199" s="164"/>
      <c r="D199" s="164"/>
      <c r="E199" s="164"/>
      <c r="F199" s="164"/>
      <c r="G199" s="164"/>
      <c r="H199" s="164"/>
      <c r="K199" s="4"/>
    </row>
    <row r="200" ht="14.25" customHeight="1">
      <c r="A200" s="164"/>
      <c r="B200" s="164"/>
      <c r="C200" s="164"/>
      <c r="D200" s="164"/>
      <c r="E200" s="164"/>
      <c r="F200" s="164"/>
      <c r="G200" s="164"/>
      <c r="H200" s="164"/>
      <c r="K200" s="4"/>
    </row>
    <row r="201" ht="14.25" customHeight="1">
      <c r="A201" s="164"/>
      <c r="B201" s="164"/>
      <c r="C201" s="164"/>
      <c r="D201" s="164"/>
      <c r="E201" s="164"/>
      <c r="F201" s="164"/>
      <c r="G201" s="164"/>
      <c r="H201" s="164"/>
      <c r="K201" s="4"/>
    </row>
    <row r="202" ht="14.25" customHeight="1">
      <c r="A202" s="164"/>
      <c r="B202" s="164"/>
      <c r="C202" s="164"/>
      <c r="D202" s="164"/>
      <c r="E202" s="164"/>
      <c r="F202" s="164"/>
      <c r="G202" s="164"/>
      <c r="H202" s="164"/>
      <c r="K202" s="4"/>
    </row>
    <row r="203" ht="14.25" customHeight="1">
      <c r="A203" s="164"/>
      <c r="B203" s="164"/>
      <c r="C203" s="164"/>
      <c r="D203" s="164"/>
      <c r="E203" s="164"/>
      <c r="F203" s="164"/>
      <c r="G203" s="164"/>
      <c r="H203" s="164"/>
      <c r="K203" s="4"/>
    </row>
    <row r="204" ht="14.25" customHeight="1">
      <c r="A204" s="164"/>
      <c r="B204" s="164"/>
      <c r="C204" s="164"/>
      <c r="D204" s="164"/>
      <c r="E204" s="164"/>
      <c r="F204" s="164"/>
      <c r="G204" s="164"/>
      <c r="H204" s="164"/>
      <c r="K204" s="4"/>
    </row>
    <row r="205" ht="14.25" customHeight="1">
      <c r="A205" s="164"/>
      <c r="B205" s="164"/>
      <c r="C205" s="164"/>
      <c r="D205" s="164"/>
      <c r="E205" s="164"/>
      <c r="F205" s="164"/>
      <c r="G205" s="164"/>
      <c r="H205" s="164"/>
      <c r="K205" s="4"/>
    </row>
    <row r="206" ht="14.25" customHeight="1">
      <c r="A206" s="164"/>
      <c r="B206" s="164"/>
      <c r="C206" s="164"/>
      <c r="D206" s="164"/>
      <c r="E206" s="164"/>
      <c r="F206" s="164"/>
      <c r="G206" s="164"/>
      <c r="H206" s="164"/>
      <c r="K206" s="4"/>
    </row>
    <row r="207" ht="14.25" customHeight="1">
      <c r="A207" s="164"/>
      <c r="B207" s="164"/>
      <c r="C207" s="164"/>
      <c r="D207" s="164"/>
      <c r="E207" s="164"/>
      <c r="F207" s="164"/>
      <c r="G207" s="164"/>
      <c r="H207" s="164"/>
      <c r="K207" s="4"/>
    </row>
    <row r="208" ht="14.25" customHeight="1">
      <c r="A208" s="164"/>
      <c r="B208" s="164"/>
      <c r="C208" s="164"/>
      <c r="D208" s="164"/>
      <c r="E208" s="164"/>
      <c r="F208" s="164"/>
      <c r="G208" s="164"/>
      <c r="H208" s="164"/>
      <c r="K208" s="4"/>
    </row>
    <row r="209" ht="14.25" customHeight="1">
      <c r="A209" s="164"/>
      <c r="B209" s="164"/>
      <c r="C209" s="164"/>
      <c r="D209" s="164"/>
      <c r="E209" s="164"/>
      <c r="F209" s="164"/>
      <c r="G209" s="164"/>
      <c r="H209" s="164"/>
      <c r="K209" s="4"/>
    </row>
    <row r="210" ht="14.25" customHeight="1">
      <c r="A210" s="164"/>
      <c r="B210" s="164"/>
      <c r="C210" s="164"/>
      <c r="D210" s="164"/>
      <c r="E210" s="164"/>
      <c r="F210" s="164"/>
      <c r="G210" s="164"/>
      <c r="H210" s="164"/>
      <c r="K210" s="4"/>
    </row>
    <row r="211" ht="14.25" customHeight="1">
      <c r="A211" s="164"/>
      <c r="B211" s="164"/>
      <c r="C211" s="164"/>
      <c r="D211" s="164"/>
      <c r="E211" s="164"/>
      <c r="F211" s="164"/>
      <c r="G211" s="164"/>
      <c r="H211" s="164"/>
      <c r="K211" s="4"/>
    </row>
    <row r="212" ht="14.25" customHeight="1">
      <c r="A212" s="164"/>
      <c r="B212" s="164"/>
      <c r="C212" s="164"/>
      <c r="D212" s="164"/>
      <c r="E212" s="164"/>
      <c r="F212" s="164"/>
      <c r="G212" s="164"/>
      <c r="H212" s="164"/>
      <c r="K212" s="4"/>
    </row>
    <row r="213" ht="14.25" customHeight="1">
      <c r="A213" s="164"/>
      <c r="B213" s="164"/>
      <c r="C213" s="164"/>
      <c r="D213" s="164"/>
      <c r="E213" s="164"/>
      <c r="F213" s="164"/>
      <c r="G213" s="164"/>
      <c r="H213" s="164"/>
      <c r="K213" s="4"/>
    </row>
    <row r="214" ht="14.25" customHeight="1">
      <c r="A214" s="164"/>
      <c r="B214" s="164"/>
      <c r="C214" s="164"/>
      <c r="D214" s="164"/>
      <c r="E214" s="164"/>
      <c r="F214" s="164"/>
      <c r="G214" s="164"/>
      <c r="H214" s="164"/>
      <c r="K214" s="4"/>
    </row>
    <row r="215" ht="14.25" customHeight="1">
      <c r="A215" s="164"/>
      <c r="B215" s="164"/>
      <c r="C215" s="164"/>
      <c r="D215" s="164"/>
      <c r="E215" s="164"/>
      <c r="F215" s="164"/>
      <c r="G215" s="164"/>
      <c r="H215" s="164"/>
      <c r="K215" s="4"/>
    </row>
    <row r="216" ht="14.25" customHeight="1">
      <c r="A216" s="164"/>
      <c r="B216" s="164"/>
      <c r="C216" s="164"/>
      <c r="D216" s="164"/>
      <c r="E216" s="164"/>
      <c r="F216" s="164"/>
      <c r="G216" s="164"/>
      <c r="H216" s="164"/>
      <c r="K216" s="4"/>
    </row>
    <row r="217" ht="14.25" customHeight="1">
      <c r="A217" s="164"/>
      <c r="B217" s="164"/>
      <c r="C217" s="164"/>
      <c r="D217" s="164"/>
      <c r="E217" s="164"/>
      <c r="F217" s="164"/>
      <c r="G217" s="164"/>
      <c r="H217" s="164"/>
      <c r="K217" s="4"/>
    </row>
    <row r="218" ht="14.25" customHeight="1">
      <c r="A218" s="164"/>
      <c r="B218" s="164"/>
      <c r="C218" s="164"/>
      <c r="D218" s="164"/>
      <c r="E218" s="164"/>
      <c r="F218" s="164"/>
      <c r="G218" s="164"/>
      <c r="H218" s="164"/>
      <c r="K218" s="4"/>
    </row>
    <row r="219" ht="14.25" customHeight="1">
      <c r="A219" s="164"/>
      <c r="B219" s="164"/>
      <c r="C219" s="164"/>
      <c r="D219" s="164"/>
      <c r="E219" s="164"/>
      <c r="F219" s="164"/>
      <c r="G219" s="164"/>
      <c r="H219" s="164"/>
      <c r="K219" s="4"/>
    </row>
    <row r="220" ht="14.25" customHeight="1">
      <c r="A220" s="164"/>
      <c r="B220" s="164"/>
      <c r="C220" s="164"/>
      <c r="D220" s="164"/>
      <c r="E220" s="164"/>
      <c r="F220" s="164"/>
      <c r="G220" s="164"/>
      <c r="H220" s="164"/>
      <c r="K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M4:N4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63"/>
    <col customWidth="1" min="2" max="6" width="12.5"/>
    <col customWidth="1" min="7" max="26" width="8.88"/>
  </cols>
  <sheetData>
    <row r="1" ht="14.25" customHeight="1">
      <c r="A1" s="165" t="s">
        <v>475</v>
      </c>
      <c r="B1" s="165" t="s">
        <v>476</v>
      </c>
      <c r="C1" s="165" t="s">
        <v>477</v>
      </c>
      <c r="D1" s="165" t="s">
        <v>478</v>
      </c>
      <c r="E1" s="166" t="s">
        <v>479</v>
      </c>
    </row>
    <row r="2" ht="14.25" customHeight="1">
      <c r="A2" s="167" t="str">
        <f t="shared" ref="A2:A43" si="1">B2&amp;C2</f>
        <v>JANEIRO2022</v>
      </c>
      <c r="B2" s="30" t="s">
        <v>1</v>
      </c>
      <c r="C2" s="167">
        <v>2022.0</v>
      </c>
      <c r="D2" s="163">
        <v>596.0</v>
      </c>
      <c r="E2" s="19" t="s">
        <v>77</v>
      </c>
    </row>
    <row r="3" ht="14.25" customHeight="1">
      <c r="A3" s="167" t="str">
        <f t="shared" si="1"/>
        <v>FEVEREIRO2022</v>
      </c>
      <c r="B3" s="30" t="s">
        <v>2</v>
      </c>
      <c r="C3" s="167">
        <v>2022.0</v>
      </c>
      <c r="D3" s="163">
        <v>596.0</v>
      </c>
      <c r="E3" s="19" t="s">
        <v>77</v>
      </c>
    </row>
    <row r="4" ht="14.25" customHeight="1">
      <c r="A4" s="167" t="str">
        <f t="shared" si="1"/>
        <v>MARÇO2022</v>
      </c>
      <c r="B4" s="30" t="s">
        <v>3</v>
      </c>
      <c r="C4" s="167">
        <v>2022.0</v>
      </c>
      <c r="D4" s="163">
        <v>745.0</v>
      </c>
      <c r="E4" s="19" t="s">
        <v>77</v>
      </c>
    </row>
    <row r="5" ht="14.25" customHeight="1">
      <c r="A5" s="167" t="str">
        <f t="shared" si="1"/>
        <v>ABRIL2022</v>
      </c>
      <c r="B5" s="30" t="s">
        <v>4</v>
      </c>
      <c r="C5" s="167">
        <v>2022.0</v>
      </c>
      <c r="D5" s="163">
        <v>1043.0</v>
      </c>
      <c r="E5" s="19" t="s">
        <v>77</v>
      </c>
    </row>
    <row r="6" ht="14.25" customHeight="1">
      <c r="A6" s="167" t="str">
        <f t="shared" si="1"/>
        <v>MAIO2022</v>
      </c>
      <c r="B6" s="30" t="s">
        <v>5</v>
      </c>
      <c r="C6" s="167">
        <v>2022.0</v>
      </c>
      <c r="D6" s="163">
        <v>1490.0</v>
      </c>
      <c r="E6" s="19" t="s">
        <v>77</v>
      </c>
    </row>
    <row r="7" ht="14.25" customHeight="1">
      <c r="A7" s="167" t="str">
        <f t="shared" si="1"/>
        <v>JUNHO2022</v>
      </c>
      <c r="B7" s="30" t="s">
        <v>6</v>
      </c>
      <c r="C7" s="167">
        <v>2022.0</v>
      </c>
      <c r="D7" s="163">
        <v>1490.0</v>
      </c>
      <c r="E7" s="19" t="s">
        <v>77</v>
      </c>
    </row>
    <row r="8" ht="14.25" customHeight="1">
      <c r="A8" s="167" t="str">
        <f t="shared" si="1"/>
        <v>JULHO2022</v>
      </c>
      <c r="B8" s="30" t="s">
        <v>7</v>
      </c>
      <c r="C8" s="167">
        <v>2022.0</v>
      </c>
      <c r="D8" s="163">
        <v>1490.0</v>
      </c>
      <c r="E8" s="19" t="s">
        <v>77</v>
      </c>
    </row>
    <row r="9" ht="14.25" customHeight="1">
      <c r="A9" s="167" t="str">
        <f t="shared" si="1"/>
        <v>AGOSTO2022</v>
      </c>
      <c r="B9" s="30" t="s">
        <v>8</v>
      </c>
      <c r="C9" s="167">
        <v>2022.0</v>
      </c>
      <c r="D9" s="163">
        <v>1490.0</v>
      </c>
      <c r="E9" s="19" t="s">
        <v>77</v>
      </c>
    </row>
    <row r="10" ht="14.25" customHeight="1">
      <c r="A10" s="167" t="str">
        <f t="shared" si="1"/>
        <v>SETEMBRO2022</v>
      </c>
      <c r="B10" s="30" t="s">
        <v>9</v>
      </c>
      <c r="C10" s="167">
        <v>2022.0</v>
      </c>
      <c r="D10" s="163">
        <v>1490.0</v>
      </c>
      <c r="E10" s="19" t="s">
        <v>77</v>
      </c>
    </row>
    <row r="11" ht="14.25" customHeight="1">
      <c r="A11" s="167" t="str">
        <f t="shared" si="1"/>
        <v>OUTUBRO2022</v>
      </c>
      <c r="B11" s="30" t="s">
        <v>10</v>
      </c>
      <c r="C11" s="167">
        <v>2022.0</v>
      </c>
      <c r="D11" s="163">
        <v>1490.0</v>
      </c>
      <c r="E11" s="19" t="s">
        <v>77</v>
      </c>
    </row>
    <row r="12" ht="14.25" customHeight="1">
      <c r="A12" s="167" t="str">
        <f t="shared" si="1"/>
        <v>NOVEMBRO2022</v>
      </c>
      <c r="B12" s="30" t="s">
        <v>11</v>
      </c>
      <c r="C12" s="167">
        <v>2022.0</v>
      </c>
      <c r="D12" s="163">
        <v>1490.0</v>
      </c>
      <c r="E12" s="19" t="s">
        <v>77</v>
      </c>
    </row>
    <row r="13" ht="14.25" customHeight="1">
      <c r="A13" s="167" t="str">
        <f t="shared" si="1"/>
        <v>DEZEMBRO2022</v>
      </c>
      <c r="B13" s="30" t="s">
        <v>12</v>
      </c>
      <c r="C13" s="167">
        <v>2022.0</v>
      </c>
      <c r="D13" s="163">
        <v>894.0</v>
      </c>
      <c r="E13" s="19" t="s">
        <v>77</v>
      </c>
    </row>
    <row r="14" ht="14.25" customHeight="1">
      <c r="A14" s="167" t="str">
        <f t="shared" si="1"/>
        <v>JANEIRO2023</v>
      </c>
      <c r="B14" s="30" t="s">
        <v>1</v>
      </c>
      <c r="C14" s="167">
        <v>2023.0</v>
      </c>
      <c r="D14" s="163">
        <v>894.0</v>
      </c>
      <c r="E14" s="19" t="s">
        <v>77</v>
      </c>
    </row>
    <row r="15" ht="14.25" customHeight="1">
      <c r="A15" s="167" t="str">
        <f t="shared" si="1"/>
        <v>FEVEREIRO2023</v>
      </c>
      <c r="B15" s="30" t="s">
        <v>2</v>
      </c>
      <c r="C15" s="167">
        <v>2023.0</v>
      </c>
      <c r="D15" s="163">
        <v>1300.0</v>
      </c>
      <c r="E15" s="19" t="s">
        <v>77</v>
      </c>
      <c r="F15" s="19">
        <v>1298.78</v>
      </c>
    </row>
    <row r="16" ht="14.25" customHeight="1">
      <c r="A16" s="167" t="str">
        <f t="shared" si="1"/>
        <v>MARÇO2023</v>
      </c>
      <c r="B16" s="30" t="s">
        <v>3</v>
      </c>
      <c r="C16" s="167">
        <v>2023.0</v>
      </c>
      <c r="D16" s="163">
        <v>1300.0</v>
      </c>
      <c r="E16" s="19" t="s">
        <v>77</v>
      </c>
      <c r="F16" s="19">
        <v>1298.78</v>
      </c>
    </row>
    <row r="17" ht="14.25" customHeight="1">
      <c r="A17" s="167" t="str">
        <f t="shared" si="1"/>
        <v>ABRIL2023</v>
      </c>
      <c r="B17" s="30" t="s">
        <v>4</v>
      </c>
      <c r="C17" s="167">
        <v>2023.0</v>
      </c>
      <c r="D17" s="163">
        <v>1300.0</v>
      </c>
      <c r="E17" s="19" t="s">
        <v>77</v>
      </c>
      <c r="F17" s="19">
        <v>1298.78</v>
      </c>
    </row>
    <row r="18" ht="14.25" customHeight="1">
      <c r="A18" s="167" t="str">
        <f t="shared" si="1"/>
        <v>MAIO2023</v>
      </c>
      <c r="B18" s="30" t="s">
        <v>5</v>
      </c>
      <c r="C18" s="167">
        <v>2023.0</v>
      </c>
      <c r="D18" s="163">
        <v>1300.0</v>
      </c>
      <c r="E18" s="19" t="s">
        <v>77</v>
      </c>
      <c r="F18" s="19">
        <v>1298.78</v>
      </c>
    </row>
    <row r="19" ht="14.25" customHeight="1">
      <c r="A19" s="167" t="str">
        <f t="shared" si="1"/>
        <v>JUNHO2023</v>
      </c>
      <c r="B19" s="30" t="s">
        <v>6</v>
      </c>
      <c r="C19" s="167">
        <v>2023.0</v>
      </c>
      <c r="D19" s="163">
        <v>1300.0</v>
      </c>
      <c r="E19" s="19" t="s">
        <v>77</v>
      </c>
      <c r="F19" s="19">
        <v>1298.78</v>
      </c>
    </row>
    <row r="20" ht="14.25" customHeight="1">
      <c r="A20" s="167" t="str">
        <f t="shared" si="1"/>
        <v>JULHO2023</v>
      </c>
      <c r="B20" s="30" t="s">
        <v>7</v>
      </c>
      <c r="C20" s="167">
        <v>2023.0</v>
      </c>
      <c r="D20" s="163">
        <v>1300.0</v>
      </c>
      <c r="E20" s="19" t="s">
        <v>77</v>
      </c>
      <c r="F20" s="19">
        <v>1298.78</v>
      </c>
    </row>
    <row r="21" ht="14.25" customHeight="1">
      <c r="A21" s="167" t="str">
        <f t="shared" si="1"/>
        <v>AGOSTO2023</v>
      </c>
      <c r="B21" s="30" t="s">
        <v>8</v>
      </c>
      <c r="C21" s="167">
        <v>2023.0</v>
      </c>
      <c r="D21" s="163">
        <v>1300.0</v>
      </c>
      <c r="E21" s="19" t="s">
        <v>77</v>
      </c>
      <c r="F21" s="19">
        <v>1298.78</v>
      </c>
    </row>
    <row r="22" ht="14.25" customHeight="1">
      <c r="A22" s="167" t="str">
        <f t="shared" si="1"/>
        <v>SETEMBRO2023</v>
      </c>
      <c r="B22" s="30" t="s">
        <v>9</v>
      </c>
      <c r="C22" s="167">
        <v>2023.0</v>
      </c>
      <c r="D22" s="163">
        <v>1300.0</v>
      </c>
      <c r="E22" s="19" t="s">
        <v>77</v>
      </c>
      <c r="F22" s="19">
        <v>1298.78</v>
      </c>
    </row>
    <row r="23" ht="14.25" customHeight="1">
      <c r="A23" s="167" t="str">
        <f t="shared" si="1"/>
        <v>OUTUBRO2023</v>
      </c>
      <c r="B23" s="30" t="s">
        <v>10</v>
      </c>
      <c r="C23" s="167">
        <v>2023.0</v>
      </c>
      <c r="D23" s="163">
        <v>1300.0</v>
      </c>
      <c r="E23" s="19" t="s">
        <v>77</v>
      </c>
      <c r="F23" s="19">
        <v>1298.78</v>
      </c>
    </row>
    <row r="24" ht="14.25" customHeight="1">
      <c r="A24" s="167" t="str">
        <f t="shared" si="1"/>
        <v>NOVEMBRO2023</v>
      </c>
      <c r="B24" s="30" t="s">
        <v>11</v>
      </c>
      <c r="C24" s="167">
        <v>2023.0</v>
      </c>
      <c r="D24" s="163">
        <v>1300.0</v>
      </c>
      <c r="E24" s="19" t="s">
        <v>77</v>
      </c>
      <c r="F24" s="19">
        <v>1298.78</v>
      </c>
    </row>
    <row r="25" ht="14.25" customHeight="1">
      <c r="A25" s="167" t="str">
        <f t="shared" si="1"/>
        <v>DEZEMBRO2023</v>
      </c>
      <c r="B25" s="30" t="s">
        <v>12</v>
      </c>
      <c r="C25" s="167">
        <v>2023.0</v>
      </c>
      <c r="D25" s="163">
        <v>1300.0</v>
      </c>
      <c r="E25" s="19" t="s">
        <v>77</v>
      </c>
      <c r="F25" s="19">
        <v>1298.78</v>
      </c>
    </row>
    <row r="26" ht="14.25" customHeight="1">
      <c r="A26" s="167" t="str">
        <f t="shared" si="1"/>
        <v>JANEIRO2023</v>
      </c>
      <c r="B26" s="30" t="s">
        <v>1</v>
      </c>
      <c r="C26" s="167">
        <v>2023.0</v>
      </c>
      <c r="D26" s="163">
        <v>596.0</v>
      </c>
      <c r="E26" s="19" t="s">
        <v>267</v>
      </c>
    </row>
    <row r="27" ht="14.25" customHeight="1">
      <c r="A27" s="167" t="str">
        <f t="shared" si="1"/>
        <v>FEVEREIRO2023</v>
      </c>
      <c r="B27" s="30" t="s">
        <v>2</v>
      </c>
      <c r="C27" s="167">
        <v>2023.0</v>
      </c>
      <c r="D27" s="163">
        <v>884.07</v>
      </c>
      <c r="E27" s="19" t="s">
        <v>267</v>
      </c>
    </row>
    <row r="28" ht="14.25" customHeight="1">
      <c r="A28" s="167" t="str">
        <f t="shared" si="1"/>
        <v>MARÇO2023</v>
      </c>
      <c r="B28" s="30" t="s">
        <v>3</v>
      </c>
      <c r="C28" s="167">
        <v>2023.0</v>
      </c>
      <c r="D28" s="163">
        <v>884.07</v>
      </c>
      <c r="E28" s="19" t="s">
        <v>267</v>
      </c>
    </row>
    <row r="29" ht="14.25" customHeight="1">
      <c r="A29" s="167" t="str">
        <f t="shared" si="1"/>
        <v>ABRIL2023</v>
      </c>
      <c r="B29" s="30" t="s">
        <v>4</v>
      </c>
      <c r="C29" s="167">
        <v>2023.0</v>
      </c>
      <c r="D29" s="163">
        <v>884.07</v>
      </c>
      <c r="E29" s="19" t="s">
        <v>267</v>
      </c>
    </row>
    <row r="30" ht="14.25" customHeight="1">
      <c r="A30" s="167" t="str">
        <f t="shared" si="1"/>
        <v>MAIO2023</v>
      </c>
      <c r="B30" s="30" t="s">
        <v>5</v>
      </c>
      <c r="C30" s="167">
        <v>2023.0</v>
      </c>
      <c r="D30" s="163">
        <v>884.07</v>
      </c>
      <c r="E30" s="19" t="s">
        <v>267</v>
      </c>
    </row>
    <row r="31" ht="14.25" customHeight="1">
      <c r="A31" s="167" t="str">
        <f t="shared" si="1"/>
        <v>JUNHO2023</v>
      </c>
      <c r="B31" s="30" t="s">
        <v>6</v>
      </c>
      <c r="C31" s="167">
        <v>2023.0</v>
      </c>
      <c r="D31" s="163">
        <v>884.07</v>
      </c>
      <c r="E31" s="19" t="s">
        <v>267</v>
      </c>
    </row>
    <row r="32" ht="14.25" customHeight="1">
      <c r="A32" s="167" t="str">
        <f t="shared" si="1"/>
        <v>JULHO2023</v>
      </c>
      <c r="B32" s="30" t="s">
        <v>7</v>
      </c>
      <c r="C32" s="167">
        <v>2023.0</v>
      </c>
      <c r="D32" s="163">
        <v>884.07</v>
      </c>
      <c r="E32" s="19" t="s">
        <v>267</v>
      </c>
    </row>
    <row r="33" ht="14.25" customHeight="1">
      <c r="A33" s="167" t="str">
        <f t="shared" si="1"/>
        <v>AGOSTO2023</v>
      </c>
      <c r="B33" s="30" t="s">
        <v>8</v>
      </c>
      <c r="C33" s="167">
        <v>2023.0</v>
      </c>
      <c r="D33" s="163">
        <v>884.07</v>
      </c>
      <c r="E33" s="19" t="s">
        <v>267</v>
      </c>
    </row>
    <row r="34" ht="14.25" customHeight="1">
      <c r="A34" s="167" t="str">
        <f t="shared" si="1"/>
        <v>SETEMBRO2023</v>
      </c>
      <c r="B34" s="30" t="s">
        <v>9</v>
      </c>
      <c r="C34" s="167">
        <v>2023.0</v>
      </c>
      <c r="D34" s="163">
        <v>884.07</v>
      </c>
      <c r="E34" s="19" t="s">
        <v>267</v>
      </c>
    </row>
    <row r="35" ht="14.25" customHeight="1">
      <c r="A35" s="167" t="str">
        <f t="shared" si="1"/>
        <v>OUTUBRO2023</v>
      </c>
      <c r="B35" s="30" t="s">
        <v>10</v>
      </c>
      <c r="C35" s="167">
        <v>2023.0</v>
      </c>
      <c r="D35" s="163">
        <v>884.07</v>
      </c>
      <c r="E35" s="19" t="s">
        <v>267</v>
      </c>
    </row>
    <row r="36" ht="14.25" customHeight="1">
      <c r="A36" s="167" t="str">
        <f t="shared" si="1"/>
        <v>NOVEMBRO2023</v>
      </c>
      <c r="B36" s="30" t="s">
        <v>11</v>
      </c>
      <c r="C36" s="167">
        <v>2023.0</v>
      </c>
      <c r="D36" s="163">
        <v>884.07</v>
      </c>
      <c r="E36" s="19" t="s">
        <v>267</v>
      </c>
    </row>
    <row r="37" ht="14.25" customHeight="1">
      <c r="A37" s="167" t="str">
        <f t="shared" si="1"/>
        <v>DEZEMBRO2023</v>
      </c>
      <c r="B37" s="30" t="s">
        <v>12</v>
      </c>
      <c r="C37" s="167">
        <v>2023.0</v>
      </c>
      <c r="D37" s="163">
        <v>884.07</v>
      </c>
      <c r="E37" s="19" t="s">
        <v>267</v>
      </c>
    </row>
    <row r="38" ht="14.25" customHeight="1">
      <c r="A38" s="167" t="str">
        <f t="shared" si="1"/>
        <v>JULHO2023</v>
      </c>
      <c r="B38" s="30" t="s">
        <v>7</v>
      </c>
      <c r="C38" s="167">
        <v>2023.0</v>
      </c>
      <c r="D38" s="168">
        <v>878.0</v>
      </c>
      <c r="E38" s="19" t="s">
        <v>317</v>
      </c>
    </row>
    <row r="39" ht="14.25" customHeight="1">
      <c r="A39" s="167" t="str">
        <f t="shared" si="1"/>
        <v>AGOSTO2023</v>
      </c>
      <c r="B39" s="30" t="s">
        <v>8</v>
      </c>
      <c r="C39" s="167">
        <v>2023.0</v>
      </c>
      <c r="D39" s="168">
        <v>878.0</v>
      </c>
      <c r="E39" s="19" t="s">
        <v>317</v>
      </c>
    </row>
    <row r="40" ht="14.25" customHeight="1">
      <c r="A40" s="167" t="str">
        <f t="shared" si="1"/>
        <v>SETEMBRO2023</v>
      </c>
      <c r="B40" s="30" t="s">
        <v>9</v>
      </c>
      <c r="C40" s="167">
        <v>2023.0</v>
      </c>
      <c r="D40" s="168">
        <v>878.0</v>
      </c>
      <c r="E40" s="19" t="s">
        <v>317</v>
      </c>
    </row>
    <row r="41" ht="14.25" customHeight="1">
      <c r="A41" s="167" t="str">
        <f t="shared" si="1"/>
        <v>OUTUBRO2023</v>
      </c>
      <c r="B41" s="30" t="s">
        <v>10</v>
      </c>
      <c r="C41" s="167">
        <v>2023.0</v>
      </c>
      <c r="D41" s="168">
        <v>878.0</v>
      </c>
      <c r="E41" s="19" t="s">
        <v>317</v>
      </c>
    </row>
    <row r="42" ht="14.25" customHeight="1">
      <c r="A42" s="167" t="str">
        <f t="shared" si="1"/>
        <v>NOVEMBRO2023</v>
      </c>
      <c r="B42" s="30" t="s">
        <v>11</v>
      </c>
      <c r="C42" s="167">
        <v>2023.0</v>
      </c>
      <c r="D42" s="168">
        <v>878.0</v>
      </c>
      <c r="E42" s="19" t="s">
        <v>317</v>
      </c>
    </row>
    <row r="43" ht="14.25" customHeight="1">
      <c r="A43" s="167" t="str">
        <f t="shared" si="1"/>
        <v>DEZEMBRO2023</v>
      </c>
      <c r="B43" s="30" t="s">
        <v>12</v>
      </c>
      <c r="C43" s="167">
        <v>2023.0</v>
      </c>
      <c r="D43" s="168">
        <v>878.0</v>
      </c>
      <c r="E43" s="19" t="s">
        <v>317</v>
      </c>
    </row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1.75"/>
    <col customWidth="1" min="2" max="2" width="42.63"/>
    <col customWidth="1" min="3" max="3" width="14.75"/>
    <col customWidth="1" min="4" max="4" width="18.75"/>
    <col customWidth="1" min="5" max="5" width="14.75"/>
    <col customWidth="1" min="6" max="6" width="14.0"/>
    <col customWidth="1" min="7" max="7" width="61.75"/>
    <col customWidth="1" min="8" max="8" width="13.88"/>
    <col customWidth="1" min="9" max="9" width="8.63"/>
    <col customWidth="1" min="10" max="10" width="10.5"/>
  </cols>
  <sheetData>
    <row r="1" ht="14.25" customHeight="1">
      <c r="A1" s="164"/>
      <c r="B1" s="164"/>
      <c r="C1" s="135"/>
      <c r="D1" s="135"/>
      <c r="E1" s="164"/>
      <c r="F1" s="164"/>
      <c r="G1" s="164"/>
      <c r="H1" s="164"/>
      <c r="I1" s="169" t="s">
        <v>480</v>
      </c>
      <c r="J1" s="169"/>
    </row>
    <row r="2" ht="14.25" customHeight="1">
      <c r="A2" s="170" t="s">
        <v>481</v>
      </c>
      <c r="B2" s="170" t="s">
        <v>63</v>
      </c>
      <c r="C2" s="171" t="s">
        <v>482</v>
      </c>
      <c r="D2" s="171" t="s">
        <v>483</v>
      </c>
      <c r="E2" s="170" t="s">
        <v>484</v>
      </c>
      <c r="F2" s="170" t="s">
        <v>485</v>
      </c>
      <c r="G2" s="170" t="s">
        <v>486</v>
      </c>
      <c r="H2" s="172" t="s">
        <v>23</v>
      </c>
      <c r="I2" s="38" t="s">
        <v>487</v>
      </c>
      <c r="J2" s="38" t="s">
        <v>477</v>
      </c>
    </row>
    <row r="3" ht="14.25" customHeight="1">
      <c r="A3" s="151">
        <v>7824.0</v>
      </c>
      <c r="B3" s="151" t="s">
        <v>488</v>
      </c>
      <c r="C3" s="173">
        <v>700.0</v>
      </c>
      <c r="D3" s="173">
        <v>700.0</v>
      </c>
      <c r="E3" s="151">
        <v>20.0</v>
      </c>
      <c r="F3" s="174">
        <v>44568.0</v>
      </c>
      <c r="G3" s="174" t="s">
        <v>489</v>
      </c>
      <c r="H3" s="164"/>
      <c r="I3" s="4" t="str">
        <f t="shared" ref="I3:I197" si="1">IF(F3="","",TEXT(F3,"MMMM"))</f>
        <v>janeiro</v>
      </c>
      <c r="J3" s="4" t="str">
        <f t="shared" ref="J3:J197" si="2">IF(F3="","",TEXT(F3,"AAAA"))</f>
        <v>AAAA</v>
      </c>
    </row>
    <row r="4" ht="14.25" customHeight="1">
      <c r="A4" s="151">
        <v>11465.0</v>
      </c>
      <c r="B4" s="151" t="s">
        <v>147</v>
      </c>
      <c r="C4" s="173">
        <v>60.0</v>
      </c>
      <c r="D4" s="173">
        <v>60.0</v>
      </c>
      <c r="E4" s="151"/>
      <c r="F4" s="174">
        <v>44679.0</v>
      </c>
      <c r="G4" s="174" t="s">
        <v>490</v>
      </c>
      <c r="H4" s="164"/>
      <c r="I4" s="4" t="str">
        <f t="shared" si="1"/>
        <v>abril</v>
      </c>
      <c r="J4" s="4" t="str">
        <f t="shared" si="2"/>
        <v>AAAA</v>
      </c>
    </row>
    <row r="5" ht="14.25" customHeight="1">
      <c r="A5" s="151"/>
      <c r="B5" s="151" t="s">
        <v>491</v>
      </c>
      <c r="C5" s="173">
        <v>550.0</v>
      </c>
      <c r="D5" s="173">
        <v>550.0</v>
      </c>
      <c r="E5" s="151"/>
      <c r="F5" s="174">
        <v>44643.0</v>
      </c>
      <c r="G5" s="174" t="s">
        <v>489</v>
      </c>
      <c r="H5" s="164"/>
      <c r="I5" s="4" t="str">
        <f t="shared" si="1"/>
        <v>março</v>
      </c>
      <c r="J5" s="4" t="str">
        <f t="shared" si="2"/>
        <v>AAAA</v>
      </c>
    </row>
    <row r="6" ht="14.25" customHeight="1">
      <c r="A6" s="151"/>
      <c r="B6" s="151" t="s">
        <v>492</v>
      </c>
      <c r="C6" s="173">
        <v>60.0</v>
      </c>
      <c r="D6" s="173">
        <v>60.0</v>
      </c>
      <c r="E6" s="151"/>
      <c r="F6" s="174">
        <v>44690.0</v>
      </c>
      <c r="G6" s="174" t="s">
        <v>490</v>
      </c>
      <c r="H6" s="164"/>
      <c r="I6" s="4" t="str">
        <f t="shared" si="1"/>
        <v>maio</v>
      </c>
      <c r="J6" s="4" t="str">
        <f t="shared" si="2"/>
        <v>AAAA</v>
      </c>
    </row>
    <row r="7" ht="14.25" customHeight="1">
      <c r="A7" s="151"/>
      <c r="B7" s="151"/>
      <c r="C7" s="173"/>
      <c r="D7" s="173"/>
      <c r="E7" s="151"/>
      <c r="F7" s="174"/>
      <c r="G7" s="174"/>
      <c r="H7" s="164"/>
      <c r="I7" s="4" t="str">
        <f t="shared" si="1"/>
        <v/>
      </c>
      <c r="J7" s="4" t="str">
        <f t="shared" si="2"/>
        <v/>
      </c>
    </row>
    <row r="8" ht="14.25" customHeight="1">
      <c r="A8" s="151"/>
      <c r="B8" s="151"/>
      <c r="C8" s="173"/>
      <c r="D8" s="173"/>
      <c r="E8" s="151"/>
      <c r="F8" s="174"/>
      <c r="G8" s="174"/>
      <c r="H8" s="164"/>
      <c r="I8" s="4" t="str">
        <f t="shared" si="1"/>
        <v/>
      </c>
      <c r="J8" s="4" t="str">
        <f t="shared" si="2"/>
        <v/>
      </c>
    </row>
    <row r="9" ht="14.25" customHeight="1">
      <c r="A9" s="151"/>
      <c r="B9" s="151"/>
      <c r="C9" s="173"/>
      <c r="D9" s="173"/>
      <c r="E9" s="151"/>
      <c r="F9" s="174"/>
      <c r="G9" s="174"/>
      <c r="H9" s="164"/>
      <c r="I9" s="4" t="str">
        <f t="shared" si="1"/>
        <v/>
      </c>
      <c r="J9" s="4" t="str">
        <f t="shared" si="2"/>
        <v/>
      </c>
    </row>
    <row r="10" ht="14.25" customHeight="1">
      <c r="A10" s="151"/>
      <c r="B10" s="151"/>
      <c r="C10" s="173"/>
      <c r="D10" s="173"/>
      <c r="E10" s="151"/>
      <c r="F10" s="174"/>
      <c r="G10" s="174"/>
      <c r="H10" s="164"/>
      <c r="I10" s="4" t="str">
        <f t="shared" si="1"/>
        <v/>
      </c>
      <c r="J10" s="4" t="str">
        <f t="shared" si="2"/>
        <v/>
      </c>
    </row>
    <row r="11" ht="14.25" customHeight="1">
      <c r="A11" s="151"/>
      <c r="B11" s="151"/>
      <c r="C11" s="173"/>
      <c r="D11" s="173"/>
      <c r="E11" s="151"/>
      <c r="F11" s="174"/>
      <c r="G11" s="174"/>
      <c r="H11" s="164"/>
      <c r="I11" s="4" t="str">
        <f t="shared" si="1"/>
        <v/>
      </c>
      <c r="J11" s="4" t="str">
        <f t="shared" si="2"/>
        <v/>
      </c>
    </row>
    <row r="12" ht="14.25" customHeight="1">
      <c r="A12" s="151"/>
      <c r="B12" s="151"/>
      <c r="C12" s="173"/>
      <c r="D12" s="173"/>
      <c r="E12" s="151"/>
      <c r="F12" s="174"/>
      <c r="G12" s="174"/>
      <c r="H12" s="164"/>
      <c r="I12" s="4" t="str">
        <f t="shared" si="1"/>
        <v/>
      </c>
      <c r="J12" s="4" t="str">
        <f t="shared" si="2"/>
        <v/>
      </c>
    </row>
    <row r="13" ht="14.25" customHeight="1">
      <c r="A13" s="151"/>
      <c r="B13" s="151"/>
      <c r="C13" s="173"/>
      <c r="D13" s="173"/>
      <c r="E13" s="151"/>
      <c r="F13" s="174"/>
      <c r="G13" s="174"/>
      <c r="H13" s="164"/>
      <c r="I13" s="4" t="str">
        <f t="shared" si="1"/>
        <v/>
      </c>
      <c r="J13" s="4" t="str">
        <f t="shared" si="2"/>
        <v/>
      </c>
    </row>
    <row r="14" ht="14.25" customHeight="1">
      <c r="A14" s="151"/>
      <c r="B14" s="151"/>
      <c r="C14" s="173"/>
      <c r="D14" s="173"/>
      <c r="E14" s="151"/>
      <c r="F14" s="174"/>
      <c r="G14" s="174"/>
      <c r="H14" s="164"/>
      <c r="I14" s="4" t="str">
        <f t="shared" si="1"/>
        <v/>
      </c>
      <c r="J14" s="4" t="str">
        <f t="shared" si="2"/>
        <v/>
      </c>
    </row>
    <row r="15" ht="14.25" customHeight="1">
      <c r="A15" s="151"/>
      <c r="B15" s="151"/>
      <c r="C15" s="173"/>
      <c r="D15" s="173"/>
      <c r="E15" s="151"/>
      <c r="F15" s="174"/>
      <c r="G15" s="174"/>
      <c r="H15" s="164"/>
      <c r="I15" s="4" t="str">
        <f t="shared" si="1"/>
        <v/>
      </c>
      <c r="J15" s="4" t="str">
        <f t="shared" si="2"/>
        <v/>
      </c>
    </row>
    <row r="16" ht="14.25" customHeight="1">
      <c r="A16" s="151"/>
      <c r="B16" s="151"/>
      <c r="C16" s="173"/>
      <c r="D16" s="173"/>
      <c r="E16" s="151"/>
      <c r="F16" s="174"/>
      <c r="G16" s="174"/>
      <c r="H16" s="164"/>
      <c r="I16" s="4" t="str">
        <f t="shared" si="1"/>
        <v/>
      </c>
      <c r="J16" s="4" t="str">
        <f t="shared" si="2"/>
        <v/>
      </c>
    </row>
    <row r="17" ht="14.25" customHeight="1">
      <c r="A17" s="151"/>
      <c r="B17" s="151"/>
      <c r="C17" s="173"/>
      <c r="D17" s="173"/>
      <c r="E17" s="151"/>
      <c r="F17" s="174"/>
      <c r="G17" s="174"/>
      <c r="H17" s="164"/>
      <c r="I17" s="4" t="str">
        <f t="shared" si="1"/>
        <v/>
      </c>
      <c r="J17" s="4" t="str">
        <f t="shared" si="2"/>
        <v/>
      </c>
    </row>
    <row r="18" ht="14.25" customHeight="1">
      <c r="A18" s="151"/>
      <c r="B18" s="151"/>
      <c r="C18" s="173"/>
      <c r="D18" s="173"/>
      <c r="E18" s="151"/>
      <c r="F18" s="174"/>
      <c r="G18" s="174"/>
      <c r="H18" s="164"/>
      <c r="I18" s="4" t="str">
        <f t="shared" si="1"/>
        <v/>
      </c>
      <c r="J18" s="4" t="str">
        <f t="shared" si="2"/>
        <v/>
      </c>
    </row>
    <row r="19" ht="14.25" customHeight="1">
      <c r="A19" s="151"/>
      <c r="B19" s="151"/>
      <c r="C19" s="173"/>
      <c r="D19" s="173"/>
      <c r="E19" s="151"/>
      <c r="F19" s="174"/>
      <c r="G19" s="174"/>
      <c r="H19" s="164"/>
      <c r="I19" s="4" t="str">
        <f t="shared" si="1"/>
        <v/>
      </c>
      <c r="J19" s="4" t="str">
        <f t="shared" si="2"/>
        <v/>
      </c>
    </row>
    <row r="20" ht="14.25" customHeight="1">
      <c r="A20" s="151"/>
      <c r="B20" s="151"/>
      <c r="C20" s="173"/>
      <c r="D20" s="173"/>
      <c r="E20" s="151"/>
      <c r="F20" s="174"/>
      <c r="G20" s="174"/>
      <c r="H20" s="164"/>
      <c r="I20" s="4" t="str">
        <f t="shared" si="1"/>
        <v/>
      </c>
      <c r="J20" s="4" t="str">
        <f t="shared" si="2"/>
        <v/>
      </c>
    </row>
    <row r="21" ht="14.25" customHeight="1">
      <c r="A21" s="151"/>
      <c r="B21" s="151"/>
      <c r="C21" s="173"/>
      <c r="D21" s="173"/>
      <c r="E21" s="151"/>
      <c r="F21" s="174"/>
      <c r="G21" s="174"/>
      <c r="H21" s="164"/>
      <c r="I21" s="4" t="str">
        <f t="shared" si="1"/>
        <v/>
      </c>
      <c r="J21" s="4" t="str">
        <f t="shared" si="2"/>
        <v/>
      </c>
    </row>
    <row r="22" ht="14.25" customHeight="1">
      <c r="A22" s="151"/>
      <c r="B22" s="151"/>
      <c r="C22" s="173"/>
      <c r="D22" s="173"/>
      <c r="E22" s="151"/>
      <c r="F22" s="174"/>
      <c r="G22" s="174"/>
      <c r="H22" s="164"/>
      <c r="I22" s="4" t="str">
        <f t="shared" si="1"/>
        <v/>
      </c>
      <c r="J22" s="4" t="str">
        <f t="shared" si="2"/>
        <v/>
      </c>
    </row>
    <row r="23" ht="14.25" customHeight="1">
      <c r="A23" s="151"/>
      <c r="B23" s="151"/>
      <c r="C23" s="173"/>
      <c r="D23" s="173"/>
      <c r="E23" s="151"/>
      <c r="F23" s="174"/>
      <c r="G23" s="174"/>
      <c r="H23" s="164"/>
      <c r="I23" s="4" t="str">
        <f t="shared" si="1"/>
        <v/>
      </c>
      <c r="J23" s="4" t="str">
        <f t="shared" si="2"/>
        <v/>
      </c>
    </row>
    <row r="24" ht="14.25" customHeight="1">
      <c r="A24" s="151"/>
      <c r="B24" s="151"/>
      <c r="C24" s="173"/>
      <c r="D24" s="173"/>
      <c r="E24" s="151"/>
      <c r="F24" s="174"/>
      <c r="G24" s="174"/>
      <c r="H24" s="164"/>
      <c r="I24" s="4" t="str">
        <f t="shared" si="1"/>
        <v/>
      </c>
      <c r="J24" s="4" t="str">
        <f t="shared" si="2"/>
        <v/>
      </c>
    </row>
    <row r="25" ht="14.25" customHeight="1">
      <c r="A25" s="151"/>
      <c r="B25" s="151"/>
      <c r="C25" s="173"/>
      <c r="D25" s="173"/>
      <c r="E25" s="151"/>
      <c r="F25" s="174"/>
      <c r="G25" s="174"/>
      <c r="H25" s="164"/>
      <c r="I25" s="4" t="str">
        <f t="shared" si="1"/>
        <v/>
      </c>
      <c r="J25" s="4" t="str">
        <f t="shared" si="2"/>
        <v/>
      </c>
    </row>
    <row r="26" ht="14.25" customHeight="1">
      <c r="A26" s="151"/>
      <c r="B26" s="151"/>
      <c r="C26" s="173"/>
      <c r="D26" s="173"/>
      <c r="E26" s="151"/>
      <c r="F26" s="174"/>
      <c r="G26" s="174"/>
      <c r="H26" s="164"/>
      <c r="I26" s="4" t="str">
        <f t="shared" si="1"/>
        <v/>
      </c>
      <c r="J26" s="4" t="str">
        <f t="shared" si="2"/>
        <v/>
      </c>
    </row>
    <row r="27" ht="14.25" customHeight="1">
      <c r="A27" s="151"/>
      <c r="B27" s="151"/>
      <c r="C27" s="173"/>
      <c r="D27" s="173"/>
      <c r="E27" s="151"/>
      <c r="F27" s="174"/>
      <c r="G27" s="174"/>
      <c r="H27" s="164"/>
      <c r="I27" s="4" t="str">
        <f t="shared" si="1"/>
        <v/>
      </c>
      <c r="J27" s="4" t="str">
        <f t="shared" si="2"/>
        <v/>
      </c>
    </row>
    <row r="28" ht="14.25" customHeight="1">
      <c r="A28" s="151"/>
      <c r="B28" s="151"/>
      <c r="C28" s="173"/>
      <c r="D28" s="173"/>
      <c r="E28" s="151"/>
      <c r="F28" s="174"/>
      <c r="G28" s="174"/>
      <c r="H28" s="164"/>
      <c r="I28" s="4" t="str">
        <f t="shared" si="1"/>
        <v/>
      </c>
      <c r="J28" s="4" t="str">
        <f t="shared" si="2"/>
        <v/>
      </c>
    </row>
    <row r="29" ht="14.25" customHeight="1">
      <c r="A29" s="151"/>
      <c r="B29" s="151"/>
      <c r="C29" s="173"/>
      <c r="D29" s="173"/>
      <c r="E29" s="151"/>
      <c r="F29" s="174"/>
      <c r="G29" s="174"/>
      <c r="H29" s="151"/>
      <c r="I29" s="4" t="str">
        <f t="shared" si="1"/>
        <v/>
      </c>
      <c r="J29" s="4" t="str">
        <f t="shared" si="2"/>
        <v/>
      </c>
    </row>
    <row r="30" ht="14.25" customHeight="1">
      <c r="A30" s="151"/>
      <c r="B30" s="151"/>
      <c r="C30" s="173"/>
      <c r="D30" s="173"/>
      <c r="E30" s="151"/>
      <c r="F30" s="174"/>
      <c r="G30" s="174"/>
      <c r="H30" s="164"/>
      <c r="I30" s="4" t="str">
        <f t="shared" si="1"/>
        <v/>
      </c>
      <c r="J30" s="4" t="str">
        <f t="shared" si="2"/>
        <v/>
      </c>
    </row>
    <row r="31" ht="14.25" customHeight="1">
      <c r="A31" s="151"/>
      <c r="B31" s="151"/>
      <c r="C31" s="173"/>
      <c r="D31" s="173"/>
      <c r="E31" s="151"/>
      <c r="F31" s="174"/>
      <c r="G31" s="174"/>
      <c r="H31" s="164"/>
      <c r="I31" s="4" t="str">
        <f t="shared" si="1"/>
        <v/>
      </c>
      <c r="J31" s="4" t="str">
        <f t="shared" si="2"/>
        <v/>
      </c>
    </row>
    <row r="32" ht="14.25" customHeight="1">
      <c r="A32" s="151"/>
      <c r="B32" s="151"/>
      <c r="C32" s="173"/>
      <c r="D32" s="173"/>
      <c r="E32" s="151"/>
      <c r="F32" s="174"/>
      <c r="G32" s="174"/>
      <c r="H32" s="164"/>
      <c r="I32" s="4" t="str">
        <f t="shared" si="1"/>
        <v/>
      </c>
      <c r="J32" s="4" t="str">
        <f t="shared" si="2"/>
        <v/>
      </c>
    </row>
    <row r="33" ht="14.25" customHeight="1">
      <c r="A33" s="151"/>
      <c r="B33" s="151"/>
      <c r="C33" s="173"/>
      <c r="D33" s="173"/>
      <c r="E33" s="151"/>
      <c r="F33" s="174"/>
      <c r="G33" s="174"/>
      <c r="H33" s="164"/>
      <c r="I33" s="4" t="str">
        <f t="shared" si="1"/>
        <v/>
      </c>
      <c r="J33" s="4" t="str">
        <f t="shared" si="2"/>
        <v/>
      </c>
    </row>
    <row r="34" ht="14.25" customHeight="1">
      <c r="A34" s="151"/>
      <c r="B34" s="151"/>
      <c r="C34" s="173"/>
      <c r="D34" s="173"/>
      <c r="E34" s="151"/>
      <c r="F34" s="174"/>
      <c r="G34" s="174"/>
      <c r="H34" s="164"/>
      <c r="I34" s="4" t="str">
        <f t="shared" si="1"/>
        <v/>
      </c>
      <c r="J34" s="4" t="str">
        <f t="shared" si="2"/>
        <v/>
      </c>
    </row>
    <row r="35" ht="14.25" customHeight="1">
      <c r="A35" s="151"/>
      <c r="B35" s="151"/>
      <c r="C35" s="173"/>
      <c r="D35" s="173"/>
      <c r="E35" s="151"/>
      <c r="F35" s="174"/>
      <c r="G35" s="174"/>
      <c r="H35" s="164"/>
      <c r="I35" s="4" t="str">
        <f t="shared" si="1"/>
        <v/>
      </c>
      <c r="J35" s="4" t="str">
        <f t="shared" si="2"/>
        <v/>
      </c>
    </row>
    <row r="36" ht="14.25" customHeight="1">
      <c r="A36" s="151"/>
      <c r="B36" s="151"/>
      <c r="C36" s="173"/>
      <c r="D36" s="173"/>
      <c r="E36" s="151"/>
      <c r="F36" s="174"/>
      <c r="G36" s="174"/>
      <c r="H36" s="164"/>
      <c r="I36" s="4" t="str">
        <f t="shared" si="1"/>
        <v/>
      </c>
      <c r="J36" s="4" t="str">
        <f t="shared" si="2"/>
        <v/>
      </c>
    </row>
    <row r="37" ht="14.25" customHeight="1">
      <c r="A37" s="151"/>
      <c r="B37" s="151"/>
      <c r="C37" s="173"/>
      <c r="D37" s="173"/>
      <c r="E37" s="151"/>
      <c r="F37" s="174"/>
      <c r="G37" s="174"/>
      <c r="H37" s="164"/>
      <c r="I37" s="4" t="str">
        <f t="shared" si="1"/>
        <v/>
      </c>
      <c r="J37" s="4" t="str">
        <f t="shared" si="2"/>
        <v/>
      </c>
    </row>
    <row r="38" ht="14.25" customHeight="1">
      <c r="A38" s="151"/>
      <c r="B38" s="151"/>
      <c r="C38" s="173"/>
      <c r="D38" s="173"/>
      <c r="E38" s="151"/>
      <c r="F38" s="174"/>
      <c r="G38" s="174"/>
      <c r="H38" s="164"/>
      <c r="I38" s="4" t="str">
        <f t="shared" si="1"/>
        <v/>
      </c>
      <c r="J38" s="4" t="str">
        <f t="shared" si="2"/>
        <v/>
      </c>
    </row>
    <row r="39" ht="14.25" customHeight="1">
      <c r="A39" s="151"/>
      <c r="B39" s="151"/>
      <c r="C39" s="173"/>
      <c r="D39" s="173"/>
      <c r="E39" s="151"/>
      <c r="F39" s="174"/>
      <c r="G39" s="174"/>
      <c r="H39" s="164"/>
      <c r="I39" s="4" t="str">
        <f t="shared" si="1"/>
        <v/>
      </c>
      <c r="J39" s="4" t="str">
        <f t="shared" si="2"/>
        <v/>
      </c>
    </row>
    <row r="40" ht="14.25" customHeight="1">
      <c r="A40" s="151"/>
      <c r="B40" s="151"/>
      <c r="C40" s="173"/>
      <c r="D40" s="173"/>
      <c r="E40" s="151"/>
      <c r="F40" s="174"/>
      <c r="G40" s="174"/>
      <c r="H40" s="164"/>
      <c r="I40" s="4" t="str">
        <f t="shared" si="1"/>
        <v/>
      </c>
      <c r="J40" s="4" t="str">
        <f t="shared" si="2"/>
        <v/>
      </c>
    </row>
    <row r="41" ht="14.25" customHeight="1">
      <c r="A41" s="151"/>
      <c r="B41" s="151"/>
      <c r="C41" s="173"/>
      <c r="D41" s="173"/>
      <c r="E41" s="151"/>
      <c r="F41" s="174"/>
      <c r="G41" s="174"/>
      <c r="H41" s="164"/>
      <c r="I41" s="4" t="str">
        <f t="shared" si="1"/>
        <v/>
      </c>
      <c r="J41" s="4" t="str">
        <f t="shared" si="2"/>
        <v/>
      </c>
    </row>
    <row r="42" ht="14.25" customHeight="1">
      <c r="A42" s="151"/>
      <c r="B42" s="151"/>
      <c r="C42" s="173"/>
      <c r="D42" s="173"/>
      <c r="E42" s="151"/>
      <c r="F42" s="174"/>
      <c r="G42" s="174"/>
      <c r="H42" s="164"/>
      <c r="I42" s="4" t="str">
        <f t="shared" si="1"/>
        <v/>
      </c>
      <c r="J42" s="4" t="str">
        <f t="shared" si="2"/>
        <v/>
      </c>
    </row>
    <row r="43" ht="14.25" customHeight="1">
      <c r="A43" s="151"/>
      <c r="B43" s="151"/>
      <c r="C43" s="173"/>
      <c r="D43" s="173"/>
      <c r="E43" s="151"/>
      <c r="F43" s="174"/>
      <c r="G43" s="174"/>
      <c r="H43" s="164"/>
      <c r="I43" s="4" t="str">
        <f t="shared" si="1"/>
        <v/>
      </c>
      <c r="J43" s="4" t="str">
        <f t="shared" si="2"/>
        <v/>
      </c>
    </row>
    <row r="44" ht="14.25" customHeight="1">
      <c r="A44" s="151"/>
      <c r="B44" s="151"/>
      <c r="C44" s="173"/>
      <c r="D44" s="173"/>
      <c r="E44" s="151"/>
      <c r="F44" s="174"/>
      <c r="G44" s="174"/>
      <c r="H44" s="164"/>
      <c r="I44" s="4" t="str">
        <f t="shared" si="1"/>
        <v/>
      </c>
      <c r="J44" s="4" t="str">
        <f t="shared" si="2"/>
        <v/>
      </c>
    </row>
    <row r="45" ht="14.25" customHeight="1">
      <c r="A45" s="151"/>
      <c r="B45" s="151"/>
      <c r="C45" s="173"/>
      <c r="D45" s="173"/>
      <c r="E45" s="151"/>
      <c r="F45" s="174"/>
      <c r="G45" s="174"/>
      <c r="H45" s="164"/>
      <c r="I45" s="4" t="str">
        <f t="shared" si="1"/>
        <v/>
      </c>
      <c r="J45" s="4" t="str">
        <f t="shared" si="2"/>
        <v/>
      </c>
    </row>
    <row r="46" ht="14.25" customHeight="1">
      <c r="A46" s="151"/>
      <c r="B46" s="151"/>
      <c r="C46" s="173"/>
      <c r="D46" s="173"/>
      <c r="E46" s="151"/>
      <c r="F46" s="174"/>
      <c r="G46" s="174"/>
      <c r="H46" s="164"/>
      <c r="I46" s="4" t="str">
        <f t="shared" si="1"/>
        <v/>
      </c>
      <c r="J46" s="4" t="str">
        <f t="shared" si="2"/>
        <v/>
      </c>
    </row>
    <row r="47" ht="14.25" customHeight="1">
      <c r="A47" s="151"/>
      <c r="B47" s="151"/>
      <c r="C47" s="173"/>
      <c r="D47" s="173"/>
      <c r="E47" s="151"/>
      <c r="F47" s="174"/>
      <c r="G47" s="174"/>
      <c r="H47" s="164"/>
      <c r="I47" s="4" t="str">
        <f t="shared" si="1"/>
        <v/>
      </c>
      <c r="J47" s="4" t="str">
        <f t="shared" si="2"/>
        <v/>
      </c>
    </row>
    <row r="48" ht="14.25" customHeight="1">
      <c r="A48" s="151"/>
      <c r="B48" s="151"/>
      <c r="C48" s="173"/>
      <c r="D48" s="173"/>
      <c r="E48" s="151"/>
      <c r="F48" s="174"/>
      <c r="G48" s="174"/>
      <c r="H48" s="164"/>
      <c r="I48" s="4" t="str">
        <f t="shared" si="1"/>
        <v/>
      </c>
      <c r="J48" s="4" t="str">
        <f t="shared" si="2"/>
        <v/>
      </c>
    </row>
    <row r="49" ht="14.25" customHeight="1">
      <c r="A49" s="151"/>
      <c r="B49" s="151"/>
      <c r="C49" s="173"/>
      <c r="D49" s="173"/>
      <c r="E49" s="151"/>
      <c r="F49" s="174"/>
      <c r="G49" s="174"/>
      <c r="H49" s="164"/>
      <c r="I49" s="4" t="str">
        <f t="shared" si="1"/>
        <v/>
      </c>
      <c r="J49" s="4" t="str">
        <f t="shared" si="2"/>
        <v/>
      </c>
    </row>
    <row r="50" ht="14.25" customHeight="1">
      <c r="A50" s="151"/>
      <c r="B50" s="151"/>
      <c r="C50" s="173"/>
      <c r="D50" s="173"/>
      <c r="E50" s="151"/>
      <c r="F50" s="174"/>
      <c r="G50" s="174"/>
      <c r="H50" s="164"/>
      <c r="I50" s="4" t="str">
        <f t="shared" si="1"/>
        <v/>
      </c>
      <c r="J50" s="4" t="str">
        <f t="shared" si="2"/>
        <v/>
      </c>
    </row>
    <row r="51" ht="14.25" customHeight="1">
      <c r="A51" s="151"/>
      <c r="B51" s="151"/>
      <c r="C51" s="173"/>
      <c r="D51" s="173"/>
      <c r="E51" s="151"/>
      <c r="F51" s="174"/>
      <c r="G51" s="174"/>
      <c r="H51" s="164"/>
      <c r="I51" s="4" t="str">
        <f t="shared" si="1"/>
        <v/>
      </c>
      <c r="J51" s="4" t="str">
        <f t="shared" si="2"/>
        <v/>
      </c>
    </row>
    <row r="52" ht="14.25" customHeight="1">
      <c r="A52" s="151"/>
      <c r="B52" s="151"/>
      <c r="C52" s="173"/>
      <c r="D52" s="173"/>
      <c r="E52" s="151"/>
      <c r="F52" s="174"/>
      <c r="G52" s="174"/>
      <c r="H52" s="164"/>
      <c r="I52" s="4" t="str">
        <f t="shared" si="1"/>
        <v/>
      </c>
      <c r="J52" s="4" t="str">
        <f t="shared" si="2"/>
        <v/>
      </c>
    </row>
    <row r="53" ht="14.25" customHeight="1">
      <c r="A53" s="151"/>
      <c r="B53" s="151"/>
      <c r="C53" s="173"/>
      <c r="D53" s="173"/>
      <c r="E53" s="151"/>
      <c r="F53" s="174"/>
      <c r="G53" s="174"/>
      <c r="H53" s="164"/>
      <c r="I53" s="4" t="str">
        <f t="shared" si="1"/>
        <v/>
      </c>
      <c r="J53" s="4" t="str">
        <f t="shared" si="2"/>
        <v/>
      </c>
    </row>
    <row r="54" ht="14.25" customHeight="1">
      <c r="A54" s="151"/>
      <c r="B54" s="151"/>
      <c r="C54" s="173"/>
      <c r="D54" s="173"/>
      <c r="E54" s="151"/>
      <c r="F54" s="174"/>
      <c r="G54" s="174"/>
      <c r="H54" s="164"/>
      <c r="I54" s="4" t="str">
        <f t="shared" si="1"/>
        <v/>
      </c>
      <c r="J54" s="4" t="str">
        <f t="shared" si="2"/>
        <v/>
      </c>
    </row>
    <row r="55" ht="14.25" customHeight="1">
      <c r="A55" s="151"/>
      <c r="B55" s="151"/>
      <c r="C55" s="173"/>
      <c r="D55" s="173"/>
      <c r="E55" s="151"/>
      <c r="F55" s="174"/>
      <c r="G55" s="174"/>
      <c r="H55" s="164"/>
      <c r="I55" s="4" t="str">
        <f t="shared" si="1"/>
        <v/>
      </c>
      <c r="J55" s="4" t="str">
        <f t="shared" si="2"/>
        <v/>
      </c>
    </row>
    <row r="56" ht="14.25" customHeight="1">
      <c r="A56" s="151"/>
      <c r="B56" s="151"/>
      <c r="C56" s="173"/>
      <c r="D56" s="173"/>
      <c r="E56" s="151"/>
      <c r="F56" s="174"/>
      <c r="G56" s="174"/>
      <c r="H56" s="164"/>
      <c r="I56" s="4" t="str">
        <f t="shared" si="1"/>
        <v/>
      </c>
      <c r="J56" s="4" t="str">
        <f t="shared" si="2"/>
        <v/>
      </c>
    </row>
    <row r="57" ht="14.25" customHeight="1">
      <c r="A57" s="151"/>
      <c r="B57" s="151"/>
      <c r="C57" s="173"/>
      <c r="D57" s="173"/>
      <c r="E57" s="151"/>
      <c r="F57" s="174"/>
      <c r="G57" s="174"/>
      <c r="H57" s="164"/>
      <c r="I57" s="4" t="str">
        <f t="shared" si="1"/>
        <v/>
      </c>
      <c r="J57" s="4" t="str">
        <f t="shared" si="2"/>
        <v/>
      </c>
    </row>
    <row r="58" ht="14.25" customHeight="1">
      <c r="A58" s="151"/>
      <c r="B58" s="151"/>
      <c r="C58" s="173"/>
      <c r="D58" s="173"/>
      <c r="E58" s="151"/>
      <c r="F58" s="174"/>
      <c r="G58" s="174"/>
      <c r="H58" s="164"/>
      <c r="I58" s="4" t="str">
        <f t="shared" si="1"/>
        <v/>
      </c>
      <c r="J58" s="4" t="str">
        <f t="shared" si="2"/>
        <v/>
      </c>
    </row>
    <row r="59" ht="14.25" customHeight="1">
      <c r="A59" s="151"/>
      <c r="B59" s="151"/>
      <c r="C59" s="173"/>
      <c r="D59" s="173"/>
      <c r="E59" s="151"/>
      <c r="F59" s="174"/>
      <c r="G59" s="174"/>
      <c r="H59" s="164"/>
      <c r="I59" s="4" t="str">
        <f t="shared" si="1"/>
        <v/>
      </c>
      <c r="J59" s="4" t="str">
        <f t="shared" si="2"/>
        <v/>
      </c>
    </row>
    <row r="60" ht="14.25" customHeight="1">
      <c r="A60" s="151"/>
      <c r="B60" s="151"/>
      <c r="C60" s="173"/>
      <c r="D60" s="173"/>
      <c r="E60" s="151"/>
      <c r="F60" s="174"/>
      <c r="G60" s="174"/>
      <c r="H60" s="164"/>
      <c r="I60" s="4" t="str">
        <f t="shared" si="1"/>
        <v/>
      </c>
      <c r="J60" s="4" t="str">
        <f t="shared" si="2"/>
        <v/>
      </c>
    </row>
    <row r="61" ht="14.25" customHeight="1">
      <c r="A61" s="151"/>
      <c r="B61" s="151"/>
      <c r="C61" s="173"/>
      <c r="D61" s="173"/>
      <c r="E61" s="151"/>
      <c r="F61" s="174"/>
      <c r="G61" s="174"/>
      <c r="H61" s="164"/>
      <c r="I61" s="4" t="str">
        <f t="shared" si="1"/>
        <v/>
      </c>
      <c r="J61" s="4" t="str">
        <f t="shared" si="2"/>
        <v/>
      </c>
    </row>
    <row r="62" ht="14.25" customHeight="1">
      <c r="A62" s="151"/>
      <c r="B62" s="151"/>
      <c r="C62" s="173"/>
      <c r="D62" s="173"/>
      <c r="E62" s="151"/>
      <c r="F62" s="174"/>
      <c r="G62" s="174"/>
      <c r="H62" s="164"/>
      <c r="I62" s="4" t="str">
        <f t="shared" si="1"/>
        <v/>
      </c>
      <c r="J62" s="4" t="str">
        <f t="shared" si="2"/>
        <v/>
      </c>
    </row>
    <row r="63" ht="14.25" customHeight="1">
      <c r="A63" s="151"/>
      <c r="B63" s="151"/>
      <c r="C63" s="173"/>
      <c r="D63" s="173"/>
      <c r="E63" s="151"/>
      <c r="F63" s="174"/>
      <c r="G63" s="174"/>
      <c r="H63" s="164"/>
      <c r="I63" s="4" t="str">
        <f t="shared" si="1"/>
        <v/>
      </c>
      <c r="J63" s="4" t="str">
        <f t="shared" si="2"/>
        <v/>
      </c>
    </row>
    <row r="64" ht="14.25" customHeight="1">
      <c r="A64" s="151"/>
      <c r="B64" s="151"/>
      <c r="C64" s="173"/>
      <c r="D64" s="173"/>
      <c r="E64" s="151"/>
      <c r="F64" s="174"/>
      <c r="G64" s="174"/>
      <c r="H64" s="164"/>
      <c r="I64" s="4" t="str">
        <f t="shared" si="1"/>
        <v/>
      </c>
      <c r="J64" s="4" t="str">
        <f t="shared" si="2"/>
        <v/>
      </c>
    </row>
    <row r="65" ht="14.25" customHeight="1">
      <c r="A65" s="151"/>
      <c r="B65" s="151"/>
      <c r="C65" s="173"/>
      <c r="D65" s="173"/>
      <c r="E65" s="151"/>
      <c r="F65" s="174"/>
      <c r="G65" s="174"/>
      <c r="H65" s="164"/>
      <c r="I65" s="4" t="str">
        <f t="shared" si="1"/>
        <v/>
      </c>
      <c r="J65" s="4" t="str">
        <f t="shared" si="2"/>
        <v/>
      </c>
    </row>
    <row r="66" ht="14.25" customHeight="1">
      <c r="A66" s="151"/>
      <c r="B66" s="151"/>
      <c r="C66" s="173"/>
      <c r="D66" s="173"/>
      <c r="E66" s="151"/>
      <c r="F66" s="174"/>
      <c r="G66" s="174"/>
      <c r="H66" s="164"/>
      <c r="I66" s="4" t="str">
        <f t="shared" si="1"/>
        <v/>
      </c>
      <c r="J66" s="4" t="str">
        <f t="shared" si="2"/>
        <v/>
      </c>
    </row>
    <row r="67" ht="14.25" customHeight="1">
      <c r="A67" s="151"/>
      <c r="B67" s="151"/>
      <c r="C67" s="173"/>
      <c r="D67" s="173"/>
      <c r="E67" s="151"/>
      <c r="F67" s="174"/>
      <c r="G67" s="174"/>
      <c r="H67" s="164"/>
      <c r="I67" s="4" t="str">
        <f t="shared" si="1"/>
        <v/>
      </c>
      <c r="J67" s="4" t="str">
        <f t="shared" si="2"/>
        <v/>
      </c>
    </row>
    <row r="68" ht="14.25" customHeight="1">
      <c r="A68" s="151"/>
      <c r="B68" s="151"/>
      <c r="C68" s="173"/>
      <c r="D68" s="173"/>
      <c r="E68" s="151"/>
      <c r="F68" s="174"/>
      <c r="G68" s="174"/>
      <c r="H68" s="164"/>
      <c r="I68" s="4" t="str">
        <f t="shared" si="1"/>
        <v/>
      </c>
      <c r="J68" s="4" t="str">
        <f t="shared" si="2"/>
        <v/>
      </c>
    </row>
    <row r="69" ht="14.25" customHeight="1">
      <c r="A69" s="151"/>
      <c r="B69" s="151"/>
      <c r="C69" s="173"/>
      <c r="D69" s="173"/>
      <c r="E69" s="151"/>
      <c r="F69" s="174"/>
      <c r="G69" s="174"/>
      <c r="H69" s="164"/>
      <c r="I69" s="4" t="str">
        <f t="shared" si="1"/>
        <v/>
      </c>
      <c r="J69" s="4" t="str">
        <f t="shared" si="2"/>
        <v/>
      </c>
    </row>
    <row r="70" ht="14.25" customHeight="1">
      <c r="A70" s="151"/>
      <c r="B70" s="151"/>
      <c r="C70" s="173"/>
      <c r="D70" s="173"/>
      <c r="E70" s="151"/>
      <c r="F70" s="174"/>
      <c r="G70" s="174"/>
      <c r="H70" s="164"/>
      <c r="I70" s="4" t="str">
        <f t="shared" si="1"/>
        <v/>
      </c>
      <c r="J70" s="4" t="str">
        <f t="shared" si="2"/>
        <v/>
      </c>
    </row>
    <row r="71" ht="14.25" customHeight="1">
      <c r="A71" s="151"/>
      <c r="B71" s="151"/>
      <c r="C71" s="173"/>
      <c r="D71" s="173"/>
      <c r="E71" s="151"/>
      <c r="F71" s="174"/>
      <c r="G71" s="174"/>
      <c r="H71" s="164"/>
      <c r="I71" s="4" t="str">
        <f t="shared" si="1"/>
        <v/>
      </c>
      <c r="J71" s="4" t="str">
        <f t="shared" si="2"/>
        <v/>
      </c>
    </row>
    <row r="72" ht="14.25" customHeight="1">
      <c r="A72" s="151"/>
      <c r="B72" s="151"/>
      <c r="C72" s="173"/>
      <c r="D72" s="173"/>
      <c r="E72" s="151"/>
      <c r="F72" s="174"/>
      <c r="G72" s="174"/>
      <c r="H72" s="164"/>
      <c r="I72" s="4" t="str">
        <f t="shared" si="1"/>
        <v/>
      </c>
      <c r="J72" s="4" t="str">
        <f t="shared" si="2"/>
        <v/>
      </c>
    </row>
    <row r="73" ht="14.25" customHeight="1">
      <c r="A73" s="151"/>
      <c r="B73" s="151"/>
      <c r="C73" s="173"/>
      <c r="D73" s="173"/>
      <c r="E73" s="151"/>
      <c r="F73" s="174"/>
      <c r="G73" s="174"/>
      <c r="H73" s="164"/>
      <c r="I73" s="4" t="str">
        <f t="shared" si="1"/>
        <v/>
      </c>
      <c r="J73" s="4" t="str">
        <f t="shared" si="2"/>
        <v/>
      </c>
    </row>
    <row r="74" ht="14.25" customHeight="1">
      <c r="A74" s="151"/>
      <c r="B74" s="151"/>
      <c r="C74" s="173"/>
      <c r="D74" s="173"/>
      <c r="E74" s="151"/>
      <c r="F74" s="174"/>
      <c r="G74" s="174"/>
      <c r="H74" s="164"/>
      <c r="I74" s="4" t="str">
        <f t="shared" si="1"/>
        <v/>
      </c>
      <c r="J74" s="4" t="str">
        <f t="shared" si="2"/>
        <v/>
      </c>
    </row>
    <row r="75" ht="14.25" customHeight="1">
      <c r="A75" s="151"/>
      <c r="B75" s="151"/>
      <c r="C75" s="173"/>
      <c r="D75" s="173"/>
      <c r="E75" s="151"/>
      <c r="F75" s="174"/>
      <c r="G75" s="174"/>
      <c r="H75" s="164"/>
      <c r="I75" s="4" t="str">
        <f t="shared" si="1"/>
        <v/>
      </c>
      <c r="J75" s="4" t="str">
        <f t="shared" si="2"/>
        <v/>
      </c>
    </row>
    <row r="76" ht="14.25" customHeight="1">
      <c r="A76" s="151"/>
      <c r="B76" s="151"/>
      <c r="C76" s="173"/>
      <c r="D76" s="173"/>
      <c r="E76" s="151"/>
      <c r="F76" s="174"/>
      <c r="G76" s="174"/>
      <c r="H76" s="164"/>
      <c r="I76" s="4" t="str">
        <f t="shared" si="1"/>
        <v/>
      </c>
      <c r="J76" s="4" t="str">
        <f t="shared" si="2"/>
        <v/>
      </c>
    </row>
    <row r="77" ht="14.25" customHeight="1">
      <c r="A77" s="151"/>
      <c r="B77" s="151"/>
      <c r="C77" s="173"/>
      <c r="D77" s="173"/>
      <c r="E77" s="151"/>
      <c r="F77" s="174"/>
      <c r="G77" s="174"/>
      <c r="H77" s="164"/>
      <c r="I77" s="4" t="str">
        <f t="shared" si="1"/>
        <v/>
      </c>
      <c r="J77" s="4" t="str">
        <f t="shared" si="2"/>
        <v/>
      </c>
    </row>
    <row r="78" ht="14.25" customHeight="1">
      <c r="A78" s="151"/>
      <c r="B78" s="151"/>
      <c r="C78" s="173"/>
      <c r="D78" s="173"/>
      <c r="E78" s="151"/>
      <c r="F78" s="151"/>
      <c r="G78" s="151"/>
      <c r="H78" s="164"/>
      <c r="I78" s="4" t="str">
        <f t="shared" si="1"/>
        <v/>
      </c>
      <c r="J78" s="4" t="str">
        <f t="shared" si="2"/>
        <v/>
      </c>
    </row>
    <row r="79" ht="14.25" customHeight="1">
      <c r="A79" s="151"/>
      <c r="B79" s="151"/>
      <c r="C79" s="173"/>
      <c r="D79" s="173"/>
      <c r="E79" s="151"/>
      <c r="F79" s="151"/>
      <c r="G79" s="151"/>
      <c r="H79" s="164"/>
      <c r="I79" s="4" t="str">
        <f t="shared" si="1"/>
        <v/>
      </c>
      <c r="J79" s="4" t="str">
        <f t="shared" si="2"/>
        <v/>
      </c>
    </row>
    <row r="80" ht="14.25" customHeight="1">
      <c r="A80" s="151"/>
      <c r="B80" s="151"/>
      <c r="C80" s="173"/>
      <c r="D80" s="173"/>
      <c r="E80" s="151"/>
      <c r="F80" s="151"/>
      <c r="G80" s="151"/>
      <c r="H80" s="164"/>
      <c r="I80" s="4" t="str">
        <f t="shared" si="1"/>
        <v/>
      </c>
      <c r="J80" s="4" t="str">
        <f t="shared" si="2"/>
        <v/>
      </c>
    </row>
    <row r="81" ht="14.25" customHeight="1">
      <c r="A81" s="151"/>
      <c r="B81" s="151"/>
      <c r="C81" s="173"/>
      <c r="D81" s="173"/>
      <c r="E81" s="151"/>
      <c r="F81" s="151"/>
      <c r="G81" s="151"/>
      <c r="H81" s="164"/>
      <c r="I81" s="4" t="str">
        <f t="shared" si="1"/>
        <v/>
      </c>
      <c r="J81" s="4" t="str">
        <f t="shared" si="2"/>
        <v/>
      </c>
    </row>
    <row r="82" ht="14.25" customHeight="1">
      <c r="A82" s="151"/>
      <c r="B82" s="151"/>
      <c r="C82" s="173"/>
      <c r="D82" s="173"/>
      <c r="E82" s="151"/>
      <c r="F82" s="151"/>
      <c r="G82" s="151"/>
      <c r="H82" s="164"/>
      <c r="I82" s="4" t="str">
        <f t="shared" si="1"/>
        <v/>
      </c>
      <c r="J82" s="4" t="str">
        <f t="shared" si="2"/>
        <v/>
      </c>
    </row>
    <row r="83" ht="14.25" customHeight="1">
      <c r="A83" s="151"/>
      <c r="B83" s="151"/>
      <c r="C83" s="173"/>
      <c r="D83" s="173"/>
      <c r="E83" s="151"/>
      <c r="F83" s="151"/>
      <c r="G83" s="151"/>
      <c r="H83" s="164"/>
      <c r="I83" s="4" t="str">
        <f t="shared" si="1"/>
        <v/>
      </c>
      <c r="J83" s="4" t="str">
        <f t="shared" si="2"/>
        <v/>
      </c>
    </row>
    <row r="84" ht="14.25" customHeight="1">
      <c r="A84" s="151"/>
      <c r="B84" s="151"/>
      <c r="C84" s="173"/>
      <c r="D84" s="173"/>
      <c r="E84" s="151"/>
      <c r="F84" s="151"/>
      <c r="G84" s="151"/>
      <c r="H84" s="164"/>
      <c r="I84" s="4" t="str">
        <f t="shared" si="1"/>
        <v/>
      </c>
      <c r="J84" s="4" t="str">
        <f t="shared" si="2"/>
        <v/>
      </c>
    </row>
    <row r="85" ht="14.25" customHeight="1">
      <c r="A85" s="151"/>
      <c r="B85" s="151"/>
      <c r="C85" s="173"/>
      <c r="D85" s="173"/>
      <c r="E85" s="151"/>
      <c r="F85" s="151"/>
      <c r="G85" s="151"/>
      <c r="H85" s="164"/>
      <c r="I85" s="4" t="str">
        <f t="shared" si="1"/>
        <v/>
      </c>
      <c r="J85" s="4" t="str">
        <f t="shared" si="2"/>
        <v/>
      </c>
    </row>
    <row r="86" ht="14.25" customHeight="1">
      <c r="A86" s="151"/>
      <c r="B86" s="151"/>
      <c r="C86" s="173"/>
      <c r="D86" s="173"/>
      <c r="E86" s="151"/>
      <c r="F86" s="151"/>
      <c r="G86" s="151"/>
      <c r="H86" s="164"/>
      <c r="I86" s="4" t="str">
        <f t="shared" si="1"/>
        <v/>
      </c>
      <c r="J86" s="4" t="str">
        <f t="shared" si="2"/>
        <v/>
      </c>
    </row>
    <row r="87" ht="14.25" customHeight="1">
      <c r="A87" s="151"/>
      <c r="B87" s="151"/>
      <c r="C87" s="173"/>
      <c r="D87" s="173"/>
      <c r="E87" s="151"/>
      <c r="F87" s="151"/>
      <c r="G87" s="151"/>
      <c r="H87" s="164"/>
      <c r="I87" s="4" t="str">
        <f t="shared" si="1"/>
        <v/>
      </c>
      <c r="J87" s="4" t="str">
        <f t="shared" si="2"/>
        <v/>
      </c>
    </row>
    <row r="88" ht="14.25" customHeight="1">
      <c r="A88" s="151"/>
      <c r="B88" s="151"/>
      <c r="C88" s="173"/>
      <c r="D88" s="173"/>
      <c r="E88" s="151"/>
      <c r="F88" s="151"/>
      <c r="G88" s="151"/>
      <c r="H88" s="164"/>
      <c r="I88" s="4" t="str">
        <f t="shared" si="1"/>
        <v/>
      </c>
      <c r="J88" s="4" t="str">
        <f t="shared" si="2"/>
        <v/>
      </c>
    </row>
    <row r="89" ht="14.25" customHeight="1">
      <c r="A89" s="151"/>
      <c r="B89" s="151"/>
      <c r="C89" s="173"/>
      <c r="D89" s="173"/>
      <c r="E89" s="151"/>
      <c r="F89" s="151"/>
      <c r="G89" s="151"/>
      <c r="H89" s="164"/>
      <c r="I89" s="4" t="str">
        <f t="shared" si="1"/>
        <v/>
      </c>
      <c r="J89" s="4" t="str">
        <f t="shared" si="2"/>
        <v/>
      </c>
    </row>
    <row r="90" ht="14.25" customHeight="1">
      <c r="A90" s="151"/>
      <c r="B90" s="151"/>
      <c r="C90" s="173"/>
      <c r="D90" s="173"/>
      <c r="E90" s="151"/>
      <c r="F90" s="151"/>
      <c r="G90" s="151"/>
      <c r="H90" s="164"/>
      <c r="I90" s="4" t="str">
        <f t="shared" si="1"/>
        <v/>
      </c>
      <c r="J90" s="4" t="str">
        <f t="shared" si="2"/>
        <v/>
      </c>
    </row>
    <row r="91" ht="14.25" customHeight="1">
      <c r="A91" s="151"/>
      <c r="B91" s="151"/>
      <c r="C91" s="173"/>
      <c r="D91" s="173"/>
      <c r="E91" s="151"/>
      <c r="F91" s="151"/>
      <c r="G91" s="151"/>
      <c r="H91" s="164"/>
      <c r="I91" s="4" t="str">
        <f t="shared" si="1"/>
        <v/>
      </c>
      <c r="J91" s="4" t="str">
        <f t="shared" si="2"/>
        <v/>
      </c>
    </row>
    <row r="92" ht="14.25" customHeight="1">
      <c r="A92" s="151"/>
      <c r="B92" s="151"/>
      <c r="C92" s="173"/>
      <c r="D92" s="173"/>
      <c r="E92" s="151"/>
      <c r="F92" s="151"/>
      <c r="G92" s="151"/>
      <c r="H92" s="164"/>
      <c r="I92" s="4" t="str">
        <f t="shared" si="1"/>
        <v/>
      </c>
      <c r="J92" s="4" t="str">
        <f t="shared" si="2"/>
        <v/>
      </c>
    </row>
    <row r="93" ht="14.25" customHeight="1">
      <c r="A93" s="151"/>
      <c r="B93" s="151"/>
      <c r="C93" s="173"/>
      <c r="D93" s="173"/>
      <c r="E93" s="151"/>
      <c r="F93" s="151"/>
      <c r="G93" s="151"/>
      <c r="H93" s="164"/>
      <c r="I93" s="4" t="str">
        <f t="shared" si="1"/>
        <v/>
      </c>
      <c r="J93" s="4" t="str">
        <f t="shared" si="2"/>
        <v/>
      </c>
    </row>
    <row r="94" ht="14.25" customHeight="1">
      <c r="A94" s="151"/>
      <c r="B94" s="151"/>
      <c r="C94" s="173"/>
      <c r="D94" s="173"/>
      <c r="E94" s="151"/>
      <c r="F94" s="151"/>
      <c r="G94" s="151"/>
      <c r="H94" s="164"/>
      <c r="I94" s="4" t="str">
        <f t="shared" si="1"/>
        <v/>
      </c>
      <c r="J94" s="4" t="str">
        <f t="shared" si="2"/>
        <v/>
      </c>
    </row>
    <row r="95" ht="14.25" customHeight="1">
      <c r="A95" s="151"/>
      <c r="B95" s="151"/>
      <c r="C95" s="173"/>
      <c r="D95" s="173"/>
      <c r="E95" s="151"/>
      <c r="F95" s="151"/>
      <c r="G95" s="151"/>
      <c r="H95" s="164"/>
      <c r="I95" s="4" t="str">
        <f t="shared" si="1"/>
        <v/>
      </c>
      <c r="J95" s="4" t="str">
        <f t="shared" si="2"/>
        <v/>
      </c>
    </row>
    <row r="96" ht="14.25" customHeight="1">
      <c r="A96" s="151"/>
      <c r="B96" s="151"/>
      <c r="C96" s="173"/>
      <c r="D96" s="173"/>
      <c r="E96" s="151"/>
      <c r="F96" s="151"/>
      <c r="G96" s="151"/>
      <c r="H96" s="164"/>
      <c r="I96" s="4" t="str">
        <f t="shared" si="1"/>
        <v/>
      </c>
      <c r="J96" s="4" t="str">
        <f t="shared" si="2"/>
        <v/>
      </c>
    </row>
    <row r="97" ht="14.25" customHeight="1">
      <c r="A97" s="151"/>
      <c r="B97" s="151"/>
      <c r="C97" s="173"/>
      <c r="D97" s="173"/>
      <c r="E97" s="151"/>
      <c r="F97" s="151"/>
      <c r="G97" s="151"/>
      <c r="H97" s="164"/>
      <c r="I97" s="4" t="str">
        <f t="shared" si="1"/>
        <v/>
      </c>
      <c r="J97" s="4" t="str">
        <f t="shared" si="2"/>
        <v/>
      </c>
    </row>
    <row r="98" ht="14.25" customHeight="1">
      <c r="A98" s="151"/>
      <c r="B98" s="151"/>
      <c r="C98" s="173"/>
      <c r="D98" s="173"/>
      <c r="E98" s="151"/>
      <c r="F98" s="151"/>
      <c r="G98" s="151"/>
      <c r="H98" s="164"/>
      <c r="I98" s="4" t="str">
        <f t="shared" si="1"/>
        <v/>
      </c>
      <c r="J98" s="4" t="str">
        <f t="shared" si="2"/>
        <v/>
      </c>
    </row>
    <row r="99" ht="14.25" customHeight="1">
      <c r="A99" s="151"/>
      <c r="B99" s="151"/>
      <c r="C99" s="173"/>
      <c r="D99" s="173"/>
      <c r="E99" s="151"/>
      <c r="F99" s="151"/>
      <c r="G99" s="151"/>
      <c r="H99" s="164"/>
      <c r="I99" s="4" t="str">
        <f t="shared" si="1"/>
        <v/>
      </c>
      <c r="J99" s="4" t="str">
        <f t="shared" si="2"/>
        <v/>
      </c>
    </row>
    <row r="100" ht="14.25" customHeight="1">
      <c r="A100" s="151"/>
      <c r="B100" s="151"/>
      <c r="C100" s="173"/>
      <c r="D100" s="173"/>
      <c r="E100" s="151"/>
      <c r="F100" s="151"/>
      <c r="G100" s="151"/>
      <c r="H100" s="164"/>
      <c r="I100" s="4" t="str">
        <f t="shared" si="1"/>
        <v/>
      </c>
      <c r="J100" s="4" t="str">
        <f t="shared" si="2"/>
        <v/>
      </c>
    </row>
    <row r="101" ht="14.25" customHeight="1">
      <c r="A101" s="151"/>
      <c r="B101" s="151"/>
      <c r="C101" s="173"/>
      <c r="D101" s="173"/>
      <c r="E101" s="151"/>
      <c r="F101" s="151"/>
      <c r="G101" s="151"/>
      <c r="H101" s="164"/>
      <c r="I101" s="4" t="str">
        <f t="shared" si="1"/>
        <v/>
      </c>
      <c r="J101" s="4" t="str">
        <f t="shared" si="2"/>
        <v/>
      </c>
    </row>
    <row r="102" ht="14.25" customHeight="1">
      <c r="A102" s="151"/>
      <c r="B102" s="151"/>
      <c r="C102" s="173"/>
      <c r="D102" s="173"/>
      <c r="E102" s="151"/>
      <c r="F102" s="151"/>
      <c r="G102" s="151"/>
      <c r="H102" s="164"/>
      <c r="I102" s="4" t="str">
        <f t="shared" si="1"/>
        <v/>
      </c>
      <c r="J102" s="4" t="str">
        <f t="shared" si="2"/>
        <v/>
      </c>
    </row>
    <row r="103" ht="14.25" customHeight="1">
      <c r="A103" s="151"/>
      <c r="B103" s="151"/>
      <c r="C103" s="173"/>
      <c r="D103" s="173"/>
      <c r="E103" s="151"/>
      <c r="F103" s="151"/>
      <c r="G103" s="151"/>
      <c r="H103" s="164"/>
      <c r="I103" s="4" t="str">
        <f t="shared" si="1"/>
        <v/>
      </c>
      <c r="J103" s="4" t="str">
        <f t="shared" si="2"/>
        <v/>
      </c>
    </row>
    <row r="104" ht="14.25" customHeight="1">
      <c r="A104" s="151"/>
      <c r="B104" s="151"/>
      <c r="C104" s="173"/>
      <c r="D104" s="173"/>
      <c r="E104" s="151"/>
      <c r="F104" s="151"/>
      <c r="G104" s="151"/>
      <c r="H104" s="164"/>
      <c r="I104" s="4" t="str">
        <f t="shared" si="1"/>
        <v/>
      </c>
      <c r="J104" s="4" t="str">
        <f t="shared" si="2"/>
        <v/>
      </c>
    </row>
    <row r="105" ht="14.25" customHeight="1">
      <c r="A105" s="151"/>
      <c r="B105" s="151"/>
      <c r="C105" s="173"/>
      <c r="D105" s="173"/>
      <c r="E105" s="151"/>
      <c r="F105" s="151"/>
      <c r="G105" s="151"/>
      <c r="H105" s="164"/>
      <c r="I105" s="4" t="str">
        <f t="shared" si="1"/>
        <v/>
      </c>
      <c r="J105" s="4" t="str">
        <f t="shared" si="2"/>
        <v/>
      </c>
    </row>
    <row r="106" ht="14.25" customHeight="1">
      <c r="A106" s="151"/>
      <c r="B106" s="151"/>
      <c r="C106" s="173"/>
      <c r="D106" s="173"/>
      <c r="E106" s="151"/>
      <c r="F106" s="151"/>
      <c r="G106" s="151"/>
      <c r="H106" s="164"/>
      <c r="I106" s="4" t="str">
        <f t="shared" si="1"/>
        <v/>
      </c>
      <c r="J106" s="4" t="str">
        <f t="shared" si="2"/>
        <v/>
      </c>
    </row>
    <row r="107" ht="14.25" customHeight="1">
      <c r="A107" s="151"/>
      <c r="B107" s="151"/>
      <c r="C107" s="173"/>
      <c r="D107" s="173"/>
      <c r="E107" s="151"/>
      <c r="F107" s="151"/>
      <c r="G107" s="151"/>
      <c r="H107" s="164"/>
      <c r="I107" s="4" t="str">
        <f t="shared" si="1"/>
        <v/>
      </c>
      <c r="J107" s="4" t="str">
        <f t="shared" si="2"/>
        <v/>
      </c>
    </row>
    <row r="108" ht="14.25" customHeight="1">
      <c r="A108" s="151"/>
      <c r="B108" s="151"/>
      <c r="C108" s="173"/>
      <c r="D108" s="173"/>
      <c r="E108" s="151"/>
      <c r="F108" s="151"/>
      <c r="G108" s="151"/>
      <c r="H108" s="164"/>
      <c r="I108" s="4" t="str">
        <f t="shared" si="1"/>
        <v/>
      </c>
      <c r="J108" s="4" t="str">
        <f t="shared" si="2"/>
        <v/>
      </c>
    </row>
    <row r="109" ht="14.25" customHeight="1">
      <c r="A109" s="151"/>
      <c r="B109" s="151"/>
      <c r="C109" s="173"/>
      <c r="D109" s="173"/>
      <c r="E109" s="151"/>
      <c r="F109" s="151"/>
      <c r="G109" s="151"/>
      <c r="H109" s="164"/>
      <c r="I109" s="4" t="str">
        <f t="shared" si="1"/>
        <v/>
      </c>
      <c r="J109" s="4" t="str">
        <f t="shared" si="2"/>
        <v/>
      </c>
    </row>
    <row r="110" ht="14.25" customHeight="1">
      <c r="A110" s="151"/>
      <c r="B110" s="151"/>
      <c r="C110" s="173"/>
      <c r="D110" s="173"/>
      <c r="E110" s="151"/>
      <c r="F110" s="151"/>
      <c r="G110" s="151"/>
      <c r="H110" s="164"/>
      <c r="I110" s="4" t="str">
        <f t="shared" si="1"/>
        <v/>
      </c>
      <c r="J110" s="4" t="str">
        <f t="shared" si="2"/>
        <v/>
      </c>
    </row>
    <row r="111" ht="14.25" customHeight="1">
      <c r="A111" s="151"/>
      <c r="B111" s="151"/>
      <c r="C111" s="173"/>
      <c r="D111" s="173"/>
      <c r="E111" s="151"/>
      <c r="F111" s="151"/>
      <c r="G111" s="151"/>
      <c r="H111" s="164"/>
      <c r="I111" s="4" t="str">
        <f t="shared" si="1"/>
        <v/>
      </c>
      <c r="J111" s="4" t="str">
        <f t="shared" si="2"/>
        <v/>
      </c>
    </row>
    <row r="112" ht="14.25" customHeight="1">
      <c r="A112" s="151"/>
      <c r="B112" s="151"/>
      <c r="C112" s="173"/>
      <c r="D112" s="173"/>
      <c r="E112" s="151"/>
      <c r="F112" s="151"/>
      <c r="G112" s="151"/>
      <c r="H112" s="164"/>
      <c r="I112" s="4" t="str">
        <f t="shared" si="1"/>
        <v/>
      </c>
      <c r="J112" s="4" t="str">
        <f t="shared" si="2"/>
        <v/>
      </c>
    </row>
    <row r="113" ht="14.25" customHeight="1">
      <c r="A113" s="151"/>
      <c r="B113" s="151"/>
      <c r="C113" s="173"/>
      <c r="D113" s="173"/>
      <c r="E113" s="151"/>
      <c r="F113" s="151"/>
      <c r="G113" s="151"/>
      <c r="H113" s="164"/>
      <c r="I113" s="4" t="str">
        <f t="shared" si="1"/>
        <v/>
      </c>
      <c r="J113" s="4" t="str">
        <f t="shared" si="2"/>
        <v/>
      </c>
    </row>
    <row r="114" ht="14.25" customHeight="1">
      <c r="A114" s="151"/>
      <c r="B114" s="151"/>
      <c r="C114" s="173"/>
      <c r="D114" s="173"/>
      <c r="E114" s="151"/>
      <c r="F114" s="151"/>
      <c r="G114" s="151"/>
      <c r="H114" s="164"/>
      <c r="I114" s="4" t="str">
        <f t="shared" si="1"/>
        <v/>
      </c>
      <c r="J114" s="4" t="str">
        <f t="shared" si="2"/>
        <v/>
      </c>
    </row>
    <row r="115" ht="14.25" customHeight="1">
      <c r="A115" s="151"/>
      <c r="B115" s="151"/>
      <c r="C115" s="173"/>
      <c r="D115" s="173"/>
      <c r="E115" s="151"/>
      <c r="F115" s="151"/>
      <c r="G115" s="151"/>
      <c r="H115" s="164"/>
      <c r="I115" s="4" t="str">
        <f t="shared" si="1"/>
        <v/>
      </c>
      <c r="J115" s="4" t="str">
        <f t="shared" si="2"/>
        <v/>
      </c>
    </row>
    <row r="116" ht="14.25" customHeight="1">
      <c r="A116" s="151"/>
      <c r="B116" s="151"/>
      <c r="C116" s="173"/>
      <c r="D116" s="173"/>
      <c r="E116" s="151"/>
      <c r="F116" s="151"/>
      <c r="G116" s="151"/>
      <c r="H116" s="164"/>
      <c r="I116" s="4" t="str">
        <f t="shared" si="1"/>
        <v/>
      </c>
      <c r="J116" s="4" t="str">
        <f t="shared" si="2"/>
        <v/>
      </c>
    </row>
    <row r="117" ht="14.25" customHeight="1">
      <c r="A117" s="151"/>
      <c r="B117" s="151"/>
      <c r="C117" s="173"/>
      <c r="D117" s="173"/>
      <c r="E117" s="151"/>
      <c r="F117" s="151"/>
      <c r="G117" s="151"/>
      <c r="H117" s="164"/>
      <c r="I117" s="4" t="str">
        <f t="shared" si="1"/>
        <v/>
      </c>
      <c r="J117" s="4" t="str">
        <f t="shared" si="2"/>
        <v/>
      </c>
    </row>
    <row r="118" ht="14.25" customHeight="1">
      <c r="A118" s="151"/>
      <c r="B118" s="151"/>
      <c r="C118" s="173"/>
      <c r="D118" s="173"/>
      <c r="E118" s="151"/>
      <c r="F118" s="151"/>
      <c r="G118" s="151"/>
      <c r="H118" s="164"/>
      <c r="I118" s="4" t="str">
        <f t="shared" si="1"/>
        <v/>
      </c>
      <c r="J118" s="4" t="str">
        <f t="shared" si="2"/>
        <v/>
      </c>
    </row>
    <row r="119" ht="14.25" customHeight="1">
      <c r="A119" s="151"/>
      <c r="B119" s="151"/>
      <c r="C119" s="173"/>
      <c r="D119" s="173"/>
      <c r="E119" s="151"/>
      <c r="F119" s="151"/>
      <c r="G119" s="151"/>
      <c r="H119" s="164"/>
      <c r="I119" s="4" t="str">
        <f t="shared" si="1"/>
        <v/>
      </c>
      <c r="J119" s="4" t="str">
        <f t="shared" si="2"/>
        <v/>
      </c>
    </row>
    <row r="120" ht="14.25" customHeight="1">
      <c r="A120" s="151"/>
      <c r="B120" s="151"/>
      <c r="C120" s="173"/>
      <c r="D120" s="173"/>
      <c r="E120" s="151"/>
      <c r="F120" s="151"/>
      <c r="G120" s="151"/>
      <c r="H120" s="164"/>
      <c r="I120" s="4" t="str">
        <f t="shared" si="1"/>
        <v/>
      </c>
      <c r="J120" s="4" t="str">
        <f t="shared" si="2"/>
        <v/>
      </c>
    </row>
    <row r="121" ht="14.25" customHeight="1">
      <c r="A121" s="151"/>
      <c r="B121" s="151"/>
      <c r="C121" s="173"/>
      <c r="D121" s="173"/>
      <c r="E121" s="151"/>
      <c r="F121" s="151"/>
      <c r="G121" s="151"/>
      <c r="H121" s="164"/>
      <c r="I121" s="4" t="str">
        <f t="shared" si="1"/>
        <v/>
      </c>
      <c r="J121" s="4" t="str">
        <f t="shared" si="2"/>
        <v/>
      </c>
    </row>
    <row r="122" ht="14.25" customHeight="1">
      <c r="A122" s="151"/>
      <c r="B122" s="151"/>
      <c r="C122" s="173"/>
      <c r="D122" s="173"/>
      <c r="E122" s="151"/>
      <c r="F122" s="151"/>
      <c r="G122" s="151"/>
      <c r="H122" s="164"/>
      <c r="I122" s="4" t="str">
        <f t="shared" si="1"/>
        <v/>
      </c>
      <c r="J122" s="4" t="str">
        <f t="shared" si="2"/>
        <v/>
      </c>
    </row>
    <row r="123" ht="14.25" customHeight="1">
      <c r="A123" s="151"/>
      <c r="B123" s="151"/>
      <c r="C123" s="173"/>
      <c r="D123" s="173"/>
      <c r="E123" s="151"/>
      <c r="F123" s="151"/>
      <c r="G123" s="151"/>
      <c r="H123" s="164"/>
      <c r="I123" s="4" t="str">
        <f t="shared" si="1"/>
        <v/>
      </c>
      <c r="J123" s="4" t="str">
        <f t="shared" si="2"/>
        <v/>
      </c>
    </row>
    <row r="124" ht="14.25" customHeight="1">
      <c r="A124" s="151"/>
      <c r="B124" s="151"/>
      <c r="C124" s="173"/>
      <c r="D124" s="173"/>
      <c r="E124" s="151"/>
      <c r="F124" s="151"/>
      <c r="G124" s="151"/>
      <c r="H124" s="164"/>
      <c r="I124" s="4" t="str">
        <f t="shared" si="1"/>
        <v/>
      </c>
      <c r="J124" s="4" t="str">
        <f t="shared" si="2"/>
        <v/>
      </c>
    </row>
    <row r="125" ht="14.25" customHeight="1">
      <c r="A125" s="151"/>
      <c r="B125" s="151"/>
      <c r="C125" s="173"/>
      <c r="D125" s="173"/>
      <c r="E125" s="151"/>
      <c r="F125" s="151"/>
      <c r="G125" s="151"/>
      <c r="H125" s="164"/>
      <c r="I125" s="4" t="str">
        <f t="shared" si="1"/>
        <v/>
      </c>
      <c r="J125" s="4" t="str">
        <f t="shared" si="2"/>
        <v/>
      </c>
    </row>
    <row r="126" ht="14.25" customHeight="1">
      <c r="A126" s="151"/>
      <c r="B126" s="151"/>
      <c r="C126" s="173"/>
      <c r="D126" s="173"/>
      <c r="E126" s="151"/>
      <c r="F126" s="151"/>
      <c r="G126" s="151"/>
      <c r="H126" s="164"/>
      <c r="I126" s="4" t="str">
        <f t="shared" si="1"/>
        <v/>
      </c>
      <c r="J126" s="4" t="str">
        <f t="shared" si="2"/>
        <v/>
      </c>
    </row>
    <row r="127" ht="14.25" customHeight="1">
      <c r="A127" s="151"/>
      <c r="B127" s="151"/>
      <c r="C127" s="173"/>
      <c r="D127" s="173"/>
      <c r="E127" s="151"/>
      <c r="F127" s="151"/>
      <c r="G127" s="151"/>
      <c r="H127" s="164"/>
      <c r="I127" s="4" t="str">
        <f t="shared" si="1"/>
        <v/>
      </c>
      <c r="J127" s="4" t="str">
        <f t="shared" si="2"/>
        <v/>
      </c>
    </row>
    <row r="128" ht="14.25" customHeight="1">
      <c r="A128" s="151"/>
      <c r="B128" s="151"/>
      <c r="C128" s="173"/>
      <c r="D128" s="173"/>
      <c r="E128" s="151"/>
      <c r="F128" s="151"/>
      <c r="G128" s="151"/>
      <c r="H128" s="164"/>
      <c r="I128" s="4" t="str">
        <f t="shared" si="1"/>
        <v/>
      </c>
      <c r="J128" s="4" t="str">
        <f t="shared" si="2"/>
        <v/>
      </c>
    </row>
    <row r="129" ht="14.25" customHeight="1">
      <c r="A129" s="151"/>
      <c r="B129" s="151"/>
      <c r="C129" s="173"/>
      <c r="D129" s="173"/>
      <c r="E129" s="151"/>
      <c r="F129" s="151"/>
      <c r="G129" s="151"/>
      <c r="H129" s="164"/>
      <c r="I129" s="4" t="str">
        <f t="shared" si="1"/>
        <v/>
      </c>
      <c r="J129" s="4" t="str">
        <f t="shared" si="2"/>
        <v/>
      </c>
    </row>
    <row r="130" ht="14.25" customHeight="1">
      <c r="A130" s="151"/>
      <c r="B130" s="151"/>
      <c r="C130" s="173"/>
      <c r="D130" s="173"/>
      <c r="E130" s="151"/>
      <c r="F130" s="151"/>
      <c r="G130" s="151"/>
      <c r="H130" s="164"/>
      <c r="I130" s="4" t="str">
        <f t="shared" si="1"/>
        <v/>
      </c>
      <c r="J130" s="4" t="str">
        <f t="shared" si="2"/>
        <v/>
      </c>
    </row>
    <row r="131" ht="14.25" customHeight="1">
      <c r="A131" s="151"/>
      <c r="B131" s="151"/>
      <c r="C131" s="173"/>
      <c r="D131" s="173"/>
      <c r="E131" s="151"/>
      <c r="F131" s="151"/>
      <c r="G131" s="151"/>
      <c r="H131" s="164"/>
      <c r="I131" s="4" t="str">
        <f t="shared" si="1"/>
        <v/>
      </c>
      <c r="J131" s="4" t="str">
        <f t="shared" si="2"/>
        <v/>
      </c>
    </row>
    <row r="132" ht="14.25" customHeight="1">
      <c r="A132" s="151"/>
      <c r="B132" s="151"/>
      <c r="C132" s="173"/>
      <c r="D132" s="173"/>
      <c r="E132" s="151"/>
      <c r="F132" s="151"/>
      <c r="G132" s="151"/>
      <c r="H132" s="164"/>
      <c r="I132" s="4" t="str">
        <f t="shared" si="1"/>
        <v/>
      </c>
      <c r="J132" s="4" t="str">
        <f t="shared" si="2"/>
        <v/>
      </c>
    </row>
    <row r="133" ht="14.25" customHeight="1">
      <c r="A133" s="151"/>
      <c r="B133" s="151"/>
      <c r="C133" s="173"/>
      <c r="D133" s="173"/>
      <c r="E133" s="151"/>
      <c r="F133" s="151"/>
      <c r="G133" s="151"/>
      <c r="H133" s="164"/>
      <c r="I133" s="4" t="str">
        <f t="shared" si="1"/>
        <v/>
      </c>
      <c r="J133" s="4" t="str">
        <f t="shared" si="2"/>
        <v/>
      </c>
    </row>
    <row r="134" ht="14.25" customHeight="1">
      <c r="A134" s="151"/>
      <c r="B134" s="151"/>
      <c r="C134" s="173"/>
      <c r="D134" s="173"/>
      <c r="E134" s="151"/>
      <c r="F134" s="151"/>
      <c r="G134" s="151"/>
      <c r="H134" s="164"/>
      <c r="I134" s="4" t="str">
        <f t="shared" si="1"/>
        <v/>
      </c>
      <c r="J134" s="4" t="str">
        <f t="shared" si="2"/>
        <v/>
      </c>
    </row>
    <row r="135" ht="14.25" customHeight="1">
      <c r="A135" s="151"/>
      <c r="B135" s="151"/>
      <c r="C135" s="173"/>
      <c r="D135" s="173"/>
      <c r="E135" s="151"/>
      <c r="F135" s="151"/>
      <c r="G135" s="151"/>
      <c r="H135" s="164"/>
      <c r="I135" s="4" t="str">
        <f t="shared" si="1"/>
        <v/>
      </c>
      <c r="J135" s="4" t="str">
        <f t="shared" si="2"/>
        <v/>
      </c>
    </row>
    <row r="136" ht="14.25" customHeight="1">
      <c r="A136" s="151"/>
      <c r="B136" s="151"/>
      <c r="C136" s="173"/>
      <c r="D136" s="173"/>
      <c r="E136" s="151"/>
      <c r="F136" s="151"/>
      <c r="G136" s="151"/>
      <c r="H136" s="164"/>
      <c r="I136" s="4" t="str">
        <f t="shared" si="1"/>
        <v/>
      </c>
      <c r="J136" s="4" t="str">
        <f t="shared" si="2"/>
        <v/>
      </c>
    </row>
    <row r="137" ht="14.25" customHeight="1">
      <c r="A137" s="151"/>
      <c r="B137" s="151"/>
      <c r="C137" s="173"/>
      <c r="D137" s="173"/>
      <c r="E137" s="151"/>
      <c r="F137" s="151"/>
      <c r="G137" s="151"/>
      <c r="H137" s="164"/>
      <c r="I137" s="4" t="str">
        <f t="shared" si="1"/>
        <v/>
      </c>
      <c r="J137" s="4" t="str">
        <f t="shared" si="2"/>
        <v/>
      </c>
    </row>
    <row r="138" ht="14.25" customHeight="1">
      <c r="A138" s="151"/>
      <c r="B138" s="151"/>
      <c r="C138" s="173"/>
      <c r="D138" s="173"/>
      <c r="E138" s="151"/>
      <c r="F138" s="151"/>
      <c r="G138" s="151"/>
      <c r="H138" s="164"/>
      <c r="I138" s="4" t="str">
        <f t="shared" si="1"/>
        <v/>
      </c>
      <c r="J138" s="4" t="str">
        <f t="shared" si="2"/>
        <v/>
      </c>
    </row>
    <row r="139" ht="14.25" customHeight="1">
      <c r="A139" s="151"/>
      <c r="B139" s="151"/>
      <c r="C139" s="173"/>
      <c r="D139" s="173"/>
      <c r="E139" s="151"/>
      <c r="F139" s="151"/>
      <c r="G139" s="151"/>
      <c r="H139" s="164"/>
      <c r="I139" s="4" t="str">
        <f t="shared" si="1"/>
        <v/>
      </c>
      <c r="J139" s="4" t="str">
        <f t="shared" si="2"/>
        <v/>
      </c>
    </row>
    <row r="140" ht="14.25" customHeight="1">
      <c r="A140" s="151"/>
      <c r="B140" s="151"/>
      <c r="C140" s="173"/>
      <c r="D140" s="173"/>
      <c r="E140" s="151"/>
      <c r="F140" s="151"/>
      <c r="G140" s="151"/>
      <c r="H140" s="164"/>
      <c r="I140" s="4" t="str">
        <f t="shared" si="1"/>
        <v/>
      </c>
      <c r="J140" s="4" t="str">
        <f t="shared" si="2"/>
        <v/>
      </c>
    </row>
    <row r="141" ht="14.25" customHeight="1">
      <c r="A141" s="151"/>
      <c r="B141" s="151"/>
      <c r="C141" s="173"/>
      <c r="D141" s="173"/>
      <c r="E141" s="151"/>
      <c r="F141" s="151"/>
      <c r="G141" s="151"/>
      <c r="H141" s="164"/>
      <c r="I141" s="4" t="str">
        <f t="shared" si="1"/>
        <v/>
      </c>
      <c r="J141" s="4" t="str">
        <f t="shared" si="2"/>
        <v/>
      </c>
    </row>
    <row r="142" ht="14.25" customHeight="1">
      <c r="A142" s="151"/>
      <c r="B142" s="151"/>
      <c r="C142" s="173"/>
      <c r="D142" s="173"/>
      <c r="E142" s="151"/>
      <c r="F142" s="151"/>
      <c r="G142" s="151"/>
      <c r="H142" s="164"/>
      <c r="I142" s="4" t="str">
        <f t="shared" si="1"/>
        <v/>
      </c>
      <c r="J142" s="4" t="str">
        <f t="shared" si="2"/>
        <v/>
      </c>
    </row>
    <row r="143" ht="14.25" customHeight="1">
      <c r="A143" s="151"/>
      <c r="B143" s="151"/>
      <c r="C143" s="173"/>
      <c r="D143" s="173"/>
      <c r="E143" s="151"/>
      <c r="F143" s="151"/>
      <c r="G143" s="151"/>
      <c r="H143" s="164"/>
      <c r="I143" s="4" t="str">
        <f t="shared" si="1"/>
        <v/>
      </c>
      <c r="J143" s="4" t="str">
        <f t="shared" si="2"/>
        <v/>
      </c>
    </row>
    <row r="144" ht="14.25" customHeight="1">
      <c r="A144" s="151"/>
      <c r="B144" s="151"/>
      <c r="C144" s="173"/>
      <c r="D144" s="173"/>
      <c r="E144" s="151"/>
      <c r="F144" s="151"/>
      <c r="G144" s="151"/>
      <c r="H144" s="164"/>
      <c r="I144" s="4" t="str">
        <f t="shared" si="1"/>
        <v/>
      </c>
      <c r="J144" s="4" t="str">
        <f t="shared" si="2"/>
        <v/>
      </c>
    </row>
    <row r="145" ht="14.25" customHeight="1">
      <c r="A145" s="151"/>
      <c r="B145" s="151"/>
      <c r="C145" s="173"/>
      <c r="D145" s="173"/>
      <c r="E145" s="151"/>
      <c r="F145" s="151"/>
      <c r="G145" s="151"/>
      <c r="H145" s="164"/>
      <c r="I145" s="4" t="str">
        <f t="shared" si="1"/>
        <v/>
      </c>
      <c r="J145" s="4" t="str">
        <f t="shared" si="2"/>
        <v/>
      </c>
    </row>
    <row r="146" ht="14.25" customHeight="1">
      <c r="A146" s="151"/>
      <c r="B146" s="151"/>
      <c r="C146" s="173"/>
      <c r="D146" s="173"/>
      <c r="E146" s="151"/>
      <c r="F146" s="151"/>
      <c r="G146" s="151"/>
      <c r="H146" s="164"/>
      <c r="I146" s="4" t="str">
        <f t="shared" si="1"/>
        <v/>
      </c>
      <c r="J146" s="4" t="str">
        <f t="shared" si="2"/>
        <v/>
      </c>
    </row>
    <row r="147" ht="14.25" customHeight="1">
      <c r="A147" s="151"/>
      <c r="B147" s="151"/>
      <c r="C147" s="173"/>
      <c r="D147" s="173"/>
      <c r="E147" s="151"/>
      <c r="F147" s="151"/>
      <c r="G147" s="151"/>
      <c r="H147" s="164"/>
      <c r="I147" s="4" t="str">
        <f t="shared" si="1"/>
        <v/>
      </c>
      <c r="J147" s="4" t="str">
        <f t="shared" si="2"/>
        <v/>
      </c>
    </row>
    <row r="148" ht="14.25" customHeight="1">
      <c r="A148" s="151"/>
      <c r="B148" s="151"/>
      <c r="C148" s="173"/>
      <c r="D148" s="173"/>
      <c r="E148" s="151"/>
      <c r="F148" s="151"/>
      <c r="G148" s="151"/>
      <c r="H148" s="164"/>
      <c r="I148" s="4" t="str">
        <f t="shared" si="1"/>
        <v/>
      </c>
      <c r="J148" s="4" t="str">
        <f t="shared" si="2"/>
        <v/>
      </c>
    </row>
    <row r="149" ht="14.25" customHeight="1">
      <c r="A149" s="151"/>
      <c r="B149" s="151"/>
      <c r="C149" s="173"/>
      <c r="D149" s="173"/>
      <c r="E149" s="151"/>
      <c r="F149" s="151"/>
      <c r="G149" s="151"/>
      <c r="H149" s="164"/>
      <c r="I149" s="4" t="str">
        <f t="shared" si="1"/>
        <v/>
      </c>
      <c r="J149" s="4" t="str">
        <f t="shared" si="2"/>
        <v/>
      </c>
    </row>
    <row r="150" ht="14.25" customHeight="1">
      <c r="A150" s="151"/>
      <c r="B150" s="151"/>
      <c r="C150" s="173"/>
      <c r="D150" s="173"/>
      <c r="E150" s="151"/>
      <c r="F150" s="151"/>
      <c r="G150" s="151"/>
      <c r="H150" s="164"/>
      <c r="I150" s="4" t="str">
        <f t="shared" si="1"/>
        <v/>
      </c>
      <c r="J150" s="4" t="str">
        <f t="shared" si="2"/>
        <v/>
      </c>
    </row>
    <row r="151" ht="14.25" customHeight="1">
      <c r="A151" s="151"/>
      <c r="B151" s="151"/>
      <c r="C151" s="173"/>
      <c r="D151" s="173"/>
      <c r="E151" s="151"/>
      <c r="F151" s="151"/>
      <c r="G151" s="151"/>
      <c r="H151" s="164"/>
      <c r="I151" s="4" t="str">
        <f t="shared" si="1"/>
        <v/>
      </c>
      <c r="J151" s="4" t="str">
        <f t="shared" si="2"/>
        <v/>
      </c>
    </row>
    <row r="152" ht="14.25" customHeight="1">
      <c r="A152" s="151"/>
      <c r="B152" s="151"/>
      <c r="C152" s="173"/>
      <c r="D152" s="173"/>
      <c r="E152" s="151"/>
      <c r="F152" s="151"/>
      <c r="G152" s="151"/>
      <c r="H152" s="164"/>
      <c r="I152" s="4" t="str">
        <f t="shared" si="1"/>
        <v/>
      </c>
      <c r="J152" s="4" t="str">
        <f t="shared" si="2"/>
        <v/>
      </c>
    </row>
    <row r="153" ht="14.25" customHeight="1">
      <c r="A153" s="151"/>
      <c r="B153" s="151"/>
      <c r="C153" s="173"/>
      <c r="D153" s="173"/>
      <c r="E153" s="151"/>
      <c r="F153" s="151"/>
      <c r="G153" s="151"/>
      <c r="H153" s="164"/>
      <c r="I153" s="4" t="str">
        <f t="shared" si="1"/>
        <v/>
      </c>
      <c r="J153" s="4" t="str">
        <f t="shared" si="2"/>
        <v/>
      </c>
    </row>
    <row r="154" ht="14.25" customHeight="1">
      <c r="A154" s="151"/>
      <c r="B154" s="151"/>
      <c r="C154" s="173"/>
      <c r="D154" s="173"/>
      <c r="E154" s="151"/>
      <c r="F154" s="151"/>
      <c r="G154" s="151"/>
      <c r="H154" s="164"/>
      <c r="I154" s="4" t="str">
        <f t="shared" si="1"/>
        <v/>
      </c>
      <c r="J154" s="4" t="str">
        <f t="shared" si="2"/>
        <v/>
      </c>
    </row>
    <row r="155" ht="14.25" customHeight="1">
      <c r="A155" s="151"/>
      <c r="B155" s="151"/>
      <c r="C155" s="173"/>
      <c r="D155" s="173"/>
      <c r="E155" s="151"/>
      <c r="F155" s="151"/>
      <c r="G155" s="151"/>
      <c r="H155" s="164"/>
      <c r="I155" s="4" t="str">
        <f t="shared" si="1"/>
        <v/>
      </c>
      <c r="J155" s="4" t="str">
        <f t="shared" si="2"/>
        <v/>
      </c>
    </row>
    <row r="156" ht="14.25" customHeight="1">
      <c r="A156" s="151"/>
      <c r="B156" s="151"/>
      <c r="C156" s="173"/>
      <c r="D156" s="173"/>
      <c r="E156" s="151"/>
      <c r="F156" s="151"/>
      <c r="G156" s="151"/>
      <c r="H156" s="164"/>
      <c r="I156" s="4" t="str">
        <f t="shared" si="1"/>
        <v/>
      </c>
      <c r="J156" s="4" t="str">
        <f t="shared" si="2"/>
        <v/>
      </c>
    </row>
    <row r="157" ht="14.25" customHeight="1">
      <c r="A157" s="151"/>
      <c r="B157" s="151"/>
      <c r="C157" s="173"/>
      <c r="D157" s="173"/>
      <c r="E157" s="151"/>
      <c r="F157" s="151"/>
      <c r="G157" s="151"/>
      <c r="H157" s="164"/>
      <c r="I157" s="4" t="str">
        <f t="shared" si="1"/>
        <v/>
      </c>
      <c r="J157" s="4" t="str">
        <f t="shared" si="2"/>
        <v/>
      </c>
    </row>
    <row r="158" ht="14.25" customHeight="1">
      <c r="A158" s="151"/>
      <c r="B158" s="151"/>
      <c r="C158" s="173"/>
      <c r="D158" s="173"/>
      <c r="E158" s="151"/>
      <c r="F158" s="151"/>
      <c r="G158" s="151"/>
      <c r="H158" s="164"/>
      <c r="I158" s="4" t="str">
        <f t="shared" si="1"/>
        <v/>
      </c>
      <c r="J158" s="4" t="str">
        <f t="shared" si="2"/>
        <v/>
      </c>
    </row>
    <row r="159" ht="14.25" customHeight="1">
      <c r="A159" s="151"/>
      <c r="B159" s="151"/>
      <c r="C159" s="173"/>
      <c r="D159" s="173"/>
      <c r="E159" s="151"/>
      <c r="F159" s="151"/>
      <c r="G159" s="151"/>
      <c r="H159" s="164"/>
      <c r="I159" s="4" t="str">
        <f t="shared" si="1"/>
        <v/>
      </c>
      <c r="J159" s="4" t="str">
        <f t="shared" si="2"/>
        <v/>
      </c>
    </row>
    <row r="160" ht="14.25" customHeight="1">
      <c r="A160" s="151"/>
      <c r="B160" s="151"/>
      <c r="C160" s="173"/>
      <c r="D160" s="173"/>
      <c r="E160" s="151"/>
      <c r="F160" s="151"/>
      <c r="G160" s="151"/>
      <c r="H160" s="164"/>
      <c r="I160" s="4" t="str">
        <f t="shared" si="1"/>
        <v/>
      </c>
      <c r="J160" s="4" t="str">
        <f t="shared" si="2"/>
        <v/>
      </c>
    </row>
    <row r="161" ht="14.25" customHeight="1">
      <c r="A161" s="151"/>
      <c r="B161" s="151"/>
      <c r="C161" s="173"/>
      <c r="D161" s="173"/>
      <c r="E161" s="151"/>
      <c r="F161" s="151"/>
      <c r="G161" s="151"/>
      <c r="H161" s="164"/>
      <c r="I161" s="4" t="str">
        <f t="shared" si="1"/>
        <v/>
      </c>
      <c r="J161" s="4" t="str">
        <f t="shared" si="2"/>
        <v/>
      </c>
    </row>
    <row r="162" ht="14.25" customHeight="1">
      <c r="A162" s="151"/>
      <c r="B162" s="151"/>
      <c r="C162" s="173"/>
      <c r="D162" s="173"/>
      <c r="E162" s="151"/>
      <c r="F162" s="151"/>
      <c r="G162" s="151"/>
      <c r="H162" s="164"/>
      <c r="I162" s="4" t="str">
        <f t="shared" si="1"/>
        <v/>
      </c>
      <c r="J162" s="4" t="str">
        <f t="shared" si="2"/>
        <v/>
      </c>
    </row>
    <row r="163" ht="14.25" customHeight="1">
      <c r="A163" s="151"/>
      <c r="B163" s="151"/>
      <c r="C163" s="173"/>
      <c r="D163" s="173"/>
      <c r="E163" s="151"/>
      <c r="F163" s="151"/>
      <c r="G163" s="151"/>
      <c r="H163" s="164"/>
      <c r="I163" s="4" t="str">
        <f t="shared" si="1"/>
        <v/>
      </c>
      <c r="J163" s="4" t="str">
        <f t="shared" si="2"/>
        <v/>
      </c>
    </row>
    <row r="164" ht="14.25" customHeight="1">
      <c r="A164" s="151"/>
      <c r="B164" s="151"/>
      <c r="C164" s="173"/>
      <c r="D164" s="173"/>
      <c r="E164" s="151"/>
      <c r="F164" s="151"/>
      <c r="G164" s="151"/>
      <c r="H164" s="164"/>
      <c r="I164" s="4" t="str">
        <f t="shared" si="1"/>
        <v/>
      </c>
      <c r="J164" s="4" t="str">
        <f t="shared" si="2"/>
        <v/>
      </c>
    </row>
    <row r="165" ht="14.25" customHeight="1">
      <c r="A165" s="151"/>
      <c r="B165" s="151"/>
      <c r="C165" s="173"/>
      <c r="D165" s="173"/>
      <c r="E165" s="151"/>
      <c r="F165" s="151"/>
      <c r="G165" s="151"/>
      <c r="H165" s="164"/>
      <c r="I165" s="4" t="str">
        <f t="shared" si="1"/>
        <v/>
      </c>
      <c r="J165" s="4" t="str">
        <f t="shared" si="2"/>
        <v/>
      </c>
    </row>
    <row r="166" ht="14.25" customHeight="1">
      <c r="A166" s="151"/>
      <c r="B166" s="151"/>
      <c r="C166" s="173"/>
      <c r="D166" s="173"/>
      <c r="E166" s="151"/>
      <c r="F166" s="151"/>
      <c r="G166" s="151"/>
      <c r="H166" s="164"/>
      <c r="I166" s="4" t="str">
        <f t="shared" si="1"/>
        <v/>
      </c>
      <c r="J166" s="4" t="str">
        <f t="shared" si="2"/>
        <v/>
      </c>
    </row>
    <row r="167" ht="14.25" customHeight="1">
      <c r="A167" s="151"/>
      <c r="B167" s="151"/>
      <c r="C167" s="173"/>
      <c r="D167" s="173"/>
      <c r="E167" s="151"/>
      <c r="F167" s="151"/>
      <c r="G167" s="151"/>
      <c r="H167" s="164"/>
      <c r="I167" s="4" t="str">
        <f t="shared" si="1"/>
        <v/>
      </c>
      <c r="J167" s="4" t="str">
        <f t="shared" si="2"/>
        <v/>
      </c>
    </row>
    <row r="168" ht="14.25" customHeight="1">
      <c r="A168" s="151"/>
      <c r="B168" s="151"/>
      <c r="C168" s="173"/>
      <c r="D168" s="173"/>
      <c r="E168" s="151"/>
      <c r="F168" s="151"/>
      <c r="G168" s="151"/>
      <c r="H168" s="164"/>
      <c r="I168" s="4" t="str">
        <f t="shared" si="1"/>
        <v/>
      </c>
      <c r="J168" s="4" t="str">
        <f t="shared" si="2"/>
        <v/>
      </c>
    </row>
    <row r="169" ht="14.25" customHeight="1">
      <c r="A169" s="151"/>
      <c r="B169" s="151"/>
      <c r="C169" s="173"/>
      <c r="D169" s="173"/>
      <c r="E169" s="151"/>
      <c r="F169" s="151"/>
      <c r="G169" s="151"/>
      <c r="H169" s="164"/>
      <c r="I169" s="4" t="str">
        <f t="shared" si="1"/>
        <v/>
      </c>
      <c r="J169" s="4" t="str">
        <f t="shared" si="2"/>
        <v/>
      </c>
    </row>
    <row r="170" ht="14.25" customHeight="1">
      <c r="A170" s="151"/>
      <c r="B170" s="151"/>
      <c r="C170" s="173"/>
      <c r="D170" s="173"/>
      <c r="E170" s="151"/>
      <c r="F170" s="151"/>
      <c r="G170" s="151"/>
      <c r="H170" s="164"/>
      <c r="I170" s="4" t="str">
        <f t="shared" si="1"/>
        <v/>
      </c>
      <c r="J170" s="4" t="str">
        <f t="shared" si="2"/>
        <v/>
      </c>
    </row>
    <row r="171" ht="14.25" customHeight="1">
      <c r="A171" s="151"/>
      <c r="B171" s="151"/>
      <c r="C171" s="173"/>
      <c r="D171" s="173"/>
      <c r="E171" s="151"/>
      <c r="F171" s="151"/>
      <c r="G171" s="151"/>
      <c r="H171" s="164"/>
      <c r="I171" s="4" t="str">
        <f t="shared" si="1"/>
        <v/>
      </c>
      <c r="J171" s="4" t="str">
        <f t="shared" si="2"/>
        <v/>
      </c>
    </row>
    <row r="172" ht="14.25" customHeight="1">
      <c r="A172" s="151"/>
      <c r="B172" s="151"/>
      <c r="C172" s="173"/>
      <c r="D172" s="173"/>
      <c r="E172" s="151"/>
      <c r="F172" s="151"/>
      <c r="G172" s="151"/>
      <c r="H172" s="164"/>
      <c r="I172" s="4" t="str">
        <f t="shared" si="1"/>
        <v/>
      </c>
      <c r="J172" s="4" t="str">
        <f t="shared" si="2"/>
        <v/>
      </c>
    </row>
    <row r="173" ht="14.25" customHeight="1">
      <c r="A173" s="151"/>
      <c r="B173" s="151"/>
      <c r="C173" s="173"/>
      <c r="D173" s="173"/>
      <c r="E173" s="151"/>
      <c r="F173" s="151"/>
      <c r="G173" s="151"/>
      <c r="H173" s="164"/>
      <c r="I173" s="4" t="str">
        <f t="shared" si="1"/>
        <v/>
      </c>
      <c r="J173" s="4" t="str">
        <f t="shared" si="2"/>
        <v/>
      </c>
    </row>
    <row r="174" ht="14.25" customHeight="1">
      <c r="A174" s="151"/>
      <c r="B174" s="151"/>
      <c r="C174" s="173"/>
      <c r="D174" s="173"/>
      <c r="E174" s="151"/>
      <c r="F174" s="151"/>
      <c r="G174" s="151"/>
      <c r="H174" s="164"/>
      <c r="I174" s="4" t="str">
        <f t="shared" si="1"/>
        <v/>
      </c>
      <c r="J174" s="4" t="str">
        <f t="shared" si="2"/>
        <v/>
      </c>
    </row>
    <row r="175" ht="14.25" customHeight="1">
      <c r="A175" s="151"/>
      <c r="B175" s="151"/>
      <c r="C175" s="173"/>
      <c r="D175" s="173"/>
      <c r="E175" s="151"/>
      <c r="F175" s="151"/>
      <c r="G175" s="151"/>
      <c r="H175" s="164"/>
      <c r="I175" s="4" t="str">
        <f t="shared" si="1"/>
        <v/>
      </c>
      <c r="J175" s="4" t="str">
        <f t="shared" si="2"/>
        <v/>
      </c>
    </row>
    <row r="176" ht="14.25" customHeight="1">
      <c r="A176" s="151"/>
      <c r="B176" s="151"/>
      <c r="C176" s="173"/>
      <c r="D176" s="173"/>
      <c r="E176" s="151"/>
      <c r="F176" s="151"/>
      <c r="G176" s="151"/>
      <c r="H176" s="164"/>
      <c r="I176" s="4" t="str">
        <f t="shared" si="1"/>
        <v/>
      </c>
      <c r="J176" s="4" t="str">
        <f t="shared" si="2"/>
        <v/>
      </c>
    </row>
    <row r="177" ht="14.25" customHeight="1">
      <c r="A177" s="151"/>
      <c r="B177" s="151"/>
      <c r="C177" s="173"/>
      <c r="D177" s="173"/>
      <c r="E177" s="151"/>
      <c r="F177" s="151"/>
      <c r="G177" s="151"/>
      <c r="H177" s="164"/>
      <c r="I177" s="4" t="str">
        <f t="shared" si="1"/>
        <v/>
      </c>
      <c r="J177" s="4" t="str">
        <f t="shared" si="2"/>
        <v/>
      </c>
    </row>
    <row r="178" ht="14.25" customHeight="1">
      <c r="A178" s="151"/>
      <c r="B178" s="151"/>
      <c r="C178" s="173"/>
      <c r="D178" s="173"/>
      <c r="E178" s="151"/>
      <c r="F178" s="151"/>
      <c r="G178" s="151"/>
      <c r="H178" s="164"/>
      <c r="I178" s="4" t="str">
        <f t="shared" si="1"/>
        <v/>
      </c>
      <c r="J178" s="4" t="str">
        <f t="shared" si="2"/>
        <v/>
      </c>
    </row>
    <row r="179" ht="14.25" customHeight="1">
      <c r="A179" s="151"/>
      <c r="B179" s="151"/>
      <c r="C179" s="173"/>
      <c r="D179" s="173"/>
      <c r="E179" s="151"/>
      <c r="F179" s="151"/>
      <c r="G179" s="151"/>
      <c r="H179" s="164"/>
      <c r="I179" s="4" t="str">
        <f t="shared" si="1"/>
        <v/>
      </c>
      <c r="J179" s="4" t="str">
        <f t="shared" si="2"/>
        <v/>
      </c>
    </row>
    <row r="180" ht="14.25" customHeight="1">
      <c r="A180" s="151"/>
      <c r="B180" s="151"/>
      <c r="C180" s="173"/>
      <c r="D180" s="173"/>
      <c r="E180" s="151"/>
      <c r="F180" s="151"/>
      <c r="G180" s="151"/>
      <c r="H180" s="164"/>
      <c r="I180" s="4" t="str">
        <f t="shared" si="1"/>
        <v/>
      </c>
      <c r="J180" s="4" t="str">
        <f t="shared" si="2"/>
        <v/>
      </c>
    </row>
    <row r="181" ht="14.25" customHeight="1">
      <c r="A181" s="151"/>
      <c r="B181" s="151"/>
      <c r="C181" s="173"/>
      <c r="D181" s="173"/>
      <c r="E181" s="151"/>
      <c r="F181" s="151"/>
      <c r="G181" s="151"/>
      <c r="H181" s="164"/>
      <c r="I181" s="4" t="str">
        <f t="shared" si="1"/>
        <v/>
      </c>
      <c r="J181" s="4" t="str">
        <f t="shared" si="2"/>
        <v/>
      </c>
    </row>
    <row r="182" ht="14.25" customHeight="1">
      <c r="A182" s="151"/>
      <c r="B182" s="151"/>
      <c r="C182" s="173"/>
      <c r="D182" s="173"/>
      <c r="E182" s="151"/>
      <c r="F182" s="151"/>
      <c r="G182" s="151"/>
      <c r="H182" s="164"/>
      <c r="I182" s="4" t="str">
        <f t="shared" si="1"/>
        <v/>
      </c>
      <c r="J182" s="4" t="str">
        <f t="shared" si="2"/>
        <v/>
      </c>
    </row>
    <row r="183" ht="14.25" customHeight="1">
      <c r="A183" s="151"/>
      <c r="B183" s="151"/>
      <c r="C183" s="173"/>
      <c r="D183" s="173"/>
      <c r="E183" s="151"/>
      <c r="F183" s="151"/>
      <c r="G183" s="151"/>
      <c r="H183" s="164"/>
      <c r="I183" s="4" t="str">
        <f t="shared" si="1"/>
        <v/>
      </c>
      <c r="J183" s="4" t="str">
        <f t="shared" si="2"/>
        <v/>
      </c>
    </row>
    <row r="184" ht="14.25" customHeight="1">
      <c r="A184" s="151"/>
      <c r="B184" s="151"/>
      <c r="C184" s="173"/>
      <c r="D184" s="173"/>
      <c r="E184" s="151"/>
      <c r="F184" s="151"/>
      <c r="G184" s="151"/>
      <c r="H184" s="164"/>
      <c r="I184" s="4" t="str">
        <f t="shared" si="1"/>
        <v/>
      </c>
      <c r="J184" s="4" t="str">
        <f t="shared" si="2"/>
        <v/>
      </c>
    </row>
    <row r="185" ht="14.25" customHeight="1">
      <c r="A185" s="151"/>
      <c r="B185" s="151"/>
      <c r="C185" s="173"/>
      <c r="D185" s="173"/>
      <c r="E185" s="151"/>
      <c r="F185" s="151"/>
      <c r="G185" s="151"/>
      <c r="H185" s="164"/>
      <c r="I185" s="4" t="str">
        <f t="shared" si="1"/>
        <v/>
      </c>
      <c r="J185" s="4" t="str">
        <f t="shared" si="2"/>
        <v/>
      </c>
    </row>
    <row r="186" ht="14.25" customHeight="1">
      <c r="A186" s="151"/>
      <c r="B186" s="151"/>
      <c r="C186" s="173"/>
      <c r="D186" s="173"/>
      <c r="E186" s="151"/>
      <c r="F186" s="151"/>
      <c r="G186" s="151"/>
      <c r="H186" s="164"/>
      <c r="I186" s="4" t="str">
        <f t="shared" si="1"/>
        <v/>
      </c>
      <c r="J186" s="4" t="str">
        <f t="shared" si="2"/>
        <v/>
      </c>
    </row>
    <row r="187" ht="14.25" customHeight="1">
      <c r="A187" s="151"/>
      <c r="B187" s="151"/>
      <c r="C187" s="173"/>
      <c r="D187" s="173"/>
      <c r="E187" s="151"/>
      <c r="F187" s="151"/>
      <c r="G187" s="151"/>
      <c r="H187" s="164"/>
      <c r="I187" s="4" t="str">
        <f t="shared" si="1"/>
        <v/>
      </c>
      <c r="J187" s="4" t="str">
        <f t="shared" si="2"/>
        <v/>
      </c>
    </row>
    <row r="188" ht="14.25" customHeight="1">
      <c r="A188" s="151"/>
      <c r="B188" s="151"/>
      <c r="C188" s="173"/>
      <c r="D188" s="173"/>
      <c r="E188" s="151"/>
      <c r="F188" s="151"/>
      <c r="G188" s="151"/>
      <c r="H188" s="164"/>
      <c r="I188" s="4" t="str">
        <f t="shared" si="1"/>
        <v/>
      </c>
      <c r="J188" s="4" t="str">
        <f t="shared" si="2"/>
        <v/>
      </c>
    </row>
    <row r="189" ht="14.25" customHeight="1">
      <c r="A189" s="151"/>
      <c r="B189" s="151"/>
      <c r="C189" s="173"/>
      <c r="D189" s="173"/>
      <c r="E189" s="151"/>
      <c r="F189" s="151"/>
      <c r="G189" s="151"/>
      <c r="H189" s="164"/>
      <c r="I189" s="4" t="str">
        <f t="shared" si="1"/>
        <v/>
      </c>
      <c r="J189" s="4" t="str">
        <f t="shared" si="2"/>
        <v/>
      </c>
    </row>
    <row r="190" ht="14.25" customHeight="1">
      <c r="A190" s="151"/>
      <c r="B190" s="151"/>
      <c r="C190" s="173"/>
      <c r="D190" s="173"/>
      <c r="E190" s="151"/>
      <c r="F190" s="151"/>
      <c r="G190" s="151"/>
      <c r="H190" s="164"/>
      <c r="I190" s="4" t="str">
        <f t="shared" si="1"/>
        <v/>
      </c>
      <c r="J190" s="4" t="str">
        <f t="shared" si="2"/>
        <v/>
      </c>
    </row>
    <row r="191" ht="14.25" customHeight="1">
      <c r="A191" s="151"/>
      <c r="B191" s="151"/>
      <c r="C191" s="173"/>
      <c r="D191" s="173"/>
      <c r="E191" s="151"/>
      <c r="F191" s="151"/>
      <c r="G191" s="151"/>
      <c r="H191" s="164"/>
      <c r="I191" s="4" t="str">
        <f t="shared" si="1"/>
        <v/>
      </c>
      <c r="J191" s="4" t="str">
        <f t="shared" si="2"/>
        <v/>
      </c>
    </row>
    <row r="192" ht="14.25" customHeight="1">
      <c r="A192" s="151"/>
      <c r="B192" s="151"/>
      <c r="C192" s="173"/>
      <c r="D192" s="173"/>
      <c r="E192" s="151"/>
      <c r="F192" s="151"/>
      <c r="G192" s="151"/>
      <c r="H192" s="164"/>
      <c r="I192" s="4" t="str">
        <f t="shared" si="1"/>
        <v/>
      </c>
      <c r="J192" s="4" t="str">
        <f t="shared" si="2"/>
        <v/>
      </c>
    </row>
    <row r="193" ht="14.25" customHeight="1">
      <c r="A193" s="151"/>
      <c r="B193" s="151"/>
      <c r="C193" s="173"/>
      <c r="D193" s="173"/>
      <c r="E193" s="151"/>
      <c r="F193" s="151"/>
      <c r="G193" s="151"/>
      <c r="H193" s="164"/>
      <c r="I193" s="4" t="str">
        <f t="shared" si="1"/>
        <v/>
      </c>
      <c r="J193" s="4" t="str">
        <f t="shared" si="2"/>
        <v/>
      </c>
    </row>
    <row r="194" ht="14.25" customHeight="1">
      <c r="A194" s="151"/>
      <c r="B194" s="151"/>
      <c r="C194" s="173"/>
      <c r="D194" s="173"/>
      <c r="E194" s="151"/>
      <c r="F194" s="151"/>
      <c r="G194" s="151"/>
      <c r="H194" s="164"/>
      <c r="I194" s="4" t="str">
        <f t="shared" si="1"/>
        <v/>
      </c>
      <c r="J194" s="4" t="str">
        <f t="shared" si="2"/>
        <v/>
      </c>
    </row>
    <row r="195" ht="14.25" customHeight="1">
      <c r="A195" s="151"/>
      <c r="B195" s="151"/>
      <c r="C195" s="173"/>
      <c r="D195" s="173"/>
      <c r="E195" s="151"/>
      <c r="F195" s="151"/>
      <c r="G195" s="151"/>
      <c r="H195" s="164"/>
      <c r="I195" s="4" t="str">
        <f t="shared" si="1"/>
        <v/>
      </c>
      <c r="J195" s="4" t="str">
        <f t="shared" si="2"/>
        <v/>
      </c>
    </row>
    <row r="196" ht="14.25" customHeight="1">
      <c r="A196" s="151"/>
      <c r="B196" s="151"/>
      <c r="C196" s="173"/>
      <c r="D196" s="173"/>
      <c r="E196" s="151"/>
      <c r="F196" s="151"/>
      <c r="G196" s="151"/>
      <c r="H196" s="164"/>
      <c r="I196" s="4" t="str">
        <f t="shared" si="1"/>
        <v/>
      </c>
      <c r="J196" s="4" t="str">
        <f t="shared" si="2"/>
        <v/>
      </c>
    </row>
    <row r="197" ht="14.25" customHeight="1">
      <c r="A197" s="151"/>
      <c r="B197" s="151"/>
      <c r="C197" s="173"/>
      <c r="D197" s="173"/>
      <c r="E197" s="151"/>
      <c r="F197" s="151"/>
      <c r="G197" s="151"/>
      <c r="H197" s="164"/>
      <c r="I197" s="4" t="str">
        <f t="shared" si="1"/>
        <v/>
      </c>
      <c r="J197" s="4" t="str">
        <f t="shared" si="2"/>
        <v/>
      </c>
    </row>
    <row r="198" ht="14.25" customHeight="1">
      <c r="A198" s="164"/>
      <c r="B198" s="164"/>
      <c r="C198" s="135"/>
      <c r="D198" s="135"/>
      <c r="E198" s="164"/>
      <c r="F198" s="164"/>
      <c r="G198" s="164"/>
      <c r="H198" s="164"/>
    </row>
    <row r="199" ht="14.25" customHeight="1">
      <c r="A199" s="164"/>
      <c r="B199" s="164"/>
      <c r="C199" s="135"/>
      <c r="D199" s="135"/>
      <c r="E199" s="164"/>
      <c r="F199" s="164"/>
      <c r="G199" s="164"/>
      <c r="H199" s="164"/>
    </row>
    <row r="200" ht="14.25" customHeight="1">
      <c r="A200" s="164"/>
      <c r="B200" s="164"/>
      <c r="C200" s="135"/>
      <c r="D200" s="135"/>
      <c r="E200" s="164"/>
      <c r="F200" s="164"/>
      <c r="G200" s="164"/>
      <c r="H200" s="164"/>
    </row>
    <row r="201" ht="14.25" customHeight="1">
      <c r="A201" s="164"/>
      <c r="B201" s="164"/>
      <c r="C201" s="135"/>
      <c r="D201" s="135"/>
      <c r="E201" s="164"/>
      <c r="F201" s="164"/>
      <c r="G201" s="164"/>
      <c r="H201" s="164"/>
    </row>
    <row r="202" ht="14.25" customHeight="1">
      <c r="A202" s="164"/>
      <c r="B202" s="164"/>
      <c r="C202" s="135"/>
      <c r="D202" s="135"/>
      <c r="E202" s="164"/>
      <c r="F202" s="164"/>
      <c r="G202" s="164"/>
      <c r="H202" s="164"/>
    </row>
    <row r="203" ht="14.25" customHeight="1">
      <c r="A203" s="164"/>
      <c r="B203" s="164"/>
      <c r="C203" s="135"/>
      <c r="D203" s="135"/>
      <c r="E203" s="164"/>
      <c r="F203" s="164"/>
      <c r="G203" s="164"/>
      <c r="H203" s="164"/>
    </row>
    <row r="204" ht="14.25" customHeight="1">
      <c r="A204" s="164"/>
      <c r="B204" s="164"/>
      <c r="C204" s="135"/>
      <c r="D204" s="135"/>
      <c r="E204" s="164"/>
      <c r="F204" s="164"/>
      <c r="G204" s="164"/>
      <c r="H204" s="164"/>
    </row>
    <row r="205" ht="14.25" customHeight="1">
      <c r="A205" s="164"/>
      <c r="B205" s="164"/>
      <c r="C205" s="135"/>
      <c r="D205" s="135"/>
      <c r="E205" s="164"/>
      <c r="F205" s="164"/>
      <c r="G205" s="164"/>
      <c r="H205" s="164"/>
    </row>
    <row r="206" ht="14.25" customHeight="1">
      <c r="A206" s="164"/>
      <c r="B206" s="164"/>
      <c r="C206" s="135"/>
      <c r="D206" s="135"/>
      <c r="E206" s="164"/>
      <c r="F206" s="164"/>
      <c r="G206" s="164"/>
      <c r="H206" s="164"/>
    </row>
    <row r="207" ht="14.25" customHeight="1">
      <c r="A207" s="164"/>
      <c r="B207" s="164"/>
      <c r="C207" s="135"/>
      <c r="D207" s="135"/>
      <c r="E207" s="164"/>
      <c r="F207" s="164"/>
      <c r="G207" s="164"/>
      <c r="H207" s="164"/>
    </row>
    <row r="208" ht="14.25" customHeight="1">
      <c r="A208" s="164"/>
      <c r="B208" s="164"/>
      <c r="C208" s="135"/>
      <c r="D208" s="135"/>
      <c r="E208" s="164"/>
      <c r="F208" s="164"/>
      <c r="G208" s="164"/>
      <c r="H208" s="164"/>
    </row>
    <row r="209" ht="14.25" customHeight="1">
      <c r="A209" s="164"/>
      <c r="B209" s="164"/>
      <c r="C209" s="135"/>
      <c r="D209" s="135"/>
      <c r="E209" s="164"/>
      <c r="F209" s="164"/>
      <c r="G209" s="164"/>
      <c r="H209" s="164"/>
    </row>
    <row r="210" ht="14.25" customHeight="1">
      <c r="A210" s="164"/>
      <c r="B210" s="164"/>
      <c r="C210" s="135"/>
      <c r="D210" s="135"/>
      <c r="E210" s="164"/>
      <c r="F210" s="164"/>
      <c r="G210" s="164"/>
      <c r="H210" s="164"/>
    </row>
    <row r="211" ht="14.25" customHeight="1">
      <c r="A211" s="164"/>
      <c r="B211" s="164"/>
      <c r="C211" s="135"/>
      <c r="D211" s="135"/>
      <c r="E211" s="164"/>
      <c r="F211" s="164"/>
      <c r="G211" s="164"/>
      <c r="H211" s="164"/>
    </row>
    <row r="212" ht="14.25" customHeight="1">
      <c r="A212" s="164"/>
      <c r="B212" s="164"/>
      <c r="C212" s="135"/>
      <c r="D212" s="135"/>
      <c r="E212" s="164"/>
      <c r="F212" s="164"/>
      <c r="G212" s="164"/>
      <c r="H212" s="164"/>
    </row>
    <row r="213" ht="14.25" customHeight="1">
      <c r="A213" s="164"/>
      <c r="B213" s="164"/>
      <c r="C213" s="135"/>
      <c r="D213" s="135"/>
      <c r="E213" s="164"/>
      <c r="F213" s="164"/>
      <c r="G213" s="164"/>
      <c r="H213" s="164"/>
    </row>
    <row r="214" ht="14.25" customHeight="1">
      <c r="A214" s="164"/>
      <c r="B214" s="164"/>
      <c r="C214" s="135"/>
      <c r="D214" s="135"/>
      <c r="E214" s="164"/>
      <c r="F214" s="164"/>
      <c r="G214" s="164"/>
      <c r="H214" s="164"/>
    </row>
    <row r="215" ht="14.25" customHeight="1">
      <c r="A215" s="164"/>
      <c r="B215" s="164"/>
      <c r="C215" s="135"/>
      <c r="D215" s="135"/>
      <c r="E215" s="164"/>
      <c r="F215" s="164"/>
      <c r="G215" s="164"/>
      <c r="H215" s="164"/>
    </row>
    <row r="216" ht="14.25" customHeight="1">
      <c r="A216" s="164"/>
      <c r="B216" s="164"/>
      <c r="C216" s="135"/>
      <c r="D216" s="135"/>
      <c r="E216" s="164"/>
      <c r="F216" s="164"/>
      <c r="G216" s="164"/>
      <c r="H216" s="164"/>
    </row>
    <row r="217" ht="14.25" customHeight="1">
      <c r="A217" s="164"/>
      <c r="B217" s="164"/>
      <c r="C217" s="135"/>
      <c r="D217" s="135"/>
      <c r="E217" s="164"/>
      <c r="F217" s="164"/>
      <c r="G217" s="164"/>
      <c r="H217" s="164"/>
    </row>
    <row r="218" ht="14.25" customHeight="1">
      <c r="A218" s="164"/>
      <c r="B218" s="164"/>
      <c r="C218" s="135"/>
      <c r="D218" s="135"/>
      <c r="E218" s="164"/>
      <c r="F218" s="164"/>
      <c r="G218" s="164"/>
      <c r="H218" s="164"/>
    </row>
    <row r="219" ht="14.25" customHeight="1">
      <c r="A219" s="164"/>
      <c r="B219" s="164"/>
      <c r="C219" s="135"/>
      <c r="D219" s="135"/>
      <c r="E219" s="164"/>
      <c r="F219" s="164"/>
      <c r="G219" s="164"/>
      <c r="H219" s="164"/>
    </row>
    <row r="220" ht="14.25" customHeight="1">
      <c r="A220" s="164"/>
      <c r="B220" s="164"/>
      <c r="C220" s="135"/>
      <c r="D220" s="135"/>
      <c r="E220" s="164"/>
      <c r="F220" s="164"/>
      <c r="G220" s="164"/>
      <c r="H220" s="164"/>
    </row>
    <row r="221" ht="14.25" customHeight="1">
      <c r="A221" s="164"/>
      <c r="B221" s="164"/>
      <c r="C221" s="135"/>
      <c r="D221" s="135"/>
      <c r="E221" s="164"/>
      <c r="F221" s="164"/>
      <c r="G221" s="164"/>
      <c r="H221" s="164"/>
    </row>
    <row r="222" ht="14.25" customHeight="1">
      <c r="A222" s="164"/>
      <c r="B222" s="164"/>
      <c r="C222" s="135"/>
      <c r="D222" s="135"/>
      <c r="E222" s="164"/>
      <c r="F222" s="164"/>
      <c r="G222" s="164"/>
      <c r="H222" s="164"/>
    </row>
    <row r="223" ht="14.25" customHeight="1">
      <c r="A223" s="164"/>
      <c r="B223" s="164"/>
      <c r="C223" s="135"/>
      <c r="D223" s="135"/>
      <c r="E223" s="164"/>
      <c r="F223" s="164"/>
      <c r="G223" s="164"/>
      <c r="H223" s="164"/>
    </row>
    <row r="224" ht="14.25" customHeight="1">
      <c r="A224" s="164"/>
      <c r="B224" s="164"/>
      <c r="C224" s="135"/>
      <c r="D224" s="135"/>
      <c r="E224" s="164"/>
      <c r="F224" s="164"/>
      <c r="G224" s="164"/>
      <c r="H224" s="164"/>
    </row>
    <row r="225" ht="14.25" customHeight="1">
      <c r="A225" s="164"/>
      <c r="B225" s="164"/>
      <c r="C225" s="135"/>
      <c r="D225" s="135"/>
      <c r="E225" s="164"/>
      <c r="F225" s="164"/>
      <c r="G225" s="164"/>
      <c r="H225" s="164"/>
    </row>
    <row r="226" ht="14.25" customHeight="1">
      <c r="A226" s="164"/>
      <c r="B226" s="164"/>
      <c r="C226" s="135"/>
      <c r="D226" s="135"/>
      <c r="E226" s="164"/>
      <c r="F226" s="164"/>
      <c r="G226" s="164"/>
      <c r="H226" s="164"/>
    </row>
    <row r="227" ht="14.25" customHeight="1">
      <c r="A227" s="164"/>
      <c r="B227" s="164"/>
      <c r="C227" s="135"/>
      <c r="D227" s="135"/>
      <c r="E227" s="164"/>
      <c r="F227" s="164"/>
      <c r="G227" s="164"/>
      <c r="H227" s="164"/>
    </row>
    <row r="228" ht="14.25" customHeight="1">
      <c r="A228" s="164"/>
      <c r="B228" s="164"/>
      <c r="C228" s="135"/>
      <c r="D228" s="135"/>
      <c r="E228" s="164"/>
      <c r="F228" s="164"/>
      <c r="G228" s="164"/>
      <c r="H228" s="164"/>
    </row>
    <row r="229" ht="14.25" customHeight="1">
      <c r="A229" s="164"/>
      <c r="B229" s="164"/>
      <c r="C229" s="135"/>
      <c r="D229" s="135"/>
      <c r="E229" s="164"/>
      <c r="F229" s="164"/>
      <c r="G229" s="164"/>
      <c r="H229" s="164"/>
    </row>
    <row r="230" ht="14.25" customHeight="1">
      <c r="A230" s="164"/>
      <c r="B230" s="164"/>
      <c r="C230" s="135"/>
      <c r="D230" s="135"/>
      <c r="E230" s="164"/>
      <c r="F230" s="164"/>
      <c r="G230" s="164"/>
      <c r="H230" s="164"/>
    </row>
    <row r="231" ht="14.25" customHeight="1">
      <c r="A231" s="164"/>
      <c r="B231" s="164"/>
      <c r="C231" s="135"/>
      <c r="D231" s="135"/>
      <c r="E231" s="164"/>
      <c r="F231" s="164"/>
      <c r="G231" s="164"/>
      <c r="H231" s="164"/>
    </row>
    <row r="232" ht="14.25" customHeight="1">
      <c r="A232" s="164"/>
      <c r="B232" s="164"/>
      <c r="C232" s="135"/>
      <c r="D232" s="135"/>
      <c r="E232" s="164"/>
      <c r="F232" s="164"/>
      <c r="G232" s="164"/>
      <c r="H232" s="164"/>
    </row>
    <row r="233" ht="14.25" customHeight="1">
      <c r="A233" s="164"/>
      <c r="B233" s="164"/>
      <c r="C233" s="135"/>
      <c r="D233" s="135"/>
      <c r="E233" s="164"/>
      <c r="F233" s="164"/>
      <c r="G233" s="164"/>
      <c r="H233" s="164"/>
    </row>
    <row r="234" ht="14.25" customHeight="1">
      <c r="A234" s="164"/>
      <c r="B234" s="164"/>
      <c r="C234" s="135"/>
      <c r="D234" s="135"/>
      <c r="E234" s="164"/>
      <c r="F234" s="164"/>
      <c r="G234" s="164"/>
      <c r="H234" s="164"/>
    </row>
    <row r="235" ht="14.25" customHeight="1">
      <c r="A235" s="164"/>
      <c r="B235" s="164"/>
      <c r="C235" s="135"/>
      <c r="D235" s="135"/>
      <c r="E235" s="164"/>
      <c r="F235" s="164"/>
      <c r="G235" s="164"/>
      <c r="H235" s="164"/>
    </row>
    <row r="236" ht="14.25" customHeight="1">
      <c r="A236" s="164"/>
      <c r="B236" s="164"/>
      <c r="C236" s="135"/>
      <c r="D236" s="135"/>
      <c r="E236" s="164"/>
      <c r="F236" s="164"/>
      <c r="G236" s="164"/>
      <c r="H236" s="164"/>
    </row>
    <row r="237" ht="14.25" customHeight="1">
      <c r="A237" s="164"/>
      <c r="B237" s="164"/>
      <c r="C237" s="135"/>
      <c r="D237" s="135"/>
      <c r="E237" s="164"/>
      <c r="F237" s="164"/>
      <c r="G237" s="164"/>
      <c r="H237" s="164"/>
    </row>
    <row r="238" ht="14.25" customHeight="1">
      <c r="A238" s="164"/>
      <c r="B238" s="164"/>
      <c r="C238" s="135"/>
      <c r="D238" s="135"/>
      <c r="E238" s="164"/>
      <c r="F238" s="164"/>
      <c r="G238" s="164"/>
      <c r="H238" s="164"/>
    </row>
    <row r="239" ht="14.25" customHeight="1">
      <c r="A239" s="164"/>
      <c r="B239" s="164"/>
      <c r="C239" s="135"/>
      <c r="D239" s="135"/>
      <c r="E239" s="164"/>
      <c r="F239" s="164"/>
      <c r="G239" s="164"/>
      <c r="H239" s="164"/>
    </row>
    <row r="240" ht="14.25" customHeight="1">
      <c r="A240" s="164"/>
      <c r="B240" s="164"/>
      <c r="C240" s="135"/>
      <c r="D240" s="135"/>
      <c r="E240" s="164"/>
      <c r="F240" s="164"/>
      <c r="G240" s="164"/>
      <c r="H240" s="164"/>
    </row>
    <row r="241" ht="14.25" customHeight="1">
      <c r="A241" s="164"/>
      <c r="B241" s="164"/>
      <c r="C241" s="135"/>
      <c r="D241" s="135"/>
      <c r="E241" s="164"/>
      <c r="F241" s="164"/>
      <c r="G241" s="164"/>
      <c r="H241" s="164"/>
    </row>
    <row r="242" ht="14.25" customHeight="1">
      <c r="A242" s="164"/>
      <c r="B242" s="164"/>
      <c r="C242" s="135"/>
      <c r="D242" s="135"/>
      <c r="E242" s="164"/>
      <c r="F242" s="164"/>
      <c r="G242" s="164"/>
      <c r="H242" s="164"/>
    </row>
    <row r="243" ht="14.25" customHeight="1">
      <c r="A243" s="164"/>
      <c r="B243" s="164"/>
      <c r="C243" s="135"/>
      <c r="D243" s="135"/>
      <c r="E243" s="164"/>
      <c r="F243" s="164"/>
      <c r="G243" s="164"/>
      <c r="H243" s="164"/>
    </row>
    <row r="244" ht="14.25" customHeight="1">
      <c r="A244" s="164"/>
      <c r="B244" s="164"/>
      <c r="C244" s="135"/>
      <c r="D244" s="135"/>
      <c r="E244" s="164"/>
      <c r="F244" s="164"/>
      <c r="G244" s="164"/>
      <c r="H244" s="164"/>
    </row>
    <row r="245" ht="14.25" customHeight="1">
      <c r="A245" s="164"/>
      <c r="B245" s="164"/>
      <c r="C245" s="135"/>
      <c r="D245" s="135"/>
      <c r="E245" s="164"/>
      <c r="F245" s="164"/>
      <c r="G245" s="164"/>
      <c r="H245" s="164"/>
    </row>
    <row r="246" ht="14.25" customHeight="1">
      <c r="A246" s="164"/>
      <c r="B246" s="164"/>
      <c r="C246" s="135"/>
      <c r="D246" s="135"/>
      <c r="E246" s="164"/>
      <c r="F246" s="164"/>
      <c r="G246" s="164"/>
      <c r="H246" s="164"/>
    </row>
    <row r="247" ht="14.25" customHeight="1">
      <c r="A247" s="164"/>
      <c r="B247" s="164"/>
      <c r="C247" s="135"/>
      <c r="D247" s="135"/>
      <c r="E247" s="164"/>
      <c r="F247" s="164"/>
      <c r="G247" s="164"/>
      <c r="H247" s="164"/>
    </row>
    <row r="248" ht="14.25" customHeight="1">
      <c r="A248" s="164"/>
      <c r="B248" s="164"/>
      <c r="C248" s="135"/>
      <c r="D248" s="135"/>
      <c r="E248" s="164"/>
      <c r="F248" s="164"/>
      <c r="G248" s="164"/>
      <c r="H248" s="164"/>
    </row>
    <row r="249" ht="14.25" customHeight="1">
      <c r="A249" s="164"/>
      <c r="B249" s="164"/>
      <c r="C249" s="135"/>
      <c r="D249" s="135"/>
      <c r="E249" s="164"/>
      <c r="F249" s="164"/>
      <c r="G249" s="164"/>
      <c r="H249" s="164"/>
    </row>
    <row r="250" ht="14.25" customHeight="1">
      <c r="A250" s="164"/>
      <c r="B250" s="164"/>
      <c r="C250" s="135"/>
      <c r="D250" s="135"/>
      <c r="E250" s="164"/>
      <c r="F250" s="164"/>
      <c r="G250" s="164"/>
      <c r="H250" s="164"/>
    </row>
    <row r="251" ht="14.25" customHeight="1">
      <c r="A251" s="164"/>
      <c r="B251" s="164"/>
      <c r="C251" s="135"/>
      <c r="D251" s="135"/>
      <c r="E251" s="164"/>
      <c r="F251" s="164"/>
      <c r="G251" s="164"/>
      <c r="H251" s="164"/>
    </row>
    <row r="252" ht="14.25" customHeight="1">
      <c r="A252" s="164"/>
      <c r="B252" s="164"/>
      <c r="C252" s="135"/>
      <c r="D252" s="135"/>
      <c r="E252" s="164"/>
      <c r="F252" s="164"/>
      <c r="G252" s="164"/>
      <c r="H252" s="164"/>
    </row>
    <row r="253" ht="14.25" customHeight="1">
      <c r="A253" s="164"/>
      <c r="B253" s="164"/>
      <c r="C253" s="135"/>
      <c r="D253" s="135"/>
      <c r="E253" s="164"/>
      <c r="F253" s="164"/>
      <c r="G253" s="164"/>
      <c r="H253" s="164"/>
    </row>
    <row r="254" ht="14.25" customHeight="1">
      <c r="A254" s="164"/>
      <c r="B254" s="164"/>
      <c r="C254" s="135"/>
      <c r="D254" s="135"/>
      <c r="E254" s="164"/>
      <c r="F254" s="164"/>
      <c r="G254" s="164"/>
      <c r="H254" s="164"/>
    </row>
    <row r="255" ht="14.25" customHeight="1">
      <c r="A255" s="164"/>
      <c r="B255" s="164"/>
      <c r="C255" s="135"/>
      <c r="D255" s="135"/>
      <c r="E255" s="164"/>
      <c r="F255" s="164"/>
      <c r="G255" s="164"/>
      <c r="H255" s="164"/>
    </row>
    <row r="256" ht="14.25" customHeight="1">
      <c r="A256" s="164"/>
      <c r="B256" s="164"/>
      <c r="C256" s="135"/>
      <c r="D256" s="135"/>
      <c r="E256" s="164"/>
      <c r="F256" s="164"/>
      <c r="G256" s="164"/>
      <c r="H256" s="164"/>
    </row>
    <row r="257" ht="14.25" customHeight="1">
      <c r="A257" s="164"/>
      <c r="B257" s="164"/>
      <c r="C257" s="135"/>
      <c r="D257" s="135"/>
      <c r="E257" s="164"/>
      <c r="F257" s="164"/>
      <c r="G257" s="164"/>
      <c r="H257" s="164"/>
    </row>
    <row r="258" ht="14.25" customHeight="1">
      <c r="A258" s="164"/>
      <c r="B258" s="164"/>
      <c r="C258" s="135"/>
      <c r="D258" s="135"/>
      <c r="E258" s="164"/>
      <c r="F258" s="164"/>
      <c r="G258" s="164"/>
      <c r="H258" s="164"/>
    </row>
    <row r="259" ht="14.25" customHeight="1">
      <c r="A259" s="164"/>
      <c r="B259" s="164"/>
      <c r="C259" s="135"/>
      <c r="D259" s="135"/>
      <c r="E259" s="164"/>
      <c r="F259" s="164"/>
      <c r="G259" s="164"/>
      <c r="H259" s="164"/>
    </row>
    <row r="260" ht="14.25" customHeight="1">
      <c r="A260" s="164"/>
      <c r="B260" s="164"/>
      <c r="C260" s="135"/>
      <c r="D260" s="135"/>
      <c r="E260" s="164"/>
      <c r="F260" s="164"/>
      <c r="G260" s="164"/>
      <c r="H260" s="164"/>
    </row>
    <row r="261" ht="14.25" customHeight="1">
      <c r="A261" s="164"/>
      <c r="B261" s="164"/>
      <c r="C261" s="135"/>
      <c r="D261" s="135"/>
      <c r="E261" s="164"/>
      <c r="F261" s="164"/>
      <c r="G261" s="164"/>
      <c r="H261" s="164"/>
    </row>
    <row r="262" ht="14.25" customHeight="1">
      <c r="A262" s="164"/>
      <c r="B262" s="164"/>
      <c r="C262" s="135"/>
      <c r="D262" s="135"/>
      <c r="E262" s="164"/>
      <c r="F262" s="164"/>
      <c r="G262" s="164"/>
      <c r="H262" s="164"/>
    </row>
    <row r="263" ht="14.25" customHeight="1">
      <c r="A263" s="164"/>
      <c r="B263" s="164"/>
      <c r="C263" s="135"/>
      <c r="D263" s="135"/>
      <c r="E263" s="164"/>
      <c r="F263" s="164"/>
      <c r="G263" s="164"/>
      <c r="H263" s="164"/>
    </row>
    <row r="264" ht="14.25" customHeight="1">
      <c r="A264" s="164"/>
      <c r="B264" s="164"/>
      <c r="C264" s="135"/>
      <c r="D264" s="135"/>
      <c r="E264" s="164"/>
      <c r="F264" s="164"/>
      <c r="G264" s="164"/>
      <c r="H264" s="164"/>
    </row>
    <row r="265" ht="14.25" customHeight="1">
      <c r="A265" s="164"/>
      <c r="B265" s="164"/>
      <c r="C265" s="135"/>
      <c r="D265" s="135"/>
      <c r="E265" s="164"/>
      <c r="F265" s="164"/>
      <c r="G265" s="164"/>
      <c r="H265" s="164"/>
    </row>
    <row r="266" ht="14.25" customHeight="1">
      <c r="A266" s="164"/>
      <c r="B266" s="164"/>
      <c r="C266" s="135"/>
      <c r="D266" s="135"/>
      <c r="E266" s="164"/>
      <c r="F266" s="164"/>
      <c r="G266" s="164"/>
      <c r="H266" s="164"/>
    </row>
    <row r="267" ht="14.25" customHeight="1">
      <c r="A267" s="164"/>
      <c r="B267" s="164"/>
      <c r="C267" s="135"/>
      <c r="D267" s="135"/>
      <c r="E267" s="164"/>
      <c r="F267" s="164"/>
      <c r="G267" s="164"/>
      <c r="H267" s="164"/>
    </row>
    <row r="268" ht="14.25" customHeight="1">
      <c r="A268" s="164"/>
      <c r="B268" s="164"/>
      <c r="C268" s="135"/>
      <c r="D268" s="135"/>
      <c r="E268" s="164"/>
      <c r="F268" s="164"/>
      <c r="G268" s="164"/>
      <c r="H268" s="164"/>
    </row>
    <row r="269" ht="14.25" customHeight="1">
      <c r="A269" s="164"/>
      <c r="B269" s="164"/>
      <c r="C269" s="135"/>
      <c r="D269" s="135"/>
      <c r="E269" s="164"/>
      <c r="F269" s="164"/>
      <c r="G269" s="164"/>
      <c r="H269" s="164"/>
    </row>
    <row r="270" ht="14.25" customHeight="1">
      <c r="A270" s="164"/>
      <c r="B270" s="164"/>
      <c r="C270" s="135"/>
      <c r="D270" s="135"/>
      <c r="E270" s="164"/>
      <c r="F270" s="164"/>
      <c r="G270" s="164"/>
      <c r="H270" s="164"/>
    </row>
    <row r="271" ht="14.25" customHeight="1">
      <c r="A271" s="164"/>
      <c r="B271" s="164"/>
      <c r="C271" s="135"/>
      <c r="D271" s="135"/>
      <c r="E271" s="164"/>
      <c r="F271" s="164"/>
      <c r="G271" s="164"/>
      <c r="H271" s="164"/>
    </row>
    <row r="272" ht="14.25" customHeight="1">
      <c r="A272" s="164"/>
      <c r="B272" s="164"/>
      <c r="C272" s="135"/>
      <c r="D272" s="135"/>
      <c r="E272" s="164"/>
      <c r="F272" s="164"/>
      <c r="G272" s="164"/>
      <c r="H272" s="164"/>
    </row>
    <row r="273" ht="14.25" customHeight="1">
      <c r="A273" s="164"/>
      <c r="B273" s="164"/>
      <c r="C273" s="135"/>
      <c r="D273" s="135"/>
      <c r="E273" s="164"/>
      <c r="F273" s="164"/>
      <c r="G273" s="164"/>
      <c r="H273" s="164"/>
    </row>
    <row r="274" ht="14.25" customHeight="1">
      <c r="A274" s="164"/>
      <c r="B274" s="164"/>
      <c r="C274" s="135"/>
      <c r="D274" s="135"/>
      <c r="E274" s="164"/>
      <c r="F274" s="164"/>
      <c r="G274" s="164"/>
      <c r="H274" s="164"/>
    </row>
    <row r="275" ht="14.25" customHeight="1">
      <c r="A275" s="164"/>
      <c r="B275" s="164"/>
      <c r="C275" s="135"/>
      <c r="D275" s="135"/>
      <c r="E275" s="164"/>
      <c r="F275" s="164"/>
      <c r="G275" s="164"/>
      <c r="H275" s="164"/>
    </row>
    <row r="276" ht="14.25" customHeight="1">
      <c r="A276" s="164"/>
      <c r="B276" s="164"/>
      <c r="C276" s="135"/>
      <c r="D276" s="135"/>
      <c r="E276" s="164"/>
      <c r="F276" s="164"/>
      <c r="G276" s="164"/>
      <c r="H276" s="164"/>
    </row>
    <row r="277" ht="14.25" customHeight="1">
      <c r="A277" s="164"/>
      <c r="B277" s="164"/>
      <c r="C277" s="135"/>
      <c r="D277" s="135"/>
      <c r="E277" s="164"/>
      <c r="F277" s="164"/>
      <c r="G277" s="164"/>
      <c r="H277" s="164"/>
    </row>
    <row r="278" ht="14.25" customHeight="1">
      <c r="A278" s="164"/>
      <c r="B278" s="164"/>
      <c r="C278" s="135"/>
      <c r="D278" s="135"/>
      <c r="E278" s="164"/>
      <c r="F278" s="164"/>
      <c r="G278" s="164"/>
      <c r="H278" s="164"/>
    </row>
    <row r="279" ht="14.25" customHeight="1">
      <c r="A279" s="164"/>
      <c r="B279" s="164"/>
      <c r="C279" s="135"/>
      <c r="D279" s="135"/>
      <c r="E279" s="164"/>
      <c r="F279" s="164"/>
      <c r="G279" s="164"/>
      <c r="H279" s="164"/>
    </row>
    <row r="280" ht="14.25" customHeight="1">
      <c r="A280" s="164"/>
      <c r="B280" s="164"/>
      <c r="C280" s="135"/>
      <c r="D280" s="135"/>
      <c r="E280" s="164"/>
      <c r="F280" s="164"/>
      <c r="G280" s="164"/>
      <c r="H280" s="164"/>
    </row>
    <row r="281" ht="14.25" customHeight="1">
      <c r="A281" s="164"/>
      <c r="B281" s="164"/>
      <c r="C281" s="135"/>
      <c r="D281" s="135"/>
      <c r="E281" s="164"/>
      <c r="F281" s="164"/>
      <c r="G281" s="164"/>
      <c r="H281" s="164"/>
    </row>
    <row r="282" ht="14.25" customHeight="1">
      <c r="A282" s="164"/>
      <c r="B282" s="164"/>
      <c r="C282" s="135"/>
      <c r="D282" s="135"/>
      <c r="E282" s="164"/>
      <c r="F282" s="164"/>
      <c r="G282" s="164"/>
      <c r="H282" s="164"/>
    </row>
    <row r="283" ht="14.25" customHeight="1">
      <c r="A283" s="164"/>
      <c r="B283" s="164"/>
      <c r="C283" s="135"/>
      <c r="D283" s="135"/>
      <c r="E283" s="164"/>
      <c r="F283" s="164"/>
      <c r="G283" s="164"/>
      <c r="H283" s="164"/>
    </row>
    <row r="284" ht="14.25" customHeight="1">
      <c r="A284" s="164"/>
      <c r="B284" s="164"/>
      <c r="C284" s="135"/>
      <c r="D284" s="135"/>
      <c r="E284" s="164"/>
      <c r="F284" s="164"/>
      <c r="G284" s="164"/>
      <c r="H284" s="164"/>
    </row>
    <row r="285" ht="14.25" customHeight="1">
      <c r="A285" s="164"/>
      <c r="B285" s="164"/>
      <c r="C285" s="135"/>
      <c r="D285" s="135"/>
      <c r="E285" s="164"/>
      <c r="F285" s="164"/>
      <c r="G285" s="164"/>
      <c r="H285" s="164"/>
    </row>
    <row r="286" ht="14.25" customHeight="1">
      <c r="A286" s="164"/>
      <c r="B286" s="164"/>
      <c r="C286" s="135"/>
      <c r="D286" s="135"/>
      <c r="E286" s="164"/>
      <c r="F286" s="164"/>
      <c r="G286" s="164"/>
      <c r="H286" s="164"/>
    </row>
    <row r="287" ht="14.25" customHeight="1">
      <c r="A287" s="164"/>
      <c r="B287" s="164"/>
      <c r="C287" s="135"/>
      <c r="D287" s="135"/>
      <c r="E287" s="164"/>
      <c r="F287" s="164"/>
      <c r="G287" s="164"/>
      <c r="H287" s="164"/>
    </row>
    <row r="288" ht="14.25" customHeight="1">
      <c r="A288" s="164"/>
      <c r="B288" s="164"/>
      <c r="C288" s="135"/>
      <c r="D288" s="135"/>
      <c r="E288" s="164"/>
      <c r="F288" s="164"/>
      <c r="G288" s="164"/>
      <c r="H288" s="164"/>
    </row>
    <row r="289" ht="14.25" customHeight="1">
      <c r="A289" s="164"/>
      <c r="B289" s="164"/>
      <c r="C289" s="135"/>
      <c r="D289" s="135"/>
      <c r="E289" s="164"/>
      <c r="F289" s="164"/>
      <c r="G289" s="164"/>
      <c r="H289" s="164"/>
    </row>
    <row r="290" ht="14.25" customHeight="1">
      <c r="A290" s="164"/>
      <c r="B290" s="164"/>
      <c r="C290" s="135"/>
      <c r="D290" s="135"/>
      <c r="E290" s="164"/>
      <c r="F290" s="164"/>
      <c r="G290" s="164"/>
      <c r="H290" s="164"/>
    </row>
    <row r="291" ht="14.25" customHeight="1">
      <c r="A291" s="164"/>
      <c r="B291" s="164"/>
      <c r="C291" s="135"/>
      <c r="D291" s="135"/>
      <c r="E291" s="164"/>
      <c r="F291" s="164"/>
      <c r="G291" s="164"/>
      <c r="H291" s="164"/>
    </row>
    <row r="292" ht="14.25" customHeight="1">
      <c r="A292" s="164"/>
      <c r="B292" s="164"/>
      <c r="C292" s="135"/>
      <c r="D292" s="135"/>
      <c r="E292" s="164"/>
      <c r="F292" s="164"/>
      <c r="G292" s="164"/>
      <c r="H292" s="164"/>
    </row>
    <row r="293" ht="14.25" customHeight="1">
      <c r="A293" s="164"/>
      <c r="B293" s="164"/>
      <c r="C293" s="135"/>
      <c r="D293" s="135"/>
      <c r="E293" s="164"/>
      <c r="F293" s="164"/>
      <c r="G293" s="164"/>
      <c r="H293" s="164"/>
    </row>
    <row r="294" ht="14.25" customHeight="1">
      <c r="A294" s="164"/>
      <c r="B294" s="164"/>
      <c r="C294" s="135"/>
      <c r="D294" s="135"/>
      <c r="E294" s="164"/>
      <c r="F294" s="164"/>
      <c r="G294" s="164"/>
      <c r="H294" s="164"/>
    </row>
    <row r="295" ht="14.25" customHeight="1">
      <c r="A295" s="164"/>
      <c r="B295" s="164"/>
      <c r="C295" s="135"/>
      <c r="D295" s="135"/>
      <c r="E295" s="164"/>
      <c r="F295" s="164"/>
      <c r="G295" s="164"/>
      <c r="H295" s="164"/>
    </row>
    <row r="296" ht="14.25" customHeight="1">
      <c r="A296" s="164"/>
      <c r="B296" s="164"/>
      <c r="C296" s="135"/>
      <c r="D296" s="135"/>
      <c r="E296" s="164"/>
      <c r="F296" s="164"/>
      <c r="G296" s="164"/>
      <c r="H296" s="164"/>
    </row>
    <row r="297" ht="14.25" customHeight="1">
      <c r="A297" s="164"/>
      <c r="B297" s="164"/>
      <c r="C297" s="135"/>
      <c r="D297" s="135"/>
      <c r="E297" s="164"/>
      <c r="F297" s="164"/>
      <c r="G297" s="164"/>
      <c r="H297" s="164"/>
    </row>
    <row r="298" ht="14.25" customHeight="1">
      <c r="A298" s="164"/>
      <c r="B298" s="164"/>
      <c r="C298" s="135"/>
      <c r="D298" s="135"/>
      <c r="E298" s="164"/>
      <c r="F298" s="164"/>
      <c r="G298" s="164"/>
      <c r="H298" s="164"/>
    </row>
    <row r="299" ht="14.25" customHeight="1">
      <c r="A299" s="164"/>
      <c r="B299" s="164"/>
      <c r="C299" s="135"/>
      <c r="D299" s="135"/>
      <c r="E299" s="164"/>
      <c r="F299" s="164"/>
      <c r="G299" s="164"/>
      <c r="H299" s="164"/>
    </row>
    <row r="300" ht="14.25" customHeight="1">
      <c r="A300" s="164"/>
      <c r="B300" s="164"/>
      <c r="C300" s="135"/>
      <c r="D300" s="135"/>
      <c r="E300" s="164"/>
      <c r="F300" s="164"/>
      <c r="G300" s="164"/>
      <c r="H300" s="164"/>
    </row>
    <row r="301" ht="14.25" customHeight="1">
      <c r="A301" s="164"/>
      <c r="B301" s="164"/>
      <c r="C301" s="135"/>
      <c r="D301" s="135"/>
      <c r="E301" s="164"/>
      <c r="F301" s="164"/>
      <c r="G301" s="164"/>
      <c r="H301" s="164"/>
    </row>
    <row r="302" ht="14.25" customHeight="1">
      <c r="A302" s="164"/>
      <c r="B302" s="164"/>
      <c r="C302" s="135"/>
      <c r="D302" s="135"/>
      <c r="E302" s="164"/>
      <c r="F302" s="164"/>
      <c r="G302" s="164"/>
      <c r="H302" s="164"/>
    </row>
    <row r="303" ht="14.25" customHeight="1">
      <c r="A303" s="164"/>
      <c r="B303" s="164"/>
      <c r="C303" s="135"/>
      <c r="D303" s="135"/>
      <c r="E303" s="164"/>
      <c r="F303" s="164"/>
      <c r="G303" s="164"/>
      <c r="H303" s="164"/>
    </row>
    <row r="304" ht="14.25" customHeight="1">
      <c r="A304" s="164"/>
      <c r="B304" s="164"/>
      <c r="C304" s="135"/>
      <c r="D304" s="135"/>
      <c r="E304" s="164"/>
      <c r="F304" s="164"/>
      <c r="G304" s="164"/>
      <c r="H304" s="164"/>
    </row>
    <row r="305" ht="14.25" customHeight="1">
      <c r="A305" s="164"/>
      <c r="B305" s="164"/>
      <c r="C305" s="135"/>
      <c r="D305" s="135"/>
      <c r="E305" s="164"/>
      <c r="F305" s="164"/>
      <c r="G305" s="164"/>
      <c r="H305" s="164"/>
    </row>
    <row r="306" ht="14.25" customHeight="1">
      <c r="A306" s="164"/>
      <c r="B306" s="164"/>
      <c r="C306" s="135"/>
      <c r="D306" s="135"/>
      <c r="E306" s="164"/>
      <c r="F306" s="164"/>
      <c r="G306" s="164"/>
      <c r="H306" s="164"/>
    </row>
    <row r="307" ht="14.25" customHeight="1">
      <c r="A307" s="164"/>
      <c r="B307" s="164"/>
      <c r="C307" s="135"/>
      <c r="D307" s="135"/>
      <c r="E307" s="164"/>
      <c r="F307" s="164"/>
      <c r="G307" s="164"/>
      <c r="H307" s="164"/>
    </row>
    <row r="308" ht="14.25" customHeight="1">
      <c r="A308" s="164"/>
      <c r="B308" s="164"/>
      <c r="C308" s="135"/>
      <c r="D308" s="135"/>
      <c r="E308" s="164"/>
      <c r="F308" s="164"/>
      <c r="G308" s="164"/>
      <c r="H308" s="164"/>
    </row>
    <row r="309" ht="14.25" customHeight="1">
      <c r="A309" s="164"/>
      <c r="B309" s="164"/>
      <c r="C309" s="135"/>
      <c r="D309" s="135"/>
      <c r="E309" s="164"/>
      <c r="F309" s="164"/>
      <c r="G309" s="164"/>
      <c r="H309" s="164"/>
    </row>
    <row r="310" ht="14.25" customHeight="1">
      <c r="A310" s="164"/>
      <c r="B310" s="164"/>
      <c r="C310" s="135"/>
      <c r="D310" s="135"/>
      <c r="E310" s="164"/>
      <c r="F310" s="164"/>
      <c r="G310" s="164"/>
      <c r="H310" s="164"/>
    </row>
    <row r="311" ht="14.25" customHeight="1">
      <c r="A311" s="164"/>
      <c r="B311" s="164"/>
      <c r="C311" s="135"/>
      <c r="D311" s="135"/>
      <c r="E311" s="164"/>
      <c r="F311" s="164"/>
      <c r="G311" s="164"/>
      <c r="H311" s="164"/>
    </row>
    <row r="312" ht="14.25" customHeight="1">
      <c r="A312" s="164"/>
      <c r="B312" s="164"/>
      <c r="C312" s="135"/>
      <c r="D312" s="135"/>
      <c r="E312" s="164"/>
      <c r="F312" s="164"/>
      <c r="G312" s="164"/>
      <c r="H312" s="164"/>
    </row>
    <row r="313" ht="14.25" customHeight="1">
      <c r="A313" s="164"/>
      <c r="B313" s="164"/>
      <c r="C313" s="135"/>
      <c r="D313" s="135"/>
      <c r="E313" s="164"/>
      <c r="F313" s="164"/>
      <c r="G313" s="164"/>
      <c r="H313" s="164"/>
    </row>
    <row r="314" ht="14.25" customHeight="1">
      <c r="A314" s="164"/>
      <c r="B314" s="164"/>
      <c r="C314" s="135"/>
      <c r="D314" s="135"/>
      <c r="E314" s="164"/>
      <c r="F314" s="164"/>
      <c r="G314" s="164"/>
      <c r="H314" s="164"/>
    </row>
    <row r="315" ht="14.25" customHeight="1">
      <c r="A315" s="164"/>
      <c r="B315" s="164"/>
      <c r="C315" s="135"/>
      <c r="D315" s="135"/>
      <c r="E315" s="164"/>
      <c r="F315" s="164"/>
      <c r="G315" s="164"/>
      <c r="H315" s="164"/>
    </row>
    <row r="316" ht="14.25" customHeight="1">
      <c r="A316" s="164"/>
      <c r="B316" s="164"/>
      <c r="C316" s="135"/>
      <c r="D316" s="135"/>
      <c r="E316" s="164"/>
      <c r="F316" s="164"/>
      <c r="G316" s="164"/>
      <c r="H316" s="164"/>
    </row>
    <row r="317" ht="14.25" customHeight="1">
      <c r="A317" s="164"/>
      <c r="B317" s="164"/>
      <c r="C317" s="135"/>
      <c r="D317" s="135"/>
      <c r="E317" s="164"/>
      <c r="F317" s="164"/>
      <c r="G317" s="164"/>
      <c r="H317" s="164"/>
    </row>
    <row r="318" ht="14.25" customHeight="1">
      <c r="A318" s="164"/>
      <c r="B318" s="164"/>
      <c r="C318" s="135"/>
      <c r="D318" s="135"/>
      <c r="E318" s="164"/>
      <c r="F318" s="164"/>
      <c r="G318" s="164"/>
      <c r="H318" s="164"/>
    </row>
    <row r="319" ht="14.25" customHeight="1">
      <c r="A319" s="164"/>
      <c r="B319" s="164"/>
      <c r="C319" s="135"/>
      <c r="D319" s="135"/>
      <c r="E319" s="164"/>
      <c r="F319" s="164"/>
      <c r="G319" s="164"/>
      <c r="H319" s="164"/>
    </row>
    <row r="320" ht="14.25" customHeight="1">
      <c r="A320" s="164"/>
      <c r="B320" s="164"/>
      <c r="C320" s="135"/>
      <c r="D320" s="135"/>
      <c r="E320" s="164"/>
      <c r="F320" s="164"/>
      <c r="G320" s="164"/>
      <c r="H320" s="164"/>
    </row>
    <row r="321" ht="14.25" customHeight="1">
      <c r="A321" s="164"/>
      <c r="B321" s="164"/>
      <c r="C321" s="135"/>
      <c r="D321" s="135"/>
      <c r="E321" s="164"/>
      <c r="F321" s="164"/>
      <c r="G321" s="164"/>
      <c r="H321" s="164"/>
    </row>
    <row r="322" ht="14.25" customHeight="1">
      <c r="A322" s="164"/>
      <c r="B322" s="164"/>
      <c r="C322" s="135"/>
      <c r="D322" s="135"/>
      <c r="E322" s="164"/>
      <c r="F322" s="164"/>
      <c r="G322" s="164"/>
      <c r="H322" s="164"/>
    </row>
    <row r="323" ht="14.25" customHeight="1">
      <c r="A323" s="164"/>
      <c r="B323" s="164"/>
      <c r="C323" s="135"/>
      <c r="D323" s="135"/>
      <c r="E323" s="164"/>
      <c r="F323" s="164"/>
      <c r="G323" s="164"/>
      <c r="H323" s="164"/>
    </row>
    <row r="324" ht="14.25" customHeight="1">
      <c r="A324" s="164"/>
      <c r="B324" s="164"/>
      <c r="C324" s="135"/>
      <c r="D324" s="135"/>
      <c r="E324" s="164"/>
      <c r="F324" s="164"/>
      <c r="G324" s="164"/>
      <c r="H324" s="164"/>
    </row>
    <row r="325" ht="14.25" customHeight="1">
      <c r="A325" s="164"/>
      <c r="B325" s="164"/>
      <c r="C325" s="135"/>
      <c r="D325" s="135"/>
      <c r="E325" s="164"/>
      <c r="F325" s="164"/>
      <c r="G325" s="164"/>
      <c r="H325" s="164"/>
    </row>
    <row r="326" ht="14.25" customHeight="1">
      <c r="A326" s="164"/>
      <c r="B326" s="164"/>
      <c r="C326" s="135"/>
      <c r="D326" s="135"/>
      <c r="E326" s="164"/>
      <c r="F326" s="164"/>
      <c r="G326" s="164"/>
      <c r="H326" s="164"/>
    </row>
    <row r="327" ht="14.25" customHeight="1">
      <c r="A327" s="164"/>
      <c r="B327" s="164"/>
      <c r="C327" s="135"/>
      <c r="D327" s="135"/>
      <c r="E327" s="164"/>
      <c r="F327" s="164"/>
      <c r="G327" s="164"/>
      <c r="H327" s="164"/>
    </row>
    <row r="328" ht="14.25" customHeight="1">
      <c r="A328" s="164"/>
      <c r="B328" s="164"/>
      <c r="C328" s="135"/>
      <c r="D328" s="135"/>
      <c r="E328" s="164"/>
      <c r="F328" s="164"/>
      <c r="G328" s="164"/>
      <c r="H328" s="164"/>
    </row>
    <row r="329" ht="14.25" customHeight="1">
      <c r="A329" s="164"/>
      <c r="B329" s="164"/>
      <c r="C329" s="135"/>
      <c r="D329" s="135"/>
      <c r="E329" s="164"/>
      <c r="F329" s="164"/>
      <c r="G329" s="164"/>
      <c r="H329" s="164"/>
    </row>
    <row r="330" ht="14.25" customHeight="1">
      <c r="A330" s="164"/>
      <c r="B330" s="164"/>
      <c r="C330" s="135"/>
      <c r="D330" s="135"/>
      <c r="E330" s="164"/>
      <c r="F330" s="164"/>
      <c r="G330" s="164"/>
      <c r="H330" s="164"/>
    </row>
    <row r="331" ht="14.25" customHeight="1">
      <c r="A331" s="164"/>
      <c r="B331" s="164"/>
      <c r="C331" s="135"/>
      <c r="D331" s="135"/>
      <c r="E331" s="164"/>
      <c r="F331" s="164"/>
      <c r="G331" s="164"/>
      <c r="H331" s="164"/>
    </row>
    <row r="332" ht="14.25" customHeight="1">
      <c r="A332" s="164"/>
      <c r="B332" s="164"/>
      <c r="C332" s="135"/>
      <c r="D332" s="135"/>
      <c r="E332" s="164"/>
      <c r="F332" s="164"/>
      <c r="G332" s="164"/>
      <c r="H332" s="164"/>
    </row>
    <row r="333" ht="14.25" customHeight="1">
      <c r="A333" s="164"/>
      <c r="B333" s="164"/>
      <c r="C333" s="135"/>
      <c r="D333" s="135"/>
      <c r="E333" s="164"/>
      <c r="F333" s="164"/>
      <c r="G333" s="164"/>
      <c r="H333" s="164"/>
    </row>
    <row r="334" ht="14.25" customHeight="1">
      <c r="A334" s="164"/>
      <c r="B334" s="164"/>
      <c r="C334" s="135"/>
      <c r="D334" s="135"/>
      <c r="E334" s="164"/>
      <c r="F334" s="164"/>
      <c r="G334" s="164"/>
      <c r="H334" s="164"/>
    </row>
    <row r="335" ht="14.25" customHeight="1">
      <c r="A335" s="164"/>
      <c r="B335" s="164"/>
      <c r="C335" s="135"/>
      <c r="D335" s="135"/>
      <c r="E335" s="164"/>
      <c r="F335" s="164"/>
      <c r="G335" s="164"/>
      <c r="H335" s="164"/>
    </row>
    <row r="336" ht="14.25" customHeight="1">
      <c r="A336" s="164"/>
      <c r="B336" s="164"/>
      <c r="C336" s="135"/>
      <c r="D336" s="135"/>
      <c r="E336" s="164"/>
      <c r="F336" s="164"/>
      <c r="G336" s="164"/>
      <c r="H336" s="164"/>
    </row>
    <row r="337" ht="14.25" customHeight="1">
      <c r="A337" s="164"/>
      <c r="B337" s="164"/>
      <c r="C337" s="135"/>
      <c r="D337" s="135"/>
      <c r="E337" s="164"/>
      <c r="F337" s="164"/>
      <c r="G337" s="164"/>
      <c r="H337" s="164"/>
    </row>
    <row r="338" ht="14.25" customHeight="1">
      <c r="A338" s="164"/>
      <c r="B338" s="164"/>
      <c r="C338" s="135"/>
      <c r="D338" s="135"/>
      <c r="E338" s="164"/>
      <c r="F338" s="164"/>
      <c r="G338" s="164"/>
      <c r="H338" s="164"/>
    </row>
    <row r="339" ht="14.25" customHeight="1">
      <c r="A339" s="164"/>
      <c r="B339" s="164"/>
      <c r="C339" s="135"/>
      <c r="D339" s="135"/>
      <c r="E339" s="164"/>
      <c r="F339" s="164"/>
      <c r="G339" s="164"/>
      <c r="H339" s="164"/>
    </row>
    <row r="340" ht="14.25" customHeight="1">
      <c r="A340" s="164"/>
      <c r="B340" s="164"/>
      <c r="C340" s="135"/>
      <c r="D340" s="135"/>
      <c r="E340" s="164"/>
      <c r="F340" s="164"/>
      <c r="G340" s="164"/>
      <c r="H340" s="164"/>
    </row>
    <row r="341" ht="14.25" customHeight="1">
      <c r="A341" s="164"/>
      <c r="B341" s="164"/>
      <c r="C341" s="135"/>
      <c r="D341" s="135"/>
      <c r="E341" s="164"/>
      <c r="F341" s="164"/>
      <c r="G341" s="164"/>
      <c r="H341" s="164"/>
    </row>
    <row r="342" ht="14.25" customHeight="1">
      <c r="A342" s="164"/>
      <c r="B342" s="164"/>
      <c r="C342" s="135"/>
      <c r="D342" s="135"/>
      <c r="E342" s="164"/>
      <c r="F342" s="164"/>
      <c r="G342" s="164"/>
      <c r="H342" s="164"/>
    </row>
    <row r="343" ht="14.25" customHeight="1">
      <c r="A343" s="164"/>
      <c r="B343" s="164"/>
      <c r="C343" s="135"/>
      <c r="D343" s="135"/>
      <c r="E343" s="164"/>
      <c r="F343" s="164"/>
      <c r="G343" s="164"/>
      <c r="H343" s="164"/>
    </row>
    <row r="344" ht="14.25" customHeight="1">
      <c r="A344" s="164"/>
      <c r="B344" s="164"/>
      <c r="C344" s="135"/>
      <c r="D344" s="135"/>
      <c r="E344" s="164"/>
      <c r="F344" s="164"/>
      <c r="G344" s="164"/>
      <c r="H344" s="164"/>
    </row>
    <row r="345" ht="14.25" customHeight="1">
      <c r="A345" s="164"/>
      <c r="B345" s="164"/>
      <c r="C345" s="135"/>
      <c r="D345" s="135"/>
      <c r="E345" s="164"/>
      <c r="F345" s="164"/>
      <c r="G345" s="164"/>
      <c r="H345" s="164"/>
    </row>
    <row r="346" ht="14.25" customHeight="1">
      <c r="A346" s="164"/>
      <c r="B346" s="164"/>
      <c r="C346" s="135"/>
      <c r="D346" s="135"/>
      <c r="E346" s="164"/>
      <c r="F346" s="164"/>
      <c r="G346" s="164"/>
      <c r="H346" s="164"/>
    </row>
    <row r="347" ht="14.25" customHeight="1">
      <c r="A347" s="164"/>
      <c r="B347" s="164"/>
      <c r="C347" s="135"/>
      <c r="D347" s="135"/>
      <c r="E347" s="164"/>
      <c r="F347" s="164"/>
      <c r="G347" s="164"/>
      <c r="H347" s="164"/>
    </row>
    <row r="348" ht="14.25" customHeight="1">
      <c r="A348" s="164"/>
      <c r="B348" s="164"/>
      <c r="C348" s="135"/>
      <c r="D348" s="135"/>
      <c r="E348" s="164"/>
      <c r="F348" s="164"/>
      <c r="G348" s="164"/>
      <c r="H348" s="164"/>
    </row>
    <row r="349" ht="14.25" customHeight="1">
      <c r="A349" s="164"/>
      <c r="B349" s="164"/>
      <c r="C349" s="135"/>
      <c r="D349" s="135"/>
      <c r="E349" s="164"/>
      <c r="F349" s="164"/>
      <c r="G349" s="164"/>
      <c r="H349" s="164"/>
    </row>
    <row r="350" ht="14.25" customHeight="1">
      <c r="A350" s="164"/>
      <c r="B350" s="164"/>
      <c r="C350" s="135"/>
      <c r="D350" s="135"/>
      <c r="E350" s="164"/>
      <c r="F350" s="164"/>
      <c r="G350" s="164"/>
      <c r="H350" s="164"/>
    </row>
    <row r="351" ht="14.25" customHeight="1">
      <c r="A351" s="164"/>
      <c r="B351" s="164"/>
      <c r="C351" s="135"/>
      <c r="D351" s="135"/>
      <c r="E351" s="164"/>
      <c r="F351" s="164"/>
      <c r="G351" s="164"/>
      <c r="H351" s="164"/>
    </row>
    <row r="352" ht="14.25" customHeight="1">
      <c r="A352" s="164"/>
      <c r="B352" s="164"/>
      <c r="C352" s="135"/>
      <c r="D352" s="135"/>
      <c r="E352" s="164"/>
      <c r="F352" s="164"/>
      <c r="G352" s="164"/>
      <c r="H352" s="164"/>
    </row>
    <row r="353" ht="14.25" customHeight="1">
      <c r="A353" s="164"/>
      <c r="B353" s="164"/>
      <c r="C353" s="135"/>
      <c r="D353" s="135"/>
      <c r="E353" s="164"/>
      <c r="F353" s="164"/>
      <c r="G353" s="164"/>
      <c r="H353" s="164"/>
    </row>
    <row r="354" ht="14.25" customHeight="1">
      <c r="A354" s="164"/>
      <c r="B354" s="164"/>
      <c r="C354" s="135"/>
      <c r="D354" s="135"/>
      <c r="E354" s="164"/>
      <c r="F354" s="164"/>
      <c r="G354" s="164"/>
      <c r="H354" s="164"/>
    </row>
    <row r="355" ht="14.25" customHeight="1">
      <c r="A355" s="164"/>
      <c r="B355" s="164"/>
      <c r="C355" s="135"/>
      <c r="D355" s="135"/>
      <c r="E355" s="164"/>
      <c r="F355" s="164"/>
      <c r="G355" s="164"/>
      <c r="H355" s="164"/>
    </row>
    <row r="356" ht="14.25" customHeight="1">
      <c r="A356" s="164"/>
      <c r="B356" s="164"/>
      <c r="C356" s="135"/>
      <c r="D356" s="135"/>
      <c r="E356" s="164"/>
      <c r="F356" s="164"/>
      <c r="G356" s="164"/>
      <c r="H356" s="164"/>
    </row>
    <row r="357" ht="14.25" customHeight="1">
      <c r="A357" s="164"/>
      <c r="B357" s="164"/>
      <c r="C357" s="135"/>
      <c r="D357" s="135"/>
      <c r="E357" s="164"/>
      <c r="F357" s="164"/>
      <c r="G357" s="164"/>
      <c r="H357" s="164"/>
    </row>
    <row r="358" ht="14.25" customHeight="1">
      <c r="A358" s="164"/>
      <c r="B358" s="164"/>
      <c r="C358" s="135"/>
      <c r="D358" s="135"/>
      <c r="E358" s="164"/>
      <c r="F358" s="164"/>
      <c r="G358" s="164"/>
      <c r="H358" s="164"/>
    </row>
    <row r="359" ht="14.25" customHeight="1">
      <c r="A359" s="164"/>
      <c r="B359" s="164"/>
      <c r="C359" s="135"/>
      <c r="D359" s="135"/>
      <c r="E359" s="164"/>
      <c r="F359" s="164"/>
      <c r="G359" s="164"/>
      <c r="H359" s="164"/>
    </row>
    <row r="360" ht="14.25" customHeight="1">
      <c r="A360" s="164"/>
      <c r="B360" s="164"/>
      <c r="C360" s="135"/>
      <c r="D360" s="135"/>
      <c r="E360" s="164"/>
      <c r="F360" s="164"/>
      <c r="G360" s="164"/>
      <c r="H360" s="164"/>
    </row>
    <row r="361" ht="14.25" customHeight="1">
      <c r="A361" s="164"/>
      <c r="B361" s="164"/>
      <c r="C361" s="135"/>
      <c r="D361" s="135"/>
      <c r="E361" s="164"/>
      <c r="F361" s="164"/>
      <c r="G361" s="164"/>
      <c r="H361" s="164"/>
    </row>
    <row r="362" ht="14.25" customHeight="1">
      <c r="A362" s="164"/>
      <c r="B362" s="164"/>
      <c r="C362" s="135"/>
      <c r="D362" s="135"/>
      <c r="E362" s="164"/>
      <c r="F362" s="164"/>
      <c r="G362" s="164"/>
      <c r="H362" s="164"/>
    </row>
    <row r="363" ht="14.25" customHeight="1">
      <c r="A363" s="164"/>
      <c r="B363" s="164"/>
      <c r="C363" s="135"/>
      <c r="D363" s="135"/>
      <c r="E363" s="164"/>
      <c r="F363" s="164"/>
      <c r="G363" s="164"/>
      <c r="H363" s="164"/>
    </row>
    <row r="364" ht="14.25" customHeight="1">
      <c r="A364" s="164"/>
      <c r="B364" s="164"/>
      <c r="C364" s="135"/>
      <c r="D364" s="135"/>
      <c r="E364" s="164"/>
      <c r="F364" s="164"/>
      <c r="G364" s="164"/>
      <c r="H364" s="164"/>
    </row>
    <row r="365" ht="14.25" customHeight="1">
      <c r="A365" s="164"/>
      <c r="B365" s="164"/>
      <c r="C365" s="135"/>
      <c r="D365" s="135"/>
      <c r="E365" s="164"/>
      <c r="F365" s="164"/>
      <c r="G365" s="164"/>
      <c r="H365" s="164"/>
    </row>
    <row r="366" ht="14.25" customHeight="1">
      <c r="A366" s="164"/>
      <c r="B366" s="164"/>
      <c r="C366" s="135"/>
      <c r="D366" s="135"/>
      <c r="E366" s="164"/>
      <c r="F366" s="164"/>
      <c r="G366" s="164"/>
      <c r="H366" s="164"/>
    </row>
    <row r="367" ht="14.25" customHeight="1">
      <c r="A367" s="164"/>
      <c r="B367" s="164"/>
      <c r="C367" s="135"/>
      <c r="D367" s="135"/>
      <c r="E367" s="164"/>
      <c r="F367" s="164"/>
      <c r="G367" s="164"/>
      <c r="H367" s="164"/>
    </row>
    <row r="368" ht="14.25" customHeight="1">
      <c r="A368" s="164"/>
      <c r="B368" s="164"/>
      <c r="C368" s="135"/>
      <c r="D368" s="135"/>
      <c r="E368" s="164"/>
      <c r="F368" s="164"/>
      <c r="G368" s="164"/>
      <c r="H368" s="164"/>
    </row>
    <row r="369" ht="14.25" customHeight="1">
      <c r="A369" s="164"/>
      <c r="B369" s="164"/>
      <c r="C369" s="135"/>
      <c r="D369" s="135"/>
      <c r="E369" s="164"/>
      <c r="F369" s="164"/>
      <c r="G369" s="164"/>
      <c r="H369" s="164"/>
    </row>
    <row r="370" ht="14.25" customHeight="1">
      <c r="A370" s="164"/>
      <c r="B370" s="164"/>
      <c r="C370" s="135"/>
      <c r="D370" s="135"/>
      <c r="E370" s="164"/>
      <c r="F370" s="164"/>
      <c r="G370" s="164"/>
      <c r="H370" s="164"/>
    </row>
    <row r="371" ht="14.25" customHeight="1">
      <c r="A371" s="164"/>
      <c r="B371" s="164"/>
      <c r="C371" s="135"/>
      <c r="D371" s="135"/>
      <c r="E371" s="164"/>
      <c r="F371" s="164"/>
      <c r="G371" s="164"/>
      <c r="H371" s="164"/>
    </row>
    <row r="372" ht="14.25" customHeight="1">
      <c r="A372" s="164"/>
      <c r="B372" s="164"/>
      <c r="C372" s="135"/>
      <c r="D372" s="135"/>
      <c r="E372" s="164"/>
      <c r="F372" s="164"/>
      <c r="G372" s="164"/>
      <c r="H372" s="164"/>
    </row>
    <row r="373" ht="14.25" customHeight="1">
      <c r="A373" s="164"/>
      <c r="B373" s="164"/>
      <c r="C373" s="135"/>
      <c r="D373" s="135"/>
      <c r="E373" s="164"/>
      <c r="F373" s="164"/>
      <c r="G373" s="164"/>
      <c r="H373" s="164"/>
    </row>
    <row r="374" ht="14.25" customHeight="1">
      <c r="A374" s="164"/>
      <c r="B374" s="164"/>
      <c r="C374" s="135"/>
      <c r="D374" s="135"/>
      <c r="E374" s="164"/>
      <c r="F374" s="164"/>
      <c r="G374" s="164"/>
      <c r="H374" s="164"/>
    </row>
    <row r="375" ht="14.25" customHeight="1">
      <c r="A375" s="164"/>
      <c r="B375" s="164"/>
      <c r="C375" s="135"/>
      <c r="D375" s="135"/>
      <c r="E375" s="164"/>
      <c r="F375" s="164"/>
      <c r="G375" s="164"/>
      <c r="H375" s="164"/>
    </row>
    <row r="376" ht="14.25" customHeight="1">
      <c r="A376" s="164"/>
      <c r="B376" s="164"/>
      <c r="C376" s="135"/>
      <c r="D376" s="135"/>
      <c r="E376" s="164"/>
      <c r="F376" s="164"/>
      <c r="G376" s="164"/>
      <c r="H376" s="164"/>
    </row>
    <row r="377" ht="14.25" customHeight="1">
      <c r="A377" s="164"/>
      <c r="B377" s="164"/>
      <c r="C377" s="135"/>
      <c r="D377" s="135"/>
      <c r="E377" s="164"/>
      <c r="F377" s="164"/>
      <c r="G377" s="164"/>
      <c r="H377" s="164"/>
    </row>
    <row r="378" ht="14.25" customHeight="1">
      <c r="A378" s="164"/>
      <c r="B378" s="164"/>
      <c r="C378" s="135"/>
      <c r="D378" s="135"/>
      <c r="E378" s="164"/>
      <c r="F378" s="164"/>
      <c r="G378" s="164"/>
      <c r="H378" s="164"/>
    </row>
    <row r="379" ht="14.25" customHeight="1">
      <c r="A379" s="164"/>
      <c r="B379" s="164"/>
      <c r="C379" s="135"/>
      <c r="D379" s="135"/>
      <c r="E379" s="164"/>
      <c r="F379" s="164"/>
      <c r="G379" s="164"/>
      <c r="H379" s="164"/>
    </row>
    <row r="380" ht="14.25" customHeight="1">
      <c r="A380" s="164"/>
      <c r="B380" s="164"/>
      <c r="C380" s="135"/>
      <c r="D380" s="135"/>
      <c r="E380" s="164"/>
      <c r="F380" s="164"/>
      <c r="G380" s="164"/>
      <c r="H380" s="164"/>
    </row>
    <row r="381" ht="14.25" customHeight="1">
      <c r="A381" s="164"/>
      <c r="B381" s="164"/>
      <c r="C381" s="135"/>
      <c r="D381" s="135"/>
      <c r="E381" s="164"/>
      <c r="F381" s="164"/>
      <c r="G381" s="164"/>
      <c r="H381" s="164"/>
    </row>
    <row r="382" ht="14.25" customHeight="1">
      <c r="A382" s="164"/>
      <c r="B382" s="164"/>
      <c r="C382" s="135"/>
      <c r="D382" s="135"/>
      <c r="E382" s="164"/>
      <c r="F382" s="164"/>
      <c r="G382" s="164"/>
      <c r="H382" s="164"/>
    </row>
    <row r="383" ht="14.25" customHeight="1">
      <c r="A383" s="164"/>
      <c r="B383" s="164"/>
      <c r="C383" s="135"/>
      <c r="D383" s="135"/>
      <c r="E383" s="164"/>
      <c r="F383" s="164"/>
      <c r="G383" s="164"/>
      <c r="H383" s="164"/>
    </row>
    <row r="384" ht="14.25" customHeight="1">
      <c r="A384" s="164"/>
      <c r="B384" s="164"/>
      <c r="C384" s="135"/>
      <c r="D384" s="135"/>
      <c r="E384" s="164"/>
      <c r="F384" s="164"/>
      <c r="G384" s="164"/>
      <c r="H384" s="164"/>
    </row>
    <row r="385" ht="14.25" customHeight="1">
      <c r="A385" s="164"/>
      <c r="B385" s="164"/>
      <c r="C385" s="135"/>
      <c r="D385" s="135"/>
      <c r="E385" s="164"/>
      <c r="F385" s="164"/>
      <c r="G385" s="164"/>
      <c r="H385" s="164"/>
    </row>
    <row r="386" ht="14.25" customHeight="1">
      <c r="A386" s="164"/>
      <c r="B386" s="164"/>
      <c r="C386" s="135"/>
      <c r="D386" s="135"/>
      <c r="E386" s="164"/>
      <c r="F386" s="164"/>
      <c r="G386" s="164"/>
      <c r="H386" s="164"/>
    </row>
    <row r="387" ht="14.25" customHeight="1">
      <c r="A387" s="164"/>
      <c r="B387" s="164"/>
      <c r="C387" s="135"/>
      <c r="D387" s="135"/>
      <c r="E387" s="164"/>
      <c r="F387" s="164"/>
      <c r="G387" s="164"/>
      <c r="H387" s="164"/>
    </row>
    <row r="388" ht="14.25" customHeight="1">
      <c r="A388" s="164"/>
      <c r="B388" s="164"/>
      <c r="C388" s="135"/>
      <c r="D388" s="135"/>
      <c r="E388" s="164"/>
      <c r="F388" s="164"/>
      <c r="G388" s="164"/>
      <c r="H388" s="164"/>
    </row>
    <row r="389" ht="14.25" customHeight="1">
      <c r="A389" s="164"/>
      <c r="B389" s="164"/>
      <c r="C389" s="135"/>
      <c r="D389" s="135"/>
      <c r="E389" s="164"/>
      <c r="F389" s="164"/>
      <c r="G389" s="164"/>
      <c r="H389" s="164"/>
    </row>
    <row r="390" ht="14.25" customHeight="1">
      <c r="A390" s="164"/>
      <c r="B390" s="164"/>
      <c r="C390" s="135"/>
      <c r="D390" s="135"/>
      <c r="E390" s="164"/>
      <c r="F390" s="164"/>
      <c r="G390" s="164"/>
      <c r="H390" s="164"/>
    </row>
    <row r="391" ht="14.25" customHeight="1">
      <c r="A391" s="164"/>
      <c r="B391" s="164"/>
      <c r="C391" s="135"/>
      <c r="D391" s="135"/>
      <c r="E391" s="164"/>
      <c r="F391" s="164"/>
      <c r="G391" s="164"/>
      <c r="H391" s="164"/>
    </row>
    <row r="392" ht="14.25" customHeight="1">
      <c r="A392" s="164"/>
      <c r="B392" s="164"/>
      <c r="C392" s="135"/>
      <c r="D392" s="135"/>
      <c r="E392" s="164"/>
      <c r="F392" s="164"/>
      <c r="G392" s="164"/>
      <c r="H392" s="164"/>
    </row>
    <row r="393" ht="14.25" customHeight="1">
      <c r="A393" s="164"/>
      <c r="B393" s="164"/>
      <c r="C393" s="135"/>
      <c r="D393" s="135"/>
      <c r="E393" s="164"/>
      <c r="F393" s="164"/>
      <c r="G393" s="164"/>
      <c r="H393" s="164"/>
    </row>
    <row r="394" ht="14.25" customHeight="1">
      <c r="A394" s="164"/>
      <c r="B394" s="164"/>
      <c r="C394" s="135"/>
      <c r="D394" s="135"/>
      <c r="E394" s="164"/>
      <c r="F394" s="164"/>
      <c r="G394" s="164"/>
      <c r="H394" s="164"/>
    </row>
    <row r="395" ht="14.25" customHeight="1">
      <c r="A395" s="164"/>
      <c r="B395" s="164"/>
      <c r="C395" s="135"/>
      <c r="D395" s="135"/>
      <c r="E395" s="164"/>
      <c r="F395" s="164"/>
      <c r="G395" s="164"/>
      <c r="H395" s="164"/>
    </row>
    <row r="396" ht="14.25" customHeight="1">
      <c r="A396" s="164"/>
      <c r="B396" s="164"/>
      <c r="C396" s="135"/>
      <c r="D396" s="135"/>
      <c r="E396" s="164"/>
      <c r="F396" s="164"/>
      <c r="G396" s="164"/>
      <c r="H396" s="164"/>
    </row>
    <row r="397" ht="14.25" customHeight="1">
      <c r="A397" s="164"/>
      <c r="B397" s="164"/>
      <c r="C397" s="135"/>
      <c r="D397" s="135"/>
      <c r="E397" s="164"/>
      <c r="F397" s="164"/>
      <c r="G397" s="164"/>
      <c r="H397" s="164"/>
    </row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J$197"/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2021-01-04T11:12:00Z</dcterms:created>
  <dc:creator>Nilmaier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7188C4C7A8C74391B5A1D065925B383D</vt:lpwstr>
  </property>
  <property fmtid="{D5CDD505-2E9C-101B-9397-08002B2CF9AE}" pid="3" name="KSOProductBuildVer">
    <vt:lpwstr>1046-11.2.0.11156</vt:lpwstr>
  </property>
</Properties>
</file>