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stemas2\Documents\GitHub\Poleo\Poleo Nueva Imagen\Poleo\indicadores\"/>
    </mc:Choice>
  </mc:AlternateContent>
  <xr:revisionPtr revIDLastSave="0" documentId="8_{611988B1-02C7-40A1-80A5-DCF80F13BE02}" xr6:coauthVersionLast="47" xr6:coauthVersionMax="47" xr10:uidLastSave="{00000000-0000-0000-0000-000000000000}"/>
  <bookViews>
    <workbookView xWindow="1455" yWindow="3045" windowWidth="15375" windowHeight="7875" xr2:uid="{BC9C0A6B-8218-457F-9BAA-61BE06B003A0}"/>
  </bookViews>
  <sheets>
    <sheet name="Acumulado" sheetId="1" r:id="rId1"/>
  </sheets>
  <calcPr calcId="181029"/>
  <customWorkbookViews>
    <customWorkbookView name="Sistemas2 - Vista personalizada" guid="{B673546C-1FC7-4494-AFC7-F3DFAD46DE76}" mergeInterval="0" personalView="1" xWindow="97" yWindow="203" windowWidth="1025" windowHeight="525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66" i="1" l="1"/>
  <c r="AB64" i="1"/>
  <c r="AB57" i="1"/>
  <c r="AB55" i="1"/>
  <c r="AB53" i="1"/>
  <c r="AB45" i="1"/>
  <c r="AB43" i="1"/>
  <c r="AB25" i="1"/>
  <c r="AB14" i="1"/>
  <c r="AB12" i="1"/>
  <c r="Z66" i="1"/>
  <c r="Z64" i="1"/>
  <c r="Z57" i="1"/>
  <c r="Z55" i="1"/>
  <c r="Z53" i="1"/>
  <c r="Z45" i="1"/>
  <c r="Z43" i="1"/>
  <c r="Z25" i="1"/>
  <c r="Z14" i="1"/>
  <c r="Z12" i="1"/>
  <c r="AA61" i="1"/>
  <c r="AA60" i="1"/>
  <c r="AA51" i="1"/>
  <c r="AA50" i="1"/>
  <c r="AA49" i="1"/>
  <c r="AA48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3" i="1"/>
  <c r="AA22" i="1"/>
  <c r="AA21" i="1"/>
  <c r="AA20" i="1"/>
  <c r="AA19" i="1"/>
  <c r="AA18" i="1"/>
  <c r="AA17" i="1"/>
  <c r="AA10" i="1"/>
  <c r="AA9" i="1"/>
  <c r="AC61" i="1"/>
  <c r="AC60" i="1"/>
  <c r="AC51" i="1"/>
  <c r="AC50" i="1"/>
  <c r="AC49" i="1"/>
  <c r="AC48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3" i="1"/>
  <c r="AC22" i="1"/>
  <c r="AC21" i="1"/>
  <c r="AC20" i="1"/>
  <c r="AC19" i="1"/>
  <c r="AC18" i="1"/>
  <c r="AC17" i="1"/>
  <c r="AC10" i="1"/>
  <c r="AC9" i="1"/>
  <c r="X66" i="1"/>
  <c r="X64" i="1"/>
  <c r="Y64" i="1" s="1"/>
  <c r="X57" i="1"/>
  <c r="X55" i="1"/>
  <c r="X53" i="1"/>
  <c r="X45" i="1"/>
  <c r="X43" i="1"/>
  <c r="X25" i="1"/>
  <c r="X14" i="1"/>
  <c r="X12" i="1"/>
  <c r="Y61" i="1"/>
  <c r="Y60" i="1"/>
  <c r="Y51" i="1"/>
  <c r="Y50" i="1"/>
  <c r="Y49" i="1"/>
  <c r="Y48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3" i="1"/>
  <c r="Y22" i="1"/>
  <c r="Y21" i="1"/>
  <c r="Y20" i="1"/>
  <c r="Y19" i="1"/>
  <c r="Y18" i="1"/>
  <c r="Y17" i="1"/>
  <c r="Y10" i="1"/>
  <c r="Y9" i="1"/>
  <c r="V66" i="1"/>
  <c r="V64" i="1"/>
  <c r="V57" i="1"/>
  <c r="V55" i="1"/>
  <c r="V53" i="1"/>
  <c r="V45" i="1"/>
  <c r="V43" i="1"/>
  <c r="V25" i="1"/>
  <c r="V14" i="1"/>
  <c r="V12" i="1"/>
  <c r="W61" i="1"/>
  <c r="W60" i="1"/>
  <c r="W51" i="1"/>
  <c r="W50" i="1"/>
  <c r="W49" i="1"/>
  <c r="W48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3" i="1"/>
  <c r="W22" i="1"/>
  <c r="W21" i="1"/>
  <c r="W20" i="1"/>
  <c r="W19" i="1"/>
  <c r="W18" i="1"/>
  <c r="W17" i="1"/>
  <c r="W10" i="1"/>
  <c r="W9" i="1"/>
  <c r="T66" i="1"/>
  <c r="T64" i="1"/>
  <c r="T57" i="1"/>
  <c r="T55" i="1"/>
  <c r="T53" i="1"/>
  <c r="T45" i="1"/>
  <c r="T43" i="1"/>
  <c r="T25" i="1"/>
  <c r="U25" i="1" s="1"/>
  <c r="T14" i="1"/>
  <c r="U14" i="1" s="1"/>
  <c r="T12" i="1"/>
  <c r="U61" i="1"/>
  <c r="U60" i="1"/>
  <c r="U51" i="1"/>
  <c r="U50" i="1"/>
  <c r="U49" i="1"/>
  <c r="U48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3" i="1"/>
  <c r="U22" i="1"/>
  <c r="U21" i="1"/>
  <c r="U20" i="1"/>
  <c r="U19" i="1"/>
  <c r="U18" i="1"/>
  <c r="U17" i="1"/>
  <c r="U10" i="1"/>
  <c r="U9" i="1"/>
  <c r="R66" i="1"/>
  <c r="R64" i="1"/>
  <c r="R57" i="1"/>
  <c r="R55" i="1"/>
  <c r="R53" i="1"/>
  <c r="R45" i="1"/>
  <c r="R43" i="1"/>
  <c r="R25" i="1"/>
  <c r="R14" i="1"/>
  <c r="R12" i="1"/>
  <c r="S61" i="1"/>
  <c r="S60" i="1"/>
  <c r="S51" i="1"/>
  <c r="S50" i="1"/>
  <c r="S49" i="1"/>
  <c r="S48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3" i="1"/>
  <c r="S22" i="1"/>
  <c r="S21" i="1"/>
  <c r="S20" i="1"/>
  <c r="S19" i="1"/>
  <c r="S18" i="1"/>
  <c r="S17" i="1"/>
  <c r="S10" i="1"/>
  <c r="S9" i="1"/>
  <c r="P66" i="1"/>
  <c r="P64" i="1"/>
  <c r="P57" i="1"/>
  <c r="P55" i="1"/>
  <c r="P53" i="1"/>
  <c r="P45" i="1"/>
  <c r="P43" i="1"/>
  <c r="P25" i="1"/>
  <c r="Q25" i="1" s="1"/>
  <c r="P14" i="1"/>
  <c r="Q14" i="1" s="1"/>
  <c r="P12" i="1"/>
  <c r="Q61" i="1"/>
  <c r="Q60" i="1"/>
  <c r="Q51" i="1"/>
  <c r="Q50" i="1"/>
  <c r="Q49" i="1"/>
  <c r="Q48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3" i="1"/>
  <c r="Q22" i="1"/>
  <c r="Q21" i="1"/>
  <c r="Q20" i="1"/>
  <c r="Q19" i="1"/>
  <c r="Q18" i="1"/>
  <c r="Q17" i="1"/>
  <c r="Q10" i="1"/>
  <c r="Q9" i="1"/>
  <c r="N66" i="1"/>
  <c r="N64" i="1"/>
  <c r="O64" i="1" s="1"/>
  <c r="N57" i="1"/>
  <c r="N55" i="1"/>
  <c r="N53" i="1"/>
  <c r="O53" i="1" s="1"/>
  <c r="N45" i="1"/>
  <c r="N43" i="1"/>
  <c r="N25" i="1"/>
  <c r="N14" i="1"/>
  <c r="N12" i="1"/>
  <c r="O61" i="1"/>
  <c r="O60" i="1"/>
  <c r="O51" i="1"/>
  <c r="O50" i="1"/>
  <c r="O49" i="1"/>
  <c r="O48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3" i="1"/>
  <c r="O22" i="1"/>
  <c r="O21" i="1"/>
  <c r="O20" i="1"/>
  <c r="O19" i="1"/>
  <c r="O18" i="1"/>
  <c r="O17" i="1"/>
  <c r="O10" i="1"/>
  <c r="O9" i="1"/>
  <c r="L66" i="1"/>
  <c r="L64" i="1"/>
  <c r="M64" i="1" s="1"/>
  <c r="L57" i="1"/>
  <c r="L55" i="1"/>
  <c r="L53" i="1"/>
  <c r="L45" i="1"/>
  <c r="L43" i="1"/>
  <c r="M43" i="1" s="1"/>
  <c r="L25" i="1"/>
  <c r="L14" i="1"/>
  <c r="M14" i="1" s="1"/>
  <c r="L12" i="1"/>
  <c r="M61" i="1"/>
  <c r="M60" i="1"/>
  <c r="M51" i="1"/>
  <c r="M50" i="1"/>
  <c r="M49" i="1"/>
  <c r="M48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3" i="1"/>
  <c r="M22" i="1"/>
  <c r="M21" i="1"/>
  <c r="M20" i="1"/>
  <c r="M19" i="1"/>
  <c r="M18" i="1"/>
  <c r="M17" i="1"/>
  <c r="M10" i="1"/>
  <c r="M9" i="1"/>
  <c r="J66" i="1"/>
  <c r="J64" i="1"/>
  <c r="K64" i="1" s="1"/>
  <c r="J57" i="1"/>
  <c r="J55" i="1"/>
  <c r="K55" i="1" s="1"/>
  <c r="J53" i="1"/>
  <c r="J45" i="1"/>
  <c r="K45" i="1" s="1"/>
  <c r="J43" i="1"/>
  <c r="K43" i="1" s="1"/>
  <c r="J25" i="1"/>
  <c r="K25" i="1" s="1"/>
  <c r="J14" i="1"/>
  <c r="J12" i="1"/>
  <c r="K12" i="1" s="1"/>
  <c r="K61" i="1"/>
  <c r="K60" i="1"/>
  <c r="K51" i="1"/>
  <c r="K50" i="1"/>
  <c r="K49" i="1"/>
  <c r="K48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3" i="1"/>
  <c r="K22" i="1"/>
  <c r="K21" i="1"/>
  <c r="K20" i="1"/>
  <c r="K19" i="1"/>
  <c r="K18" i="1"/>
  <c r="K17" i="1"/>
  <c r="K10" i="1"/>
  <c r="K9" i="1"/>
  <c r="H66" i="1"/>
  <c r="H64" i="1"/>
  <c r="I64" i="1" s="1"/>
  <c r="H57" i="1"/>
  <c r="H55" i="1"/>
  <c r="H53" i="1"/>
  <c r="H45" i="1"/>
  <c r="H43" i="1"/>
  <c r="I43" i="1" s="1"/>
  <c r="H25" i="1"/>
  <c r="H14" i="1"/>
  <c r="H12" i="1"/>
  <c r="I61" i="1"/>
  <c r="I60" i="1"/>
  <c r="I51" i="1"/>
  <c r="I50" i="1"/>
  <c r="I49" i="1"/>
  <c r="I48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3" i="1"/>
  <c r="I22" i="1"/>
  <c r="I21" i="1"/>
  <c r="I20" i="1"/>
  <c r="I19" i="1"/>
  <c r="I18" i="1"/>
  <c r="I17" i="1"/>
  <c r="I10" i="1"/>
  <c r="I9" i="1"/>
  <c r="F66" i="1"/>
  <c r="G66" i="1" s="1"/>
  <c r="F64" i="1"/>
  <c r="G64" i="1" s="1"/>
  <c r="F57" i="1"/>
  <c r="F55" i="1"/>
  <c r="G55" i="1" s="1"/>
  <c r="F53" i="1"/>
  <c r="F45" i="1"/>
  <c r="G45" i="1" s="1"/>
  <c r="F43" i="1"/>
  <c r="F25" i="1"/>
  <c r="G25" i="1" s="1"/>
  <c r="F14" i="1"/>
  <c r="G14" i="1" s="1"/>
  <c r="F12" i="1"/>
  <c r="G61" i="1"/>
  <c r="G60" i="1"/>
  <c r="G51" i="1"/>
  <c r="G50" i="1"/>
  <c r="G49" i="1"/>
  <c r="G48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3" i="1"/>
  <c r="G22" i="1"/>
  <c r="G21" i="1"/>
  <c r="G20" i="1"/>
  <c r="G19" i="1"/>
  <c r="G18" i="1"/>
  <c r="G17" i="1"/>
  <c r="G10" i="1"/>
  <c r="G9" i="1"/>
  <c r="D66" i="1"/>
  <c r="D64" i="1"/>
  <c r="E64" i="1" s="1"/>
  <c r="D57" i="1"/>
  <c r="D55" i="1"/>
  <c r="D53" i="1"/>
  <c r="D45" i="1"/>
  <c r="D43" i="1"/>
  <c r="E43" i="1" s="1"/>
  <c r="D25" i="1"/>
  <c r="D14" i="1"/>
  <c r="D12" i="1"/>
  <c r="E12" i="1" s="1"/>
  <c r="E61" i="1"/>
  <c r="E60" i="1"/>
  <c r="E51" i="1"/>
  <c r="E50" i="1"/>
  <c r="E49" i="1"/>
  <c r="E48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3" i="1"/>
  <c r="E22" i="1"/>
  <c r="E21" i="1"/>
  <c r="E20" i="1"/>
  <c r="E19" i="1"/>
  <c r="E18" i="1"/>
  <c r="E17" i="1"/>
  <c r="E10" i="1"/>
  <c r="E9" i="1"/>
  <c r="AC66" i="1"/>
  <c r="AC64" i="1"/>
  <c r="AC57" i="1"/>
  <c r="AC55" i="1"/>
  <c r="AC53" i="1"/>
  <c r="AC45" i="1"/>
  <c r="AC43" i="1"/>
  <c r="AC25" i="1"/>
  <c r="AC14" i="1"/>
  <c r="AC12" i="1"/>
  <c r="AC6" i="1"/>
  <c r="AA66" i="1"/>
  <c r="AA64" i="1"/>
  <c r="AA57" i="1"/>
  <c r="AA55" i="1"/>
  <c r="AA53" i="1"/>
  <c r="AA45" i="1"/>
  <c r="AA43" i="1"/>
  <c r="AA25" i="1"/>
  <c r="AA14" i="1"/>
  <c r="AA12" i="1"/>
  <c r="AA6" i="1"/>
  <c r="Y66" i="1"/>
  <c r="Y57" i="1"/>
  <c r="Y55" i="1"/>
  <c r="Y53" i="1"/>
  <c r="Y45" i="1"/>
  <c r="Y43" i="1"/>
  <c r="Y25" i="1"/>
  <c r="Y14" i="1"/>
  <c r="Y12" i="1"/>
  <c r="Y6" i="1"/>
  <c r="W66" i="1"/>
  <c r="W64" i="1"/>
  <c r="W57" i="1"/>
  <c r="W55" i="1"/>
  <c r="W53" i="1"/>
  <c r="W45" i="1"/>
  <c r="W43" i="1"/>
  <c r="W25" i="1"/>
  <c r="W14" i="1"/>
  <c r="W12" i="1"/>
  <c r="W6" i="1"/>
  <c r="U66" i="1"/>
  <c r="U64" i="1"/>
  <c r="U57" i="1"/>
  <c r="U55" i="1"/>
  <c r="U53" i="1"/>
  <c r="U45" i="1"/>
  <c r="U43" i="1"/>
  <c r="U12" i="1"/>
  <c r="U6" i="1"/>
  <c r="S66" i="1"/>
  <c r="S64" i="1"/>
  <c r="S57" i="1"/>
  <c r="S55" i="1"/>
  <c r="S53" i="1"/>
  <c r="S45" i="1"/>
  <c r="S43" i="1"/>
  <c r="S25" i="1"/>
  <c r="S14" i="1"/>
  <c r="S12" i="1"/>
  <c r="S6" i="1"/>
  <c r="Q66" i="1"/>
  <c r="Q64" i="1"/>
  <c r="Q57" i="1"/>
  <c r="Q55" i="1"/>
  <c r="Q53" i="1"/>
  <c r="Q45" i="1"/>
  <c r="Q43" i="1"/>
  <c r="Q12" i="1"/>
  <c r="Q6" i="1"/>
  <c r="O66" i="1"/>
  <c r="O57" i="1"/>
  <c r="O55" i="1"/>
  <c r="O45" i="1"/>
  <c r="O43" i="1"/>
  <c r="O25" i="1"/>
  <c r="O14" i="1"/>
  <c r="O12" i="1"/>
  <c r="O6" i="1"/>
  <c r="M66" i="1"/>
  <c r="M57" i="1"/>
  <c r="M55" i="1"/>
  <c r="M53" i="1"/>
  <c r="M45" i="1"/>
  <c r="M25" i="1"/>
  <c r="M12" i="1"/>
  <c r="M6" i="1"/>
  <c r="K66" i="1"/>
  <c r="K57" i="1"/>
  <c r="K53" i="1"/>
  <c r="K14" i="1"/>
  <c r="K6" i="1"/>
  <c r="I66" i="1"/>
  <c r="I57" i="1"/>
  <c r="I55" i="1"/>
  <c r="I53" i="1"/>
  <c r="I45" i="1"/>
  <c r="I25" i="1"/>
  <c r="I14" i="1"/>
  <c r="I12" i="1"/>
  <c r="I6" i="1"/>
  <c r="G57" i="1"/>
  <c r="G53" i="1"/>
  <c r="G43" i="1"/>
  <c r="G12" i="1"/>
  <c r="G6" i="1"/>
  <c r="E66" i="1"/>
  <c r="E57" i="1"/>
  <c r="E55" i="1"/>
  <c r="E53" i="1"/>
  <c r="E45" i="1"/>
  <c r="E25" i="1"/>
  <c r="E14" i="1"/>
  <c r="E6" i="1"/>
</calcChain>
</file>

<file path=xl/sharedStrings.xml><?xml version="1.0" encoding="utf-8"?>
<sst xmlns="http://schemas.openxmlformats.org/spreadsheetml/2006/main" count="77" uniqueCount="66">
  <si>
    <t>YTD</t>
  </si>
  <si>
    <t>ADQ</t>
  </si>
  <si>
    <t>SENDERO</t>
  </si>
  <si>
    <t>$</t>
  </si>
  <si>
    <t>LOMAS</t>
  </si>
  <si>
    <t>DORADO</t>
  </si>
  <si>
    <t>VALLES</t>
  </si>
  <si>
    <t>CHAPULTEPEC</t>
  </si>
  <si>
    <t>CENTRO</t>
  </si>
  <si>
    <t>WTC</t>
  </si>
  <si>
    <t>CONSTRUPLAZA</t>
  </si>
  <si>
    <t>MATEHUALA</t>
  </si>
  <si>
    <t>CARRANZA</t>
  </si>
  <si>
    <t>FENAPO</t>
  </si>
  <si>
    <t>GALERIAS</t>
  </si>
  <si>
    <t>PACHUCA</t>
  </si>
  <si>
    <t>Internal</t>
  </si>
  <si>
    <t>Use</t>
  </si>
  <si>
    <t>Only</t>
  </si>
  <si>
    <t>VENTAS NETAS (Ventas netas, impuestos y descuentos)</t>
  </si>
  <si>
    <t>COSTO DE COMIDA (No incluye químicos de limpieza)</t>
  </si>
  <si>
    <t>Costo de Comida</t>
  </si>
  <si>
    <t>Descuentos de proveedores</t>
  </si>
  <si>
    <t>TOTAL COSTO DE COMIDA</t>
  </si>
  <si>
    <t>MARGEN BRUTO</t>
  </si>
  <si>
    <t>COSTO MANO DE OBRA</t>
  </si>
  <si>
    <t>Empleados</t>
  </si>
  <si>
    <t>Salarios de Gerentes</t>
  </si>
  <si>
    <t>Impuestos</t>
  </si>
  <si>
    <t>Beneficios</t>
  </si>
  <si>
    <t>Seguro de Salud</t>
  </si>
  <si>
    <t>Bonos</t>
  </si>
  <si>
    <t xml:space="preserve">Incapacidad </t>
  </si>
  <si>
    <t xml:space="preserve">TOTAL MANO DE OBRA </t>
  </si>
  <si>
    <t>CONTROLABLES POR EL RESTAURANTE</t>
  </si>
  <si>
    <t xml:space="preserve">Luz, Agua, </t>
  </si>
  <si>
    <t>Teléfono/Internet</t>
  </si>
  <si>
    <t>Mercadotecnia local</t>
  </si>
  <si>
    <t>Mercadotecnia local - Rembolsos</t>
  </si>
  <si>
    <t>Mantenimiento y reparaciones</t>
  </si>
  <si>
    <t>Servicios externos</t>
  </si>
  <si>
    <t>Lavandería y Uniformes</t>
  </si>
  <si>
    <t>Artículos de papelería</t>
  </si>
  <si>
    <t>Químicos de Limpieza</t>
  </si>
  <si>
    <t>Artículos no depreciables</t>
  </si>
  <si>
    <t>Basura y reciclaje</t>
  </si>
  <si>
    <t>Cargos del banco (Fee)</t>
  </si>
  <si>
    <t>Faltantes y sobrantes</t>
  </si>
  <si>
    <t>Comisión de servicio a domicilio</t>
  </si>
  <si>
    <t>TOTAL CONTROLABLES POR EL RESTAURANTE</t>
  </si>
  <si>
    <t>GANANCIAS</t>
  </si>
  <si>
    <t>COSTO DE OPCUPACIÓN RENTA</t>
  </si>
  <si>
    <t>Renta</t>
  </si>
  <si>
    <t>Gastos relacionados con la plaza</t>
  </si>
  <si>
    <t>Gastos de impuestos sobre propiedad</t>
  </si>
  <si>
    <t>Impuestos y licencias</t>
  </si>
  <si>
    <t>GASTO TOTAL DE OCUPACIÓN</t>
  </si>
  <si>
    <t>GASTOS TOTALES DE OPERACIÓN</t>
  </si>
  <si>
    <t>INGRESOS OPERATIVOS</t>
  </si>
  <si>
    <t>OTROS INGRESOS-GASTOS</t>
  </si>
  <si>
    <t>Otros ingresos</t>
  </si>
  <si>
    <t>Regalías</t>
  </si>
  <si>
    <t>Fondo de mercadotecnia</t>
  </si>
  <si>
    <t>TOTAL OTROS INGRESOS-GASTOS</t>
  </si>
  <si>
    <t>GANANCIAS NETAS ANTES DE IMPUESTOS</t>
  </si>
  <si>
    <t>COSTO TEORICO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</si>
</sst>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.00"/>
    <numFmt numFmtId="165" formatCode="###,##0.00%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4" fillId="0" borderId="0" xfId="0" applyFont="1"/>
    <xf numFmtId="164" fontId="0" fillId="0" borderId="0" xfId="0" applyNumberFormat="1" applyProtection="1">
      <protection locked="0"/>
    </xf>
    <xf numFmtId="165" fontId="0" fillId="0" borderId="0" xfId="0" applyNumberFormat="1" applyProtection="1"/>
    <xf numFmtId="165" fontId="4" fillId="0" borderId="0" xfId="0" applyNumberFormat="1" applyFont="1"/>
    <xf numFmtId="164" fontId="0" fillId="0" borderId="1" xfId="0" applyNumberFormat="1" applyBorder="1" applyProtection="1">
      <protection locked="0"/>
    </xf>
    <xf numFmtId="165" fontId="0" fillId="0" borderId="1" xfId="0" applyNumberFormat="1" applyBorder="1" applyProtection="1"/>
    <xf numFmtId="164" fontId="0" fillId="0" borderId="2" xfId="0" applyNumberFormat="1" applyBorder="1" applyProtection="1">
      <protection locked="0"/>
    </xf>
    <xf numFmtId="165" fontId="0" fillId="0" borderId="2" xfId="0" applyNumberFormat="1" applyBorder="1" applyProtection="1"/>
    <xf numFmtId="164" fontId="0" fillId="0" borderId="3" xfId="0" applyNumberFormat="1" applyBorder="1" applyProtection="1">
      <protection locked="0"/>
    </xf>
    <xf numFmtId="165" fontId="0" fillId="0" borderId="3" xfId="0" applyNumberFormat="1" applyBorder="1" applyProtection="1"/>
    <xf numFmtId="164" fontId="0" fillId="0" borderId="2" xfId="0" applyNumberFormat="1" applyBorder="1" applyProtection="1"/>
    <xf numFmtId="164" fontId="0" fillId="0" borderId="1" xfId="0" applyNumberFormat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51DC584-FE86-41AF-9A39-B15A4414CD11}">
  <header guid="{851DC584-FE86-41AF-9A39-B15A4414CD11}" dateTime="2022-04-06T11:02:00" maxSheetId="2" userName="Sistemas2" r:id="rId1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D6F74-8CAF-4D0D-8784-782209A8D9C8}">
  <dimension ref="A1:AC68"/>
  <sheetViews>
    <sheetView tabSelected="1" workbookViewId="0">
      <pane xSplit="3" ySplit="5" topLeftCell="D6" activePane="bottomRight" state="frozenSplit"/>
      <selection pane="bottomLeft" activeCell="A6" sqref="A6"/>
      <selection pane="topRight" activeCell="D1" sqref="D1"/>
      <selection pane="bottomRight"/>
    </sheetView>
  </sheetViews>
  <sheetFormatPr baseColWidth="10" defaultRowHeight="15" x14ac:dyDescent="0.25"/>
  <cols>
    <col min="2" max="2" width="50.7109375" customWidth="1"/>
    <col min="3" max="3" width="8.28515625" customWidth="1"/>
    <col min="4" max="4" width="16.28515625" customWidth="1"/>
    <col min="5" max="5" width="8.28515625" customWidth="1"/>
    <col min="6" max="6" width="16.28515625" customWidth="1"/>
    <col min="7" max="7" width="8.28515625" customWidth="1"/>
    <col min="8" max="8" width="16.28515625" customWidth="1"/>
    <col min="9" max="9" width="8.28515625" customWidth="1"/>
    <col min="10" max="10" width="16.28515625" customWidth="1"/>
    <col min="11" max="11" width="8.28515625" customWidth="1"/>
    <col min="12" max="12" width="16.28515625" customWidth="1"/>
    <col min="13" max="13" width="8.28515625" customWidth="1"/>
    <col min="14" max="14" width="16.28515625" customWidth="1"/>
    <col min="15" max="15" width="8.28515625" customWidth="1"/>
    <col min="16" max="16" width="16.28515625" customWidth="1"/>
    <col min="17" max="17" width="8.28515625" customWidth="1"/>
    <col min="18" max="18" width="16.28515625" customWidth="1"/>
    <col min="19" max="19" width="8.28515625" customWidth="1"/>
    <col min="20" max="20" width="16.28515625" customWidth="1"/>
    <col min="21" max="21" width="8.28515625" customWidth="1"/>
    <col min="22" max="22" width="16.28515625" customWidth="1"/>
    <col min="23" max="23" width="8.28515625" customWidth="1"/>
    <col min="24" max="24" width="16.28515625" customWidth="1"/>
    <col min="25" max="25" width="8.28515625" customWidth="1"/>
    <col min="26" max="26" width="16.28515625" customWidth="1"/>
    <col min="27" max="27" width="8.28515625" customWidth="1"/>
    <col min="28" max="28" width="16.28515625" customWidth="1"/>
  </cols>
  <sheetData>
    <row r="1" spans="1:29" x14ac:dyDescent="0.25">
      <c r="A1" s="2" t="s">
        <v>0</v>
      </c>
      <c r="C1" s="3" t="s">
        <v>1</v>
      </c>
      <c r="D1">
        <v>1</v>
      </c>
      <c r="F1">
        <v>2</v>
      </c>
      <c r="H1">
        <v>3</v>
      </c>
      <c r="J1">
        <v>4</v>
      </c>
      <c r="L1">
        <v>5</v>
      </c>
      <c r="N1">
        <v>6</v>
      </c>
      <c r="P1">
        <v>7</v>
      </c>
      <c r="R1">
        <v>8</v>
      </c>
      <c r="T1">
        <v>9</v>
      </c>
      <c r="V1">
        <v>10</v>
      </c>
      <c r="X1">
        <v>11</v>
      </c>
      <c r="Z1">
        <v>12</v>
      </c>
      <c r="AB1">
        <v>13</v>
      </c>
    </row>
    <row r="2" spans="1:29" x14ac:dyDescent="0.25">
      <c r="C2" s="3" t="s">
        <v>16</v>
      </c>
      <c r="D2" s="4">
        <v>42607</v>
      </c>
      <c r="E2" s="4"/>
      <c r="F2" s="4">
        <v>43662</v>
      </c>
      <c r="G2" s="4"/>
      <c r="H2" s="4">
        <v>41871</v>
      </c>
      <c r="I2" s="4"/>
      <c r="J2" s="4">
        <v>43894</v>
      </c>
      <c r="K2" s="4"/>
      <c r="L2" s="4">
        <v>44139</v>
      </c>
      <c r="M2" s="4"/>
      <c r="N2" s="4">
        <v>44184</v>
      </c>
      <c r="O2" s="4"/>
      <c r="P2" s="4">
        <v>44608</v>
      </c>
      <c r="Q2" s="4"/>
      <c r="R2" s="4">
        <v>44911</v>
      </c>
      <c r="S2" s="4"/>
      <c r="T2" s="4">
        <v>45035</v>
      </c>
      <c r="U2" s="4"/>
      <c r="V2" s="4">
        <v>45133</v>
      </c>
      <c r="W2" s="4"/>
      <c r="X2" s="4">
        <v>45679</v>
      </c>
      <c r="Y2" s="4"/>
      <c r="Z2" s="4">
        <v>45927</v>
      </c>
      <c r="AA2" s="4"/>
      <c r="AB2" s="4">
        <v>70737</v>
      </c>
    </row>
    <row r="3" spans="1:29" x14ac:dyDescent="0.25">
      <c r="C3" s="3" t="s">
        <v>17</v>
      </c>
      <c r="D3" s="4" t="s">
        <v>2</v>
      </c>
      <c r="E3" s="4"/>
      <c r="F3" s="4" t="s">
        <v>4</v>
      </c>
      <c r="G3" s="4"/>
      <c r="H3" s="4" t="s">
        <v>5</v>
      </c>
      <c r="I3" s="4"/>
      <c r="J3" s="4" t="s">
        <v>6</v>
      </c>
      <c r="K3" s="4"/>
      <c r="L3" s="4" t="s">
        <v>7</v>
      </c>
      <c r="M3" s="4"/>
      <c r="N3" s="4" t="s">
        <v>8</v>
      </c>
      <c r="O3" s="4"/>
      <c r="P3" s="4" t="s">
        <v>9</v>
      </c>
      <c r="Q3" s="4"/>
      <c r="R3" s="4" t="s">
        <v>10</v>
      </c>
      <c r="S3" s="4"/>
      <c r="T3" s="4" t="s">
        <v>11</v>
      </c>
      <c r="U3" s="4"/>
      <c r="V3" s="4" t="s">
        <v>12</v>
      </c>
      <c r="W3" s="4"/>
      <c r="X3" s="4" t="s">
        <v>13</v>
      </c>
      <c r="Y3" s="4"/>
      <c r="Z3" s="4" t="s">
        <v>14</v>
      </c>
      <c r="AA3" s="4"/>
      <c r="AB3" s="4" t="s">
        <v>15</v>
      </c>
    </row>
    <row r="4" spans="1:29" x14ac:dyDescent="0.25">
      <c r="C4" s="3" t="s">
        <v>18</v>
      </c>
      <c r="D4" s="4" t="s">
        <v>3</v>
      </c>
      <c r="E4" s="4"/>
      <c r="F4" s="4" t="s">
        <v>3</v>
      </c>
      <c r="G4" s="4"/>
      <c r="H4" s="4" t="s">
        <v>3</v>
      </c>
      <c r="I4" s="4"/>
      <c r="J4" s="4" t="s">
        <v>3</v>
      </c>
      <c r="K4" s="4"/>
      <c r="L4" s="4"/>
      <c r="M4" s="4"/>
      <c r="N4" s="4" t="s">
        <v>3</v>
      </c>
      <c r="O4" s="4"/>
      <c r="P4" s="4" t="s">
        <v>3</v>
      </c>
      <c r="Q4" s="4"/>
      <c r="R4" s="4" t="s">
        <v>3</v>
      </c>
      <c r="S4" s="4"/>
      <c r="T4" s="4" t="s">
        <v>3</v>
      </c>
      <c r="U4" s="4"/>
      <c r="V4" s="4" t="s">
        <v>3</v>
      </c>
      <c r="W4" s="4"/>
      <c r="X4" s="4" t="s">
        <v>3</v>
      </c>
      <c r="Y4" s="4"/>
      <c r="Z4" s="4" t="s">
        <v>3</v>
      </c>
      <c r="AA4" s="4"/>
      <c r="AB4" s="4" t="s">
        <v>3</v>
      </c>
    </row>
    <row r="6" spans="1:29" ht="15.75" thickBot="1" x14ac:dyDescent="0.3">
      <c r="B6" s="1" t="s">
        <v>19</v>
      </c>
      <c r="C6">
        <v>3</v>
      </c>
      <c r="D6" s="10">
        <v>1096439.8260999999</v>
      </c>
      <c r="E6" s="11">
        <f>D6/D$6</f>
        <v>1</v>
      </c>
      <c r="F6" s="10">
        <v>357739.55530000001</v>
      </c>
      <c r="G6" s="11">
        <f>F6/F$6</f>
        <v>1</v>
      </c>
      <c r="H6" s="10">
        <v>1016939.8451</v>
      </c>
      <c r="I6" s="11">
        <f>H6/H$6</f>
        <v>1</v>
      </c>
      <c r="J6" s="10">
        <v>927937.65300000005</v>
      </c>
      <c r="K6" s="11">
        <f>J6/J$6</f>
        <v>1</v>
      </c>
      <c r="L6" s="10">
        <v>658092.84349999996</v>
      </c>
      <c r="M6" s="11">
        <f>L6/L$6</f>
        <v>1</v>
      </c>
      <c r="N6" s="10">
        <v>977169.48219999997</v>
      </c>
      <c r="O6" s="11">
        <f>N6/N$6</f>
        <v>1</v>
      </c>
      <c r="P6" s="10">
        <v>0</v>
      </c>
      <c r="Q6" s="11" t="e">
        <f>P6/P$6</f>
        <v>#DIV/0!</v>
      </c>
      <c r="R6" s="10">
        <v>1232224.6118999999</v>
      </c>
      <c r="S6" s="11">
        <f>R6/R$6</f>
        <v>1</v>
      </c>
      <c r="T6" s="10">
        <v>399263.5416</v>
      </c>
      <c r="U6" s="11">
        <f>T6/T$6</f>
        <v>1</v>
      </c>
      <c r="V6" s="10">
        <v>916720.1814</v>
      </c>
      <c r="W6" s="11">
        <f>V6/V$6</f>
        <v>1</v>
      </c>
      <c r="X6" s="10">
        <v>0</v>
      </c>
      <c r="Y6" s="11" t="e">
        <f>X6/X$6</f>
        <v>#DIV/0!</v>
      </c>
      <c r="Z6" s="10">
        <v>602549.71270000003</v>
      </c>
      <c r="AA6" s="11">
        <f>Z6/Z$6</f>
        <v>1</v>
      </c>
      <c r="AB6" s="10">
        <v>0</v>
      </c>
      <c r="AC6" s="11" t="e">
        <f>AB6/AB$6</f>
        <v>#DIV/0!</v>
      </c>
    </row>
    <row r="7" spans="1:29" ht="15.75" thickTop="1" x14ac:dyDescent="0.25">
      <c r="D7" s="7"/>
      <c r="E7" s="8"/>
      <c r="F7" s="7"/>
      <c r="G7" s="8"/>
      <c r="H7" s="7"/>
      <c r="I7" s="8"/>
      <c r="J7" s="7"/>
      <c r="K7" s="8"/>
      <c r="L7" s="7"/>
      <c r="M7" s="8"/>
      <c r="N7" s="7"/>
      <c r="O7" s="8"/>
      <c r="P7" s="7"/>
      <c r="Q7" s="8"/>
      <c r="R7" s="7"/>
      <c r="S7" s="8"/>
      <c r="T7" s="7"/>
      <c r="U7" s="8"/>
      <c r="V7" s="7"/>
      <c r="W7" s="8"/>
      <c r="X7" s="7"/>
      <c r="Y7" s="8"/>
      <c r="Z7" s="7"/>
      <c r="AA7" s="8"/>
      <c r="AB7" s="7"/>
      <c r="AC7" s="8"/>
    </row>
    <row r="8" spans="1:29" x14ac:dyDescent="0.25">
      <c r="A8" t="s">
        <v>20</v>
      </c>
      <c r="D8" s="7"/>
      <c r="E8" s="8"/>
      <c r="F8" s="7"/>
      <c r="G8" s="8"/>
      <c r="H8" s="7"/>
      <c r="I8" s="8"/>
      <c r="J8" s="7"/>
      <c r="K8" s="8"/>
      <c r="L8" s="7"/>
      <c r="M8" s="8"/>
      <c r="N8" s="7"/>
      <c r="O8" s="8"/>
      <c r="P8" s="7"/>
      <c r="Q8" s="8"/>
      <c r="R8" s="7"/>
      <c r="S8" s="8"/>
      <c r="T8" s="7"/>
      <c r="U8" s="8"/>
      <c r="V8" s="7"/>
      <c r="W8" s="8"/>
      <c r="X8" s="7"/>
      <c r="Y8" s="8"/>
      <c r="Z8" s="7"/>
      <c r="AA8" s="8"/>
      <c r="AB8" s="7"/>
      <c r="AC8" s="8"/>
    </row>
    <row r="9" spans="1:29" x14ac:dyDescent="0.25">
      <c r="B9" t="s">
        <v>21</v>
      </c>
      <c r="C9">
        <v>8</v>
      </c>
      <c r="D9" s="12">
        <v>0</v>
      </c>
      <c r="E9" s="13">
        <f>D9/D$6</f>
        <v>0</v>
      </c>
      <c r="F9" s="12">
        <v>0</v>
      </c>
      <c r="G9" s="13">
        <f>F9/F$6</f>
        <v>0</v>
      </c>
      <c r="H9" s="12">
        <v>0</v>
      </c>
      <c r="I9" s="13">
        <f>H9/H$6</f>
        <v>0</v>
      </c>
      <c r="J9" s="12">
        <v>0</v>
      </c>
      <c r="K9" s="13">
        <f>J9/J$6</f>
        <v>0</v>
      </c>
      <c r="L9" s="12">
        <v>0</v>
      </c>
      <c r="M9" s="13">
        <f>L9/L$6</f>
        <v>0</v>
      </c>
      <c r="N9" s="12">
        <v>0</v>
      </c>
      <c r="O9" s="13">
        <f>N9/N$6</f>
        <v>0</v>
      </c>
      <c r="P9" s="12">
        <v>0</v>
      </c>
      <c r="Q9" s="13" t="e">
        <f>P9/P$6</f>
        <v>#DIV/0!</v>
      </c>
      <c r="R9" s="12">
        <v>0</v>
      </c>
      <c r="S9" s="13">
        <f>R9/R$6</f>
        <v>0</v>
      </c>
      <c r="T9" s="12">
        <v>0</v>
      </c>
      <c r="U9" s="13">
        <f>T9/T$6</f>
        <v>0</v>
      </c>
      <c r="V9" s="12">
        <v>0</v>
      </c>
      <c r="W9" s="13">
        <f>V9/V$6</f>
        <v>0</v>
      </c>
      <c r="X9" s="12">
        <v>0</v>
      </c>
      <c r="Y9" s="13" t="e">
        <f>X9/X$6</f>
        <v>#DIV/0!</v>
      </c>
      <c r="Z9" s="12">
        <v>0</v>
      </c>
      <c r="AA9" s="13">
        <f>Z9/Z$6</f>
        <v>0</v>
      </c>
      <c r="AB9" s="12">
        <v>0</v>
      </c>
      <c r="AC9" s="13" t="e">
        <f>AB9/AB$6</f>
        <v>#DIV/0!</v>
      </c>
    </row>
    <row r="10" spans="1:29" x14ac:dyDescent="0.25">
      <c r="B10" s="5" t="s">
        <v>22</v>
      </c>
      <c r="C10" s="5">
        <v>10</v>
      </c>
      <c r="D10" s="14">
        <v>0</v>
      </c>
      <c r="E10" s="15">
        <f>D10/D$6</f>
        <v>0</v>
      </c>
      <c r="F10" s="14">
        <v>0</v>
      </c>
      <c r="G10" s="15">
        <f>F10/F$6</f>
        <v>0</v>
      </c>
      <c r="H10" s="14">
        <v>0</v>
      </c>
      <c r="I10" s="15">
        <f>H10/H$6</f>
        <v>0</v>
      </c>
      <c r="J10" s="14">
        <v>0</v>
      </c>
      <c r="K10" s="15">
        <f>J10/J$6</f>
        <v>0</v>
      </c>
      <c r="L10" s="14">
        <v>0</v>
      </c>
      <c r="M10" s="15">
        <f>L10/L$6</f>
        <v>0</v>
      </c>
      <c r="N10" s="14">
        <v>0</v>
      </c>
      <c r="O10" s="15">
        <f>N10/N$6</f>
        <v>0</v>
      </c>
      <c r="P10" s="14">
        <v>0</v>
      </c>
      <c r="Q10" s="15" t="e">
        <f>P10/P$6</f>
        <v>#DIV/0!</v>
      </c>
      <c r="R10" s="14">
        <v>0</v>
      </c>
      <c r="S10" s="15">
        <f>R10/R$6</f>
        <v>0</v>
      </c>
      <c r="T10" s="14">
        <v>0</v>
      </c>
      <c r="U10" s="15">
        <f>T10/T$6</f>
        <v>0</v>
      </c>
      <c r="V10" s="14">
        <v>0</v>
      </c>
      <c r="W10" s="15">
        <f>V10/V$6</f>
        <v>0</v>
      </c>
      <c r="X10" s="14">
        <v>0</v>
      </c>
      <c r="Y10" s="15" t="e">
        <f>X10/X$6</f>
        <v>#DIV/0!</v>
      </c>
      <c r="Z10" s="14">
        <v>0</v>
      </c>
      <c r="AA10" s="15">
        <f>Z10/Z$6</f>
        <v>0</v>
      </c>
      <c r="AB10" s="14">
        <v>0</v>
      </c>
      <c r="AC10" s="15" t="e">
        <f>AB10/AB$6</f>
        <v>#DIV/0!</v>
      </c>
    </row>
    <row r="11" spans="1:29" x14ac:dyDescent="0.25">
      <c r="D11" s="7"/>
      <c r="E11" s="8"/>
      <c r="F11" s="7"/>
      <c r="G11" s="8"/>
      <c r="H11" s="7"/>
      <c r="I11" s="8"/>
      <c r="J11" s="7"/>
      <c r="K11" s="8"/>
      <c r="L11" s="7"/>
      <c r="M11" s="8"/>
      <c r="N11" s="7"/>
      <c r="O11" s="8"/>
      <c r="P11" s="7"/>
      <c r="Q11" s="8"/>
      <c r="R11" s="7"/>
      <c r="S11" s="8"/>
      <c r="T11" s="7"/>
      <c r="U11" s="8"/>
      <c r="V11" s="7"/>
      <c r="W11" s="8"/>
      <c r="X11" s="7"/>
      <c r="Y11" s="8"/>
      <c r="Z11" s="7"/>
      <c r="AA11" s="8"/>
      <c r="AB11" s="7"/>
      <c r="AC11" s="8"/>
    </row>
    <row r="12" spans="1:29" x14ac:dyDescent="0.25">
      <c r="B12" s="1" t="s">
        <v>23</v>
      </c>
      <c r="D12" s="16">
        <f>D9-D10</f>
        <v>0</v>
      </c>
      <c r="E12" s="13">
        <f>D12/D$6</f>
        <v>0</v>
      </c>
      <c r="F12" s="16">
        <f>F9-F10</f>
        <v>0</v>
      </c>
      <c r="G12" s="13">
        <f>F12/F$6</f>
        <v>0</v>
      </c>
      <c r="H12" s="16">
        <f>H9-H10</f>
        <v>0</v>
      </c>
      <c r="I12" s="13">
        <f>H12/H$6</f>
        <v>0</v>
      </c>
      <c r="J12" s="16">
        <f>J9-J10</f>
        <v>0</v>
      </c>
      <c r="K12" s="13">
        <f>J12/J$6</f>
        <v>0</v>
      </c>
      <c r="L12" s="16">
        <f>L9-L10</f>
        <v>0</v>
      </c>
      <c r="M12" s="13">
        <f>L12/L$6</f>
        <v>0</v>
      </c>
      <c r="N12" s="16">
        <f>N9-N10</f>
        <v>0</v>
      </c>
      <c r="O12" s="13">
        <f>N12/N$6</f>
        <v>0</v>
      </c>
      <c r="P12" s="16">
        <f>P9-P10</f>
        <v>0</v>
      </c>
      <c r="Q12" s="13" t="e">
        <f>P12/P$6</f>
        <v>#DIV/0!</v>
      </c>
      <c r="R12" s="16">
        <f>R9-R10</f>
        <v>0</v>
      </c>
      <c r="S12" s="13">
        <f>R12/R$6</f>
        <v>0</v>
      </c>
      <c r="T12" s="16">
        <f>T9-T10</f>
        <v>0</v>
      </c>
      <c r="U12" s="13">
        <f>T12/T$6</f>
        <v>0</v>
      </c>
      <c r="V12" s="16">
        <f>V9-V10</f>
        <v>0</v>
      </c>
      <c r="W12" s="13">
        <f>V12/V$6</f>
        <v>0</v>
      </c>
      <c r="X12" s="16">
        <f>X9-X10</f>
        <v>0</v>
      </c>
      <c r="Y12" s="13" t="e">
        <f>X12/X$6</f>
        <v>#DIV/0!</v>
      </c>
      <c r="Z12" s="16">
        <f>Z9-Z10</f>
        <v>0</v>
      </c>
      <c r="AA12" s="13">
        <f>Z12/Z$6</f>
        <v>0</v>
      </c>
      <c r="AB12" s="16">
        <f>AB9-AB10</f>
        <v>0</v>
      </c>
      <c r="AC12" s="13" t="e">
        <f>AB12/AB$6</f>
        <v>#DIV/0!</v>
      </c>
    </row>
    <row r="13" spans="1:29" x14ac:dyDescent="0.25">
      <c r="D13" s="7"/>
      <c r="E13" s="8"/>
      <c r="F13" s="7"/>
      <c r="G13" s="8"/>
      <c r="H13" s="7"/>
      <c r="I13" s="8"/>
      <c r="J13" s="7"/>
      <c r="K13" s="8"/>
      <c r="L13" s="7"/>
      <c r="M13" s="8"/>
      <c r="N13" s="7"/>
      <c r="O13" s="8"/>
      <c r="P13" s="7"/>
      <c r="Q13" s="8"/>
      <c r="R13" s="7"/>
      <c r="S13" s="8"/>
      <c r="T13" s="7"/>
      <c r="U13" s="8"/>
      <c r="V13" s="7"/>
      <c r="W13" s="8"/>
      <c r="X13" s="7"/>
      <c r="Y13" s="8"/>
      <c r="Z13" s="7"/>
      <c r="AA13" s="8"/>
      <c r="AB13" s="7"/>
      <c r="AC13" s="8"/>
    </row>
    <row r="14" spans="1:29" x14ac:dyDescent="0.25">
      <c r="A14" s="1" t="s">
        <v>24</v>
      </c>
      <c r="B14" s="1"/>
      <c r="D14" s="16">
        <f>D6-D12</f>
        <v>1096439.8260999999</v>
      </c>
      <c r="E14" s="13">
        <f>D14/D$6</f>
        <v>1</v>
      </c>
      <c r="F14" s="16">
        <f>F6-F12</f>
        <v>357739.55530000001</v>
      </c>
      <c r="G14" s="13">
        <f>F14/F$6</f>
        <v>1</v>
      </c>
      <c r="H14" s="16">
        <f>H6-H12</f>
        <v>1016939.8451</v>
      </c>
      <c r="I14" s="13">
        <f>H14/H$6</f>
        <v>1</v>
      </c>
      <c r="J14" s="16">
        <f>J6-J12</f>
        <v>927937.65300000005</v>
      </c>
      <c r="K14" s="13">
        <f>J14/J$6</f>
        <v>1</v>
      </c>
      <c r="L14" s="16">
        <f>L6-L12</f>
        <v>658092.84349999996</v>
      </c>
      <c r="M14" s="13">
        <f>L14/L$6</f>
        <v>1</v>
      </c>
      <c r="N14" s="16">
        <f>N6-N12</f>
        <v>977169.48219999997</v>
      </c>
      <c r="O14" s="13">
        <f>N14/N$6</f>
        <v>1</v>
      </c>
      <c r="P14" s="16">
        <f>P6-P12</f>
        <v>0</v>
      </c>
      <c r="Q14" s="13" t="e">
        <f>P14/P$6</f>
        <v>#DIV/0!</v>
      </c>
      <c r="R14" s="16">
        <f>R6-R12</f>
        <v>1232224.6118999999</v>
      </c>
      <c r="S14" s="13">
        <f>R14/R$6</f>
        <v>1</v>
      </c>
      <c r="T14" s="16">
        <f>T6-T12</f>
        <v>399263.5416</v>
      </c>
      <c r="U14" s="13">
        <f>T14/T$6</f>
        <v>1</v>
      </c>
      <c r="V14" s="16">
        <f>V6-V12</f>
        <v>916720.1814</v>
      </c>
      <c r="W14" s="13">
        <f>V14/V$6</f>
        <v>1</v>
      </c>
      <c r="X14" s="16">
        <f>X6-X12</f>
        <v>0</v>
      </c>
      <c r="Y14" s="13" t="e">
        <f>X14/X$6</f>
        <v>#DIV/0!</v>
      </c>
      <c r="Z14" s="16">
        <f>Z6-Z12</f>
        <v>602549.71270000003</v>
      </c>
      <c r="AA14" s="13">
        <f>Z14/Z$6</f>
        <v>1</v>
      </c>
      <c r="AB14" s="16">
        <f>AB6-AB12</f>
        <v>0</v>
      </c>
      <c r="AC14" s="13" t="e">
        <f>AB14/AB$6</f>
        <v>#DIV/0!</v>
      </c>
    </row>
    <row r="15" spans="1:29" x14ac:dyDescent="0.25">
      <c r="D15" s="7"/>
      <c r="E15" s="8"/>
      <c r="F15" s="7"/>
      <c r="G15" s="8"/>
      <c r="H15" s="7"/>
      <c r="I15" s="8"/>
      <c r="J15" s="7"/>
      <c r="K15" s="8"/>
      <c r="L15" s="7"/>
      <c r="M15" s="8"/>
      <c r="N15" s="7"/>
      <c r="O15" s="8"/>
      <c r="P15" s="7"/>
      <c r="Q15" s="8"/>
      <c r="R15" s="7"/>
      <c r="S15" s="8"/>
      <c r="T15" s="7"/>
      <c r="U15" s="8"/>
      <c r="V15" s="7"/>
      <c r="W15" s="8"/>
      <c r="X15" s="7"/>
      <c r="Y15" s="8"/>
      <c r="Z15" s="7"/>
      <c r="AA15" s="8"/>
      <c r="AB15" s="7"/>
      <c r="AC15" s="8"/>
    </row>
    <row r="16" spans="1:29" x14ac:dyDescent="0.25">
      <c r="A16" t="s">
        <v>25</v>
      </c>
      <c r="D16" s="7"/>
      <c r="E16" s="8"/>
      <c r="F16" s="7"/>
      <c r="G16" s="8"/>
      <c r="H16" s="7"/>
      <c r="I16" s="8"/>
      <c r="J16" s="7"/>
      <c r="K16" s="8"/>
      <c r="L16" s="7"/>
      <c r="M16" s="8"/>
      <c r="N16" s="7"/>
      <c r="O16" s="8"/>
      <c r="P16" s="7"/>
      <c r="Q16" s="8"/>
      <c r="R16" s="7"/>
      <c r="S16" s="8"/>
      <c r="T16" s="7"/>
      <c r="U16" s="8"/>
      <c r="V16" s="7"/>
      <c r="W16" s="8"/>
      <c r="X16" s="7"/>
      <c r="Y16" s="8"/>
      <c r="Z16" s="7"/>
      <c r="AA16" s="8"/>
      <c r="AB16" s="7"/>
      <c r="AC16" s="8"/>
    </row>
    <row r="17" spans="1:29" x14ac:dyDescent="0.25">
      <c r="B17" t="s">
        <v>26</v>
      </c>
      <c r="C17">
        <v>11</v>
      </c>
      <c r="D17" s="12">
        <v>0</v>
      </c>
      <c r="E17" s="13">
        <f>D17/D$6</f>
        <v>0</v>
      </c>
      <c r="F17" s="12">
        <v>0</v>
      </c>
      <c r="G17" s="13">
        <f>F17/F$6</f>
        <v>0</v>
      </c>
      <c r="H17" s="12">
        <v>0</v>
      </c>
      <c r="I17" s="13">
        <f>H17/H$6</f>
        <v>0</v>
      </c>
      <c r="J17" s="12">
        <v>0</v>
      </c>
      <c r="K17" s="13">
        <f>J17/J$6</f>
        <v>0</v>
      </c>
      <c r="L17" s="12">
        <v>0</v>
      </c>
      <c r="M17" s="13">
        <f>L17/L$6</f>
        <v>0</v>
      </c>
      <c r="N17" s="12">
        <v>0</v>
      </c>
      <c r="O17" s="13">
        <f>N17/N$6</f>
        <v>0</v>
      </c>
      <c r="P17" s="12">
        <v>0</v>
      </c>
      <c r="Q17" s="13" t="e">
        <f>P17/P$6</f>
        <v>#DIV/0!</v>
      </c>
      <c r="R17" s="12">
        <v>0</v>
      </c>
      <c r="S17" s="13">
        <f>R17/R$6</f>
        <v>0</v>
      </c>
      <c r="T17" s="12">
        <v>0</v>
      </c>
      <c r="U17" s="13">
        <f>T17/T$6</f>
        <v>0</v>
      </c>
      <c r="V17" s="12">
        <v>0</v>
      </c>
      <c r="W17" s="13">
        <f>V17/V$6</f>
        <v>0</v>
      </c>
      <c r="X17" s="12">
        <v>0</v>
      </c>
      <c r="Y17" s="13" t="e">
        <f>X17/X$6</f>
        <v>#DIV/0!</v>
      </c>
      <c r="Z17" s="12">
        <v>0</v>
      </c>
      <c r="AA17" s="13">
        <f>Z17/Z$6</f>
        <v>0</v>
      </c>
      <c r="AB17" s="12">
        <v>0</v>
      </c>
      <c r="AC17" s="13" t="e">
        <f>AB17/AB$6</f>
        <v>#DIV/0!</v>
      </c>
    </row>
    <row r="18" spans="1:29" x14ac:dyDescent="0.25">
      <c r="B18" t="s">
        <v>27</v>
      </c>
      <c r="C18">
        <v>12</v>
      </c>
      <c r="D18" s="14">
        <v>0</v>
      </c>
      <c r="E18" s="15">
        <f>D18/D$6</f>
        <v>0</v>
      </c>
      <c r="F18" s="14">
        <v>0</v>
      </c>
      <c r="G18" s="15">
        <f>F18/F$6</f>
        <v>0</v>
      </c>
      <c r="H18" s="14">
        <v>0</v>
      </c>
      <c r="I18" s="15">
        <f>H18/H$6</f>
        <v>0</v>
      </c>
      <c r="J18" s="14">
        <v>0</v>
      </c>
      <c r="K18" s="15">
        <f>J18/J$6</f>
        <v>0</v>
      </c>
      <c r="L18" s="14">
        <v>0</v>
      </c>
      <c r="M18" s="15">
        <f>L18/L$6</f>
        <v>0</v>
      </c>
      <c r="N18" s="14">
        <v>0</v>
      </c>
      <c r="O18" s="15">
        <f>N18/N$6</f>
        <v>0</v>
      </c>
      <c r="P18" s="14">
        <v>0</v>
      </c>
      <c r="Q18" s="15" t="e">
        <f>P18/P$6</f>
        <v>#DIV/0!</v>
      </c>
      <c r="R18" s="14">
        <v>0</v>
      </c>
      <c r="S18" s="15">
        <f>R18/R$6</f>
        <v>0</v>
      </c>
      <c r="T18" s="14">
        <v>0</v>
      </c>
      <c r="U18" s="15">
        <f>T18/T$6</f>
        <v>0</v>
      </c>
      <c r="V18" s="14">
        <v>0</v>
      </c>
      <c r="W18" s="15">
        <f>V18/V$6</f>
        <v>0</v>
      </c>
      <c r="X18" s="14">
        <v>0</v>
      </c>
      <c r="Y18" s="15" t="e">
        <f>X18/X$6</f>
        <v>#DIV/0!</v>
      </c>
      <c r="Z18" s="14">
        <v>0</v>
      </c>
      <c r="AA18" s="15">
        <f>Z18/Z$6</f>
        <v>0</v>
      </c>
      <c r="AB18" s="14">
        <v>0</v>
      </c>
      <c r="AC18" s="15" t="e">
        <f>AB18/AB$6</f>
        <v>#DIV/0!</v>
      </c>
    </row>
    <row r="19" spans="1:29" x14ac:dyDescent="0.25">
      <c r="B19" t="s">
        <v>28</v>
      </c>
      <c r="C19">
        <v>13</v>
      </c>
      <c r="D19" s="14">
        <v>0</v>
      </c>
      <c r="E19" s="15">
        <f>D19/D$6</f>
        <v>0</v>
      </c>
      <c r="F19" s="14">
        <v>0</v>
      </c>
      <c r="G19" s="15">
        <f>F19/F$6</f>
        <v>0</v>
      </c>
      <c r="H19" s="14">
        <v>0</v>
      </c>
      <c r="I19" s="15">
        <f>H19/H$6</f>
        <v>0</v>
      </c>
      <c r="J19" s="14">
        <v>0</v>
      </c>
      <c r="K19" s="15">
        <f>J19/J$6</f>
        <v>0</v>
      </c>
      <c r="L19" s="14">
        <v>0</v>
      </c>
      <c r="M19" s="15">
        <f>L19/L$6</f>
        <v>0</v>
      </c>
      <c r="N19" s="14">
        <v>0</v>
      </c>
      <c r="O19" s="15">
        <f>N19/N$6</f>
        <v>0</v>
      </c>
      <c r="P19" s="14">
        <v>0</v>
      </c>
      <c r="Q19" s="15" t="e">
        <f>P19/P$6</f>
        <v>#DIV/0!</v>
      </c>
      <c r="R19" s="14">
        <v>0</v>
      </c>
      <c r="S19" s="15">
        <f>R19/R$6</f>
        <v>0</v>
      </c>
      <c r="T19" s="14">
        <v>0</v>
      </c>
      <c r="U19" s="15">
        <f>T19/T$6</f>
        <v>0</v>
      </c>
      <c r="V19" s="14">
        <v>0</v>
      </c>
      <c r="W19" s="15">
        <f>V19/V$6</f>
        <v>0</v>
      </c>
      <c r="X19" s="14">
        <v>0</v>
      </c>
      <c r="Y19" s="15" t="e">
        <f>X19/X$6</f>
        <v>#DIV/0!</v>
      </c>
      <c r="Z19" s="14">
        <v>0</v>
      </c>
      <c r="AA19" s="15">
        <f>Z19/Z$6</f>
        <v>0</v>
      </c>
      <c r="AB19" s="14">
        <v>0</v>
      </c>
      <c r="AC19" s="15" t="e">
        <f>AB19/AB$6</f>
        <v>#DIV/0!</v>
      </c>
    </row>
    <row r="20" spans="1:29" x14ac:dyDescent="0.25">
      <c r="B20" t="s">
        <v>29</v>
      </c>
      <c r="C20">
        <v>14</v>
      </c>
      <c r="D20" s="14">
        <v>0</v>
      </c>
      <c r="E20" s="15">
        <f>D20/D$6</f>
        <v>0</v>
      </c>
      <c r="F20" s="14">
        <v>0</v>
      </c>
      <c r="G20" s="15">
        <f>F20/F$6</f>
        <v>0</v>
      </c>
      <c r="H20" s="14">
        <v>0</v>
      </c>
      <c r="I20" s="15">
        <f>H20/H$6</f>
        <v>0</v>
      </c>
      <c r="J20" s="14">
        <v>0</v>
      </c>
      <c r="K20" s="15">
        <f>J20/J$6</f>
        <v>0</v>
      </c>
      <c r="L20" s="14">
        <v>0</v>
      </c>
      <c r="M20" s="15">
        <f>L20/L$6</f>
        <v>0</v>
      </c>
      <c r="N20" s="14">
        <v>0</v>
      </c>
      <c r="O20" s="15">
        <f>N20/N$6</f>
        <v>0</v>
      </c>
      <c r="P20" s="14">
        <v>0</v>
      </c>
      <c r="Q20" s="15" t="e">
        <f>P20/P$6</f>
        <v>#DIV/0!</v>
      </c>
      <c r="R20" s="14">
        <v>0</v>
      </c>
      <c r="S20" s="15">
        <f>R20/R$6</f>
        <v>0</v>
      </c>
      <c r="T20" s="14">
        <v>0</v>
      </c>
      <c r="U20" s="15">
        <f>T20/T$6</f>
        <v>0</v>
      </c>
      <c r="V20" s="14">
        <v>0</v>
      </c>
      <c r="W20" s="15">
        <f>V20/V$6</f>
        <v>0</v>
      </c>
      <c r="X20" s="14">
        <v>0</v>
      </c>
      <c r="Y20" s="15" t="e">
        <f>X20/X$6</f>
        <v>#DIV/0!</v>
      </c>
      <c r="Z20" s="14">
        <v>0</v>
      </c>
      <c r="AA20" s="15">
        <f>Z20/Z$6</f>
        <v>0</v>
      </c>
      <c r="AB20" s="14">
        <v>0</v>
      </c>
      <c r="AC20" s="15" t="e">
        <f>AB20/AB$6</f>
        <v>#DIV/0!</v>
      </c>
    </row>
    <row r="21" spans="1:29" x14ac:dyDescent="0.25">
      <c r="B21" t="s">
        <v>30</v>
      </c>
      <c r="C21">
        <v>48</v>
      </c>
      <c r="D21" s="14">
        <v>0</v>
      </c>
      <c r="E21" s="15">
        <f>D21/D$6</f>
        <v>0</v>
      </c>
      <c r="F21" s="14">
        <v>0</v>
      </c>
      <c r="G21" s="15">
        <f>F21/F$6</f>
        <v>0</v>
      </c>
      <c r="H21" s="14">
        <v>0</v>
      </c>
      <c r="I21" s="15">
        <f>H21/H$6</f>
        <v>0</v>
      </c>
      <c r="J21" s="14">
        <v>0</v>
      </c>
      <c r="K21" s="15">
        <f>J21/J$6</f>
        <v>0</v>
      </c>
      <c r="L21" s="14">
        <v>0</v>
      </c>
      <c r="M21" s="15">
        <f>L21/L$6</f>
        <v>0</v>
      </c>
      <c r="N21" s="14">
        <v>0</v>
      </c>
      <c r="O21" s="15">
        <f>N21/N$6</f>
        <v>0</v>
      </c>
      <c r="P21" s="14">
        <v>0</v>
      </c>
      <c r="Q21" s="15" t="e">
        <f>P21/P$6</f>
        <v>#DIV/0!</v>
      </c>
      <c r="R21" s="14">
        <v>0</v>
      </c>
      <c r="S21" s="15">
        <f>R21/R$6</f>
        <v>0</v>
      </c>
      <c r="T21" s="14">
        <v>0</v>
      </c>
      <c r="U21" s="15">
        <f>T21/T$6</f>
        <v>0</v>
      </c>
      <c r="V21" s="14">
        <v>0</v>
      </c>
      <c r="W21" s="15">
        <f>V21/V$6</f>
        <v>0</v>
      </c>
      <c r="X21" s="14">
        <v>0</v>
      </c>
      <c r="Y21" s="15" t="e">
        <f>X21/X$6</f>
        <v>#DIV/0!</v>
      </c>
      <c r="Z21" s="14">
        <v>0</v>
      </c>
      <c r="AA21" s="15">
        <f>Z21/Z$6</f>
        <v>0</v>
      </c>
      <c r="AB21" s="14">
        <v>0</v>
      </c>
      <c r="AC21" s="15" t="e">
        <f>AB21/AB$6</f>
        <v>#DIV/0!</v>
      </c>
    </row>
    <row r="22" spans="1:29" x14ac:dyDescent="0.25">
      <c r="B22" t="s">
        <v>31</v>
      </c>
      <c r="C22">
        <v>15</v>
      </c>
      <c r="D22" s="14">
        <v>0</v>
      </c>
      <c r="E22" s="15">
        <f>D22/D$6</f>
        <v>0</v>
      </c>
      <c r="F22" s="14">
        <v>0</v>
      </c>
      <c r="G22" s="15">
        <f>F22/F$6</f>
        <v>0</v>
      </c>
      <c r="H22" s="14">
        <v>0</v>
      </c>
      <c r="I22" s="15">
        <f>H22/H$6</f>
        <v>0</v>
      </c>
      <c r="J22" s="14">
        <v>0</v>
      </c>
      <c r="K22" s="15">
        <f>J22/J$6</f>
        <v>0</v>
      </c>
      <c r="L22" s="14">
        <v>0</v>
      </c>
      <c r="M22" s="15">
        <f>L22/L$6</f>
        <v>0</v>
      </c>
      <c r="N22" s="14">
        <v>0</v>
      </c>
      <c r="O22" s="15">
        <f>N22/N$6</f>
        <v>0</v>
      </c>
      <c r="P22" s="14">
        <v>0</v>
      </c>
      <c r="Q22" s="15" t="e">
        <f>P22/P$6</f>
        <v>#DIV/0!</v>
      </c>
      <c r="R22" s="14">
        <v>0</v>
      </c>
      <c r="S22" s="15">
        <f>R22/R$6</f>
        <v>0</v>
      </c>
      <c r="T22" s="14">
        <v>0</v>
      </c>
      <c r="U22" s="15">
        <f>T22/T$6</f>
        <v>0</v>
      </c>
      <c r="V22" s="14">
        <v>0</v>
      </c>
      <c r="W22" s="15">
        <f>V22/V$6</f>
        <v>0</v>
      </c>
      <c r="X22" s="14">
        <v>0</v>
      </c>
      <c r="Y22" s="15" t="e">
        <f>X22/X$6</f>
        <v>#DIV/0!</v>
      </c>
      <c r="Z22" s="14">
        <v>0</v>
      </c>
      <c r="AA22" s="15">
        <f>Z22/Z$6</f>
        <v>0</v>
      </c>
      <c r="AB22" s="14">
        <v>0</v>
      </c>
      <c r="AC22" s="15" t="e">
        <f>AB22/AB$6</f>
        <v>#DIV/0!</v>
      </c>
    </row>
    <row r="23" spans="1:29" x14ac:dyDescent="0.25">
      <c r="B23" t="s">
        <v>32</v>
      </c>
      <c r="C23">
        <v>16</v>
      </c>
      <c r="D23" s="14">
        <v>0</v>
      </c>
      <c r="E23" s="15">
        <f>D23/D$6</f>
        <v>0</v>
      </c>
      <c r="F23" s="14">
        <v>0</v>
      </c>
      <c r="G23" s="15">
        <f>F23/F$6</f>
        <v>0</v>
      </c>
      <c r="H23" s="14">
        <v>0</v>
      </c>
      <c r="I23" s="15">
        <f>H23/H$6</f>
        <v>0</v>
      </c>
      <c r="J23" s="14">
        <v>0</v>
      </c>
      <c r="K23" s="15">
        <f>J23/J$6</f>
        <v>0</v>
      </c>
      <c r="L23" s="14">
        <v>0</v>
      </c>
      <c r="M23" s="15">
        <f>L23/L$6</f>
        <v>0</v>
      </c>
      <c r="N23" s="14">
        <v>0</v>
      </c>
      <c r="O23" s="15">
        <f>N23/N$6</f>
        <v>0</v>
      </c>
      <c r="P23" s="14">
        <v>0</v>
      </c>
      <c r="Q23" s="15" t="e">
        <f>P23/P$6</f>
        <v>#DIV/0!</v>
      </c>
      <c r="R23" s="14">
        <v>0</v>
      </c>
      <c r="S23" s="15">
        <f>R23/R$6</f>
        <v>0</v>
      </c>
      <c r="T23" s="14">
        <v>0</v>
      </c>
      <c r="U23" s="15">
        <f>T23/T$6</f>
        <v>0</v>
      </c>
      <c r="V23" s="14">
        <v>0</v>
      </c>
      <c r="W23" s="15">
        <f>V23/V$6</f>
        <v>0</v>
      </c>
      <c r="X23" s="14">
        <v>0</v>
      </c>
      <c r="Y23" s="15" t="e">
        <f>X23/X$6</f>
        <v>#DIV/0!</v>
      </c>
      <c r="Z23" s="14">
        <v>0</v>
      </c>
      <c r="AA23" s="15">
        <f>Z23/Z$6</f>
        <v>0</v>
      </c>
      <c r="AB23" s="14">
        <v>0</v>
      </c>
      <c r="AC23" s="15" t="e">
        <f>AB23/AB$6</f>
        <v>#DIV/0!</v>
      </c>
    </row>
    <row r="24" spans="1:29" x14ac:dyDescent="0.25">
      <c r="D24" s="7"/>
      <c r="E24" s="8"/>
      <c r="F24" s="7"/>
      <c r="G24" s="8"/>
      <c r="H24" s="7"/>
      <c r="I24" s="8"/>
      <c r="J24" s="7"/>
      <c r="K24" s="8"/>
      <c r="L24" s="7"/>
      <c r="M24" s="8"/>
      <c r="N24" s="7"/>
      <c r="O24" s="8"/>
      <c r="P24" s="7"/>
      <c r="Q24" s="8"/>
      <c r="R24" s="7"/>
      <c r="S24" s="8"/>
      <c r="T24" s="7"/>
      <c r="U24" s="8"/>
      <c r="V24" s="7"/>
      <c r="W24" s="8"/>
      <c r="X24" s="7"/>
      <c r="Y24" s="8"/>
      <c r="Z24" s="7"/>
      <c r="AA24" s="8"/>
      <c r="AB24" s="7"/>
      <c r="AC24" s="8"/>
    </row>
    <row r="25" spans="1:29" x14ac:dyDescent="0.25">
      <c r="B25" s="1" t="s">
        <v>33</v>
      </c>
      <c r="D25" s="16">
        <f>D17+D18+D19+D20+D21+D22+D23</f>
        <v>0</v>
      </c>
      <c r="E25" s="13">
        <f>D25/D$6</f>
        <v>0</v>
      </c>
      <c r="F25" s="16">
        <f>F17+F18+F19+F20+F21+F22+F23</f>
        <v>0</v>
      </c>
      <c r="G25" s="13">
        <f>F25/F$6</f>
        <v>0</v>
      </c>
      <c r="H25" s="16">
        <f>H17+H18+H19+H20+H21+H22+H23</f>
        <v>0</v>
      </c>
      <c r="I25" s="13">
        <f>H25/H$6</f>
        <v>0</v>
      </c>
      <c r="J25" s="16">
        <f>J17+J18+J19+J20+J21+J22+J23</f>
        <v>0</v>
      </c>
      <c r="K25" s="13">
        <f>J25/J$6</f>
        <v>0</v>
      </c>
      <c r="L25" s="16">
        <f>L17+L18+L19+L20+L21+L22+L23</f>
        <v>0</v>
      </c>
      <c r="M25" s="13">
        <f>L25/L$6</f>
        <v>0</v>
      </c>
      <c r="N25" s="16">
        <f>N17+N18+N19+N20+N21+N22+N23</f>
        <v>0</v>
      </c>
      <c r="O25" s="13">
        <f>N25/N$6</f>
        <v>0</v>
      </c>
      <c r="P25" s="16">
        <f>P17+P18+P19+P20+P21+P22+P23</f>
        <v>0</v>
      </c>
      <c r="Q25" s="13" t="e">
        <f>P25/P$6</f>
        <v>#DIV/0!</v>
      </c>
      <c r="R25" s="16">
        <f>R17+R18+R19+R20+R21+R22+R23</f>
        <v>0</v>
      </c>
      <c r="S25" s="13">
        <f>R25/R$6</f>
        <v>0</v>
      </c>
      <c r="T25" s="16">
        <f>T17+T18+T19+T20+T21+T22+T23</f>
        <v>0</v>
      </c>
      <c r="U25" s="13">
        <f>T25/T$6</f>
        <v>0</v>
      </c>
      <c r="V25" s="16">
        <f>V17+V18+V19+V20+V21+V22+V23</f>
        <v>0</v>
      </c>
      <c r="W25" s="13">
        <f>V25/V$6</f>
        <v>0</v>
      </c>
      <c r="X25" s="16">
        <f>X17+X18+X19+X20+X21+X22+X23</f>
        <v>0</v>
      </c>
      <c r="Y25" s="13" t="e">
        <f>X25/X$6</f>
        <v>#DIV/0!</v>
      </c>
      <c r="Z25" s="16">
        <f>Z17+Z18+Z19+Z20+Z21+Z22+Z23</f>
        <v>0</v>
      </c>
      <c r="AA25" s="13">
        <f>Z25/Z$6</f>
        <v>0</v>
      </c>
      <c r="AB25" s="16">
        <f>AB17+AB18+AB19+AB20+AB21+AB22+AB23</f>
        <v>0</v>
      </c>
      <c r="AC25" s="13" t="e">
        <f>AB25/AB$6</f>
        <v>#DIV/0!</v>
      </c>
    </row>
    <row r="26" spans="1:29" x14ac:dyDescent="0.25">
      <c r="D26" s="7"/>
      <c r="E26" s="8"/>
      <c r="F26" s="7"/>
      <c r="G26" s="8"/>
      <c r="H26" s="7"/>
      <c r="I26" s="8"/>
      <c r="J26" s="7"/>
      <c r="K26" s="8"/>
      <c r="L26" s="7"/>
      <c r="M26" s="8"/>
      <c r="N26" s="7"/>
      <c r="O26" s="8"/>
      <c r="P26" s="7"/>
      <c r="Q26" s="8"/>
      <c r="R26" s="7"/>
      <c r="S26" s="8"/>
      <c r="T26" s="7"/>
      <c r="U26" s="8"/>
      <c r="V26" s="7"/>
      <c r="W26" s="8"/>
      <c r="X26" s="7"/>
      <c r="Y26" s="8"/>
      <c r="Z26" s="7"/>
      <c r="AA26" s="8"/>
      <c r="AB26" s="7"/>
      <c r="AC26" s="8"/>
    </row>
    <row r="27" spans="1:29" x14ac:dyDescent="0.25">
      <c r="A27" t="s">
        <v>34</v>
      </c>
      <c r="D27" s="7"/>
      <c r="E27" s="8"/>
      <c r="F27" s="7"/>
      <c r="G27" s="8"/>
      <c r="H27" s="7"/>
      <c r="I27" s="8"/>
      <c r="J27" s="7"/>
      <c r="K27" s="8"/>
      <c r="L27" s="7"/>
      <c r="M27" s="8"/>
      <c r="N27" s="7"/>
      <c r="O27" s="8"/>
      <c r="P27" s="7"/>
      <c r="Q27" s="8"/>
      <c r="R27" s="7"/>
      <c r="S27" s="8"/>
      <c r="T27" s="7"/>
      <c r="U27" s="8"/>
      <c r="V27" s="7"/>
      <c r="W27" s="8"/>
      <c r="X27" s="7"/>
      <c r="Y27" s="8"/>
      <c r="Z27" s="7"/>
      <c r="AA27" s="8"/>
      <c r="AB27" s="7"/>
      <c r="AC27" s="8"/>
    </row>
    <row r="28" spans="1:29" x14ac:dyDescent="0.25">
      <c r="B28" t="s">
        <v>35</v>
      </c>
      <c r="C28">
        <v>17</v>
      </c>
      <c r="D28" s="12">
        <v>0</v>
      </c>
      <c r="E28" s="13">
        <f>D28/D$6</f>
        <v>0</v>
      </c>
      <c r="F28" s="12">
        <v>15563.09</v>
      </c>
      <c r="G28" s="13">
        <f>F28/F$6</f>
        <v>4.350396753568056E-2</v>
      </c>
      <c r="H28" s="12">
        <v>15047.79</v>
      </c>
      <c r="I28" s="13">
        <f>H28/H$6</f>
        <v>1.479712892803437E-2</v>
      </c>
      <c r="J28" s="12">
        <v>21196.75</v>
      </c>
      <c r="K28" s="13">
        <f>J28/J$6</f>
        <v>2.2842860111852794E-2</v>
      </c>
      <c r="L28" s="12">
        <v>17224.57</v>
      </c>
      <c r="M28" s="13">
        <f>L28/L$6</f>
        <v>2.6173464990734245E-2</v>
      </c>
      <c r="N28" s="12">
        <v>0</v>
      </c>
      <c r="O28" s="13">
        <f>N28/N$6</f>
        <v>0</v>
      </c>
      <c r="P28" s="12">
        <v>0</v>
      </c>
      <c r="Q28" s="13" t="e">
        <f>P28/P$6</f>
        <v>#DIV/0!</v>
      </c>
      <c r="R28" s="12">
        <v>13135.25</v>
      </c>
      <c r="S28" s="13">
        <f>R28/R$6</f>
        <v>1.0659785458875397E-2</v>
      </c>
      <c r="T28" s="12">
        <v>9438.64</v>
      </c>
      <c r="U28" s="13">
        <f>T28/T$6</f>
        <v>2.3640124921438604E-2</v>
      </c>
      <c r="V28" s="12">
        <v>13181.77</v>
      </c>
      <c r="W28" s="13">
        <f>V28/V$6</f>
        <v>1.4379273269482316E-2</v>
      </c>
      <c r="X28" s="12">
        <v>0</v>
      </c>
      <c r="Y28" s="13" t="e">
        <f>X28/X$6</f>
        <v>#DIV/0!</v>
      </c>
      <c r="Z28" s="12">
        <v>0</v>
      </c>
      <c r="AA28" s="13">
        <f>Z28/Z$6</f>
        <v>0</v>
      </c>
      <c r="AB28" s="12">
        <v>0</v>
      </c>
      <c r="AC28" s="13" t="e">
        <f>AB28/AB$6</f>
        <v>#DIV/0!</v>
      </c>
    </row>
    <row r="29" spans="1:29" x14ac:dyDescent="0.25">
      <c r="B29" t="s">
        <v>36</v>
      </c>
      <c r="C29">
        <v>18</v>
      </c>
      <c r="D29" s="14">
        <v>512.76</v>
      </c>
      <c r="E29" s="15">
        <f>D29/D$6</f>
        <v>4.6765904319972607E-4</v>
      </c>
      <c r="F29" s="14">
        <v>1689.85</v>
      </c>
      <c r="G29" s="15">
        <f>F29/F$6</f>
        <v>4.7236878756191595E-3</v>
      </c>
      <c r="H29" s="14">
        <v>512.76</v>
      </c>
      <c r="I29" s="15">
        <f>H29/H$6</f>
        <v>5.0421861476927191E-4</v>
      </c>
      <c r="J29" s="14">
        <v>512.76</v>
      </c>
      <c r="K29" s="15">
        <f>J29/J$6</f>
        <v>5.5258022814599591E-4</v>
      </c>
      <c r="L29" s="14">
        <v>383.45</v>
      </c>
      <c r="M29" s="15">
        <f>L29/L$6</f>
        <v>5.8266854561228793E-4</v>
      </c>
      <c r="N29" s="14">
        <v>512.76</v>
      </c>
      <c r="O29" s="15">
        <f>N29/N$6</f>
        <v>5.2474008791757577E-4</v>
      </c>
      <c r="P29" s="14">
        <v>0</v>
      </c>
      <c r="Q29" s="15" t="e">
        <f>P29/P$6</f>
        <v>#DIV/0!</v>
      </c>
      <c r="R29" s="14">
        <v>512.76499999999999</v>
      </c>
      <c r="S29" s="15">
        <f>R29/R$6</f>
        <v>4.1612949055558465E-4</v>
      </c>
      <c r="T29" s="14">
        <v>39.484999999999999</v>
      </c>
      <c r="U29" s="15">
        <f>T29/T$6</f>
        <v>9.8894579359208888E-5</v>
      </c>
      <c r="V29" s="14">
        <v>761.90499999999997</v>
      </c>
      <c r="W29" s="15">
        <f>V29/V$6</f>
        <v>8.3112057033197541E-4</v>
      </c>
      <c r="X29" s="14">
        <v>0</v>
      </c>
      <c r="Y29" s="15" t="e">
        <f>X29/X$6</f>
        <v>#DIV/0!</v>
      </c>
      <c r="Z29" s="14">
        <v>383.45499999999998</v>
      </c>
      <c r="AA29" s="15">
        <f>Z29/Z$6</f>
        <v>6.3638732525778531E-4</v>
      </c>
      <c r="AB29" s="14">
        <v>0</v>
      </c>
      <c r="AC29" s="15" t="e">
        <f>AB29/AB$6</f>
        <v>#DIV/0!</v>
      </c>
    </row>
    <row r="30" spans="1:29" x14ac:dyDescent="0.25">
      <c r="B30" t="s">
        <v>37</v>
      </c>
      <c r="C30">
        <v>19</v>
      </c>
      <c r="D30" s="14">
        <v>0</v>
      </c>
      <c r="E30" s="15">
        <f>D30/D$6</f>
        <v>0</v>
      </c>
      <c r="F30" s="14">
        <v>0</v>
      </c>
      <c r="G30" s="15">
        <f>F30/F$6</f>
        <v>0</v>
      </c>
      <c r="H30" s="14">
        <v>0</v>
      </c>
      <c r="I30" s="15">
        <f>H30/H$6</f>
        <v>0</v>
      </c>
      <c r="J30" s="14">
        <v>0</v>
      </c>
      <c r="K30" s="15">
        <f>J30/J$6</f>
        <v>0</v>
      </c>
      <c r="L30" s="14">
        <v>0</v>
      </c>
      <c r="M30" s="15">
        <f>L30/L$6</f>
        <v>0</v>
      </c>
      <c r="N30" s="14">
        <v>0</v>
      </c>
      <c r="O30" s="15">
        <f>N30/N$6</f>
        <v>0</v>
      </c>
      <c r="P30" s="14">
        <v>0</v>
      </c>
      <c r="Q30" s="15" t="e">
        <f>P30/P$6</f>
        <v>#DIV/0!</v>
      </c>
      <c r="R30" s="14">
        <v>0</v>
      </c>
      <c r="S30" s="15">
        <f>R30/R$6</f>
        <v>0</v>
      </c>
      <c r="T30" s="14">
        <v>0</v>
      </c>
      <c r="U30" s="15">
        <f>T30/T$6</f>
        <v>0</v>
      </c>
      <c r="V30" s="14">
        <v>0</v>
      </c>
      <c r="W30" s="15">
        <f>V30/V$6</f>
        <v>0</v>
      </c>
      <c r="X30" s="14">
        <v>0</v>
      </c>
      <c r="Y30" s="15" t="e">
        <f>X30/X$6</f>
        <v>#DIV/0!</v>
      </c>
      <c r="Z30" s="14">
        <v>0</v>
      </c>
      <c r="AA30" s="15">
        <f>Z30/Z$6</f>
        <v>0</v>
      </c>
      <c r="AB30" s="14">
        <v>0</v>
      </c>
      <c r="AC30" s="15" t="e">
        <f>AB30/AB$6</f>
        <v>#DIV/0!</v>
      </c>
    </row>
    <row r="31" spans="1:29" x14ac:dyDescent="0.25">
      <c r="B31" t="s">
        <v>38</v>
      </c>
      <c r="C31">
        <v>20</v>
      </c>
      <c r="D31" s="14">
        <v>0</v>
      </c>
      <c r="E31" s="15">
        <f>D31/D$6</f>
        <v>0</v>
      </c>
      <c r="F31" s="14">
        <v>0</v>
      </c>
      <c r="G31" s="15">
        <f>F31/F$6</f>
        <v>0</v>
      </c>
      <c r="H31" s="14">
        <v>0</v>
      </c>
      <c r="I31" s="15">
        <f>H31/H$6</f>
        <v>0</v>
      </c>
      <c r="J31" s="14">
        <v>0</v>
      </c>
      <c r="K31" s="15">
        <f>J31/J$6</f>
        <v>0</v>
      </c>
      <c r="L31" s="14">
        <v>0</v>
      </c>
      <c r="M31" s="15">
        <f>L31/L$6</f>
        <v>0</v>
      </c>
      <c r="N31" s="14">
        <v>0</v>
      </c>
      <c r="O31" s="15">
        <f>N31/N$6</f>
        <v>0</v>
      </c>
      <c r="P31" s="14">
        <v>0</v>
      </c>
      <c r="Q31" s="15" t="e">
        <f>P31/P$6</f>
        <v>#DIV/0!</v>
      </c>
      <c r="R31" s="14">
        <v>0</v>
      </c>
      <c r="S31" s="15">
        <f>R31/R$6</f>
        <v>0</v>
      </c>
      <c r="T31" s="14">
        <v>0</v>
      </c>
      <c r="U31" s="15">
        <f>T31/T$6</f>
        <v>0</v>
      </c>
      <c r="V31" s="14">
        <v>0</v>
      </c>
      <c r="W31" s="15">
        <f>V31/V$6</f>
        <v>0</v>
      </c>
      <c r="X31" s="14">
        <v>0</v>
      </c>
      <c r="Y31" s="15" t="e">
        <f>X31/X$6</f>
        <v>#DIV/0!</v>
      </c>
      <c r="Z31" s="14">
        <v>0</v>
      </c>
      <c r="AA31" s="15">
        <f>Z31/Z$6</f>
        <v>0</v>
      </c>
      <c r="AB31" s="14">
        <v>0</v>
      </c>
      <c r="AC31" s="15" t="e">
        <f>AB31/AB$6</f>
        <v>#DIV/0!</v>
      </c>
    </row>
    <row r="32" spans="1:29" x14ac:dyDescent="0.25">
      <c r="B32" t="s">
        <v>39</v>
      </c>
      <c r="C32">
        <v>21</v>
      </c>
      <c r="D32" s="14">
        <v>34333.86</v>
      </c>
      <c r="E32" s="15">
        <f>D32/D$6</f>
        <v>3.1313948273955353E-2</v>
      </c>
      <c r="F32" s="14">
        <v>12779.95</v>
      </c>
      <c r="G32" s="15">
        <f>F32/F$6</f>
        <v>3.5724173663945966E-2</v>
      </c>
      <c r="H32" s="14">
        <v>7290</v>
      </c>
      <c r="I32" s="15">
        <f>H32/H$6</f>
        <v>7.1685656089944469E-3</v>
      </c>
      <c r="J32" s="14">
        <v>19750.09</v>
      </c>
      <c r="K32" s="15">
        <f>J32/J$6</f>
        <v>2.1283854509134784E-2</v>
      </c>
      <c r="L32" s="14">
        <v>19649.005000000001</v>
      </c>
      <c r="M32" s="15">
        <f>L32/L$6</f>
        <v>2.9857496847251464E-2</v>
      </c>
      <c r="N32" s="14">
        <v>8426.2000000000007</v>
      </c>
      <c r="O32" s="15">
        <f>N32/N$6</f>
        <v>8.6230691333393349E-3</v>
      </c>
      <c r="P32" s="14">
        <v>2250.86</v>
      </c>
      <c r="Q32" s="15" t="e">
        <f>P32/P$6</f>
        <v>#DIV/0!</v>
      </c>
      <c r="R32" s="14">
        <v>22111.97</v>
      </c>
      <c r="S32" s="15">
        <f>R32/R$6</f>
        <v>1.7944756001833925E-2</v>
      </c>
      <c r="T32" s="14">
        <v>13538.15</v>
      </c>
      <c r="U32" s="15">
        <f>T32/T$6</f>
        <v>3.3907804218104944E-2</v>
      </c>
      <c r="V32" s="14">
        <v>14285.56</v>
      </c>
      <c r="W32" s="15">
        <f>V32/V$6</f>
        <v>1.5583337522016072E-2</v>
      </c>
      <c r="X32" s="14">
        <v>0</v>
      </c>
      <c r="Y32" s="15" t="e">
        <f>X32/X$6</f>
        <v>#DIV/0!</v>
      </c>
      <c r="Z32" s="14">
        <v>20115.45</v>
      </c>
      <c r="AA32" s="15">
        <f>Z32/Z$6</f>
        <v>3.3383884476292439E-2</v>
      </c>
      <c r="AB32" s="14">
        <v>3045.49</v>
      </c>
      <c r="AC32" s="15" t="e">
        <f>AB32/AB$6</f>
        <v>#DIV/0!</v>
      </c>
    </row>
    <row r="33" spans="1:29" x14ac:dyDescent="0.25">
      <c r="B33" t="s">
        <v>40</v>
      </c>
      <c r="C33">
        <v>22</v>
      </c>
      <c r="D33" s="14">
        <v>0</v>
      </c>
      <c r="E33" s="15">
        <f>D33/D$6</f>
        <v>0</v>
      </c>
      <c r="F33" s="14">
        <v>0</v>
      </c>
      <c r="G33" s="15">
        <f>F33/F$6</f>
        <v>0</v>
      </c>
      <c r="H33" s="14">
        <v>0</v>
      </c>
      <c r="I33" s="15">
        <f>H33/H$6</f>
        <v>0</v>
      </c>
      <c r="J33" s="14">
        <v>0</v>
      </c>
      <c r="K33" s="15">
        <f>J33/J$6</f>
        <v>0</v>
      </c>
      <c r="L33" s="14">
        <v>0</v>
      </c>
      <c r="M33" s="15">
        <f>L33/L$6</f>
        <v>0</v>
      </c>
      <c r="N33" s="14">
        <v>0</v>
      </c>
      <c r="O33" s="15">
        <f>N33/N$6</f>
        <v>0</v>
      </c>
      <c r="P33" s="14">
        <v>0</v>
      </c>
      <c r="Q33" s="15" t="e">
        <f>P33/P$6</f>
        <v>#DIV/0!</v>
      </c>
      <c r="R33" s="14">
        <v>0</v>
      </c>
      <c r="S33" s="15">
        <f>R33/R$6</f>
        <v>0</v>
      </c>
      <c r="T33" s="14">
        <v>0</v>
      </c>
      <c r="U33" s="15">
        <f>T33/T$6</f>
        <v>0</v>
      </c>
      <c r="V33" s="14">
        <v>0</v>
      </c>
      <c r="W33" s="15">
        <f>V33/V$6</f>
        <v>0</v>
      </c>
      <c r="X33" s="14">
        <v>0</v>
      </c>
      <c r="Y33" s="15" t="e">
        <f>X33/X$6</f>
        <v>#DIV/0!</v>
      </c>
      <c r="Z33" s="14">
        <v>0</v>
      </c>
      <c r="AA33" s="15">
        <f>Z33/Z$6</f>
        <v>0</v>
      </c>
      <c r="AB33" s="14">
        <v>0</v>
      </c>
      <c r="AC33" s="15" t="e">
        <f>AB33/AB$6</f>
        <v>#DIV/0!</v>
      </c>
    </row>
    <row r="34" spans="1:29" x14ac:dyDescent="0.25">
      <c r="B34" t="s">
        <v>41</v>
      </c>
      <c r="C34">
        <v>23</v>
      </c>
      <c r="D34" s="14">
        <v>0</v>
      </c>
      <c r="E34" s="15">
        <f>D34/D$6</f>
        <v>0</v>
      </c>
      <c r="F34" s="14">
        <v>0</v>
      </c>
      <c r="G34" s="15">
        <f>F34/F$6</f>
        <v>0</v>
      </c>
      <c r="H34" s="14">
        <v>0</v>
      </c>
      <c r="I34" s="15">
        <f>H34/H$6</f>
        <v>0</v>
      </c>
      <c r="J34" s="14">
        <v>0</v>
      </c>
      <c r="K34" s="15">
        <f>J34/J$6</f>
        <v>0</v>
      </c>
      <c r="L34" s="14">
        <v>0</v>
      </c>
      <c r="M34" s="15">
        <f>L34/L$6</f>
        <v>0</v>
      </c>
      <c r="N34" s="14">
        <v>0</v>
      </c>
      <c r="O34" s="15">
        <f>N34/N$6</f>
        <v>0</v>
      </c>
      <c r="P34" s="14">
        <v>0</v>
      </c>
      <c r="Q34" s="15" t="e">
        <f>P34/P$6</f>
        <v>#DIV/0!</v>
      </c>
      <c r="R34" s="14">
        <v>0</v>
      </c>
      <c r="S34" s="15">
        <f>R34/R$6</f>
        <v>0</v>
      </c>
      <c r="T34" s="14">
        <v>0</v>
      </c>
      <c r="U34" s="15">
        <f>T34/T$6</f>
        <v>0</v>
      </c>
      <c r="V34" s="14">
        <v>0</v>
      </c>
      <c r="W34" s="15">
        <f>V34/V$6</f>
        <v>0</v>
      </c>
      <c r="X34" s="14">
        <v>0</v>
      </c>
      <c r="Y34" s="15" t="e">
        <f>X34/X$6</f>
        <v>#DIV/0!</v>
      </c>
      <c r="Z34" s="14">
        <v>0</v>
      </c>
      <c r="AA34" s="15">
        <f>Z34/Z$6</f>
        <v>0</v>
      </c>
      <c r="AB34" s="14">
        <v>0</v>
      </c>
      <c r="AC34" s="15" t="e">
        <f>AB34/AB$6</f>
        <v>#DIV/0!</v>
      </c>
    </row>
    <row r="35" spans="1:29" x14ac:dyDescent="0.25">
      <c r="B35" t="s">
        <v>42</v>
      </c>
      <c r="C35">
        <v>24</v>
      </c>
      <c r="D35" s="14">
        <v>503.45</v>
      </c>
      <c r="E35" s="15">
        <f>D35/D$6</f>
        <v>4.5916792514802651E-4</v>
      </c>
      <c r="F35" s="14">
        <v>1389.22</v>
      </c>
      <c r="G35" s="15">
        <f>F35/F$6</f>
        <v>3.8833279110972274E-3</v>
      </c>
      <c r="H35" s="14">
        <v>263.45999999999998</v>
      </c>
      <c r="I35" s="15">
        <f>H35/H$6</f>
        <v>2.5907137110365934E-4</v>
      </c>
      <c r="J35" s="14">
        <v>1431.81</v>
      </c>
      <c r="K35" s="15">
        <f>J35/J$6</f>
        <v>1.5430023723802917E-3</v>
      </c>
      <c r="L35" s="14">
        <v>346.12</v>
      </c>
      <c r="M35" s="15">
        <f>L35/L$6</f>
        <v>5.2594402661970295E-4</v>
      </c>
      <c r="N35" s="14">
        <v>1520.76</v>
      </c>
      <c r="O35" s="15">
        <f>N35/N$6</f>
        <v>1.5562909277274603E-3</v>
      </c>
      <c r="P35" s="14">
        <v>0</v>
      </c>
      <c r="Q35" s="15" t="e">
        <f>P35/P$6</f>
        <v>#DIV/0!</v>
      </c>
      <c r="R35" s="14">
        <v>1725.18</v>
      </c>
      <c r="S35" s="15">
        <f>R35/R$6</f>
        <v>1.4000531910654658E-3</v>
      </c>
      <c r="T35" s="14">
        <v>83.84</v>
      </c>
      <c r="U35" s="15">
        <f>T35/T$6</f>
        <v>2.0998661601813532E-4</v>
      </c>
      <c r="V35" s="14">
        <v>1639.07</v>
      </c>
      <c r="W35" s="15">
        <f>V35/V$6</f>
        <v>1.7879719823521711E-3</v>
      </c>
      <c r="X35" s="14">
        <v>0</v>
      </c>
      <c r="Y35" s="15" t="e">
        <f>X35/X$6</f>
        <v>#DIV/0!</v>
      </c>
      <c r="Z35" s="14">
        <v>0</v>
      </c>
      <c r="AA35" s="15">
        <f>Z35/Z$6</f>
        <v>0</v>
      </c>
      <c r="AB35" s="14">
        <v>0</v>
      </c>
      <c r="AC35" s="15" t="e">
        <f>AB35/AB$6</f>
        <v>#DIV/0!</v>
      </c>
    </row>
    <row r="36" spans="1:29" x14ac:dyDescent="0.25">
      <c r="B36" t="s">
        <v>43</v>
      </c>
      <c r="C36">
        <v>25</v>
      </c>
      <c r="D36" s="14">
        <v>745.68</v>
      </c>
      <c r="E36" s="15">
        <f>D36/D$6</f>
        <v>6.8009204176061253E-4</v>
      </c>
      <c r="F36" s="14">
        <v>3064.9</v>
      </c>
      <c r="G36" s="15">
        <f>F36/F$6</f>
        <v>8.5674059650177013E-3</v>
      </c>
      <c r="H36" s="14">
        <v>6293.76</v>
      </c>
      <c r="I36" s="15">
        <f>H36/H$6</f>
        <v>6.1889206429718647E-3</v>
      </c>
      <c r="J36" s="14">
        <v>7165</v>
      </c>
      <c r="K36" s="15">
        <f>J36/J$6</f>
        <v>7.7214239306226317E-3</v>
      </c>
      <c r="L36" s="14">
        <v>4139.26</v>
      </c>
      <c r="M36" s="15">
        <f>L36/L$6</f>
        <v>6.2897812077483874E-3</v>
      </c>
      <c r="N36" s="14">
        <v>1688.03</v>
      </c>
      <c r="O36" s="15">
        <f>N36/N$6</f>
        <v>1.7274690120280549E-3</v>
      </c>
      <c r="P36" s="14">
        <v>0</v>
      </c>
      <c r="Q36" s="15" t="e">
        <f>P36/P$6</f>
        <v>#DIV/0!</v>
      </c>
      <c r="R36" s="14">
        <v>3992.78</v>
      </c>
      <c r="S36" s="15">
        <f>R36/R$6</f>
        <v>3.2403021019385635E-3</v>
      </c>
      <c r="T36" s="14">
        <v>2296.8000000000002</v>
      </c>
      <c r="U36" s="15">
        <f>T36/T$6</f>
        <v>5.7525913605731543E-3</v>
      </c>
      <c r="V36" s="14">
        <v>3679.95</v>
      </c>
      <c r="W36" s="15">
        <f>V36/V$6</f>
        <v>4.0142565579608389E-3</v>
      </c>
      <c r="X36" s="14">
        <v>0</v>
      </c>
      <c r="Y36" s="15" t="e">
        <f>X36/X$6</f>
        <v>#DIV/0!</v>
      </c>
      <c r="Z36" s="14">
        <v>1416.39</v>
      </c>
      <c r="AA36" s="15">
        <f>Z36/Z$6</f>
        <v>2.350660817102071E-3</v>
      </c>
      <c r="AB36" s="14">
        <v>13309.420700000001</v>
      </c>
      <c r="AC36" s="15" t="e">
        <f>AB36/AB$6</f>
        <v>#DIV/0!</v>
      </c>
    </row>
    <row r="37" spans="1:29" x14ac:dyDescent="0.25">
      <c r="B37" t="s">
        <v>44</v>
      </c>
      <c r="C37">
        <v>26</v>
      </c>
      <c r="D37" s="14">
        <v>0</v>
      </c>
      <c r="E37" s="15">
        <f>D37/D$6</f>
        <v>0</v>
      </c>
      <c r="F37" s="14">
        <v>0</v>
      </c>
      <c r="G37" s="15">
        <f>F37/F$6</f>
        <v>0</v>
      </c>
      <c r="H37" s="14">
        <v>0</v>
      </c>
      <c r="I37" s="15">
        <f>H37/H$6</f>
        <v>0</v>
      </c>
      <c r="J37" s="14">
        <v>0</v>
      </c>
      <c r="K37" s="15">
        <f>J37/J$6</f>
        <v>0</v>
      </c>
      <c r="L37" s="14">
        <v>0</v>
      </c>
      <c r="M37" s="15">
        <f>L37/L$6</f>
        <v>0</v>
      </c>
      <c r="N37" s="14">
        <v>0</v>
      </c>
      <c r="O37" s="15">
        <f>N37/N$6</f>
        <v>0</v>
      </c>
      <c r="P37" s="14">
        <v>0</v>
      </c>
      <c r="Q37" s="15" t="e">
        <f>P37/P$6</f>
        <v>#DIV/0!</v>
      </c>
      <c r="R37" s="14">
        <v>0</v>
      </c>
      <c r="S37" s="15">
        <f>R37/R$6</f>
        <v>0</v>
      </c>
      <c r="T37" s="14">
        <v>0</v>
      </c>
      <c r="U37" s="15">
        <f>T37/T$6</f>
        <v>0</v>
      </c>
      <c r="V37" s="14">
        <v>0</v>
      </c>
      <c r="W37" s="15">
        <f>V37/V$6</f>
        <v>0</v>
      </c>
      <c r="X37" s="14">
        <v>0</v>
      </c>
      <c r="Y37" s="15" t="e">
        <f>X37/X$6</f>
        <v>#DIV/0!</v>
      </c>
      <c r="Z37" s="14">
        <v>0</v>
      </c>
      <c r="AA37" s="15">
        <f>Z37/Z$6</f>
        <v>0</v>
      </c>
      <c r="AB37" s="14">
        <v>0</v>
      </c>
      <c r="AC37" s="15" t="e">
        <f>AB37/AB$6</f>
        <v>#DIV/0!</v>
      </c>
    </row>
    <row r="38" spans="1:29" x14ac:dyDescent="0.25">
      <c r="B38" t="s">
        <v>45</v>
      </c>
      <c r="C38">
        <v>27</v>
      </c>
      <c r="D38" s="14">
        <v>0</v>
      </c>
      <c r="E38" s="15">
        <f>D38/D$6</f>
        <v>0</v>
      </c>
      <c r="F38" s="14">
        <v>0</v>
      </c>
      <c r="G38" s="15">
        <f>F38/F$6</f>
        <v>0</v>
      </c>
      <c r="H38" s="14">
        <v>0</v>
      </c>
      <c r="I38" s="15">
        <f>H38/H$6</f>
        <v>0</v>
      </c>
      <c r="J38" s="14">
        <v>0</v>
      </c>
      <c r="K38" s="15">
        <f>J38/J$6</f>
        <v>0</v>
      </c>
      <c r="L38" s="14">
        <v>0</v>
      </c>
      <c r="M38" s="15">
        <f>L38/L$6</f>
        <v>0</v>
      </c>
      <c r="N38" s="14">
        <v>0</v>
      </c>
      <c r="O38" s="15">
        <f>N38/N$6</f>
        <v>0</v>
      </c>
      <c r="P38" s="14">
        <v>0</v>
      </c>
      <c r="Q38" s="15" t="e">
        <f>P38/P$6</f>
        <v>#DIV/0!</v>
      </c>
      <c r="R38" s="14">
        <v>0</v>
      </c>
      <c r="S38" s="15">
        <f>R38/R$6</f>
        <v>0</v>
      </c>
      <c r="T38" s="14">
        <v>0</v>
      </c>
      <c r="U38" s="15">
        <f>T38/T$6</f>
        <v>0</v>
      </c>
      <c r="V38" s="14">
        <v>0</v>
      </c>
      <c r="W38" s="15">
        <f>V38/V$6</f>
        <v>0</v>
      </c>
      <c r="X38" s="14">
        <v>0</v>
      </c>
      <c r="Y38" s="15" t="e">
        <f>X38/X$6</f>
        <v>#DIV/0!</v>
      </c>
      <c r="Z38" s="14">
        <v>0</v>
      </c>
      <c r="AA38" s="15">
        <f>Z38/Z$6</f>
        <v>0</v>
      </c>
      <c r="AB38" s="14">
        <v>0</v>
      </c>
      <c r="AC38" s="15" t="e">
        <f>AB38/AB$6</f>
        <v>#DIV/0!</v>
      </c>
    </row>
    <row r="39" spans="1:29" x14ac:dyDescent="0.25">
      <c r="B39" t="s">
        <v>46</v>
      </c>
      <c r="C39">
        <v>28</v>
      </c>
      <c r="D39" s="14">
        <v>28.2852</v>
      </c>
      <c r="E39" s="15">
        <f>D39/D$6</f>
        <v>2.5797311741775667E-5</v>
      </c>
      <c r="F39" s="14">
        <v>28.2852</v>
      </c>
      <c r="G39" s="15">
        <f>F39/F$6</f>
        <v>7.9066459330392086E-5</v>
      </c>
      <c r="H39" s="14">
        <v>28.2852</v>
      </c>
      <c r="I39" s="15">
        <f>H39/H$6</f>
        <v>2.7814034562898454E-5</v>
      </c>
      <c r="J39" s="14">
        <v>28.2852</v>
      </c>
      <c r="K39" s="15">
        <f>J39/J$6</f>
        <v>3.0481789275987055E-5</v>
      </c>
      <c r="L39" s="14">
        <v>28.2852</v>
      </c>
      <c r="M39" s="15">
        <f>L39/L$6</f>
        <v>4.2980561602171565E-5</v>
      </c>
      <c r="N39" s="14">
        <v>28.2852</v>
      </c>
      <c r="O39" s="15">
        <f>N39/N$6</f>
        <v>2.8946053387093795E-5</v>
      </c>
      <c r="P39" s="14">
        <v>8.1479999999999997</v>
      </c>
      <c r="Q39" s="15" t="e">
        <f>P39/P$6</f>
        <v>#DIV/0!</v>
      </c>
      <c r="R39" s="14">
        <v>28.2852</v>
      </c>
      <c r="S39" s="15">
        <f>R39/R$6</f>
        <v>2.2954581272635267E-5</v>
      </c>
      <c r="T39" s="14">
        <v>28.2852</v>
      </c>
      <c r="U39" s="15">
        <f>T39/T$6</f>
        <v>7.0843433103484743E-5</v>
      </c>
      <c r="V39" s="14">
        <v>56.570399999999999</v>
      </c>
      <c r="W39" s="15">
        <f>V39/V$6</f>
        <v>6.1709561050141406E-5</v>
      </c>
      <c r="X39" s="14">
        <v>0</v>
      </c>
      <c r="Y39" s="15" t="e">
        <f>X39/X$6</f>
        <v>#DIV/0!</v>
      </c>
      <c r="Z39" s="14">
        <v>0</v>
      </c>
      <c r="AA39" s="15">
        <f>Z39/Z$6</f>
        <v>0</v>
      </c>
      <c r="AB39" s="14">
        <v>0</v>
      </c>
      <c r="AC39" s="15" t="e">
        <f>AB39/AB$6</f>
        <v>#DIV/0!</v>
      </c>
    </row>
    <row r="40" spans="1:29" x14ac:dyDescent="0.25">
      <c r="B40" t="s">
        <v>47</v>
      </c>
      <c r="C40">
        <v>29</v>
      </c>
      <c r="D40" s="14">
        <v>0</v>
      </c>
      <c r="E40" s="15">
        <f>D40/D$6</f>
        <v>0</v>
      </c>
      <c r="F40" s="14">
        <v>0</v>
      </c>
      <c r="G40" s="15">
        <f>F40/F$6</f>
        <v>0</v>
      </c>
      <c r="H40" s="14">
        <v>0</v>
      </c>
      <c r="I40" s="15">
        <f>H40/H$6</f>
        <v>0</v>
      </c>
      <c r="J40" s="14">
        <v>0</v>
      </c>
      <c r="K40" s="15">
        <f>J40/J$6</f>
        <v>0</v>
      </c>
      <c r="L40" s="14">
        <v>0</v>
      </c>
      <c r="M40" s="15">
        <f>L40/L$6</f>
        <v>0</v>
      </c>
      <c r="N40" s="14">
        <v>0</v>
      </c>
      <c r="O40" s="15">
        <f>N40/N$6</f>
        <v>0</v>
      </c>
      <c r="P40" s="14">
        <v>0</v>
      </c>
      <c r="Q40" s="15" t="e">
        <f>P40/P$6</f>
        <v>#DIV/0!</v>
      </c>
      <c r="R40" s="14">
        <v>0</v>
      </c>
      <c r="S40" s="15">
        <f>R40/R$6</f>
        <v>0</v>
      </c>
      <c r="T40" s="14">
        <v>0</v>
      </c>
      <c r="U40" s="15">
        <f>T40/T$6</f>
        <v>0</v>
      </c>
      <c r="V40" s="14">
        <v>0</v>
      </c>
      <c r="W40" s="15">
        <f>V40/V$6</f>
        <v>0</v>
      </c>
      <c r="X40" s="14">
        <v>0</v>
      </c>
      <c r="Y40" s="15" t="e">
        <f>X40/X$6</f>
        <v>#DIV/0!</v>
      </c>
      <c r="Z40" s="14">
        <v>0</v>
      </c>
      <c r="AA40" s="15">
        <f>Z40/Z$6</f>
        <v>0</v>
      </c>
      <c r="AB40" s="14">
        <v>0</v>
      </c>
      <c r="AC40" s="15" t="e">
        <f>AB40/AB$6</f>
        <v>#DIV/0!</v>
      </c>
    </row>
    <row r="41" spans="1:29" x14ac:dyDescent="0.25">
      <c r="B41" t="s">
        <v>48</v>
      </c>
      <c r="C41">
        <v>54</v>
      </c>
      <c r="D41" s="14">
        <v>34014.15</v>
      </c>
      <c r="E41" s="15">
        <f>D41/D$6</f>
        <v>3.1022359084663317E-2</v>
      </c>
      <c r="F41" s="14">
        <v>9713.4</v>
      </c>
      <c r="G41" s="15">
        <f>F41/F$6</f>
        <v>2.7152155404940762E-2</v>
      </c>
      <c r="H41" s="14">
        <v>13504.2</v>
      </c>
      <c r="I41" s="15">
        <f>H41/H$6</f>
        <v>1.3279251535937285E-2</v>
      </c>
      <c r="J41" s="14">
        <v>0</v>
      </c>
      <c r="K41" s="15">
        <f>J41/J$6</f>
        <v>0</v>
      </c>
      <c r="L41" s="14">
        <v>6660.3</v>
      </c>
      <c r="M41" s="15">
        <f>L41/L$6</f>
        <v>1.0120608460924557E-2</v>
      </c>
      <c r="N41" s="14">
        <v>34270.949999999997</v>
      </c>
      <c r="O41" s="15">
        <f>N41/N$6</f>
        <v>3.5071654021411269E-2</v>
      </c>
      <c r="P41" s="14">
        <v>0</v>
      </c>
      <c r="Q41" s="15" t="e">
        <f>P41/P$6</f>
        <v>#DIV/0!</v>
      </c>
      <c r="R41" s="14">
        <v>18569.25</v>
      </c>
      <c r="S41" s="15">
        <f>R41/R$6</f>
        <v>1.5069695752438819E-2</v>
      </c>
      <c r="T41" s="14">
        <v>0</v>
      </c>
      <c r="U41" s="15">
        <f>T41/T$6</f>
        <v>0</v>
      </c>
      <c r="V41" s="14">
        <v>6912.6</v>
      </c>
      <c r="W41" s="15">
        <f>V41/V$6</f>
        <v>7.540577965070204E-3</v>
      </c>
      <c r="X41" s="14">
        <v>0</v>
      </c>
      <c r="Y41" s="15" t="e">
        <f>X41/X$6</f>
        <v>#DIV/0!</v>
      </c>
      <c r="Z41" s="14">
        <v>9539.4</v>
      </c>
      <c r="AA41" s="15">
        <f>Z41/Z$6</f>
        <v>1.5831722759030699E-2</v>
      </c>
      <c r="AB41" s="14">
        <v>0</v>
      </c>
      <c r="AC41" s="15" t="e">
        <f>AB41/AB$6</f>
        <v>#DIV/0!</v>
      </c>
    </row>
    <row r="42" spans="1:29" x14ac:dyDescent="0.25">
      <c r="D42" s="7"/>
      <c r="E42" s="8"/>
      <c r="F42" s="7"/>
      <c r="G42" s="8"/>
      <c r="H42" s="7"/>
      <c r="I42" s="8"/>
      <c r="J42" s="7"/>
      <c r="K42" s="8"/>
      <c r="L42" s="7"/>
      <c r="M42" s="8"/>
      <c r="N42" s="7"/>
      <c r="O42" s="8"/>
      <c r="P42" s="7"/>
      <c r="Q42" s="8"/>
      <c r="R42" s="7"/>
      <c r="S42" s="8"/>
      <c r="T42" s="7"/>
      <c r="U42" s="8"/>
      <c r="V42" s="7"/>
      <c r="W42" s="8"/>
      <c r="X42" s="7"/>
      <c r="Y42" s="8"/>
      <c r="Z42" s="7"/>
      <c r="AA42" s="8"/>
      <c r="AB42" s="7"/>
      <c r="AC42" s="8"/>
    </row>
    <row r="43" spans="1:29" x14ac:dyDescent="0.25">
      <c r="B43" s="1" t="s">
        <v>49</v>
      </c>
      <c r="D43" s="16">
        <f>D28+D29+D30+D31+D32+D33+D34+D35+D35+D37+D38+D39+D40+D41</f>
        <v>69895.955199999997</v>
      </c>
      <c r="E43" s="13">
        <f>D43/D$6</f>
        <v>6.3748099563856214E-2</v>
      </c>
      <c r="F43" s="16">
        <f>F28+F29+F30+F31+F32+F33+F34+F35+F35+F37+F38+F39+F40+F41</f>
        <v>42553.015200000002</v>
      </c>
      <c r="G43" s="13">
        <f>F43/F$6</f>
        <v>0.11894970676171129</v>
      </c>
      <c r="H43" s="16">
        <f>H28+H29+H30+H31+H32+H33+H34+H35+H35+H37+H38+H39+H40+H41</f>
        <v>36909.955199999997</v>
      </c>
      <c r="I43" s="13">
        <f>H43/H$6</f>
        <v>3.6295121464505586E-2</v>
      </c>
      <c r="J43" s="16">
        <f>J28+J29+J30+J31+J32+J33+J34+J35+J35+J37+J38+J39+J40+J41</f>
        <v>44351.505199999992</v>
      </c>
      <c r="K43" s="13">
        <f>J43/J$6</f>
        <v>4.7795781383170137E-2</v>
      </c>
      <c r="L43" s="16">
        <f>L28+L29+L30+L31+L32+L33+L34+L35+L35+L37+L38+L39+L40+L41</f>
        <v>44637.850200000008</v>
      </c>
      <c r="M43" s="13">
        <f>L43/L$6</f>
        <v>6.7829107459364144E-2</v>
      </c>
      <c r="N43" s="16">
        <f>N28+N29+N30+N31+N32+N33+N34+N35+N35+N37+N38+N39+N40+N41</f>
        <v>46279.715199999999</v>
      </c>
      <c r="O43" s="13">
        <f>N43/N$6</f>
        <v>4.7360991151510198E-2</v>
      </c>
      <c r="P43" s="16">
        <f>P28+P29+P30+P31+P32+P33+P34+P35+P35+P37+P38+P39+P40+P41</f>
        <v>2259.0080000000003</v>
      </c>
      <c r="Q43" s="13" t="e">
        <f>P43/P$6</f>
        <v>#DIV/0!</v>
      </c>
      <c r="R43" s="16">
        <f>R28+R29+R30+R31+R32+R33+R34+R35+R35+R37+R38+R39+R40+R41</f>
        <v>57807.8802</v>
      </c>
      <c r="S43" s="13">
        <f>R43/R$6</f>
        <v>4.6913427667107294E-2</v>
      </c>
      <c r="T43" s="16">
        <f>T28+T29+T30+T31+T32+T33+T34+T35+T35+T37+T38+T39+T40+T41</f>
        <v>23212.2402</v>
      </c>
      <c r="U43" s="13">
        <f>T43/T$6</f>
        <v>5.8137640384042517E-2</v>
      </c>
      <c r="V43" s="16">
        <f>V28+V29+V30+V31+V32+V33+V34+V35+V35+V37+V38+V39+V40+V41</f>
        <v>38476.545400000003</v>
      </c>
      <c r="W43" s="13">
        <f>V43/V$6</f>
        <v>4.1971962852655052E-2</v>
      </c>
      <c r="X43" s="16">
        <f>X28+X29+X30+X31+X32+X33+X34+X35+X35+X37+X38+X39+X40+X41</f>
        <v>0</v>
      </c>
      <c r="Y43" s="13" t="e">
        <f>X43/X$6</f>
        <v>#DIV/0!</v>
      </c>
      <c r="Z43" s="16">
        <f>Z28+Z29+Z30+Z31+Z32+Z33+Z34+Z35+Z35+Z36+Z37+Z38+Z39+Z40+Z41</f>
        <v>31454.695</v>
      </c>
      <c r="AA43" s="13">
        <f>Z43/Z$6</f>
        <v>5.2202655377682997E-2</v>
      </c>
      <c r="AB43" s="16">
        <f>AB28+AB29+AB30+AB31+AB32+AB33+AB34+AB35+AB35+AB36+AB37+AB38+AB39+AB40+AB41</f>
        <v>16354.9107</v>
      </c>
      <c r="AC43" s="13" t="e">
        <f>AB43/AB$6</f>
        <v>#DIV/0!</v>
      </c>
    </row>
    <row r="44" spans="1:29" x14ac:dyDescent="0.25">
      <c r="D44" s="7"/>
      <c r="E44" s="8"/>
      <c r="F44" s="7"/>
      <c r="G44" s="8"/>
      <c r="H44" s="7"/>
      <c r="I44" s="8"/>
      <c r="J44" s="7"/>
      <c r="K44" s="8"/>
      <c r="L44" s="7"/>
      <c r="M44" s="8"/>
      <c r="N44" s="7"/>
      <c r="O44" s="8"/>
      <c r="P44" s="7"/>
      <c r="Q44" s="8"/>
      <c r="R44" s="7"/>
      <c r="S44" s="8"/>
      <c r="T44" s="7"/>
      <c r="U44" s="8"/>
      <c r="V44" s="7"/>
      <c r="W44" s="8"/>
      <c r="X44" s="7"/>
      <c r="Y44" s="8"/>
      <c r="Z44" s="7"/>
      <c r="AA44" s="8"/>
      <c r="AB44" s="7"/>
      <c r="AC44" s="8"/>
    </row>
    <row r="45" spans="1:29" ht="15.75" thickBot="1" x14ac:dyDescent="0.3">
      <c r="A45" s="1" t="s">
        <v>50</v>
      </c>
      <c r="B45" s="1"/>
      <c r="D45" s="17">
        <f>D14-D25-D43</f>
        <v>1026543.8709</v>
      </c>
      <c r="E45" s="11">
        <f>D45/D$6</f>
        <v>0.93625190043614381</v>
      </c>
      <c r="F45" s="17">
        <f>F14-F25-F43</f>
        <v>315186.54009999998</v>
      </c>
      <c r="G45" s="11">
        <f>F45/F$6</f>
        <v>0.88105029323828865</v>
      </c>
      <c r="H45" s="17">
        <f>H14-H25-H43</f>
        <v>980029.88990000007</v>
      </c>
      <c r="I45" s="11">
        <f>H45/H$6</f>
        <v>0.96370487853549447</v>
      </c>
      <c r="J45" s="17">
        <f>J14-J25-J43</f>
        <v>883586.14780000004</v>
      </c>
      <c r="K45" s="11">
        <f>J45/J$6</f>
        <v>0.9522042186168298</v>
      </c>
      <c r="L45" s="17">
        <f>L14-L25-L43</f>
        <v>613454.99329999997</v>
      </c>
      <c r="M45" s="11">
        <f>L45/L$6</f>
        <v>0.9321708925406359</v>
      </c>
      <c r="N45" s="17">
        <f>N14-N25-N43</f>
        <v>930889.76699999999</v>
      </c>
      <c r="O45" s="11">
        <f>N45/N$6</f>
        <v>0.95263900884848984</v>
      </c>
      <c r="P45" s="17">
        <f>P14-P25-P43</f>
        <v>-2259.0080000000003</v>
      </c>
      <c r="Q45" s="11" t="e">
        <f>P45/P$6</f>
        <v>#DIV/0!</v>
      </c>
      <c r="R45" s="17">
        <f>R14-R25-R43</f>
        <v>1174416.7316999999</v>
      </c>
      <c r="S45" s="11">
        <f>R45/R$6</f>
        <v>0.95308657233289273</v>
      </c>
      <c r="T45" s="17">
        <f>T14-T25-T43</f>
        <v>376051.3014</v>
      </c>
      <c r="U45" s="11">
        <f>T45/T$6</f>
        <v>0.94186235961595743</v>
      </c>
      <c r="V45" s="17">
        <f>V14-V25-V43</f>
        <v>878243.63599999994</v>
      </c>
      <c r="W45" s="11">
        <f>V45/V$6</f>
        <v>0.95802803714734486</v>
      </c>
      <c r="X45" s="17">
        <f>X14-X25-X43</f>
        <v>0</v>
      </c>
      <c r="Y45" s="11" t="e">
        <f>X45/X$6</f>
        <v>#DIV/0!</v>
      </c>
      <c r="Z45" s="17">
        <f>Z14-Z25-Z43</f>
        <v>571095.01770000008</v>
      </c>
      <c r="AA45" s="11">
        <f>Z45/Z$6</f>
        <v>0.94779734462231713</v>
      </c>
      <c r="AB45" s="17">
        <f>AB14-AB25-AB43</f>
        <v>-16354.9107</v>
      </c>
      <c r="AC45" s="11" t="e">
        <f>AB45/AB$6</f>
        <v>#DIV/0!</v>
      </c>
    </row>
    <row r="46" spans="1:29" ht="15.75" thickTop="1" x14ac:dyDescent="0.25">
      <c r="D46" s="7"/>
      <c r="E46" s="8"/>
      <c r="F46" s="7"/>
      <c r="G46" s="8"/>
      <c r="H46" s="7"/>
      <c r="I46" s="8"/>
      <c r="J46" s="7"/>
      <c r="K46" s="8"/>
      <c r="L46" s="7"/>
      <c r="M46" s="8"/>
      <c r="N46" s="7"/>
      <c r="O46" s="8"/>
      <c r="P46" s="7"/>
      <c r="Q46" s="8"/>
      <c r="R46" s="7"/>
      <c r="S46" s="8"/>
      <c r="T46" s="7"/>
      <c r="U46" s="8"/>
      <c r="V46" s="7"/>
      <c r="W46" s="8"/>
      <c r="X46" s="7"/>
      <c r="Y46" s="8"/>
      <c r="Z46" s="7"/>
      <c r="AA46" s="8"/>
      <c r="AB46" s="7"/>
      <c r="AC46" s="8"/>
    </row>
    <row r="47" spans="1:29" x14ac:dyDescent="0.25">
      <c r="A47" t="s">
        <v>51</v>
      </c>
      <c r="D47" s="7"/>
      <c r="E47" s="8"/>
      <c r="F47" s="7"/>
      <c r="G47" s="8"/>
      <c r="H47" s="7"/>
      <c r="I47" s="8"/>
      <c r="J47" s="7"/>
      <c r="K47" s="8"/>
      <c r="L47" s="7"/>
      <c r="M47" s="8"/>
      <c r="N47" s="7"/>
      <c r="O47" s="8"/>
      <c r="P47" s="7"/>
      <c r="Q47" s="8"/>
      <c r="R47" s="7"/>
      <c r="S47" s="8"/>
      <c r="T47" s="7"/>
      <c r="U47" s="8"/>
      <c r="V47" s="7"/>
      <c r="W47" s="8"/>
      <c r="X47" s="7"/>
      <c r="Y47" s="8"/>
      <c r="Z47" s="7"/>
      <c r="AA47" s="8"/>
      <c r="AB47" s="7"/>
      <c r="AC47" s="8"/>
    </row>
    <row r="48" spans="1:29" x14ac:dyDescent="0.25">
      <c r="B48" t="s">
        <v>52</v>
      </c>
      <c r="C48">
        <v>30</v>
      </c>
      <c r="D48" s="12">
        <v>48544.77</v>
      </c>
      <c r="E48" s="13">
        <f>D48/D$6</f>
        <v>4.4274905785456675E-2</v>
      </c>
      <c r="F48" s="12">
        <v>40592.239999999998</v>
      </c>
      <c r="G48" s="13">
        <f>F48/F$6</f>
        <v>0.11346869363092764</v>
      </c>
      <c r="H48" s="12">
        <v>39782.345000000001</v>
      </c>
      <c r="I48" s="13">
        <f>H48/H$6</f>
        <v>3.911966395228425E-2</v>
      </c>
      <c r="J48" s="12">
        <v>41225.1</v>
      </c>
      <c r="K48" s="13">
        <f>J48/J$6</f>
        <v>4.4426583905416754E-2</v>
      </c>
      <c r="L48" s="12">
        <v>26955.23</v>
      </c>
      <c r="M48" s="13">
        <f>L48/L$6</f>
        <v>4.0959615753669874E-2</v>
      </c>
      <c r="N48" s="12">
        <v>36217.519999999997</v>
      </c>
      <c r="O48" s="13">
        <f>N48/N$6</f>
        <v>3.7063703543483421E-2</v>
      </c>
      <c r="P48" s="12">
        <v>0</v>
      </c>
      <c r="Q48" s="13" t="e">
        <f>P48/P$6</f>
        <v>#DIV/0!</v>
      </c>
      <c r="R48" s="12">
        <v>102874.238</v>
      </c>
      <c r="S48" s="13">
        <f>R48/R$6</f>
        <v>8.3486595711942058E-2</v>
      </c>
      <c r="T48" s="12">
        <v>17451.89</v>
      </c>
      <c r="U48" s="13">
        <f>T48/T$6</f>
        <v>4.3710201863319843E-2</v>
      </c>
      <c r="V48" s="12">
        <v>60823.55</v>
      </c>
      <c r="W48" s="13">
        <f>V48/V$6</f>
        <v>6.6349090195779559E-2</v>
      </c>
      <c r="X48" s="12">
        <v>0</v>
      </c>
      <c r="Y48" s="13" t="e">
        <f>X48/X$6</f>
        <v>#DIV/0!</v>
      </c>
      <c r="Z48" s="12">
        <v>35998.720000000001</v>
      </c>
      <c r="AA48" s="13">
        <f>Z48/Z$6</f>
        <v>5.9743983344861695E-2</v>
      </c>
      <c r="AB48" s="12">
        <v>25866.67</v>
      </c>
      <c r="AC48" s="13" t="e">
        <f>AB48/AB$6</f>
        <v>#DIV/0!</v>
      </c>
    </row>
    <row r="49" spans="1:29" x14ac:dyDescent="0.25">
      <c r="B49" t="s">
        <v>53</v>
      </c>
      <c r="C49">
        <v>31</v>
      </c>
      <c r="D49" s="14">
        <v>0</v>
      </c>
      <c r="E49" s="15">
        <f>D49/D$6</f>
        <v>0</v>
      </c>
      <c r="F49" s="14">
        <v>0</v>
      </c>
      <c r="G49" s="15">
        <f>F49/F$6</f>
        <v>0</v>
      </c>
      <c r="H49" s="14">
        <v>0</v>
      </c>
      <c r="I49" s="15">
        <f>H49/H$6</f>
        <v>0</v>
      </c>
      <c r="J49" s="14">
        <v>0</v>
      </c>
      <c r="K49" s="15">
        <f>J49/J$6</f>
        <v>0</v>
      </c>
      <c r="L49" s="14">
        <v>0</v>
      </c>
      <c r="M49" s="15">
        <f>L49/L$6</f>
        <v>0</v>
      </c>
      <c r="N49" s="14">
        <v>0</v>
      </c>
      <c r="O49" s="15">
        <f>N49/N$6</f>
        <v>0</v>
      </c>
      <c r="P49" s="14">
        <v>0</v>
      </c>
      <c r="Q49" s="15" t="e">
        <f>P49/P$6</f>
        <v>#DIV/0!</v>
      </c>
      <c r="R49" s="14">
        <v>0</v>
      </c>
      <c r="S49" s="15">
        <f>R49/R$6</f>
        <v>0</v>
      </c>
      <c r="T49" s="14">
        <v>0</v>
      </c>
      <c r="U49" s="15">
        <f>T49/T$6</f>
        <v>0</v>
      </c>
      <c r="V49" s="14">
        <v>0</v>
      </c>
      <c r="W49" s="15">
        <f>V49/V$6</f>
        <v>0</v>
      </c>
      <c r="X49" s="14">
        <v>0</v>
      </c>
      <c r="Y49" s="15" t="e">
        <f>X49/X$6</f>
        <v>#DIV/0!</v>
      </c>
      <c r="Z49" s="14">
        <v>0</v>
      </c>
      <c r="AA49" s="15">
        <f>Z49/Z$6</f>
        <v>0</v>
      </c>
      <c r="AB49" s="14">
        <v>0</v>
      </c>
      <c r="AC49" s="15" t="e">
        <f>AB49/AB$6</f>
        <v>#DIV/0!</v>
      </c>
    </row>
    <row r="50" spans="1:29" x14ac:dyDescent="0.25">
      <c r="B50" t="s">
        <v>54</v>
      </c>
      <c r="C50">
        <v>36</v>
      </c>
      <c r="D50" s="14">
        <v>0</v>
      </c>
      <c r="E50" s="15">
        <f>D50/D$6</f>
        <v>0</v>
      </c>
      <c r="F50" s="14">
        <v>0</v>
      </c>
      <c r="G50" s="15">
        <f>F50/F$6</f>
        <v>0</v>
      </c>
      <c r="H50" s="14">
        <v>0</v>
      </c>
      <c r="I50" s="15">
        <f>H50/H$6</f>
        <v>0</v>
      </c>
      <c r="J50" s="14">
        <v>0</v>
      </c>
      <c r="K50" s="15">
        <f>J50/J$6</f>
        <v>0</v>
      </c>
      <c r="L50" s="14">
        <v>0</v>
      </c>
      <c r="M50" s="15">
        <f>L50/L$6</f>
        <v>0</v>
      </c>
      <c r="N50" s="14">
        <v>0</v>
      </c>
      <c r="O50" s="15">
        <f>N50/N$6</f>
        <v>0</v>
      </c>
      <c r="P50" s="14">
        <v>0</v>
      </c>
      <c r="Q50" s="15" t="e">
        <f>P50/P$6</f>
        <v>#DIV/0!</v>
      </c>
      <c r="R50" s="14">
        <v>0</v>
      </c>
      <c r="S50" s="15">
        <f>R50/R$6</f>
        <v>0</v>
      </c>
      <c r="T50" s="14">
        <v>0</v>
      </c>
      <c r="U50" s="15">
        <f>T50/T$6</f>
        <v>0</v>
      </c>
      <c r="V50" s="14">
        <v>0</v>
      </c>
      <c r="W50" s="15">
        <f>V50/V$6</f>
        <v>0</v>
      </c>
      <c r="X50" s="14">
        <v>0</v>
      </c>
      <c r="Y50" s="15" t="e">
        <f>X50/X$6</f>
        <v>#DIV/0!</v>
      </c>
      <c r="Z50" s="14">
        <v>0</v>
      </c>
      <c r="AA50" s="15">
        <f>Z50/Z$6</f>
        <v>0</v>
      </c>
      <c r="AB50" s="14">
        <v>0</v>
      </c>
      <c r="AC50" s="15" t="e">
        <f>AB50/AB$6</f>
        <v>#DIV/0!</v>
      </c>
    </row>
    <row r="51" spans="1:29" x14ac:dyDescent="0.25">
      <c r="B51" t="s">
        <v>55</v>
      </c>
      <c r="C51">
        <v>49</v>
      </c>
      <c r="D51" s="14">
        <v>0</v>
      </c>
      <c r="E51" s="15">
        <f>D51/D$6</f>
        <v>0</v>
      </c>
      <c r="F51" s="14">
        <v>0</v>
      </c>
      <c r="G51" s="15">
        <f>F51/F$6</f>
        <v>0</v>
      </c>
      <c r="H51" s="14">
        <v>0</v>
      </c>
      <c r="I51" s="15">
        <f>H51/H$6</f>
        <v>0</v>
      </c>
      <c r="J51" s="14">
        <v>0</v>
      </c>
      <c r="K51" s="15">
        <f>J51/J$6</f>
        <v>0</v>
      </c>
      <c r="L51" s="14">
        <v>0</v>
      </c>
      <c r="M51" s="15">
        <f>L51/L$6</f>
        <v>0</v>
      </c>
      <c r="N51" s="14">
        <v>0</v>
      </c>
      <c r="O51" s="15">
        <f>N51/N$6</f>
        <v>0</v>
      </c>
      <c r="P51" s="14">
        <v>0</v>
      </c>
      <c r="Q51" s="15" t="e">
        <f>P51/P$6</f>
        <v>#DIV/0!</v>
      </c>
      <c r="R51" s="14">
        <v>0</v>
      </c>
      <c r="S51" s="15">
        <f>R51/R$6</f>
        <v>0</v>
      </c>
      <c r="T51" s="14">
        <v>0</v>
      </c>
      <c r="U51" s="15">
        <f>T51/T$6</f>
        <v>0</v>
      </c>
      <c r="V51" s="14">
        <v>0</v>
      </c>
      <c r="W51" s="15">
        <f>V51/V$6</f>
        <v>0</v>
      </c>
      <c r="X51" s="14">
        <v>0</v>
      </c>
      <c r="Y51" s="15" t="e">
        <f>X51/X$6</f>
        <v>#DIV/0!</v>
      </c>
      <c r="Z51" s="14">
        <v>0</v>
      </c>
      <c r="AA51" s="15">
        <f>Z51/Z$6</f>
        <v>0</v>
      </c>
      <c r="AB51" s="14">
        <v>0</v>
      </c>
      <c r="AC51" s="15" t="e">
        <f>AB51/AB$6</f>
        <v>#DIV/0!</v>
      </c>
    </row>
    <row r="52" spans="1:29" x14ac:dyDescent="0.25">
      <c r="D52" s="7"/>
      <c r="E52" s="8"/>
      <c r="F52" s="7"/>
      <c r="G52" s="8"/>
      <c r="H52" s="7"/>
      <c r="I52" s="8"/>
      <c r="J52" s="7"/>
      <c r="K52" s="8"/>
      <c r="L52" s="7"/>
      <c r="M52" s="8"/>
      <c r="N52" s="7"/>
      <c r="O52" s="8"/>
      <c r="P52" s="7"/>
      <c r="Q52" s="8"/>
      <c r="R52" s="7"/>
      <c r="S52" s="8"/>
      <c r="T52" s="7"/>
      <c r="U52" s="8"/>
      <c r="V52" s="7"/>
      <c r="W52" s="8"/>
      <c r="X52" s="7"/>
      <c r="Y52" s="8"/>
      <c r="Z52" s="7"/>
      <c r="AA52" s="8"/>
      <c r="AB52" s="7"/>
      <c r="AC52" s="8"/>
    </row>
    <row r="53" spans="1:29" x14ac:dyDescent="0.25">
      <c r="B53" s="1" t="s">
        <v>56</v>
      </c>
      <c r="D53" s="16">
        <f>D48+D49+D50+D51+D52</f>
        <v>48544.77</v>
      </c>
      <c r="E53" s="13">
        <f>D53/D$6</f>
        <v>4.4274905785456675E-2</v>
      </c>
      <c r="F53" s="16">
        <f>F48+F49+F50+F51+F52</f>
        <v>40592.239999999998</v>
      </c>
      <c r="G53" s="13">
        <f>F53/F$6</f>
        <v>0.11346869363092764</v>
      </c>
      <c r="H53" s="16">
        <f>H48+H49+H50+H51+H52</f>
        <v>39782.345000000001</v>
      </c>
      <c r="I53" s="13">
        <f>H53/H$6</f>
        <v>3.911966395228425E-2</v>
      </c>
      <c r="J53" s="16">
        <f>J48+J49+J50+J51+J52</f>
        <v>41225.1</v>
      </c>
      <c r="K53" s="13">
        <f>J53/J$6</f>
        <v>4.4426583905416754E-2</v>
      </c>
      <c r="L53" s="16">
        <f>L48+L49+L50+L51+L52</f>
        <v>26955.23</v>
      </c>
      <c r="M53" s="13">
        <f>L53/L$6</f>
        <v>4.0959615753669874E-2</v>
      </c>
      <c r="N53" s="16">
        <f>N48+N49+N50+N51+N52</f>
        <v>36217.519999999997</v>
      </c>
      <c r="O53" s="13">
        <f>N53/N$6</f>
        <v>3.7063703543483421E-2</v>
      </c>
      <c r="P53" s="16">
        <f>P48+P49+P50+P51+P52</f>
        <v>0</v>
      </c>
      <c r="Q53" s="13" t="e">
        <f>P53/P$6</f>
        <v>#DIV/0!</v>
      </c>
      <c r="R53" s="16">
        <f>R48+R49+R50+R51+R52</f>
        <v>102874.238</v>
      </c>
      <c r="S53" s="13">
        <f>R53/R$6</f>
        <v>8.3486595711942058E-2</v>
      </c>
      <c r="T53" s="16">
        <f>T48+T49+T50+T51+T52</f>
        <v>17451.89</v>
      </c>
      <c r="U53" s="13">
        <f>T53/T$6</f>
        <v>4.3710201863319843E-2</v>
      </c>
      <c r="V53" s="16">
        <f>V48+V49+V50+V51+V52</f>
        <v>60823.55</v>
      </c>
      <c r="W53" s="13">
        <f>V53/V$6</f>
        <v>6.6349090195779559E-2</v>
      </c>
      <c r="X53" s="16">
        <f>X48+X49+X50+X51+X52</f>
        <v>0</v>
      </c>
      <c r="Y53" s="13" t="e">
        <f>X53/X$6</f>
        <v>#DIV/0!</v>
      </c>
      <c r="Z53" s="16">
        <f>Z48+Z49+Z50+Z51+Z52</f>
        <v>35998.720000000001</v>
      </c>
      <c r="AA53" s="13">
        <f>Z53/Z$6</f>
        <v>5.9743983344861695E-2</v>
      </c>
      <c r="AB53" s="16">
        <f>AB48+AB49+AB50+AB51+AB52</f>
        <v>25866.67</v>
      </c>
      <c r="AC53" s="13" t="e">
        <f>AB53/AB$6</f>
        <v>#DIV/0!</v>
      </c>
    </row>
    <row r="54" spans="1:29" x14ac:dyDescent="0.25">
      <c r="D54" s="7"/>
      <c r="E54" s="8"/>
      <c r="F54" s="7"/>
      <c r="G54" s="8"/>
      <c r="H54" s="7"/>
      <c r="I54" s="8"/>
      <c r="J54" s="7"/>
      <c r="K54" s="8"/>
      <c r="L54" s="7"/>
      <c r="M54" s="8"/>
      <c r="N54" s="7"/>
      <c r="O54" s="8"/>
      <c r="P54" s="7"/>
      <c r="Q54" s="8"/>
      <c r="R54" s="7"/>
      <c r="S54" s="8"/>
      <c r="T54" s="7"/>
      <c r="U54" s="8"/>
      <c r="V54" s="7"/>
      <c r="W54" s="8"/>
      <c r="X54" s="7"/>
      <c r="Y54" s="8"/>
      <c r="Z54" s="7"/>
      <c r="AA54" s="8"/>
      <c r="AB54" s="7"/>
      <c r="AC54" s="8"/>
    </row>
    <row r="55" spans="1:29" x14ac:dyDescent="0.25">
      <c r="A55" s="1" t="s">
        <v>57</v>
      </c>
      <c r="B55" s="1"/>
      <c r="D55" s="16">
        <f>D12+D25+D43+D53</f>
        <v>118440.72519999999</v>
      </c>
      <c r="E55" s="13">
        <f>D55/D$6</f>
        <v>0.10802300534931289</v>
      </c>
      <c r="F55" s="16">
        <f>F12+F25+F43+F53</f>
        <v>83145.2552</v>
      </c>
      <c r="G55" s="13">
        <f>F55/F$6</f>
        <v>0.23241840039263895</v>
      </c>
      <c r="H55" s="16">
        <f>H12+H25+H43+H53</f>
        <v>76692.300199999998</v>
      </c>
      <c r="I55" s="13">
        <f>H55/H$6</f>
        <v>7.5414785416789837E-2</v>
      </c>
      <c r="J55" s="16">
        <f>J12+J25+J43+J53</f>
        <v>85576.605199999991</v>
      </c>
      <c r="K55" s="13">
        <f>J55/J$6</f>
        <v>9.2222365288586891E-2</v>
      </c>
      <c r="L55" s="16">
        <f>L12+L25+L43+L53</f>
        <v>71593.080200000011</v>
      </c>
      <c r="M55" s="13">
        <f>L55/L$6</f>
        <v>0.10878872321303402</v>
      </c>
      <c r="N55" s="16">
        <f>N12+N25+N43+N53</f>
        <v>82497.235199999996</v>
      </c>
      <c r="O55" s="13">
        <f>N55/N$6</f>
        <v>8.4424694694993613E-2</v>
      </c>
      <c r="P55" s="16">
        <f>P12+P25+P43+P53</f>
        <v>2259.0080000000003</v>
      </c>
      <c r="Q55" s="13" t="e">
        <f>P55/P$6</f>
        <v>#DIV/0!</v>
      </c>
      <c r="R55" s="16">
        <f>R12+R25+R43+R53</f>
        <v>160682.1182</v>
      </c>
      <c r="S55" s="13">
        <f>R55/R$6</f>
        <v>0.13040002337904935</v>
      </c>
      <c r="T55" s="16">
        <f>T12+T25+T43+T53</f>
        <v>40664.1302</v>
      </c>
      <c r="U55" s="13">
        <f>T55/T$6</f>
        <v>0.10184784224736236</v>
      </c>
      <c r="V55" s="16">
        <f>V12+V25+V43+V53</f>
        <v>99300.095400000006</v>
      </c>
      <c r="W55" s="13">
        <f>V55/V$6</f>
        <v>0.10832105304843462</v>
      </c>
      <c r="X55" s="16">
        <f>X12+X25+X43+X53</f>
        <v>0</v>
      </c>
      <c r="Y55" s="13" t="e">
        <f>X55/X$6</f>
        <v>#DIV/0!</v>
      </c>
      <c r="Z55" s="16">
        <f>Z12+Z25+Z43+Z53</f>
        <v>67453.415000000008</v>
      </c>
      <c r="AA55" s="13">
        <f>Z55/Z$6</f>
        <v>0.11194663872254471</v>
      </c>
      <c r="AB55" s="16">
        <f>AB12+AB25+AB43+AB53</f>
        <v>42221.580699999999</v>
      </c>
      <c r="AC55" s="13" t="e">
        <f>AB55/AB$6</f>
        <v>#DIV/0!</v>
      </c>
    </row>
    <row r="56" spans="1:29" x14ac:dyDescent="0.25">
      <c r="D56" s="7"/>
      <c r="E56" s="8"/>
      <c r="F56" s="7"/>
      <c r="G56" s="8"/>
      <c r="H56" s="7"/>
      <c r="I56" s="8"/>
      <c r="J56" s="7"/>
      <c r="K56" s="8"/>
      <c r="L56" s="7"/>
      <c r="M56" s="8"/>
      <c r="N56" s="7"/>
      <c r="O56" s="8"/>
      <c r="P56" s="7"/>
      <c r="Q56" s="8"/>
      <c r="R56" s="7"/>
      <c r="S56" s="8"/>
      <c r="T56" s="7"/>
      <c r="U56" s="8"/>
      <c r="V56" s="7"/>
      <c r="W56" s="8"/>
      <c r="X56" s="7"/>
      <c r="Y56" s="8"/>
      <c r="Z56" s="7"/>
      <c r="AA56" s="8"/>
      <c r="AB56" s="7"/>
      <c r="AC56" s="8"/>
    </row>
    <row r="57" spans="1:29" x14ac:dyDescent="0.25">
      <c r="A57" s="1" t="s">
        <v>58</v>
      </c>
      <c r="B57" s="1"/>
      <c r="D57" s="16">
        <f>D6-D55</f>
        <v>977999.10089999996</v>
      </c>
      <c r="E57" s="13">
        <f>D57/D$6</f>
        <v>0.89197699465068714</v>
      </c>
      <c r="F57" s="16">
        <f>F6-F55</f>
        <v>274594.30009999999</v>
      </c>
      <c r="G57" s="13">
        <f>F57/F$6</f>
        <v>0.76758159960736105</v>
      </c>
      <c r="H57" s="16">
        <f>H6-H55</f>
        <v>940247.5449000001</v>
      </c>
      <c r="I57" s="13">
        <f>H57/H$6</f>
        <v>0.92458521458321019</v>
      </c>
      <c r="J57" s="16">
        <f>J6-J55</f>
        <v>842361.04780000006</v>
      </c>
      <c r="K57" s="13">
        <f>J57/J$6</f>
        <v>0.90777763471141315</v>
      </c>
      <c r="L57" s="16">
        <f>L6-L55</f>
        <v>586499.76329999999</v>
      </c>
      <c r="M57" s="13">
        <f>L57/L$6</f>
        <v>0.89121127678696599</v>
      </c>
      <c r="N57" s="16">
        <f>N6-N55</f>
        <v>894672.24699999997</v>
      </c>
      <c r="O57" s="13">
        <f>N57/N$6</f>
        <v>0.91557530530500641</v>
      </c>
      <c r="P57" s="16">
        <f>P6-P55</f>
        <v>-2259.0080000000003</v>
      </c>
      <c r="Q57" s="13" t="e">
        <f>P57/P$6</f>
        <v>#DIV/0!</v>
      </c>
      <c r="R57" s="16">
        <f>R6-R55</f>
        <v>1071542.4937</v>
      </c>
      <c r="S57" s="13">
        <f>R57/R$6</f>
        <v>0.86959997662095068</v>
      </c>
      <c r="T57" s="16">
        <f>T6-T55</f>
        <v>358599.41139999998</v>
      </c>
      <c r="U57" s="13">
        <f>T57/T$6</f>
        <v>0.89815215775263757</v>
      </c>
      <c r="V57" s="16">
        <f>V6-V55</f>
        <v>817420.08600000001</v>
      </c>
      <c r="W57" s="13">
        <f>V57/V$6</f>
        <v>0.89167894695156535</v>
      </c>
      <c r="X57" s="16">
        <f>X6-X55</f>
        <v>0</v>
      </c>
      <c r="Y57" s="13" t="e">
        <f>X57/X$6</f>
        <v>#DIV/0!</v>
      </c>
      <c r="Z57" s="16">
        <f>Z6-Z55</f>
        <v>535096.2977</v>
      </c>
      <c r="AA57" s="13">
        <f>Z57/Z$6</f>
        <v>0.88805336127745527</v>
      </c>
      <c r="AB57" s="16">
        <f>AB6-AB55</f>
        <v>-42221.580699999999</v>
      </c>
      <c r="AC57" s="13" t="e">
        <f>AB57/AB$6</f>
        <v>#DIV/0!</v>
      </c>
    </row>
    <row r="58" spans="1:29" x14ac:dyDescent="0.25">
      <c r="D58" s="7"/>
      <c r="E58" s="8"/>
      <c r="F58" s="7"/>
      <c r="G58" s="8"/>
      <c r="H58" s="7"/>
      <c r="I58" s="8"/>
      <c r="J58" s="7"/>
      <c r="K58" s="8"/>
      <c r="L58" s="7"/>
      <c r="M58" s="8"/>
      <c r="N58" s="7"/>
      <c r="O58" s="8"/>
      <c r="P58" s="7"/>
      <c r="Q58" s="8"/>
      <c r="R58" s="7"/>
      <c r="S58" s="8"/>
      <c r="T58" s="7"/>
      <c r="U58" s="8"/>
      <c r="V58" s="7"/>
      <c r="W58" s="8"/>
      <c r="X58" s="7"/>
      <c r="Y58" s="8"/>
      <c r="Z58" s="7"/>
      <c r="AA58" s="8"/>
      <c r="AB58" s="7"/>
      <c r="AC58" s="8"/>
    </row>
    <row r="59" spans="1:29" x14ac:dyDescent="0.25">
      <c r="A59" t="s">
        <v>59</v>
      </c>
      <c r="D59" s="7"/>
      <c r="E59" s="8"/>
      <c r="F59" s="7"/>
      <c r="G59" s="8"/>
      <c r="H59" s="7"/>
      <c r="I59" s="8"/>
      <c r="J59" s="7"/>
      <c r="K59" s="8"/>
      <c r="L59" s="7"/>
      <c r="M59" s="8"/>
      <c r="N59" s="7"/>
      <c r="O59" s="8"/>
      <c r="P59" s="7"/>
      <c r="Q59" s="8"/>
      <c r="R59" s="7"/>
      <c r="S59" s="8"/>
      <c r="T59" s="7"/>
      <c r="U59" s="8"/>
      <c r="V59" s="7"/>
      <c r="W59" s="8"/>
      <c r="X59" s="7"/>
      <c r="Y59" s="8"/>
      <c r="Z59" s="7"/>
      <c r="AA59" s="8"/>
      <c r="AB59" s="7"/>
      <c r="AC59" s="8"/>
    </row>
    <row r="60" spans="1:29" x14ac:dyDescent="0.25">
      <c r="B60" s="5" t="s">
        <v>60</v>
      </c>
      <c r="C60" s="5">
        <v>50</v>
      </c>
      <c r="D60" s="12">
        <v>0</v>
      </c>
      <c r="E60" s="13">
        <f>D60/D$6</f>
        <v>0</v>
      </c>
      <c r="F60" s="12">
        <v>0</v>
      </c>
      <c r="G60" s="13">
        <f>F60/F$6</f>
        <v>0</v>
      </c>
      <c r="H60" s="12">
        <v>0</v>
      </c>
      <c r="I60" s="13">
        <f>H60/H$6</f>
        <v>0</v>
      </c>
      <c r="J60" s="12">
        <v>0</v>
      </c>
      <c r="K60" s="13">
        <f>J60/J$6</f>
        <v>0</v>
      </c>
      <c r="L60" s="12">
        <v>0</v>
      </c>
      <c r="M60" s="13">
        <f>L60/L$6</f>
        <v>0</v>
      </c>
      <c r="N60" s="12">
        <v>0</v>
      </c>
      <c r="O60" s="13">
        <f>N60/N$6</f>
        <v>0</v>
      </c>
      <c r="P60" s="12">
        <v>0</v>
      </c>
      <c r="Q60" s="13" t="e">
        <f>P60/P$6</f>
        <v>#DIV/0!</v>
      </c>
      <c r="R60" s="12">
        <v>0</v>
      </c>
      <c r="S60" s="13">
        <f>R60/R$6</f>
        <v>0</v>
      </c>
      <c r="T60" s="12">
        <v>0</v>
      </c>
      <c r="U60" s="13">
        <f>T60/T$6</f>
        <v>0</v>
      </c>
      <c r="V60" s="12">
        <v>0</v>
      </c>
      <c r="W60" s="13">
        <f>V60/V$6</f>
        <v>0</v>
      </c>
      <c r="X60" s="12">
        <v>0</v>
      </c>
      <c r="Y60" s="13" t="e">
        <f>X60/X$6</f>
        <v>#DIV/0!</v>
      </c>
      <c r="Z60" s="12">
        <v>0</v>
      </c>
      <c r="AA60" s="13">
        <f>Z60/Z$6</f>
        <v>0</v>
      </c>
      <c r="AB60" s="12">
        <v>0</v>
      </c>
      <c r="AC60" s="13" t="e">
        <f>AB60/AB$6</f>
        <v>#DIV/0!</v>
      </c>
    </row>
    <row r="61" spans="1:29" x14ac:dyDescent="0.25">
      <c r="B61" t="s">
        <v>61</v>
      </c>
      <c r="C61">
        <v>39</v>
      </c>
      <c r="D61" s="14">
        <v>0</v>
      </c>
      <c r="E61" s="15">
        <f>D61/D$6</f>
        <v>0</v>
      </c>
      <c r="F61" s="14">
        <v>0</v>
      </c>
      <c r="G61" s="15">
        <f>F61/F$6</f>
        <v>0</v>
      </c>
      <c r="H61" s="14">
        <v>0</v>
      </c>
      <c r="I61" s="15">
        <f>H61/H$6</f>
        <v>0</v>
      </c>
      <c r="J61" s="14">
        <v>0</v>
      </c>
      <c r="K61" s="15">
        <f>J61/J$6</f>
        <v>0</v>
      </c>
      <c r="L61" s="14">
        <v>0</v>
      </c>
      <c r="M61" s="15">
        <f>L61/L$6</f>
        <v>0</v>
      </c>
      <c r="N61" s="14">
        <v>0</v>
      </c>
      <c r="O61" s="15">
        <f>N61/N$6</f>
        <v>0</v>
      </c>
      <c r="P61" s="14">
        <v>0</v>
      </c>
      <c r="Q61" s="15" t="e">
        <f>P61/P$6</f>
        <v>#DIV/0!</v>
      </c>
      <c r="R61" s="14">
        <v>0</v>
      </c>
      <c r="S61" s="15">
        <f>R61/R$6</f>
        <v>0</v>
      </c>
      <c r="T61" s="14">
        <v>0</v>
      </c>
      <c r="U61" s="15">
        <f>T61/T$6</f>
        <v>0</v>
      </c>
      <c r="V61" s="14">
        <v>0</v>
      </c>
      <c r="W61" s="15">
        <f>V61/V$6</f>
        <v>0</v>
      </c>
      <c r="X61" s="14">
        <v>0</v>
      </c>
      <c r="Y61" s="15" t="e">
        <f>X61/X$6</f>
        <v>#DIV/0!</v>
      </c>
      <c r="Z61" s="14">
        <v>0</v>
      </c>
      <c r="AA61" s="15">
        <f>Z61/Z$6</f>
        <v>0</v>
      </c>
      <c r="AB61" s="14">
        <v>0</v>
      </c>
      <c r="AC61" s="15" t="e">
        <f>AB61/AB$6</f>
        <v>#DIV/0!</v>
      </c>
    </row>
    <row r="62" spans="1:29" x14ac:dyDescent="0.25">
      <c r="B62" t="s">
        <v>62</v>
      </c>
      <c r="C62">
        <v>40</v>
      </c>
      <c r="D62" s="7">
        <v>0</v>
      </c>
      <c r="E62" s="8"/>
      <c r="F62" s="7">
        <v>0</v>
      </c>
      <c r="G62" s="8"/>
      <c r="H62" s="7">
        <v>0</v>
      </c>
      <c r="I62" s="8"/>
      <c r="J62" s="7">
        <v>0</v>
      </c>
      <c r="K62" s="8"/>
      <c r="L62" s="7">
        <v>0</v>
      </c>
      <c r="M62" s="8"/>
      <c r="N62" s="7">
        <v>0</v>
      </c>
      <c r="O62" s="8"/>
      <c r="P62" s="7">
        <v>0</v>
      </c>
      <c r="Q62" s="8"/>
      <c r="R62" s="7">
        <v>0</v>
      </c>
      <c r="S62" s="8"/>
      <c r="T62" s="7">
        <v>0</v>
      </c>
      <c r="U62" s="8"/>
      <c r="V62" s="7">
        <v>0</v>
      </c>
      <c r="W62" s="8"/>
      <c r="X62" s="7">
        <v>0</v>
      </c>
      <c r="Y62" s="8"/>
      <c r="Z62" s="7">
        <v>0</v>
      </c>
      <c r="AA62" s="8"/>
      <c r="AB62" s="7">
        <v>0</v>
      </c>
      <c r="AC62" s="8"/>
    </row>
    <row r="63" spans="1:29" x14ac:dyDescent="0.25">
      <c r="D63" s="7"/>
      <c r="E63" s="8"/>
      <c r="F63" s="7"/>
      <c r="G63" s="8"/>
      <c r="H63" s="7"/>
      <c r="I63" s="8"/>
      <c r="J63" s="7"/>
      <c r="K63" s="8"/>
      <c r="L63" s="7"/>
      <c r="M63" s="8"/>
      <c r="N63" s="7"/>
      <c r="O63" s="8"/>
      <c r="P63" s="7"/>
      <c r="Q63" s="8"/>
      <c r="R63" s="7"/>
      <c r="S63" s="8"/>
      <c r="T63" s="7"/>
      <c r="U63" s="8"/>
      <c r="V63" s="7"/>
      <c r="W63" s="8"/>
      <c r="X63" s="7"/>
      <c r="Y63" s="8"/>
      <c r="Z63" s="7"/>
      <c r="AA63" s="8"/>
      <c r="AB63" s="7"/>
      <c r="AC63" s="8"/>
    </row>
    <row r="64" spans="1:29" x14ac:dyDescent="0.25">
      <c r="B64" s="1" t="s">
        <v>63</v>
      </c>
      <c r="D64" s="16">
        <f>(D61+D62)-D60</f>
        <v>0</v>
      </c>
      <c r="E64" s="13">
        <f>D64/D$6</f>
        <v>0</v>
      </c>
      <c r="F64" s="16">
        <f>(F61+F62)-F60</f>
        <v>0</v>
      </c>
      <c r="G64" s="13">
        <f>F64/F$6</f>
        <v>0</v>
      </c>
      <c r="H64" s="16">
        <f>(H61+H62)-H60</f>
        <v>0</v>
      </c>
      <c r="I64" s="13">
        <f>H64/H$6</f>
        <v>0</v>
      </c>
      <c r="J64" s="16">
        <f>(J61+J62)-J60</f>
        <v>0</v>
      </c>
      <c r="K64" s="13">
        <f>J64/J$6</f>
        <v>0</v>
      </c>
      <c r="L64" s="16">
        <f>(L61+L62)-L60</f>
        <v>0</v>
      </c>
      <c r="M64" s="13">
        <f>L64/L$6</f>
        <v>0</v>
      </c>
      <c r="N64" s="16">
        <f>(N61+N62)-N60</f>
        <v>0</v>
      </c>
      <c r="O64" s="13">
        <f>N64/N$6</f>
        <v>0</v>
      </c>
      <c r="P64" s="16">
        <f>(P61+P62)-P60</f>
        <v>0</v>
      </c>
      <c r="Q64" s="13" t="e">
        <f>P64/P$6</f>
        <v>#DIV/0!</v>
      </c>
      <c r="R64" s="16">
        <f>(R61+R62)-R60</f>
        <v>0</v>
      </c>
      <c r="S64" s="13">
        <f>R64/R$6</f>
        <v>0</v>
      </c>
      <c r="T64" s="16">
        <f>(T61+T62)-T60</f>
        <v>0</v>
      </c>
      <c r="U64" s="13">
        <f>T64/T$6</f>
        <v>0</v>
      </c>
      <c r="V64" s="16">
        <f>(V61+V62)-V60</f>
        <v>0</v>
      </c>
      <c r="W64" s="13">
        <f>V64/V$6</f>
        <v>0</v>
      </c>
      <c r="X64" s="16">
        <f>(X61+X62)-X60</f>
        <v>0</v>
      </c>
      <c r="Y64" s="13" t="e">
        <f>X64/X$6</f>
        <v>#DIV/0!</v>
      </c>
      <c r="Z64" s="16">
        <f>(Z61+Z62)-Z60</f>
        <v>0</v>
      </c>
      <c r="AA64" s="13">
        <f>Z64/Z$6</f>
        <v>0</v>
      </c>
      <c r="AB64" s="16">
        <f>(AB61+AB62)-AB60</f>
        <v>0</v>
      </c>
      <c r="AC64" s="13" t="e">
        <f>AB64/AB$6</f>
        <v>#DIV/0!</v>
      </c>
    </row>
    <row r="65" spans="1:29" x14ac:dyDescent="0.25">
      <c r="D65" s="7"/>
      <c r="E65" s="8"/>
      <c r="F65" s="7"/>
      <c r="G65" s="8"/>
      <c r="H65" s="7"/>
      <c r="I65" s="8"/>
      <c r="J65" s="7"/>
      <c r="K65" s="8"/>
      <c r="L65" s="7"/>
      <c r="M65" s="8"/>
      <c r="N65" s="7"/>
      <c r="O65" s="8"/>
      <c r="P65" s="7"/>
      <c r="Q65" s="8"/>
      <c r="R65" s="7"/>
      <c r="S65" s="8"/>
      <c r="T65" s="7"/>
      <c r="U65" s="8"/>
      <c r="V65" s="7"/>
      <c r="W65" s="8"/>
      <c r="X65" s="7"/>
      <c r="Y65" s="8"/>
      <c r="Z65" s="7"/>
      <c r="AA65" s="8"/>
      <c r="AB65" s="7"/>
      <c r="AC65" s="8"/>
    </row>
    <row r="66" spans="1:29" x14ac:dyDescent="0.25">
      <c r="A66" s="1" t="s">
        <v>64</v>
      </c>
      <c r="B66" s="1"/>
      <c r="D66" s="16">
        <f>D57-D64</f>
        <v>977999.10089999996</v>
      </c>
      <c r="E66" s="13">
        <f>D66/D$6</f>
        <v>0.89197699465068714</v>
      </c>
      <c r="F66" s="16">
        <f>F57-F64</f>
        <v>274594.30009999999</v>
      </c>
      <c r="G66" s="13">
        <f>F66/F$6</f>
        <v>0.76758159960736105</v>
      </c>
      <c r="H66" s="16">
        <f>H57-H64</f>
        <v>940247.5449000001</v>
      </c>
      <c r="I66" s="13">
        <f>H66/H$6</f>
        <v>0.92458521458321019</v>
      </c>
      <c r="J66" s="16">
        <f>J57-J64</f>
        <v>842361.04780000006</v>
      </c>
      <c r="K66" s="13">
        <f>J66/J$6</f>
        <v>0.90777763471141315</v>
      </c>
      <c r="L66" s="16">
        <f>L57-L64</f>
        <v>586499.76329999999</v>
      </c>
      <c r="M66" s="13">
        <f>L66/L$6</f>
        <v>0.89121127678696599</v>
      </c>
      <c r="N66" s="16">
        <f>N57-N64</f>
        <v>894672.24699999997</v>
      </c>
      <c r="O66" s="13">
        <f>N66/N$6</f>
        <v>0.91557530530500641</v>
      </c>
      <c r="P66" s="16">
        <f>P57-P64</f>
        <v>-2259.0080000000003</v>
      </c>
      <c r="Q66" s="13" t="e">
        <f>P66/P$6</f>
        <v>#DIV/0!</v>
      </c>
      <c r="R66" s="16">
        <f>R57-R64</f>
        <v>1071542.4937</v>
      </c>
      <c r="S66" s="13">
        <f>R66/R$6</f>
        <v>0.86959997662095068</v>
      </c>
      <c r="T66" s="16">
        <f>T57-T64</f>
        <v>358599.41139999998</v>
      </c>
      <c r="U66" s="13">
        <f>T66/T$6</f>
        <v>0.89815215775263757</v>
      </c>
      <c r="V66" s="16">
        <f>V57-V64</f>
        <v>817420.08600000001</v>
      </c>
      <c r="W66" s="13">
        <f>V66/V$6</f>
        <v>0.89167894695156535</v>
      </c>
      <c r="X66" s="16">
        <f>X57-X64</f>
        <v>0</v>
      </c>
      <c r="Y66" s="13" t="e">
        <f>X66/X$6</f>
        <v>#DIV/0!</v>
      </c>
      <c r="Z66" s="16">
        <f>Z57-Z64</f>
        <v>535096.2977</v>
      </c>
      <c r="AA66" s="13">
        <f>Z66/Z$6</f>
        <v>0.88805336127745527</v>
      </c>
      <c r="AB66" s="16">
        <f>AB57-AB64</f>
        <v>-42221.580699999999</v>
      </c>
      <c r="AC66" s="13" t="e">
        <f>AB66/AB$6</f>
        <v>#DIV/0!</v>
      </c>
    </row>
    <row r="67" spans="1:29" x14ac:dyDescent="0.25">
      <c r="AC67" s="8"/>
    </row>
    <row r="68" spans="1:29" x14ac:dyDescent="0.25">
      <c r="B68" t="s">
        <v>65</v>
      </c>
      <c r="D68" s="9">
        <v>0</v>
      </c>
      <c r="E68" s="6"/>
      <c r="F68" s="9">
        <v>0</v>
      </c>
      <c r="G68" s="6"/>
      <c r="H68" s="9">
        <v>0</v>
      </c>
      <c r="I68" s="6"/>
      <c r="J68" s="9">
        <v>0</v>
      </c>
      <c r="K68" s="6"/>
      <c r="L68" s="9">
        <v>0</v>
      </c>
      <c r="M68" s="6"/>
      <c r="N68" s="9">
        <v>0</v>
      </c>
      <c r="O68" s="6"/>
      <c r="P68" s="9">
        <v>0</v>
      </c>
      <c r="Q68" s="6"/>
      <c r="R68" s="9">
        <v>0</v>
      </c>
      <c r="S68" s="6"/>
      <c r="T68" s="9">
        <v>0</v>
      </c>
      <c r="U68" s="6"/>
      <c r="V68" s="9">
        <v>0</v>
      </c>
      <c r="W68" s="6"/>
      <c r="X68" s="9">
        <v>0</v>
      </c>
      <c r="Y68" s="6"/>
      <c r="Z68" s="9">
        <v>0</v>
      </c>
      <c r="AA68" s="6"/>
      <c r="AB68" s="9">
        <v>0</v>
      </c>
      <c r="AC68" s="8"/>
    </row>
  </sheetData>
  <sheetProtection algorithmName="SHA-512" hashValue="4leAEUruzfPntNovYRGe5+c7D0pxOakwbOnvQ9XaIV7s6iMKjnoi2VG6ylMfpxYigM6zuR9Ug7iH2iUN9TgATw==" saltValue="mB5zATpHgoxeabj3Y4Fplw==" spinCount="100000" sheet="1" objects="1" scenarios="1"/>
  <customSheetViews>
    <customSheetView guid="{B673546C-1FC7-4494-AFC7-F3DFAD46DE76}">
      <pane xSplit="3" ySplit="5" topLeftCell="D6" activePane="bottomRight" state="frozenSplit"/>
      <selection pane="bottomRight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Acumulado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Sistemas2</dc:creator>
  <cp:lastModifiedBy>Sistemas2</cp:lastModifiedBy>
  <dcterms:created xsi:type="dcterms:W3CDTF">2022-04-06T16:01:54Z</dcterms:created>
  <dcterms:modified xsi:type="dcterms:W3CDTF">2022-04-06T16:02:00Z</dcterms:modified>
</cp:coreProperties>
</file>