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46941D95-569D-4FA9-A638-7BA3456A6A8B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I6" i="1"/>
  <c r="I21" i="1" l="1"/>
  <c r="M21" i="1"/>
  <c r="J21" i="1"/>
  <c r="N21" i="1"/>
  <c r="L21" i="1"/>
  <c r="I12" i="1"/>
  <c r="J8" i="1" s="1"/>
  <c r="O18" i="1"/>
  <c r="K27" i="1" s="1"/>
  <c r="K21" i="1"/>
  <c r="O20" i="1"/>
  <c r="K29" i="1" s="1"/>
  <c r="O19" i="1"/>
  <c r="O17" i="1"/>
  <c r="K26" i="1" s="1"/>
  <c r="J11" i="1" l="1"/>
  <c r="N29" i="1"/>
  <c r="I27" i="1"/>
  <c r="L27" i="1"/>
  <c r="M27" i="1"/>
  <c r="I26" i="1"/>
  <c r="N27" i="1"/>
  <c r="J10" i="1"/>
  <c r="J7" i="1"/>
  <c r="J9" i="1"/>
  <c r="N26" i="1"/>
  <c r="J26" i="1"/>
  <c r="J6" i="1"/>
  <c r="J27" i="1"/>
  <c r="L29" i="1"/>
  <c r="N28" i="1"/>
  <c r="J28" i="1"/>
  <c r="L28" i="1"/>
  <c r="I29" i="1"/>
  <c r="I28" i="1"/>
  <c r="J29" i="1"/>
  <c r="M29" i="1"/>
  <c r="L26" i="1"/>
  <c r="O21" i="1"/>
  <c r="M26" i="1"/>
  <c r="K28" i="1"/>
  <c r="K30" i="1" s="1"/>
  <c r="M28" i="1"/>
  <c r="O27" i="1" l="1"/>
  <c r="J30" i="1"/>
  <c r="J12" i="1"/>
  <c r="N30" i="1"/>
  <c r="O26" i="1"/>
  <c r="O29" i="1"/>
  <c r="I30" i="1"/>
  <c r="M30" i="1"/>
  <c r="L30" i="1"/>
  <c r="O28" i="1"/>
  <c r="O30" i="1" l="1"/>
</calcChain>
</file>

<file path=xl/sharedStrings.xml><?xml version="1.0" encoding="utf-8"?>
<sst xmlns="http://schemas.openxmlformats.org/spreadsheetml/2006/main" count="403" uniqueCount="31">
  <si>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</si>
  <si>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</si>
  <si>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</si>
  <si>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</si>
  <si>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</si>
  <si>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</si>
  <si>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</si>
  <si>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</si>
  <si>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</si>
  <si>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</si>
  <si>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</si>
  <si>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</si>
  <si>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</si>
  <si>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</si>
  <si>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</si>
  <si>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</si>
  <si>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</si>
  <si>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</si>
  <si>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</si>
  <si>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</si>
  <si>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</si>
  <si>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</si>
  <si>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</si>
  <si>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</si>
  <si>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</si>
  <si>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</si>
  <si>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</si>
  <si>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</si>
  <si>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</si>
  <si>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</si>
  <si>
    <t>Documenti di progesso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</si>
</sst>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0"/>
  <sheetViews>
    <sheetView tabSelected="1" zoomScale="85" zoomScaleNormal="85" workbookViewId="0">
      <selection activeCell="M7" sqref="M7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6.33203125" customWidth="1"/>
    <col min="9" max="11" width="17.33203125" customWidth="1"/>
    <col min="12" max="14" width="17.44140625" customWidth="1"/>
    <col min="15" max="1025" width="8.6640625" customWidth="1"/>
  </cols>
  <sheetData>
    <row r="1" spans="1:15" x14ac:dyDescent="0.3">
      <c r="F1" s="1" t="s">
        <v>0</v>
      </c>
    </row>
    <row r="2" spans="1:15" x14ac:dyDescent="0.3">
      <c r="B2" s="2"/>
      <c r="C2" s="2"/>
      <c r="F2" s="3" t="s">
        <v>1</v>
      </c>
    </row>
    <row r="3" spans="1:15" x14ac:dyDescent="0.3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3">
      <c r="A4" s="5" t="s">
        <v>6</v>
      </c>
      <c r="B4" s="5" t="s">
        <v>7</v>
      </c>
      <c r="C4" s="5">
        <v>98</v>
      </c>
      <c r="D4" s="43">
        <v>43484</v>
      </c>
      <c r="H4" s="40" t="s">
        <v>8</v>
      </c>
      <c r="I4" s="40"/>
      <c r="J4" s="40"/>
    </row>
    <row r="5" spans="1:15" x14ac:dyDescent="0.3">
      <c r="A5" s="5" t="s">
        <v>6</v>
      </c>
      <c r="B5" s="5" t="s">
        <v>7</v>
      </c>
      <c r="C5" s="5">
        <v>149</v>
      </c>
      <c r="D5" s="43">
        <v>43493</v>
      </c>
      <c r="H5" s="7" t="s">
        <v>9</v>
      </c>
      <c r="I5" s="8" t="s">
        <v>10</v>
      </c>
      <c r="J5" s="8" t="s">
        <v>11</v>
      </c>
    </row>
    <row r="6" spans="1:15" x14ac:dyDescent="0.3">
      <c r="A6" s="5" t="s">
        <v>6</v>
      </c>
      <c r="B6" s="5" t="s">
        <v>12</v>
      </c>
      <c r="C6" s="5">
        <v>135</v>
      </c>
      <c r="D6" s="43">
        <v>43494</v>
      </c>
      <c r="H6" s="9" t="s">
        <v>13</v>
      </c>
      <c r="I6" s="10">
        <f>SUMIF(B:B,"Ispezione codice",C:C)</f>
        <v>927</v>
      </c>
      <c r="J6" s="11">
        <f>I6/I12</f>
        <v>6.672905269219695E-2</v>
      </c>
    </row>
    <row r="7" spans="1:15" x14ac:dyDescent="0.3">
      <c r="A7" s="5" t="s">
        <v>6</v>
      </c>
      <c r="B7" s="5" t="s">
        <v>7</v>
      </c>
      <c r="C7" s="5">
        <v>53</v>
      </c>
      <c r="D7" s="43">
        <v>43494</v>
      </c>
      <c r="H7" s="9" t="s">
        <v>7</v>
      </c>
      <c r="I7" s="10">
        <f>SUMIF(B:B,"Documenti di progetto",C:C)</f>
        <v>3036</v>
      </c>
      <c r="J7" s="11">
        <f>(I7/I12)</f>
        <v>0.2185430463576159</v>
      </c>
    </row>
    <row r="8" spans="1:15" x14ac:dyDescent="0.3">
      <c r="A8" s="5" t="s">
        <v>6</v>
      </c>
      <c r="B8" s="5" t="s">
        <v>7</v>
      </c>
      <c r="C8" s="5">
        <v>87</v>
      </c>
      <c r="D8" s="43">
        <v>43495</v>
      </c>
      <c r="H8" s="9" t="s">
        <v>12</v>
      </c>
      <c r="I8" s="10">
        <f>SUMIF(B:B,"Documenti di processo",C:C)</f>
        <v>2527</v>
      </c>
      <c r="J8" s="11">
        <f>I8/I12</f>
        <v>0.18190325367117766</v>
      </c>
    </row>
    <row r="9" spans="1:15" x14ac:dyDescent="0.3">
      <c r="A9" s="5" t="s">
        <v>6</v>
      </c>
      <c r="B9" s="5" t="s">
        <v>12</v>
      </c>
      <c r="C9" s="5">
        <v>74</v>
      </c>
      <c r="D9" s="43">
        <v>43495</v>
      </c>
      <c r="H9" s="9" t="s">
        <v>14</v>
      </c>
      <c r="I9" s="10">
        <f>SUMIF(B:B,"Manuale",C:C)</f>
        <v>470</v>
      </c>
      <c r="J9" s="11">
        <f>I9/I12</f>
        <v>3.3832421537575583E-2</v>
      </c>
    </row>
    <row r="10" spans="1:15" x14ac:dyDescent="0.3">
      <c r="A10" s="5" t="s">
        <v>6</v>
      </c>
      <c r="B10" s="5" t="s">
        <v>12</v>
      </c>
      <c r="C10" s="5">
        <v>32</v>
      </c>
      <c r="D10" s="43">
        <v>43499</v>
      </c>
      <c r="H10" s="9" t="s">
        <v>15</v>
      </c>
      <c r="I10" s="10">
        <f>SUMIF(B:B,"Sviluppo",C:C)</f>
        <v>6312</v>
      </c>
      <c r="J10" s="11">
        <f>I10/I12</f>
        <v>0.45436222286207889</v>
      </c>
    </row>
    <row r="11" spans="1:15" x14ac:dyDescent="0.3">
      <c r="A11" s="5" t="s">
        <v>16</v>
      </c>
      <c r="B11" s="5" t="s">
        <v>7</v>
      </c>
      <c r="C11" s="5">
        <v>75</v>
      </c>
      <c r="D11" s="43">
        <v>43497</v>
      </c>
      <c r="H11" s="12" t="s">
        <v>17</v>
      </c>
      <c r="I11" s="13">
        <f>SUMIF(B:B,"Testing",C:C)</f>
        <v>620</v>
      </c>
      <c r="J11" s="14">
        <f>I11/I12</f>
        <v>4.4630002879355021E-2</v>
      </c>
    </row>
    <row r="12" spans="1:15" x14ac:dyDescent="0.3">
      <c r="A12" s="5" t="s">
        <v>16</v>
      </c>
      <c r="B12" s="5" t="s">
        <v>7</v>
      </c>
      <c r="C12" s="5">
        <v>55</v>
      </c>
      <c r="D12" s="43">
        <v>43503</v>
      </c>
      <c r="H12" s="15" t="s">
        <v>18</v>
      </c>
      <c r="I12" s="16">
        <f>SUM(I6:I11)</f>
        <v>13892</v>
      </c>
      <c r="J12" s="17">
        <f>SUM(J6:J11)</f>
        <v>1</v>
      </c>
    </row>
    <row r="13" spans="1:15" x14ac:dyDescent="0.3">
      <c r="A13" s="5" t="s">
        <v>6</v>
      </c>
      <c r="B13" s="5" t="s">
        <v>14</v>
      </c>
      <c r="C13" s="5">
        <v>127</v>
      </c>
      <c r="D13" s="43">
        <v>43505</v>
      </c>
      <c r="H13" s="2"/>
    </row>
    <row r="14" spans="1:15" x14ac:dyDescent="0.3">
      <c r="A14" s="5" t="s">
        <v>6</v>
      </c>
      <c r="B14" s="5" t="s">
        <v>12</v>
      </c>
      <c r="C14" s="5">
        <v>24</v>
      </c>
      <c r="D14" s="43">
        <v>43509</v>
      </c>
    </row>
    <row r="15" spans="1:15" x14ac:dyDescent="0.3">
      <c r="A15" s="5" t="s">
        <v>19</v>
      </c>
      <c r="B15" s="5" t="s">
        <v>12</v>
      </c>
      <c r="C15" s="5">
        <v>195</v>
      </c>
      <c r="D15" s="43">
        <v>43521</v>
      </c>
      <c r="H15" s="41" t="s">
        <v>20</v>
      </c>
      <c r="I15" s="41"/>
      <c r="J15" s="41"/>
      <c r="K15" s="41"/>
      <c r="L15" s="41"/>
      <c r="M15" s="41"/>
      <c r="N15" s="41"/>
      <c r="O15" s="41"/>
    </row>
    <row r="16" spans="1:15" x14ac:dyDescent="0.3">
      <c r="A16" s="5" t="s">
        <v>19</v>
      </c>
      <c r="B16" s="5" t="s">
        <v>12</v>
      </c>
      <c r="C16" s="5">
        <v>105</v>
      </c>
      <c r="D16" s="43">
        <v>43523</v>
      </c>
      <c r="H16" s="18" t="s">
        <v>21</v>
      </c>
      <c r="I16" s="19" t="s">
        <v>22</v>
      </c>
      <c r="J16" s="19" t="s">
        <v>23</v>
      </c>
      <c r="K16" s="19" t="s">
        <v>14</v>
      </c>
      <c r="L16" s="19" t="s">
        <v>15</v>
      </c>
      <c r="M16" s="19" t="s">
        <v>17</v>
      </c>
      <c r="N16" s="19" t="s">
        <v>24</v>
      </c>
      <c r="O16" s="20" t="s">
        <v>18</v>
      </c>
    </row>
    <row r="17" spans="1:15" x14ac:dyDescent="0.3">
      <c r="A17" s="5" t="s">
        <v>25</v>
      </c>
      <c r="B17" s="5" t="s">
        <v>26</v>
      </c>
      <c r="C17" s="5">
        <v>30</v>
      </c>
      <c r="D17" s="43">
        <v>43519</v>
      </c>
      <c r="H17" s="21" t="s">
        <v>6</v>
      </c>
      <c r="I17" s="22">
        <f>SUMIFS(C:C,B:B,"Documenti di progetto",A:A,"Giovanni")</f>
        <v>1140</v>
      </c>
      <c r="J17" s="22">
        <f>SUMIFS(C:C,B:B,"Documenti di processo",A:A,"Giovanni")</f>
        <v>1243</v>
      </c>
      <c r="K17" s="22">
        <f>SUMIFS(C:C,B:B,"Manuale",A:A,"Giovanni")</f>
        <v>470</v>
      </c>
      <c r="L17" s="22">
        <f>SUMIFS(C:C,B:B,"Sviluppo",A:A,"Giovanni")</f>
        <v>0</v>
      </c>
      <c r="M17" s="22">
        <f>SUMIFS(C:C,B:B,"Testing",A:A,"Giovanni")</f>
        <v>0</v>
      </c>
      <c r="N17" s="22">
        <f>SUMIFS(C:C,B:B,"Ispezione codice",A:A,"Giovanni")</f>
        <v>260</v>
      </c>
      <c r="O17" s="23">
        <f>SUM(I17:N17)</f>
        <v>3113</v>
      </c>
    </row>
    <row r="18" spans="1:15" x14ac:dyDescent="0.3">
      <c r="A18" s="5" t="s">
        <v>25</v>
      </c>
      <c r="B18" s="5" t="s">
        <v>15</v>
      </c>
      <c r="C18" s="5">
        <v>100</v>
      </c>
      <c r="D18" s="43">
        <v>43520</v>
      </c>
      <c r="H18" s="21" t="s">
        <v>25</v>
      </c>
      <c r="I18" s="22">
        <f>SUMIFS(C:C,B:B,"Documenti di progetto",A:A,"Hristina")</f>
        <v>180</v>
      </c>
      <c r="J18" s="22">
        <f>SUMIFS(C:C,B:B,"Documenti di processo",A:A,"Hristina")</f>
        <v>282</v>
      </c>
      <c r="K18" s="22">
        <f>SUMIFS(C:C,B:B,"Manuale",A:A,"Hristina")</f>
        <v>0</v>
      </c>
      <c r="L18" s="22">
        <f>SUMIFS(C:C,B:B,"Sviluppo",A:A,"Hristina")</f>
        <v>3304</v>
      </c>
      <c r="M18" s="22">
        <f>SUMIFS(C:C,B:B,"Testing",A:A,"Hristina")</f>
        <v>0</v>
      </c>
      <c r="N18" s="22">
        <f>SUMIFS(C:C,B:B,"Ispezione codice",A:A,"Hristina")</f>
        <v>189</v>
      </c>
      <c r="O18" s="23">
        <f>SUM(I18:N18)</f>
        <v>3955</v>
      </c>
    </row>
    <row r="19" spans="1:15" x14ac:dyDescent="0.3">
      <c r="A19" s="5" t="s">
        <v>25</v>
      </c>
      <c r="B19" s="5" t="s">
        <v>15</v>
      </c>
      <c r="C19" s="5">
        <v>125</v>
      </c>
      <c r="D19" s="43">
        <v>43522</v>
      </c>
      <c r="H19" s="21" t="s">
        <v>19</v>
      </c>
      <c r="I19" s="22">
        <f>SUMIFS(C:C,B:B,"Documenti di progetto",A:A,"Luca")</f>
        <v>1077</v>
      </c>
      <c r="J19" s="22">
        <f>SUMIFS(C:C,B:B,"Documenti di processo",A:A,"Luca")</f>
        <v>912</v>
      </c>
      <c r="K19" s="22">
        <f>SUMIFS(C:C,B:B,"Manuale",A:A,"Luca")</f>
        <v>0</v>
      </c>
      <c r="L19" s="22">
        <f>SUMIFS(C:C,B:B,"Sviluppo",A:A,"Luca")</f>
        <v>176</v>
      </c>
      <c r="M19" s="22">
        <f>SUMIFS(C:C,B:B,"Testing",A:A,"Luca")</f>
        <v>545</v>
      </c>
      <c r="N19" s="22">
        <f>SUMIFS(C:C,B:B,"Ispezione codice",A:A,"Luca")</f>
        <v>289</v>
      </c>
      <c r="O19" s="23">
        <f>SUM(I19:N19)</f>
        <v>2999</v>
      </c>
    </row>
    <row r="20" spans="1:15" x14ac:dyDescent="0.3">
      <c r="A20" s="5" t="s">
        <v>25</v>
      </c>
      <c r="B20" s="5" t="s">
        <v>15</v>
      </c>
      <c r="C20" s="5">
        <v>170</v>
      </c>
      <c r="D20" s="43">
        <v>43523</v>
      </c>
      <c r="H20" s="21" t="s">
        <v>16</v>
      </c>
      <c r="I20" s="22">
        <f>SUMIFS(C:C,B:B,"Documenti di progetto",A:A,"Viktorija")</f>
        <v>639</v>
      </c>
      <c r="J20" s="22">
        <f>SUMIFS(C:C,B:B,"Documenti di processo",A:A,"Viktorija")</f>
        <v>90</v>
      </c>
      <c r="K20" s="22">
        <f>SUMIFS(C:C,B:B,"Manuale",A:A,"Viktorija")</f>
        <v>0</v>
      </c>
      <c r="L20" s="22">
        <f>SUMIFS(C:C,B:B,"Sviluppo",A:A,"Viktorija")</f>
        <v>2832</v>
      </c>
      <c r="M20" s="22">
        <f>SUMIFS(C:C,B:B,"Testing",A:A,"Viktorija")</f>
        <v>75</v>
      </c>
      <c r="N20" s="22">
        <f>SUMIFS(C:C,B:B,"Ispezione codice",A:A,"Viktorija")</f>
        <v>189</v>
      </c>
      <c r="O20" s="23">
        <f>SUM(I20:N20)</f>
        <v>3825</v>
      </c>
    </row>
    <row r="21" spans="1:15" x14ac:dyDescent="0.3">
      <c r="A21" s="5" t="s">
        <v>25</v>
      </c>
      <c r="B21" s="5" t="s">
        <v>15</v>
      </c>
      <c r="C21" s="5">
        <v>65</v>
      </c>
      <c r="D21" s="43">
        <v>43524</v>
      </c>
      <c r="H21" s="24" t="s">
        <v>27</v>
      </c>
      <c r="I21" s="25">
        <f t="shared" ref="I21:N21" si="0">AVERAGE(I17:I20)</f>
        <v>759</v>
      </c>
      <c r="J21" s="26">
        <f t="shared" si="0"/>
        <v>631.75</v>
      </c>
      <c r="K21" s="26">
        <f t="shared" si="0"/>
        <v>117.5</v>
      </c>
      <c r="L21" s="26">
        <f t="shared" si="0"/>
        <v>1578</v>
      </c>
      <c r="M21" s="26">
        <f t="shared" si="0"/>
        <v>155</v>
      </c>
      <c r="N21" s="27">
        <f t="shared" si="0"/>
        <v>231.75</v>
      </c>
      <c r="O21" s="28">
        <f>SUM(O17:O20)</f>
        <v>13892</v>
      </c>
    </row>
    <row r="22" spans="1:15" x14ac:dyDescent="0.3">
      <c r="A22" s="5" t="s">
        <v>16</v>
      </c>
      <c r="B22" s="5" t="s">
        <v>26</v>
      </c>
      <c r="C22" s="5">
        <v>60</v>
      </c>
      <c r="D22" s="43">
        <v>43487</v>
      </c>
    </row>
    <row r="23" spans="1:15" x14ac:dyDescent="0.3">
      <c r="A23" s="5" t="s">
        <v>16</v>
      </c>
      <c r="B23" s="5" t="s">
        <v>15</v>
      </c>
      <c r="C23" s="5">
        <v>103</v>
      </c>
      <c r="D23" s="43">
        <v>43506</v>
      </c>
    </row>
    <row r="24" spans="1:15" x14ac:dyDescent="0.3">
      <c r="A24" s="5" t="s">
        <v>16</v>
      </c>
      <c r="B24" s="5" t="s">
        <v>15</v>
      </c>
      <c r="C24" s="5">
        <v>100</v>
      </c>
      <c r="D24" s="43">
        <v>43520</v>
      </c>
      <c r="H24" s="42" t="s">
        <v>28</v>
      </c>
      <c r="I24" s="42"/>
      <c r="J24" s="42"/>
      <c r="K24" s="42"/>
      <c r="L24" s="42"/>
      <c r="M24" s="42"/>
      <c r="N24" s="42"/>
      <c r="O24" s="42"/>
    </row>
    <row r="25" spans="1:15" x14ac:dyDescent="0.3">
      <c r="A25" s="5" t="s">
        <v>16</v>
      </c>
      <c r="B25" s="5" t="s">
        <v>15</v>
      </c>
      <c r="C25" s="5">
        <v>170</v>
      </c>
      <c r="D25" s="43">
        <v>43523</v>
      </c>
      <c r="H25" s="29" t="s">
        <v>21</v>
      </c>
      <c r="I25" s="30" t="s">
        <v>22</v>
      </c>
      <c r="J25" s="30" t="s">
        <v>23</v>
      </c>
      <c r="K25" s="30" t="s">
        <v>14</v>
      </c>
      <c r="L25" s="30" t="s">
        <v>15</v>
      </c>
      <c r="M25" s="30" t="s">
        <v>17</v>
      </c>
      <c r="N25" s="30" t="s">
        <v>24</v>
      </c>
      <c r="O25" s="31" t="s">
        <v>18</v>
      </c>
    </row>
    <row r="26" spans="1:15" x14ac:dyDescent="0.3">
      <c r="A26" s="5" t="s">
        <v>16</v>
      </c>
      <c r="B26" s="5" t="s">
        <v>15</v>
      </c>
      <c r="C26" s="5">
        <v>45</v>
      </c>
      <c r="D26" s="43">
        <v>43524</v>
      </c>
      <c r="H26" s="32" t="s">
        <v>6</v>
      </c>
      <c r="I26" s="33">
        <f>I17/O17</f>
        <v>0.36620623193061358</v>
      </c>
      <c r="J26" s="33">
        <f>J17/O17</f>
        <v>0.39929328621908128</v>
      </c>
      <c r="K26" s="33">
        <f>K17/O17</f>
        <v>0.15097976228718279</v>
      </c>
      <c r="L26" s="33">
        <f>L17/O17</f>
        <v>0</v>
      </c>
      <c r="M26" s="33">
        <f>M17/O17</f>
        <v>0</v>
      </c>
      <c r="N26" s="33">
        <f>N17/O17</f>
        <v>8.3520719563122389E-2</v>
      </c>
      <c r="O26" s="34">
        <f>SUM(I26:N26)</f>
        <v>1</v>
      </c>
    </row>
    <row r="27" spans="1:15" x14ac:dyDescent="0.3">
      <c r="A27" s="5" t="s">
        <v>16</v>
      </c>
      <c r="B27" s="5" t="s">
        <v>15</v>
      </c>
      <c r="C27" s="5">
        <v>25</v>
      </c>
      <c r="D27" s="43">
        <v>43530</v>
      </c>
      <c r="H27" s="32" t="s">
        <v>25</v>
      </c>
      <c r="I27" s="33">
        <f>I18/O18</f>
        <v>4.5512010113780026E-2</v>
      </c>
      <c r="J27" s="33">
        <f>J18/O18</f>
        <v>7.1302149178255378E-2</v>
      </c>
      <c r="K27" s="33">
        <f>K18/O18</f>
        <v>0</v>
      </c>
      <c r="L27" s="33">
        <f>L18/O18</f>
        <v>0.83539823008849556</v>
      </c>
      <c r="M27" s="33">
        <f>M18/O18</f>
        <v>0</v>
      </c>
      <c r="N27" s="33">
        <f>N18/O18</f>
        <v>4.7787610619469026E-2</v>
      </c>
      <c r="O27" s="34">
        <f>SUM(I27:N27)</f>
        <v>1</v>
      </c>
    </row>
    <row r="28" spans="1:15" x14ac:dyDescent="0.3">
      <c r="A28" s="5" t="s">
        <v>19</v>
      </c>
      <c r="B28" s="5" t="s">
        <v>7</v>
      </c>
      <c r="C28" s="5">
        <v>15</v>
      </c>
      <c r="D28" s="43">
        <v>43532</v>
      </c>
      <c r="H28" s="32" t="s">
        <v>19</v>
      </c>
      <c r="I28" s="33">
        <f>I19/O19</f>
        <v>0.35911970656885628</v>
      </c>
      <c r="J28" s="33">
        <f>J19/O19</f>
        <v>0.30410136712237412</v>
      </c>
      <c r="K28" s="33">
        <f>K19/O19</f>
        <v>0</v>
      </c>
      <c r="L28" s="33">
        <f>L19/O19</f>
        <v>5.8686228742914306E-2</v>
      </c>
      <c r="M28" s="33">
        <f>M19/O19</f>
        <v>0.18172724241413804</v>
      </c>
      <c r="N28" s="33">
        <f>N19/O19</f>
        <v>9.6365455151717239E-2</v>
      </c>
      <c r="O28" s="34">
        <f>SUM(I28:N28)</f>
        <v>1</v>
      </c>
    </row>
    <row r="29" spans="1:15" x14ac:dyDescent="0.3">
      <c r="A29" s="5" t="s">
        <v>6</v>
      </c>
      <c r="B29" s="5" t="s">
        <v>14</v>
      </c>
      <c r="C29" s="5">
        <v>47</v>
      </c>
      <c r="D29" s="43">
        <v>43532</v>
      </c>
      <c r="H29" s="32" t="s">
        <v>16</v>
      </c>
      <c r="I29" s="33">
        <f>I20/O20</f>
        <v>0.16705882352941176</v>
      </c>
      <c r="J29" s="33">
        <f>J20/O20</f>
        <v>2.3529411764705882E-2</v>
      </c>
      <c r="K29" s="33">
        <f>K20/O20</f>
        <v>0</v>
      </c>
      <c r="L29" s="33">
        <f>L20/O20</f>
        <v>0.74039215686274507</v>
      </c>
      <c r="M29" s="33">
        <f>M20/O20</f>
        <v>1.9607843137254902E-2</v>
      </c>
      <c r="N29" s="33">
        <f>N20/O20</f>
        <v>4.9411764705882349E-2</v>
      </c>
      <c r="O29" s="35">
        <f>SUM(I29:N29)</f>
        <v>1</v>
      </c>
    </row>
    <row r="30" spans="1:15" x14ac:dyDescent="0.3">
      <c r="A30" s="5" t="s">
        <v>25</v>
      </c>
      <c r="B30" s="5" t="s">
        <v>26</v>
      </c>
      <c r="C30" s="5">
        <v>15</v>
      </c>
      <c r="D30" s="43">
        <v>43532</v>
      </c>
      <c r="H30" s="36" t="s">
        <v>27</v>
      </c>
      <c r="I30" s="37">
        <f t="shared" ref="I30:N30" si="1">AVERAGE(I26:I29)</f>
        <v>0.23447419303566541</v>
      </c>
      <c r="J30" s="37">
        <f t="shared" si="1"/>
        <v>0.19955655357110416</v>
      </c>
      <c r="K30" s="37">
        <f t="shared" si="1"/>
        <v>3.7744940571795699E-2</v>
      </c>
      <c r="L30" s="37">
        <f t="shared" si="1"/>
        <v>0.40861915392353876</v>
      </c>
      <c r="M30" s="37">
        <f t="shared" si="1"/>
        <v>5.0333771387848239E-2</v>
      </c>
      <c r="N30" s="38">
        <f t="shared" si="1"/>
        <v>6.9271387510047744E-2</v>
      </c>
      <c r="O30" s="39">
        <f>SUM(I30:N30)</f>
        <v>1</v>
      </c>
    </row>
    <row r="31" spans="1:15" x14ac:dyDescent="0.3">
      <c r="A31" s="5" t="s">
        <v>25</v>
      </c>
      <c r="B31" s="5" t="s">
        <v>15</v>
      </c>
      <c r="C31" s="5">
        <v>55</v>
      </c>
      <c r="D31" s="43">
        <v>43531</v>
      </c>
    </row>
    <row r="32" spans="1:15" x14ac:dyDescent="0.3">
      <c r="A32" s="5" t="s">
        <v>25</v>
      </c>
      <c r="B32" s="5" t="s">
        <v>15</v>
      </c>
      <c r="C32" s="5">
        <v>68</v>
      </c>
      <c r="D32" s="43">
        <v>43532</v>
      </c>
    </row>
    <row r="33" spans="1:4" x14ac:dyDescent="0.3">
      <c r="A33" s="5" t="s">
        <v>25</v>
      </c>
      <c r="B33" s="5" t="s">
        <v>15</v>
      </c>
      <c r="C33" s="5">
        <v>129</v>
      </c>
      <c r="D33" s="43">
        <v>43533</v>
      </c>
    </row>
    <row r="34" spans="1:4" x14ac:dyDescent="0.3">
      <c r="A34" s="5" t="s">
        <v>25</v>
      </c>
      <c r="B34" s="5" t="s">
        <v>15</v>
      </c>
      <c r="C34" s="5">
        <v>95</v>
      </c>
      <c r="D34" s="43">
        <v>43534</v>
      </c>
    </row>
    <row r="35" spans="1:4" x14ac:dyDescent="0.3">
      <c r="A35" s="5" t="s">
        <v>6</v>
      </c>
      <c r="B35" s="5" t="s">
        <v>7</v>
      </c>
      <c r="C35" s="5">
        <v>74</v>
      </c>
      <c r="D35" s="43">
        <v>43546</v>
      </c>
    </row>
    <row r="36" spans="1:4" x14ac:dyDescent="0.3">
      <c r="A36" s="5" t="s">
        <v>6</v>
      </c>
      <c r="B36" s="5" t="s">
        <v>12</v>
      </c>
      <c r="C36" s="5">
        <v>52</v>
      </c>
      <c r="D36" s="43">
        <v>43546</v>
      </c>
    </row>
    <row r="37" spans="1:4" x14ac:dyDescent="0.3">
      <c r="A37" s="5" t="s">
        <v>16</v>
      </c>
      <c r="B37" s="5" t="s">
        <v>15</v>
      </c>
      <c r="C37" s="5">
        <v>196</v>
      </c>
      <c r="D37" s="43">
        <v>43376</v>
      </c>
    </row>
    <row r="38" spans="1:4" x14ac:dyDescent="0.3">
      <c r="A38" s="5" t="s">
        <v>16</v>
      </c>
      <c r="B38" s="5" t="s">
        <v>15</v>
      </c>
      <c r="C38" s="5">
        <v>115</v>
      </c>
      <c r="D38" s="43">
        <v>43407</v>
      </c>
    </row>
    <row r="39" spans="1:4" x14ac:dyDescent="0.3">
      <c r="A39" s="5" t="s">
        <v>25</v>
      </c>
      <c r="B39" s="5" t="s">
        <v>12</v>
      </c>
      <c r="C39" s="5">
        <v>10</v>
      </c>
      <c r="D39" s="43">
        <v>43546</v>
      </c>
    </row>
    <row r="40" spans="1:4" x14ac:dyDescent="0.3">
      <c r="A40" s="5" t="s">
        <v>19</v>
      </c>
      <c r="B40" s="5" t="s">
        <v>12</v>
      </c>
      <c r="C40" s="5">
        <v>60</v>
      </c>
      <c r="D40" s="43">
        <v>43553</v>
      </c>
    </row>
    <row r="41" spans="1:4" x14ac:dyDescent="0.3">
      <c r="A41" s="5" t="s">
        <v>25</v>
      </c>
      <c r="B41" s="5" t="s">
        <v>12</v>
      </c>
      <c r="C41" s="5">
        <v>60</v>
      </c>
      <c r="D41" s="43">
        <v>43553</v>
      </c>
    </row>
    <row r="42" spans="1:4" x14ac:dyDescent="0.3">
      <c r="A42" s="5" t="s">
        <v>16</v>
      </c>
      <c r="B42" s="5" t="s">
        <v>12</v>
      </c>
      <c r="C42" s="5">
        <v>60</v>
      </c>
      <c r="D42" s="43">
        <v>43553</v>
      </c>
    </row>
    <row r="43" spans="1:4" x14ac:dyDescent="0.3">
      <c r="A43" s="5" t="s">
        <v>19</v>
      </c>
      <c r="B43" s="5" t="s">
        <v>7</v>
      </c>
      <c r="C43" s="5">
        <v>60</v>
      </c>
      <c r="D43" s="43">
        <v>43481</v>
      </c>
    </row>
    <row r="44" spans="1:4" x14ac:dyDescent="0.3">
      <c r="A44" s="5" t="s">
        <v>19</v>
      </c>
      <c r="B44" s="5" t="s">
        <v>7</v>
      </c>
      <c r="C44" s="5">
        <v>150</v>
      </c>
      <c r="D44" s="43">
        <v>43442</v>
      </c>
    </row>
    <row r="45" spans="1:4" x14ac:dyDescent="0.3">
      <c r="A45" s="5" t="s">
        <v>19</v>
      </c>
      <c r="B45" s="5" t="s">
        <v>7</v>
      </c>
      <c r="C45" s="5">
        <v>180</v>
      </c>
      <c r="D45" s="43">
        <v>43448</v>
      </c>
    </row>
    <row r="46" spans="1:4" x14ac:dyDescent="0.3">
      <c r="A46" s="5" t="s">
        <v>19</v>
      </c>
      <c r="B46" s="5" t="s">
        <v>7</v>
      </c>
      <c r="C46" s="5">
        <v>180</v>
      </c>
      <c r="D46" s="43">
        <v>43468</v>
      </c>
    </row>
    <row r="47" spans="1:4" x14ac:dyDescent="0.3">
      <c r="A47" s="5" t="s">
        <v>19</v>
      </c>
      <c r="B47" s="5" t="s">
        <v>12</v>
      </c>
      <c r="C47" s="5">
        <v>120</v>
      </c>
      <c r="D47" s="43">
        <v>43478</v>
      </c>
    </row>
    <row r="48" spans="1:4" x14ac:dyDescent="0.3">
      <c r="A48" s="5" t="s">
        <v>6</v>
      </c>
      <c r="B48" s="5" t="s">
        <v>12</v>
      </c>
      <c r="C48" s="5">
        <v>300</v>
      </c>
      <c r="D48" s="43">
        <v>43449</v>
      </c>
    </row>
    <row r="49" spans="1:4" x14ac:dyDescent="0.3">
      <c r="A49" s="5" t="s">
        <v>6</v>
      </c>
      <c r="B49" s="5" t="s">
        <v>7</v>
      </c>
      <c r="C49" s="5">
        <v>150</v>
      </c>
      <c r="D49" s="43">
        <v>43450</v>
      </c>
    </row>
    <row r="50" spans="1:4" x14ac:dyDescent="0.3">
      <c r="A50" s="5" t="s">
        <v>19</v>
      </c>
      <c r="B50" s="5" t="s">
        <v>12</v>
      </c>
      <c r="C50" s="5">
        <v>82</v>
      </c>
      <c r="D50" s="43">
        <v>43558</v>
      </c>
    </row>
    <row r="51" spans="1:4" x14ac:dyDescent="0.3">
      <c r="A51" s="5" t="s">
        <v>25</v>
      </c>
      <c r="B51" s="5" t="s">
        <v>12</v>
      </c>
      <c r="C51" s="5">
        <v>82</v>
      </c>
      <c r="D51" s="43">
        <v>43558</v>
      </c>
    </row>
    <row r="52" spans="1:4" x14ac:dyDescent="0.3">
      <c r="A52" s="5" t="s">
        <v>6</v>
      </c>
      <c r="B52" s="5" t="s">
        <v>12</v>
      </c>
      <c r="C52" s="5">
        <v>82</v>
      </c>
      <c r="D52" s="43">
        <v>43558</v>
      </c>
    </row>
    <row r="53" spans="1:4" x14ac:dyDescent="0.3">
      <c r="A53" s="5" t="s">
        <v>25</v>
      </c>
      <c r="B53" s="5" t="s">
        <v>15</v>
      </c>
      <c r="C53" s="5">
        <v>85</v>
      </c>
      <c r="D53" s="43">
        <v>43559</v>
      </c>
    </row>
    <row r="54" spans="1:4" x14ac:dyDescent="0.3">
      <c r="A54" s="5" t="s">
        <v>19</v>
      </c>
      <c r="B54" s="5" t="s">
        <v>12</v>
      </c>
      <c r="C54" s="5">
        <v>70</v>
      </c>
      <c r="D54" s="43">
        <v>43571</v>
      </c>
    </row>
    <row r="55" spans="1:4" x14ac:dyDescent="0.3">
      <c r="A55" s="5" t="s">
        <v>25</v>
      </c>
      <c r="B55" s="5" t="s">
        <v>12</v>
      </c>
      <c r="C55" s="5">
        <v>70</v>
      </c>
      <c r="D55" s="43">
        <v>43571</v>
      </c>
    </row>
    <row r="56" spans="1:4" x14ac:dyDescent="0.3">
      <c r="A56" s="5" t="s">
        <v>19</v>
      </c>
      <c r="B56" s="5" t="s">
        <v>12</v>
      </c>
      <c r="C56" s="5">
        <v>120</v>
      </c>
      <c r="D56" s="43">
        <v>43572</v>
      </c>
    </row>
    <row r="57" spans="1:4" x14ac:dyDescent="0.3">
      <c r="A57" s="5" t="s">
        <v>19</v>
      </c>
      <c r="B57" s="5" t="s">
        <v>12</v>
      </c>
      <c r="C57" s="5">
        <v>100</v>
      </c>
      <c r="D57" s="43">
        <v>43574</v>
      </c>
    </row>
    <row r="58" spans="1:4" x14ac:dyDescent="0.3">
      <c r="A58" s="5" t="s">
        <v>6</v>
      </c>
      <c r="B58" s="5" t="s">
        <v>7</v>
      </c>
      <c r="C58" s="5">
        <v>42</v>
      </c>
      <c r="D58" s="43">
        <v>43577</v>
      </c>
    </row>
    <row r="59" spans="1:4" x14ac:dyDescent="0.3">
      <c r="A59" s="5" t="s">
        <v>6</v>
      </c>
      <c r="B59" s="5" t="s">
        <v>12</v>
      </c>
      <c r="C59" s="5">
        <v>97</v>
      </c>
      <c r="D59" s="43">
        <v>43578</v>
      </c>
    </row>
    <row r="60" spans="1:4" x14ac:dyDescent="0.3">
      <c r="A60" s="5" t="s">
        <v>25</v>
      </c>
      <c r="B60" s="5" t="s">
        <v>12</v>
      </c>
      <c r="C60" s="5">
        <v>30</v>
      </c>
      <c r="D60" s="43">
        <v>43578</v>
      </c>
    </row>
    <row r="61" spans="1:4" x14ac:dyDescent="0.3">
      <c r="A61" s="5" t="s">
        <v>6</v>
      </c>
      <c r="B61" s="5" t="s">
        <v>12</v>
      </c>
      <c r="C61" s="5">
        <v>107</v>
      </c>
      <c r="D61" s="43">
        <v>43581</v>
      </c>
    </row>
    <row r="62" spans="1:4" x14ac:dyDescent="0.3">
      <c r="A62" s="5" t="s">
        <v>6</v>
      </c>
      <c r="B62" s="5" t="s">
        <v>7</v>
      </c>
      <c r="C62" s="5">
        <v>39</v>
      </c>
      <c r="D62" s="43">
        <v>43584</v>
      </c>
    </row>
    <row r="63" spans="1:4" x14ac:dyDescent="0.3">
      <c r="A63" s="5" t="s">
        <v>6</v>
      </c>
      <c r="B63" s="5" t="s">
        <v>7</v>
      </c>
      <c r="C63" s="5">
        <v>22</v>
      </c>
      <c r="D63" s="43">
        <v>43585</v>
      </c>
    </row>
    <row r="64" spans="1:4" x14ac:dyDescent="0.3">
      <c r="A64" s="5" t="s">
        <v>19</v>
      </c>
      <c r="B64" s="5" t="s">
        <v>7</v>
      </c>
      <c r="C64" s="5">
        <v>22</v>
      </c>
      <c r="D64" s="43">
        <v>43585</v>
      </c>
    </row>
    <row r="65" spans="1:4" x14ac:dyDescent="0.3">
      <c r="A65" s="5" t="s">
        <v>19</v>
      </c>
      <c r="B65" s="5" t="s">
        <v>7</v>
      </c>
      <c r="C65" s="5">
        <v>25</v>
      </c>
      <c r="D65" s="43">
        <v>43587</v>
      </c>
    </row>
    <row r="66" spans="1:4" x14ac:dyDescent="0.3">
      <c r="A66" s="5" t="s">
        <v>16</v>
      </c>
      <c r="B66" s="5" t="s">
        <v>7</v>
      </c>
      <c r="C66" s="5">
        <v>25</v>
      </c>
      <c r="D66" s="43">
        <v>43587</v>
      </c>
    </row>
    <row r="67" spans="1:4" x14ac:dyDescent="0.3">
      <c r="A67" s="5" t="s">
        <v>16</v>
      </c>
      <c r="B67" s="5" t="s">
        <v>15</v>
      </c>
      <c r="C67" s="5">
        <v>136</v>
      </c>
      <c r="D67" s="43">
        <v>43587</v>
      </c>
    </row>
    <row r="68" spans="1:4" x14ac:dyDescent="0.3">
      <c r="A68" s="5" t="s">
        <v>16</v>
      </c>
      <c r="B68" s="5" t="s">
        <v>7</v>
      </c>
      <c r="C68" s="5">
        <v>35</v>
      </c>
      <c r="D68" s="43">
        <v>43587</v>
      </c>
    </row>
    <row r="69" spans="1:4" x14ac:dyDescent="0.3">
      <c r="A69" s="5" t="s">
        <v>16</v>
      </c>
      <c r="B69" s="5" t="s">
        <v>15</v>
      </c>
      <c r="C69" s="5">
        <v>135</v>
      </c>
      <c r="D69" s="43">
        <v>43588</v>
      </c>
    </row>
    <row r="70" spans="1:4" x14ac:dyDescent="0.3">
      <c r="A70" s="5" t="s">
        <v>25</v>
      </c>
      <c r="B70" s="5" t="s">
        <v>15</v>
      </c>
      <c r="C70" s="5">
        <v>135</v>
      </c>
      <c r="D70" s="43">
        <v>43588</v>
      </c>
    </row>
    <row r="71" spans="1:4" x14ac:dyDescent="0.3">
      <c r="A71" s="5" t="s">
        <v>25</v>
      </c>
      <c r="B71" s="5" t="s">
        <v>15</v>
      </c>
      <c r="C71" s="5">
        <v>40</v>
      </c>
      <c r="D71" s="43">
        <v>43589</v>
      </c>
    </row>
    <row r="72" spans="1:4" x14ac:dyDescent="0.3">
      <c r="A72" s="5" t="s">
        <v>16</v>
      </c>
      <c r="B72" s="5" t="s">
        <v>15</v>
      </c>
      <c r="C72" s="5">
        <v>40</v>
      </c>
      <c r="D72" s="43">
        <v>43589</v>
      </c>
    </row>
    <row r="73" spans="1:4" x14ac:dyDescent="0.3">
      <c r="A73" s="5" t="s">
        <v>25</v>
      </c>
      <c r="B73" s="5" t="s">
        <v>15</v>
      </c>
      <c r="C73" s="5">
        <v>78</v>
      </c>
      <c r="D73" s="43">
        <v>43590</v>
      </c>
    </row>
    <row r="74" spans="1:4" x14ac:dyDescent="0.3">
      <c r="A74" s="5" t="s">
        <v>16</v>
      </c>
      <c r="B74" s="5" t="s">
        <v>15</v>
      </c>
      <c r="C74" s="5">
        <v>78</v>
      </c>
      <c r="D74" s="43">
        <v>43590</v>
      </c>
    </row>
    <row r="75" spans="1:4" x14ac:dyDescent="0.3">
      <c r="A75" s="5" t="s">
        <v>6</v>
      </c>
      <c r="B75" s="5" t="s">
        <v>7</v>
      </c>
      <c r="C75" s="5">
        <v>45</v>
      </c>
      <c r="D75" s="43">
        <v>43593</v>
      </c>
    </row>
    <row r="76" spans="1:4" x14ac:dyDescent="0.3">
      <c r="A76" s="5" t="s">
        <v>25</v>
      </c>
      <c r="B76" s="5" t="s">
        <v>7</v>
      </c>
      <c r="C76" s="5">
        <v>45</v>
      </c>
      <c r="D76" s="43">
        <v>43593</v>
      </c>
    </row>
    <row r="77" spans="1:4" x14ac:dyDescent="0.3">
      <c r="A77" s="5" t="s">
        <v>19</v>
      </c>
      <c r="B77" s="5" t="s">
        <v>7</v>
      </c>
      <c r="C77" s="5">
        <v>45</v>
      </c>
      <c r="D77" s="43">
        <v>43593</v>
      </c>
    </row>
    <row r="78" spans="1:4" x14ac:dyDescent="0.3">
      <c r="A78" s="5" t="s">
        <v>16</v>
      </c>
      <c r="B78" s="5" t="s">
        <v>7</v>
      </c>
      <c r="C78" s="5">
        <v>45</v>
      </c>
      <c r="D78" s="43">
        <v>43593</v>
      </c>
    </row>
    <row r="79" spans="1:4" x14ac:dyDescent="0.3">
      <c r="A79" s="5" t="s">
        <v>25</v>
      </c>
      <c r="B79" s="5" t="s">
        <v>15</v>
      </c>
      <c r="C79" s="5">
        <v>60</v>
      </c>
      <c r="D79" s="43">
        <v>43593</v>
      </c>
    </row>
    <row r="80" spans="1:4" x14ac:dyDescent="0.3">
      <c r="A80" s="5" t="s">
        <v>19</v>
      </c>
      <c r="B80" s="5" t="s">
        <v>15</v>
      </c>
      <c r="C80" s="5">
        <v>60</v>
      </c>
      <c r="D80" s="43">
        <v>43593</v>
      </c>
    </row>
    <row r="81" spans="1:4" x14ac:dyDescent="0.3">
      <c r="A81" s="5" t="s">
        <v>16</v>
      </c>
      <c r="B81" s="5" t="s">
        <v>15</v>
      </c>
      <c r="C81" s="5">
        <v>60</v>
      </c>
      <c r="D81" s="43">
        <v>43593</v>
      </c>
    </row>
    <row r="82" spans="1:4" x14ac:dyDescent="0.3">
      <c r="A82" s="5" t="s">
        <v>16</v>
      </c>
      <c r="B82" s="5" t="s">
        <v>15</v>
      </c>
      <c r="C82" s="5">
        <v>116</v>
      </c>
      <c r="D82" s="43">
        <v>43594</v>
      </c>
    </row>
    <row r="83" spans="1:4" x14ac:dyDescent="0.3">
      <c r="A83" s="5" t="s">
        <v>25</v>
      </c>
      <c r="B83" s="5" t="s">
        <v>15</v>
      </c>
      <c r="C83" s="5">
        <v>116</v>
      </c>
      <c r="D83" s="43">
        <v>43594</v>
      </c>
    </row>
    <row r="84" spans="1:4" x14ac:dyDescent="0.3">
      <c r="A84" s="5" t="s">
        <v>6</v>
      </c>
      <c r="B84" s="5" t="s">
        <v>12</v>
      </c>
      <c r="C84" s="5">
        <v>47</v>
      </c>
      <c r="D84" s="43">
        <v>43598</v>
      </c>
    </row>
    <row r="85" spans="1:4" x14ac:dyDescent="0.3">
      <c r="A85" s="5" t="s">
        <v>6</v>
      </c>
      <c r="B85" s="5" t="s">
        <v>7</v>
      </c>
      <c r="C85" s="5">
        <v>31</v>
      </c>
      <c r="D85" s="43">
        <v>43598</v>
      </c>
    </row>
    <row r="86" spans="1:4" x14ac:dyDescent="0.3">
      <c r="A86" s="5" t="s">
        <v>25</v>
      </c>
      <c r="B86" s="5" t="s">
        <v>15</v>
      </c>
      <c r="C86" s="5">
        <v>160</v>
      </c>
      <c r="D86" s="43">
        <v>43595</v>
      </c>
    </row>
    <row r="87" spans="1:4" x14ac:dyDescent="0.3">
      <c r="A87" s="5" t="s">
        <v>16</v>
      </c>
      <c r="B87" s="5" t="s">
        <v>15</v>
      </c>
      <c r="C87" s="5">
        <v>160</v>
      </c>
      <c r="D87" s="43">
        <v>43595</v>
      </c>
    </row>
    <row r="88" spans="1:4" x14ac:dyDescent="0.3">
      <c r="A88" s="5" t="s">
        <v>25</v>
      </c>
      <c r="B88" s="5" t="s">
        <v>15</v>
      </c>
      <c r="C88" s="5">
        <v>240</v>
      </c>
      <c r="D88" s="43">
        <v>43599</v>
      </c>
    </row>
    <row r="89" spans="1:4" x14ac:dyDescent="0.3">
      <c r="A89" s="5" t="s">
        <v>16</v>
      </c>
      <c r="B89" s="5" t="s">
        <v>15</v>
      </c>
      <c r="C89" s="5">
        <v>240</v>
      </c>
      <c r="D89" s="43">
        <v>43599</v>
      </c>
    </row>
    <row r="90" spans="1:4" x14ac:dyDescent="0.3">
      <c r="A90" s="5" t="s">
        <v>6</v>
      </c>
      <c r="B90" s="5" t="s">
        <v>7</v>
      </c>
      <c r="C90" s="5">
        <v>40</v>
      </c>
      <c r="D90" s="43">
        <v>43600</v>
      </c>
    </row>
    <row r="91" spans="1:4" x14ac:dyDescent="0.3">
      <c r="A91" s="5" t="s">
        <v>19</v>
      </c>
      <c r="B91" s="5" t="s">
        <v>7</v>
      </c>
      <c r="C91" s="5">
        <v>40</v>
      </c>
      <c r="D91" s="43">
        <v>43600</v>
      </c>
    </row>
    <row r="92" spans="1:4" x14ac:dyDescent="0.3">
      <c r="A92" s="5" t="s">
        <v>16</v>
      </c>
      <c r="B92" s="5" t="s">
        <v>7</v>
      </c>
      <c r="C92" s="5">
        <v>40</v>
      </c>
      <c r="D92" s="43">
        <v>43600</v>
      </c>
    </row>
    <row r="93" spans="1:4" x14ac:dyDescent="0.3">
      <c r="A93" s="5" t="s">
        <v>25</v>
      </c>
      <c r="B93" s="5" t="s">
        <v>7</v>
      </c>
      <c r="C93" s="5">
        <v>40</v>
      </c>
      <c r="D93" s="43">
        <v>43600</v>
      </c>
    </row>
    <row r="94" spans="1:4" x14ac:dyDescent="0.3">
      <c r="A94" s="5" t="s">
        <v>6</v>
      </c>
      <c r="B94" s="5" t="s">
        <v>24</v>
      </c>
      <c r="C94" s="5">
        <v>20</v>
      </c>
      <c r="D94" s="43">
        <v>43600</v>
      </c>
    </row>
    <row r="95" spans="1:4" x14ac:dyDescent="0.3">
      <c r="A95" s="5" t="s">
        <v>19</v>
      </c>
      <c r="B95" s="5" t="s">
        <v>24</v>
      </c>
      <c r="C95" s="5">
        <v>20</v>
      </c>
      <c r="D95" s="43">
        <v>43600</v>
      </c>
    </row>
    <row r="96" spans="1:4" x14ac:dyDescent="0.3">
      <c r="A96" s="5" t="s">
        <v>16</v>
      </c>
      <c r="B96" s="5" t="s">
        <v>24</v>
      </c>
      <c r="C96" s="5">
        <v>20</v>
      </c>
      <c r="D96" s="43">
        <v>43600</v>
      </c>
    </row>
    <row r="97" spans="1:4" x14ac:dyDescent="0.3">
      <c r="A97" s="5" t="s">
        <v>25</v>
      </c>
      <c r="B97" s="5" t="s">
        <v>24</v>
      </c>
      <c r="C97" s="5">
        <v>20</v>
      </c>
      <c r="D97" s="43">
        <v>43600</v>
      </c>
    </row>
    <row r="98" spans="1:4" x14ac:dyDescent="0.3">
      <c r="A98" s="5" t="s">
        <v>25</v>
      </c>
      <c r="B98" s="5" t="s">
        <v>15</v>
      </c>
      <c r="C98" s="5">
        <v>210</v>
      </c>
      <c r="D98" s="43">
        <v>43603</v>
      </c>
    </row>
    <row r="99" spans="1:4" x14ac:dyDescent="0.3">
      <c r="A99" s="5" t="s">
        <v>16</v>
      </c>
      <c r="B99" s="5" t="s">
        <v>15</v>
      </c>
      <c r="C99" s="5">
        <v>210</v>
      </c>
      <c r="D99" s="43">
        <v>43603</v>
      </c>
    </row>
    <row r="100" spans="1:4" x14ac:dyDescent="0.3">
      <c r="A100" s="5" t="s">
        <v>25</v>
      </c>
      <c r="B100" s="5" t="s">
        <v>15</v>
      </c>
      <c r="C100" s="5">
        <v>65</v>
      </c>
      <c r="D100" s="43">
        <v>43604</v>
      </c>
    </row>
    <row r="101" spans="1:4" x14ac:dyDescent="0.3">
      <c r="A101" s="5" t="s">
        <v>16</v>
      </c>
      <c r="B101" s="5" t="s">
        <v>15</v>
      </c>
      <c r="C101" s="5">
        <v>65</v>
      </c>
      <c r="D101" s="43">
        <v>43604</v>
      </c>
    </row>
    <row r="102" spans="1:4" x14ac:dyDescent="0.3">
      <c r="A102" s="5" t="s">
        <v>16</v>
      </c>
      <c r="B102" s="5" t="s">
        <v>7</v>
      </c>
      <c r="C102" s="5">
        <v>110</v>
      </c>
      <c r="D102" s="43">
        <v>43604</v>
      </c>
    </row>
    <row r="103" spans="1:4" x14ac:dyDescent="0.3">
      <c r="A103" s="5" t="s">
        <v>16</v>
      </c>
      <c r="B103" s="5" t="s">
        <v>7</v>
      </c>
      <c r="C103" s="5">
        <v>20</v>
      </c>
      <c r="D103" s="43">
        <v>43605</v>
      </c>
    </row>
    <row r="104" spans="1:4" x14ac:dyDescent="0.3">
      <c r="A104" s="5" t="s">
        <v>25</v>
      </c>
      <c r="B104" s="5" t="s">
        <v>7</v>
      </c>
      <c r="C104" s="5">
        <v>15</v>
      </c>
      <c r="D104" s="43">
        <v>43606</v>
      </c>
    </row>
    <row r="105" spans="1:4" x14ac:dyDescent="0.3">
      <c r="A105" s="5" t="s">
        <v>6</v>
      </c>
      <c r="B105" s="5" t="s">
        <v>24</v>
      </c>
      <c r="C105" s="5">
        <v>30</v>
      </c>
      <c r="D105" s="43">
        <v>43607</v>
      </c>
    </row>
    <row r="106" spans="1:4" x14ac:dyDescent="0.3">
      <c r="A106" s="5" t="s">
        <v>16</v>
      </c>
      <c r="B106" s="5" t="s">
        <v>24</v>
      </c>
      <c r="C106" s="5">
        <v>30</v>
      </c>
      <c r="D106" s="43">
        <v>43607</v>
      </c>
    </row>
    <row r="107" spans="1:4" x14ac:dyDescent="0.3">
      <c r="A107" s="5" t="s">
        <v>25</v>
      </c>
      <c r="B107" s="5" t="s">
        <v>24</v>
      </c>
      <c r="C107" s="5">
        <v>30</v>
      </c>
      <c r="D107" s="43">
        <v>43607</v>
      </c>
    </row>
    <row r="108" spans="1:4" x14ac:dyDescent="0.3">
      <c r="A108" s="5" t="s">
        <v>6</v>
      </c>
      <c r="B108" s="5" t="s">
        <v>12</v>
      </c>
      <c r="C108" s="5">
        <v>30</v>
      </c>
      <c r="D108" s="43">
        <v>43607</v>
      </c>
    </row>
    <row r="109" spans="1:4" x14ac:dyDescent="0.3">
      <c r="A109" s="5" t="s">
        <v>16</v>
      </c>
      <c r="B109" s="5" t="s">
        <v>12</v>
      </c>
      <c r="C109" s="5">
        <v>30</v>
      </c>
      <c r="D109" s="43">
        <v>43607</v>
      </c>
    </row>
    <row r="110" spans="1:4" x14ac:dyDescent="0.3">
      <c r="A110" s="5" t="s">
        <v>25</v>
      </c>
      <c r="B110" s="5" t="s">
        <v>12</v>
      </c>
      <c r="C110" s="5">
        <v>30</v>
      </c>
      <c r="D110" s="43">
        <v>43607</v>
      </c>
    </row>
    <row r="111" spans="1:4" x14ac:dyDescent="0.3">
      <c r="A111" s="5" t="s">
        <v>16</v>
      </c>
      <c r="B111" s="5" t="s">
        <v>15</v>
      </c>
      <c r="C111" s="5">
        <v>130</v>
      </c>
      <c r="D111" s="43">
        <v>43607</v>
      </c>
    </row>
    <row r="112" spans="1:4" x14ac:dyDescent="0.3">
      <c r="A112" s="5" t="s">
        <v>25</v>
      </c>
      <c r="B112" s="5" t="s">
        <v>15</v>
      </c>
      <c r="C112" s="5">
        <v>130</v>
      </c>
      <c r="D112" s="43">
        <v>43607</v>
      </c>
    </row>
    <row r="113" spans="1:4" x14ac:dyDescent="0.3">
      <c r="A113" s="5" t="s">
        <v>25</v>
      </c>
      <c r="B113" s="5" t="s">
        <v>7</v>
      </c>
      <c r="C113" s="5">
        <v>20</v>
      </c>
      <c r="D113" s="43">
        <v>43607</v>
      </c>
    </row>
    <row r="114" spans="1:4" x14ac:dyDescent="0.3">
      <c r="A114" s="5" t="s">
        <v>6</v>
      </c>
      <c r="B114" s="5" t="s">
        <v>12</v>
      </c>
      <c r="C114" s="5">
        <v>68</v>
      </c>
      <c r="D114" s="43">
        <v>43608</v>
      </c>
    </row>
    <row r="115" spans="1:4" x14ac:dyDescent="0.3">
      <c r="A115" s="5" t="s">
        <v>6</v>
      </c>
      <c r="B115" s="5" t="s">
        <v>7</v>
      </c>
      <c r="C115" s="5">
        <v>23</v>
      </c>
      <c r="D115" s="43">
        <v>43609</v>
      </c>
    </row>
    <row r="116" spans="1:4" x14ac:dyDescent="0.3">
      <c r="A116" s="5" t="s">
        <v>16</v>
      </c>
      <c r="B116" s="5" t="s">
        <v>15</v>
      </c>
      <c r="C116" s="5">
        <v>85</v>
      </c>
      <c r="D116" s="43">
        <v>43608</v>
      </c>
    </row>
    <row r="117" spans="1:4" x14ac:dyDescent="0.3">
      <c r="A117" s="5" t="s">
        <v>25</v>
      </c>
      <c r="B117" s="5" t="s">
        <v>15</v>
      </c>
      <c r="C117" s="5">
        <v>85</v>
      </c>
      <c r="D117" s="43">
        <v>43608</v>
      </c>
    </row>
    <row r="118" spans="1:4" x14ac:dyDescent="0.3">
      <c r="A118" s="5" t="s">
        <v>25</v>
      </c>
      <c r="B118" s="5" t="s">
        <v>15</v>
      </c>
      <c r="C118" s="5">
        <v>73</v>
      </c>
      <c r="D118" s="43">
        <v>43609</v>
      </c>
    </row>
    <row r="119" spans="1:4" x14ac:dyDescent="0.3">
      <c r="A119" s="5" t="s">
        <v>19</v>
      </c>
      <c r="B119" s="5" t="s">
        <v>7</v>
      </c>
      <c r="C119" s="5">
        <v>30</v>
      </c>
      <c r="D119" s="43">
        <v>43614</v>
      </c>
    </row>
    <row r="120" spans="1:4" x14ac:dyDescent="0.3">
      <c r="A120" s="5" t="s">
        <v>16</v>
      </c>
      <c r="B120" s="5" t="s">
        <v>7</v>
      </c>
      <c r="C120" s="5">
        <v>30</v>
      </c>
      <c r="D120" s="43">
        <v>43614</v>
      </c>
    </row>
    <row r="121" spans="1:4" x14ac:dyDescent="0.3">
      <c r="A121" s="5" t="s">
        <v>6</v>
      </c>
      <c r="B121" s="5" t="s">
        <v>7</v>
      </c>
      <c r="C121" s="5">
        <v>30</v>
      </c>
      <c r="D121" s="43">
        <v>43614</v>
      </c>
    </row>
    <row r="122" spans="1:4" x14ac:dyDescent="0.3">
      <c r="A122" s="5" t="s">
        <v>19</v>
      </c>
      <c r="B122" s="5" t="s">
        <v>24</v>
      </c>
      <c r="C122" s="5">
        <v>84</v>
      </c>
      <c r="D122" s="43">
        <v>43614</v>
      </c>
    </row>
    <row r="123" spans="1:4" x14ac:dyDescent="0.3">
      <c r="A123" s="5" t="s">
        <v>16</v>
      </c>
      <c r="B123" s="5" t="s">
        <v>24</v>
      </c>
      <c r="C123" s="5">
        <v>84</v>
      </c>
      <c r="D123" s="43">
        <v>43614</v>
      </c>
    </row>
    <row r="124" spans="1:4" x14ac:dyDescent="0.3">
      <c r="A124" s="5" t="s">
        <v>6</v>
      </c>
      <c r="B124" s="5" t="s">
        <v>24</v>
      </c>
      <c r="C124" s="5">
        <v>84</v>
      </c>
      <c r="D124" s="43">
        <v>43614</v>
      </c>
    </row>
    <row r="125" spans="1:4" x14ac:dyDescent="0.3">
      <c r="A125" s="5" t="s">
        <v>25</v>
      </c>
      <c r="B125" s="5" t="s">
        <v>24</v>
      </c>
      <c r="C125" s="5">
        <v>84</v>
      </c>
      <c r="D125" s="43">
        <v>43614</v>
      </c>
    </row>
    <row r="126" spans="1:4" x14ac:dyDescent="0.3">
      <c r="A126" s="5" t="s">
        <v>6</v>
      </c>
      <c r="B126" s="5" t="s">
        <v>12</v>
      </c>
      <c r="C126" s="5">
        <v>64</v>
      </c>
      <c r="D126" s="44" t="s">
        <v>29</v>
      </c>
    </row>
    <row r="127" spans="1:4" x14ac:dyDescent="0.3">
      <c r="A127" s="5" t="s">
        <v>6</v>
      </c>
      <c r="B127" s="5" t="s">
        <v>7</v>
      </c>
      <c r="C127" s="5">
        <v>98</v>
      </c>
      <c r="D127" s="44" t="s">
        <v>29</v>
      </c>
    </row>
    <row r="128" spans="1:4" x14ac:dyDescent="0.3">
      <c r="A128" s="5" t="s">
        <v>19</v>
      </c>
      <c r="B128" s="5" t="s">
        <v>17</v>
      </c>
      <c r="C128" s="5">
        <v>60</v>
      </c>
      <c r="D128" s="44">
        <v>43471</v>
      </c>
    </row>
    <row r="129" spans="1:4" x14ac:dyDescent="0.3">
      <c r="A129" s="5" t="s">
        <v>16</v>
      </c>
      <c r="B129" s="5" t="s">
        <v>15</v>
      </c>
      <c r="C129" s="5">
        <v>165</v>
      </c>
      <c r="D129" s="44">
        <v>43616</v>
      </c>
    </row>
    <row r="130" spans="1:4" x14ac:dyDescent="0.3">
      <c r="A130" s="5" t="s">
        <v>25</v>
      </c>
      <c r="B130" s="5" t="s">
        <v>15</v>
      </c>
      <c r="C130" s="5">
        <v>165</v>
      </c>
      <c r="D130" s="44">
        <v>43616</v>
      </c>
    </row>
    <row r="131" spans="1:4" x14ac:dyDescent="0.3">
      <c r="A131" s="5" t="s">
        <v>16</v>
      </c>
      <c r="B131" s="5" t="s">
        <v>15</v>
      </c>
      <c r="C131" s="5">
        <v>118</v>
      </c>
      <c r="D131" s="44">
        <v>43618</v>
      </c>
    </row>
    <row r="132" spans="1:4" x14ac:dyDescent="0.3">
      <c r="A132" s="5" t="s">
        <v>25</v>
      </c>
      <c r="B132" s="5" t="s">
        <v>15</v>
      </c>
      <c r="C132" s="5">
        <v>118</v>
      </c>
      <c r="D132" s="44">
        <v>43618</v>
      </c>
    </row>
    <row r="133" spans="1:4" x14ac:dyDescent="0.3">
      <c r="A133" s="5" t="s">
        <v>25</v>
      </c>
      <c r="B133" s="5" t="s">
        <v>7</v>
      </c>
      <c r="C133" s="5">
        <v>20</v>
      </c>
      <c r="D133" s="43">
        <v>43530</v>
      </c>
    </row>
    <row r="134" spans="1:4" x14ac:dyDescent="0.3">
      <c r="A134" s="5" t="s">
        <v>19</v>
      </c>
      <c r="B134" s="5" t="s">
        <v>24</v>
      </c>
      <c r="C134" s="5">
        <v>30</v>
      </c>
      <c r="D134" s="44">
        <v>43619</v>
      </c>
    </row>
    <row r="135" spans="1:4" x14ac:dyDescent="0.3">
      <c r="A135" s="5" t="s">
        <v>19</v>
      </c>
      <c r="B135" s="5" t="s">
        <v>17</v>
      </c>
      <c r="C135" s="5">
        <v>30</v>
      </c>
      <c r="D135" s="44">
        <v>43619</v>
      </c>
    </row>
    <row r="136" spans="1:4" x14ac:dyDescent="0.3">
      <c r="A136" s="5" t="s">
        <v>19</v>
      </c>
      <c r="B136" s="5" t="s">
        <v>7</v>
      </c>
      <c r="C136" s="5">
        <v>35</v>
      </c>
      <c r="D136" s="44">
        <v>43619</v>
      </c>
    </row>
    <row r="137" spans="1:4" x14ac:dyDescent="0.3">
      <c r="A137" s="5" t="s">
        <v>25</v>
      </c>
      <c r="B137" s="5" t="s">
        <v>15</v>
      </c>
      <c r="C137" s="5">
        <v>180</v>
      </c>
      <c r="D137" s="44">
        <v>43620</v>
      </c>
    </row>
    <row r="138" spans="1:4" x14ac:dyDescent="0.3">
      <c r="A138" s="5" t="s">
        <v>16</v>
      </c>
      <c r="B138" s="5" t="s">
        <v>15</v>
      </c>
      <c r="C138" s="5">
        <v>180</v>
      </c>
      <c r="D138" s="44">
        <v>43620</v>
      </c>
    </row>
    <row r="139" spans="1:4" x14ac:dyDescent="0.3">
      <c r="A139" s="5" t="s">
        <v>25</v>
      </c>
      <c r="B139" s="5" t="s">
        <v>7</v>
      </c>
      <c r="C139" s="5">
        <v>10</v>
      </c>
      <c r="D139" s="43">
        <v>43620</v>
      </c>
    </row>
    <row r="140" spans="1:4" x14ac:dyDescent="0.3">
      <c r="A140" s="5" t="s">
        <v>19</v>
      </c>
      <c r="B140" s="5" t="s">
        <v>24</v>
      </c>
      <c r="C140" s="5">
        <v>55</v>
      </c>
      <c r="D140" s="43">
        <v>43621</v>
      </c>
    </row>
    <row r="141" spans="1:4" x14ac:dyDescent="0.3">
      <c r="A141" s="5" t="s">
        <v>16</v>
      </c>
      <c r="B141" s="5" t="s">
        <v>24</v>
      </c>
      <c r="C141" s="5">
        <v>55</v>
      </c>
      <c r="D141" s="43">
        <v>43621</v>
      </c>
    </row>
    <row r="142" spans="1:4" x14ac:dyDescent="0.3">
      <c r="A142" s="5" t="s">
        <v>6</v>
      </c>
      <c r="B142" s="5" t="s">
        <v>24</v>
      </c>
      <c r="C142" s="5">
        <v>55</v>
      </c>
      <c r="D142" s="43">
        <v>43621</v>
      </c>
    </row>
    <row r="143" spans="1:4" x14ac:dyDescent="0.3">
      <c r="A143" s="5" t="s">
        <v>25</v>
      </c>
      <c r="B143" s="5" t="s">
        <v>24</v>
      </c>
      <c r="C143" s="5">
        <v>55</v>
      </c>
      <c r="D143" s="43">
        <v>43621</v>
      </c>
    </row>
    <row r="144" spans="1:4" x14ac:dyDescent="0.3">
      <c r="A144" s="5" t="s">
        <v>19</v>
      </c>
      <c r="B144" s="5" t="s">
        <v>7</v>
      </c>
      <c r="C144" s="5">
        <v>60</v>
      </c>
      <c r="D144" s="43">
        <v>43621</v>
      </c>
    </row>
    <row r="145" spans="1:4" x14ac:dyDescent="0.3">
      <c r="A145" s="5" t="s">
        <v>16</v>
      </c>
      <c r="B145" s="5" t="s">
        <v>7</v>
      </c>
      <c r="C145" s="5">
        <v>30</v>
      </c>
      <c r="D145" s="43">
        <v>43621</v>
      </c>
    </row>
    <row r="146" spans="1:4" x14ac:dyDescent="0.3">
      <c r="A146" s="5" t="s">
        <v>6</v>
      </c>
      <c r="B146" s="5" t="s">
        <v>7</v>
      </c>
      <c r="C146" s="5">
        <v>87</v>
      </c>
      <c r="D146" s="43">
        <v>43621</v>
      </c>
    </row>
    <row r="147" spans="1:4" x14ac:dyDescent="0.3">
      <c r="A147" s="5" t="s">
        <v>25</v>
      </c>
      <c r="B147" s="5" t="s">
        <v>7</v>
      </c>
      <c r="C147" s="5">
        <v>30</v>
      </c>
      <c r="D147" s="43">
        <v>43621</v>
      </c>
    </row>
    <row r="148" spans="1:4" x14ac:dyDescent="0.3">
      <c r="A148" s="5" t="s">
        <v>16</v>
      </c>
      <c r="B148" s="5" t="s">
        <v>15</v>
      </c>
      <c r="C148" s="5">
        <v>30</v>
      </c>
      <c r="D148" s="43">
        <v>43621</v>
      </c>
    </row>
    <row r="149" spans="1:4" x14ac:dyDescent="0.3">
      <c r="A149" s="5" t="s">
        <v>25</v>
      </c>
      <c r="B149" s="5" t="s">
        <v>15</v>
      </c>
      <c r="C149" s="5">
        <v>30</v>
      </c>
      <c r="D149" s="43">
        <v>43621</v>
      </c>
    </row>
    <row r="150" spans="1:4" x14ac:dyDescent="0.3">
      <c r="A150" s="5" t="s">
        <v>16</v>
      </c>
      <c r="B150" s="5" t="s">
        <v>7</v>
      </c>
      <c r="C150" s="5">
        <v>174</v>
      </c>
      <c r="D150" s="43">
        <v>43622</v>
      </c>
    </row>
    <row r="151" spans="1:4" x14ac:dyDescent="0.3">
      <c r="A151" s="5" t="s">
        <v>25</v>
      </c>
      <c r="B151" s="5" t="s">
        <v>15</v>
      </c>
      <c r="C151" s="5">
        <v>185</v>
      </c>
      <c r="D151" s="43">
        <v>43622</v>
      </c>
    </row>
    <row r="152" spans="1:4" x14ac:dyDescent="0.3">
      <c r="A152" s="5" t="s">
        <v>25</v>
      </c>
      <c r="B152" s="5" t="s">
        <v>30</v>
      </c>
      <c r="C152" s="5">
        <v>10</v>
      </c>
      <c r="D152" s="43">
        <v>43622</v>
      </c>
    </row>
    <row r="153" spans="1:4" x14ac:dyDescent="0.3">
      <c r="A153" s="5" t="s">
        <v>19</v>
      </c>
      <c r="B153" s="5" t="s">
        <v>7</v>
      </c>
      <c r="C153" s="5">
        <v>110</v>
      </c>
      <c r="D153" s="43">
        <v>43622</v>
      </c>
    </row>
    <row r="154" spans="1:4" x14ac:dyDescent="0.3">
      <c r="A154" s="5" t="s">
        <v>19</v>
      </c>
      <c r="B154" s="5" t="s">
        <v>7</v>
      </c>
      <c r="C154" s="5">
        <v>55</v>
      </c>
      <c r="D154" s="43">
        <v>43622</v>
      </c>
    </row>
    <row r="155" spans="1:4" x14ac:dyDescent="0.3">
      <c r="A155" s="5" t="s">
        <v>6</v>
      </c>
      <c r="B155" s="5" t="s">
        <v>12</v>
      </c>
      <c r="C155" s="5">
        <v>30</v>
      </c>
      <c r="D155" s="44">
        <v>43623</v>
      </c>
    </row>
    <row r="156" spans="1:4" x14ac:dyDescent="0.3">
      <c r="A156" s="5" t="s">
        <v>6</v>
      </c>
      <c r="B156" s="5" t="s">
        <v>24</v>
      </c>
      <c r="C156" s="5">
        <v>40</v>
      </c>
      <c r="D156" s="44">
        <v>43625</v>
      </c>
    </row>
    <row r="157" spans="1:4" x14ac:dyDescent="0.3">
      <c r="A157" s="5" t="s">
        <v>6</v>
      </c>
      <c r="B157" s="5" t="s">
        <v>14</v>
      </c>
      <c r="C157" s="5">
        <v>271</v>
      </c>
      <c r="D157" s="44">
        <v>43625</v>
      </c>
    </row>
    <row r="158" spans="1:4" x14ac:dyDescent="0.3">
      <c r="A158" s="5" t="s">
        <v>25</v>
      </c>
      <c r="B158" s="5" t="s">
        <v>15</v>
      </c>
      <c r="C158" s="5">
        <v>75</v>
      </c>
      <c r="D158" s="44">
        <v>43625</v>
      </c>
    </row>
    <row r="159" spans="1:4" x14ac:dyDescent="0.3">
      <c r="A159" s="5" t="s">
        <v>6</v>
      </c>
      <c r="B159" s="5" t="s">
        <v>12</v>
      </c>
      <c r="C159" s="5">
        <v>47</v>
      </c>
      <c r="D159" s="44">
        <v>43625</v>
      </c>
    </row>
    <row r="160" spans="1:4" x14ac:dyDescent="0.3">
      <c r="A160" s="5" t="s">
        <v>25</v>
      </c>
      <c r="B160" s="5" t="s">
        <v>15</v>
      </c>
      <c r="C160" s="5">
        <v>130</v>
      </c>
      <c r="D160" s="43">
        <v>43626</v>
      </c>
    </row>
    <row r="161" spans="1:4" x14ac:dyDescent="0.3">
      <c r="A161" s="5" t="s">
        <v>16</v>
      </c>
      <c r="B161" s="5" t="s">
        <v>15</v>
      </c>
      <c r="C161" s="5">
        <v>130</v>
      </c>
      <c r="D161" s="43">
        <v>43626</v>
      </c>
    </row>
    <row r="162" spans="1:4" x14ac:dyDescent="0.3">
      <c r="A162" s="5" t="s">
        <v>6</v>
      </c>
      <c r="B162" s="5" t="s">
        <v>14</v>
      </c>
      <c r="C162" s="5">
        <v>25</v>
      </c>
      <c r="D162" s="44">
        <v>43626</v>
      </c>
    </row>
    <row r="163" spans="1:4" x14ac:dyDescent="0.3">
      <c r="A163" s="5" t="s">
        <v>6</v>
      </c>
      <c r="B163" s="5" t="s">
        <v>24</v>
      </c>
      <c r="C163" s="5">
        <v>31</v>
      </c>
      <c r="D163" s="44">
        <v>43626</v>
      </c>
    </row>
    <row r="164" spans="1:4" x14ac:dyDescent="0.3">
      <c r="A164" s="5" t="s">
        <v>6</v>
      </c>
      <c r="B164" s="5" t="s">
        <v>7</v>
      </c>
      <c r="C164" s="5">
        <v>32</v>
      </c>
      <c r="D164" s="44">
        <v>43626</v>
      </c>
    </row>
    <row r="165" spans="1:4" x14ac:dyDescent="0.3">
      <c r="A165" s="5" t="s">
        <v>19</v>
      </c>
      <c r="B165" s="5" t="s">
        <v>17</v>
      </c>
      <c r="C165" s="5">
        <v>75</v>
      </c>
      <c r="D165" s="44">
        <v>43627</v>
      </c>
    </row>
    <row r="166" spans="1:4" x14ac:dyDescent="0.3">
      <c r="A166" s="5" t="s">
        <v>16</v>
      </c>
      <c r="B166" s="5" t="s">
        <v>17</v>
      </c>
      <c r="C166" s="5">
        <v>75</v>
      </c>
      <c r="D166" s="44">
        <v>43627</v>
      </c>
    </row>
    <row r="167" spans="1:4" x14ac:dyDescent="0.3">
      <c r="A167" s="5" t="s">
        <v>19</v>
      </c>
      <c r="B167" s="5" t="s">
        <v>7</v>
      </c>
      <c r="C167" s="5">
        <v>70</v>
      </c>
      <c r="D167" s="44">
        <v>43628</v>
      </c>
    </row>
    <row r="168" spans="1:4" x14ac:dyDescent="0.3">
      <c r="A168" s="5" t="s">
        <v>25</v>
      </c>
      <c r="B168" s="5" t="s">
        <v>15</v>
      </c>
      <c r="C168" s="5">
        <v>112</v>
      </c>
      <c r="D168" s="44">
        <v>43628</v>
      </c>
    </row>
    <row r="169" spans="1:4" x14ac:dyDescent="0.3">
      <c r="A169" s="5" t="s">
        <v>19</v>
      </c>
      <c r="B169" s="5" t="s">
        <v>17</v>
      </c>
      <c r="C169" s="5">
        <v>115</v>
      </c>
      <c r="D169" s="44">
        <v>43628</v>
      </c>
    </row>
    <row r="170" spans="1:4" x14ac:dyDescent="0.3">
      <c r="A170" s="5" t="s">
        <v>19</v>
      </c>
      <c r="B170" s="5" t="s">
        <v>17</v>
      </c>
      <c r="C170" s="5">
        <v>175</v>
      </c>
      <c r="D170" s="44">
        <v>43628</v>
      </c>
    </row>
    <row r="171" spans="1:4" x14ac:dyDescent="0.3">
      <c r="A171" s="5" t="s">
        <v>6</v>
      </c>
      <c r="B171" s="5" t="s">
        <v>12</v>
      </c>
      <c r="C171" s="5">
        <v>23</v>
      </c>
      <c r="D171" s="44">
        <v>43628</v>
      </c>
    </row>
    <row r="172" spans="1:4" x14ac:dyDescent="0.3">
      <c r="A172" s="5" t="s">
        <v>19</v>
      </c>
      <c r="B172" s="5" t="s">
        <v>17</v>
      </c>
      <c r="C172" s="5">
        <v>30</v>
      </c>
      <c r="D172" s="44">
        <v>43628</v>
      </c>
    </row>
    <row r="173" spans="1:4" x14ac:dyDescent="0.3">
      <c r="A173" s="5" t="s">
        <v>19</v>
      </c>
      <c r="B173" s="5" t="s">
        <v>15</v>
      </c>
      <c r="C173" s="5">
        <v>77</v>
      </c>
      <c r="D173" s="43">
        <v>43629</v>
      </c>
    </row>
    <row r="174" spans="1:4" x14ac:dyDescent="0.3">
      <c r="A174" s="5" t="s">
        <v>19</v>
      </c>
      <c r="B174" s="5" t="s">
        <v>15</v>
      </c>
      <c r="C174" s="5">
        <v>39</v>
      </c>
      <c r="D174" s="43">
        <v>43629</v>
      </c>
    </row>
    <row r="175" spans="1:4" x14ac:dyDescent="0.3">
      <c r="A175" s="5" t="s">
        <v>19</v>
      </c>
      <c r="B175" s="5" t="s">
        <v>17</v>
      </c>
      <c r="C175" s="5">
        <v>40</v>
      </c>
      <c r="D175" s="43">
        <v>43629</v>
      </c>
    </row>
    <row r="176" spans="1:4" x14ac:dyDescent="0.3">
      <c r="A176" s="5" t="s">
        <v>25</v>
      </c>
      <c r="B176" s="5" t="s">
        <v>15</v>
      </c>
      <c r="C176" s="5">
        <v>25</v>
      </c>
      <c r="D176" s="43">
        <v>43629</v>
      </c>
    </row>
    <row r="177" spans="1:4" x14ac:dyDescent="0.3">
      <c r="A177" s="5" t="s">
        <v>19</v>
      </c>
      <c r="B177" s="5" t="s">
        <v>17</v>
      </c>
      <c r="C177" s="5">
        <v>20</v>
      </c>
      <c r="D177" s="43">
        <v>43629</v>
      </c>
    </row>
    <row r="178" spans="1:4" x14ac:dyDescent="0.3">
      <c r="A178" s="5" t="s">
        <v>19</v>
      </c>
      <c r="B178" s="5" t="s">
        <v>12</v>
      </c>
      <c r="C178" s="5">
        <v>60</v>
      </c>
      <c r="D178" s="43">
        <v>43630</v>
      </c>
    </row>
    <row r="179" spans="1:4" x14ac:dyDescent="0.3">
      <c r="A179" s="5" t="s">
        <v>19</v>
      </c>
      <c r="B179" s="5" t="s">
        <v>24</v>
      </c>
      <c r="C179" s="5">
        <v>100</v>
      </c>
      <c r="D179" s="43">
        <v>43630</v>
      </c>
    </row>
    <row r="180" spans="1:4" x14ac:dyDescent="0.3">
      <c r="A180" s="5" t="s">
        <v>6</v>
      </c>
      <c r="B180" s="5" t="s">
        <v>12</v>
      </c>
      <c r="C180" s="5">
        <v>31</v>
      </c>
      <c r="D180" s="43">
        <v>43630</v>
      </c>
    </row>
    <row r="181" spans="1:4" x14ac:dyDescent="0.3">
      <c r="A181" s="5" t="s">
        <v>6</v>
      </c>
      <c r="B181" s="5" t="s">
        <v>7</v>
      </c>
      <c r="C181" s="5">
        <v>40</v>
      </c>
      <c r="D181" s="43">
        <v>43630</v>
      </c>
    </row>
    <row r="182" spans="1:4" x14ac:dyDescent="0.3">
      <c r="A182" s="5"/>
      <c r="B182" s="5"/>
      <c r="C182" s="5"/>
      <c r="D182" s="6"/>
    </row>
    <row r="183" spans="1:4" x14ac:dyDescent="0.3">
      <c r="A183" s="5"/>
      <c r="B183" s="5"/>
      <c r="C183" s="5"/>
      <c r="D183" s="6"/>
    </row>
    <row r="184" spans="1:4" x14ac:dyDescent="0.3">
      <c r="A184" s="5"/>
      <c r="B184" s="5"/>
      <c r="C184" s="5"/>
      <c r="D184" s="6"/>
    </row>
    <row r="185" spans="1:4" x14ac:dyDescent="0.3">
      <c r="A185" s="5"/>
      <c r="B185" s="5"/>
      <c r="C185" s="5"/>
      <c r="D185" s="6"/>
    </row>
    <row r="186" spans="1:4" x14ac:dyDescent="0.3">
      <c r="A186" s="5"/>
      <c r="B186" s="5"/>
      <c r="C186" s="5"/>
      <c r="D186" s="6"/>
    </row>
    <row r="187" spans="1:4" x14ac:dyDescent="0.3">
      <c r="A187" s="5"/>
      <c r="B187" s="5"/>
      <c r="C187" s="5"/>
      <c r="D187" s="5"/>
    </row>
    <row r="188" spans="1:4" x14ac:dyDescent="0.3">
      <c r="A188" s="5"/>
      <c r="B188" s="5"/>
      <c r="C188" s="5"/>
      <c r="D188" s="5"/>
    </row>
    <row r="189" spans="1:4" x14ac:dyDescent="0.3">
      <c r="A189" s="5"/>
      <c r="B189" s="5"/>
      <c r="C189" s="5"/>
      <c r="D189" s="5"/>
    </row>
    <row r="190" spans="1:4" x14ac:dyDescent="0.3">
      <c r="A190" s="5"/>
      <c r="B190" s="5"/>
      <c r="C190" s="5"/>
      <c r="D190" s="5"/>
    </row>
    <row r="191" spans="1:4" x14ac:dyDescent="0.3">
      <c r="A191" s="5"/>
      <c r="B191" s="5"/>
      <c r="C191" s="5"/>
      <c r="D191" s="5"/>
    </row>
    <row r="192" spans="1:4" x14ac:dyDescent="0.3">
      <c r="A192" s="5"/>
      <c r="B192" s="5"/>
      <c r="C192" s="5"/>
      <c r="D192" s="5"/>
    </row>
    <row r="193" spans="1:4" x14ac:dyDescent="0.3">
      <c r="A193" s="5"/>
      <c r="B193" s="5"/>
      <c r="C193" s="5"/>
      <c r="D193" s="5"/>
    </row>
    <row r="194" spans="1:4" x14ac:dyDescent="0.3">
      <c r="A194" s="5"/>
      <c r="B194" s="5"/>
      <c r="C194" s="5"/>
      <c r="D194" s="5"/>
    </row>
    <row r="195" spans="1:4" x14ac:dyDescent="0.3">
      <c r="A195" s="5"/>
      <c r="B195" s="5"/>
      <c r="C195" s="5"/>
      <c r="D195" s="5"/>
    </row>
    <row r="196" spans="1:4" x14ac:dyDescent="0.3">
      <c r="A196" s="5"/>
      <c r="B196" s="5"/>
      <c r="C196" s="5"/>
      <c r="D196" s="5"/>
    </row>
    <row r="197" spans="1:4" x14ac:dyDescent="0.3">
      <c r="A197" s="5"/>
      <c r="B197" s="5"/>
      <c r="C197" s="5"/>
      <c r="D197" s="5"/>
    </row>
    <row r="198" spans="1:4" x14ac:dyDescent="0.3">
      <c r="A198" s="5"/>
      <c r="B198" s="5"/>
      <c r="C198" s="5"/>
      <c r="D198" s="5"/>
    </row>
    <row r="199" spans="1:4" x14ac:dyDescent="0.3">
      <c r="A199" s="5"/>
      <c r="B199" s="5"/>
      <c r="C199" s="5"/>
      <c r="D199" s="5"/>
    </row>
    <row r="200" spans="1:4" x14ac:dyDescent="0.3">
      <c r="A200" s="5"/>
      <c r="B200" s="5"/>
      <c r="C200" s="5"/>
      <c r="D200" s="5"/>
    </row>
    <row r="201" spans="1:4" x14ac:dyDescent="0.3">
      <c r="A201" s="5"/>
      <c r="B201" s="5"/>
      <c r="C201" s="5"/>
      <c r="D201" s="5"/>
    </row>
    <row r="202" spans="1:4" x14ac:dyDescent="0.3">
      <c r="A202" s="5"/>
      <c r="B202" s="5"/>
      <c r="C202" s="5"/>
      <c r="D202" s="5"/>
    </row>
    <row r="203" spans="1:4" x14ac:dyDescent="0.3">
      <c r="A203" s="5"/>
      <c r="B203" s="5"/>
      <c r="C203" s="5"/>
      <c r="D203" s="5"/>
    </row>
    <row r="204" spans="1:4" x14ac:dyDescent="0.3">
      <c r="A204" s="5"/>
      <c r="B204" s="5"/>
      <c r="C204" s="5"/>
      <c r="D204" s="5"/>
    </row>
    <row r="205" spans="1:4" x14ac:dyDescent="0.3">
      <c r="A205" s="5"/>
      <c r="B205" s="5"/>
      <c r="C205" s="5"/>
      <c r="D205" s="5"/>
    </row>
    <row r="206" spans="1:4" x14ac:dyDescent="0.3">
      <c r="A206" s="5"/>
      <c r="B206" s="5"/>
      <c r="C206" s="5"/>
      <c r="D206" s="5"/>
    </row>
    <row r="207" spans="1:4" x14ac:dyDescent="0.3">
      <c r="A207" s="5"/>
      <c r="B207" s="5"/>
      <c r="C207" s="5"/>
      <c r="D207" s="5"/>
    </row>
    <row r="208" spans="1:4" x14ac:dyDescent="0.3">
      <c r="A208" s="5"/>
      <c r="B208" s="5"/>
      <c r="C208" s="5"/>
      <c r="D208" s="5"/>
    </row>
    <row r="209" spans="1:4" x14ac:dyDescent="0.3">
      <c r="A209" s="5"/>
      <c r="B209" s="5"/>
      <c r="C209" s="5"/>
      <c r="D209" s="5"/>
    </row>
    <row r="210" spans="1:4" x14ac:dyDescent="0.3">
      <c r="A210" s="5"/>
      <c r="B210" s="5"/>
      <c r="C210" s="5"/>
      <c r="D210" s="5"/>
    </row>
    <row r="211" spans="1:4" x14ac:dyDescent="0.3">
      <c r="A211" s="5"/>
      <c r="B211" s="5"/>
      <c r="C211" s="5"/>
      <c r="D211" s="5"/>
    </row>
    <row r="212" spans="1:4" x14ac:dyDescent="0.3">
      <c r="A212" s="5"/>
      <c r="B212" s="5"/>
      <c r="C212" s="5"/>
      <c r="D212" s="5"/>
    </row>
    <row r="213" spans="1:4" x14ac:dyDescent="0.3">
      <c r="A213" s="5"/>
      <c r="B213" s="5"/>
      <c r="C213" s="5"/>
      <c r="D213" s="5"/>
    </row>
    <row r="214" spans="1:4" x14ac:dyDescent="0.3">
      <c r="A214" s="5"/>
      <c r="B214" s="5"/>
      <c r="C214" s="5"/>
      <c r="D214" s="5"/>
    </row>
    <row r="215" spans="1:4" x14ac:dyDescent="0.3">
      <c r="A215" s="5"/>
      <c r="B215" s="5"/>
      <c r="C215" s="5"/>
      <c r="D215" s="5"/>
    </row>
    <row r="216" spans="1:4" x14ac:dyDescent="0.3">
      <c r="A216" s="5"/>
      <c r="B216" s="5"/>
      <c r="C216" s="5"/>
      <c r="D216" s="5"/>
    </row>
    <row r="217" spans="1:4" x14ac:dyDescent="0.3">
      <c r="A217" s="5"/>
      <c r="B217" s="5"/>
      <c r="C217" s="5"/>
      <c r="D217" s="5"/>
    </row>
    <row r="218" spans="1:4" x14ac:dyDescent="0.3">
      <c r="A218" s="5"/>
      <c r="B218" s="5"/>
      <c r="C218" s="5"/>
      <c r="D218" s="5"/>
    </row>
    <row r="219" spans="1:4" x14ac:dyDescent="0.3">
      <c r="A219" s="5"/>
      <c r="B219" s="5"/>
      <c r="C219" s="5"/>
      <c r="D219" s="5"/>
    </row>
    <row r="220" spans="1:4" x14ac:dyDescent="0.3">
      <c r="A220" s="5"/>
      <c r="B220" s="5"/>
      <c r="C220" s="5"/>
      <c r="D220" s="5"/>
    </row>
    <row r="221" spans="1:4" x14ac:dyDescent="0.3">
      <c r="A221" s="5"/>
      <c r="B221" s="5"/>
      <c r="C221" s="5"/>
      <c r="D221" s="5"/>
    </row>
    <row r="222" spans="1:4" x14ac:dyDescent="0.3">
      <c r="A222" s="5"/>
      <c r="B222" s="5"/>
      <c r="C222" s="5"/>
      <c r="D222" s="5"/>
    </row>
    <row r="223" spans="1:4" x14ac:dyDescent="0.3">
      <c r="A223" s="5"/>
      <c r="B223" s="5"/>
      <c r="C223" s="5"/>
      <c r="D223" s="5"/>
    </row>
    <row r="224" spans="1:4" x14ac:dyDescent="0.3">
      <c r="A224" s="5"/>
      <c r="B224" s="5"/>
      <c r="C224" s="5"/>
      <c r="D224" s="5"/>
    </row>
    <row r="225" spans="1:4" x14ac:dyDescent="0.3">
      <c r="A225" s="5"/>
      <c r="B225" s="5"/>
      <c r="C225" s="5"/>
      <c r="D225" s="5"/>
    </row>
    <row r="226" spans="1:4" x14ac:dyDescent="0.3">
      <c r="A226" s="5"/>
      <c r="B226" s="5"/>
      <c r="C226" s="5"/>
      <c r="D226" s="5"/>
    </row>
    <row r="227" spans="1:4" x14ac:dyDescent="0.3">
      <c r="A227" s="5"/>
      <c r="B227" s="5"/>
      <c r="C227" s="5"/>
      <c r="D227" s="5"/>
    </row>
    <row r="228" spans="1:4" x14ac:dyDescent="0.3">
      <c r="A228" s="5"/>
      <c r="B228" s="5"/>
      <c r="C228" s="5"/>
      <c r="D228" s="5"/>
    </row>
    <row r="229" spans="1:4" x14ac:dyDescent="0.3">
      <c r="A229" s="5"/>
      <c r="B229" s="5"/>
      <c r="C229" s="5"/>
      <c r="D229" s="5"/>
    </row>
    <row r="230" spans="1:4" x14ac:dyDescent="0.3">
      <c r="A230" s="5"/>
      <c r="B230" s="5"/>
      <c r="C230" s="5"/>
      <c r="D230" s="5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13</cp:revision>
  <dcterms:created xsi:type="dcterms:W3CDTF">2019-01-18T12:36:10Z</dcterms:created>
  <dcterms:modified xsi:type="dcterms:W3CDTF">2019-06-14T19:16:43Z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