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UD\Laurea Magistrale\Ingegneria del Software 2\Progetto-Ingegneria-Del-Sw-2\Documentazione\Attività sul progetto\"/>
    </mc:Choice>
  </mc:AlternateContent>
  <xr:revisionPtr revIDLastSave="0" documentId="13_ncr:1_{B623F806-5687-4882-89C5-ACCBFB3E9DB0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0" i="1" l="1"/>
  <c r="J19" i="1"/>
  <c r="J18" i="1"/>
  <c r="J17" i="1"/>
  <c r="I8" i="1"/>
  <c r="I20" i="1"/>
  <c r="I19" i="1"/>
  <c r="I18" i="1"/>
  <c r="I17" i="1"/>
  <c r="I7" i="1"/>
  <c r="N20" i="1"/>
  <c r="N19" i="1"/>
  <c r="N18" i="1"/>
  <c r="N17" i="1"/>
  <c r="I6" i="1"/>
  <c r="M17" i="1"/>
  <c r="I11" i="1"/>
  <c r="M20" i="1" l="1"/>
  <c r="M19" i="1"/>
  <c r="M18" i="1"/>
  <c r="L20" i="1"/>
  <c r="L19" i="1"/>
  <c r="L18" i="1"/>
  <c r="L17" i="1"/>
  <c r="K20" i="1"/>
  <c r="O20" i="1" s="1"/>
  <c r="K19" i="1"/>
  <c r="O19" i="1" s="1"/>
  <c r="K18" i="1"/>
  <c r="O18" i="1" s="1"/>
  <c r="K17" i="1"/>
  <c r="O17" i="1" s="1"/>
  <c r="I10" i="1" l="1"/>
  <c r="I9" i="1"/>
  <c r="I12" i="1" l="1"/>
  <c r="J10" i="1" s="1"/>
  <c r="J7" i="1" l="1"/>
  <c r="J6" i="1"/>
  <c r="J12" i="1" s="1"/>
  <c r="J11" i="1"/>
  <c r="J8" i="1"/>
  <c r="J9" i="1"/>
</calcChain>
</file>

<file path=xl/sharedStrings.xml><?xml version="1.0" encoding="utf-8"?>
<sst xmlns="http://schemas.openxmlformats.org/spreadsheetml/2006/main" count="140" uniqueCount="27">
  <si>
    <t>PERSONA</t>
  </si>
  <si>
    <t>ATTIVITÀ</t>
  </si>
  <si>
    <t>TEMPO (min)</t>
  </si>
  <si>
    <t>DATA</t>
  </si>
  <si>
    <t>Giovanni</t>
  </si>
  <si>
    <t>Interno</t>
  </si>
  <si>
    <t>Luca</t>
  </si>
  <si>
    <t>Hristina</t>
  </si>
  <si>
    <t>Viktorija</t>
  </si>
  <si>
    <t>Manuale</t>
  </si>
  <si>
    <t>Sviluppo</t>
  </si>
  <si>
    <t>Testing</t>
  </si>
  <si>
    <t>Attività</t>
  </si>
  <si>
    <t>Minuti di lavoro per attività</t>
  </si>
  <si>
    <t>Persona</t>
  </si>
  <si>
    <t>Attività per persona (minuti)</t>
  </si>
  <si>
    <t>Totale</t>
  </si>
  <si>
    <t>Percentuale</t>
  </si>
  <si>
    <t>Totale minuti</t>
  </si>
  <si>
    <t>Ispezione Codice</t>
  </si>
  <si>
    <t>Ispezione codice</t>
  </si>
  <si>
    <t>Doc. Processo</t>
  </si>
  <si>
    <t>Doc. Progetto</t>
  </si>
  <si>
    <t>Documenti di progetto</t>
  </si>
  <si>
    <t>Documenti di processo</t>
  </si>
  <si>
    <t>Vecchia convenzione: i verbali esterni sono Documenti di progetto, quelli interni di processo</t>
  </si>
  <si>
    <t>Le categorie sono: Ispezione Codice, Documenti di progetto, Documenti di processo, Manuale, Sviluppo,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</si>
</sst>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m/d/yy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2" borderId="0" xfId="2" applyNumberFormat="1" applyFont="1" applyFill="1" applyAlignment="1">
      <alignment horizontal="right"/>
    </xf>
    <xf numFmtId="43" fontId="0" fillId="2" borderId="0" xfId="1" applyFont="1" applyFill="1" applyAlignment="1">
      <alignment horizontal="right"/>
    </xf>
    <xf numFmtId="0" fontId="0" fillId="2" borderId="0" xfId="1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0" fontId="5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2"/>
  <sheetViews>
    <sheetView tabSelected="1" topLeftCell="A58" zoomScale="85" zoomScaleNormal="85" workbookViewId="0">
      <selection activeCell="B10" sqref="B10"/>
    </sheetView>
  </sheetViews>
  <sheetFormatPr defaultRowHeight="14.4" x14ac:dyDescent="0.3"/>
  <cols>
    <col min="1" max="1" width="15.5546875" customWidth="1"/>
    <col min="2" max="2" width="23.44140625" customWidth="1"/>
    <col min="3" max="3" width="15.5546875" customWidth="1"/>
    <col min="4" max="4" width="10.88671875" customWidth="1"/>
    <col min="5" max="7" width="8.6640625" customWidth="1"/>
    <col min="8" max="8" width="23.5546875" customWidth="1"/>
    <col min="9" max="11" width="17.33203125" customWidth="1"/>
    <col min="12" max="14" width="17.44140625" customWidth="1"/>
    <col min="15" max="1025" width="8.6640625" customWidth="1"/>
  </cols>
  <sheetData>
    <row r="1" spans="1:15" x14ac:dyDescent="0.3">
      <c r="A1" s="1" t="s">
        <v>26</v>
      </c>
    </row>
    <row r="2" spans="1:15" x14ac:dyDescent="0.3">
      <c r="A2" s="21" t="s">
        <v>25</v>
      </c>
      <c r="B2" s="1"/>
      <c r="C2" s="1"/>
    </row>
    <row r="3" spans="1:15" x14ac:dyDescent="0.3">
      <c r="A3" s="22" t="s">
        <v>0</v>
      </c>
      <c r="B3" s="22" t="s">
        <v>1</v>
      </c>
      <c r="C3" s="22" t="s">
        <v>2</v>
      </c>
      <c r="D3" s="22" t="s">
        <v>3</v>
      </c>
      <c r="H3" s="4"/>
    </row>
    <row r="4" spans="1:15" x14ac:dyDescent="0.3">
      <c r="A4" s="23" t="s">
        <v>4</v>
      </c>
      <c r="B4" s="23" t="s">
        <v>23</v>
      </c>
      <c r="C4" s="23">
        <v>98</v>
      </c>
      <c r="D4" s="24">
        <v>43484</v>
      </c>
      <c r="H4" s="6" t="s">
        <v>13</v>
      </c>
      <c r="I4" s="3"/>
      <c r="J4" s="3"/>
    </row>
    <row r="5" spans="1:15" x14ac:dyDescent="0.3">
      <c r="A5" s="23" t="s">
        <v>4</v>
      </c>
      <c r="B5" s="23" t="s">
        <v>23</v>
      </c>
      <c r="C5" s="23">
        <v>149</v>
      </c>
      <c r="D5" s="24">
        <v>43493</v>
      </c>
      <c r="H5" s="5" t="s">
        <v>12</v>
      </c>
      <c r="I5" s="12" t="s">
        <v>18</v>
      </c>
      <c r="J5" s="12" t="s">
        <v>17</v>
      </c>
    </row>
    <row r="6" spans="1:15" x14ac:dyDescent="0.3">
      <c r="A6" s="23" t="s">
        <v>4</v>
      </c>
      <c r="B6" s="23" t="s">
        <v>24</v>
      </c>
      <c r="C6" s="23">
        <v>135</v>
      </c>
      <c r="D6" s="24">
        <v>43494</v>
      </c>
      <c r="H6" s="3" t="s">
        <v>20</v>
      </c>
      <c r="I6" s="13">
        <f>SUMIF(B4:B57,"Ispezione codice",C4:C57)</f>
        <v>0</v>
      </c>
      <c r="J6" s="17">
        <f>(I6/I12)*100</f>
        <v>0</v>
      </c>
    </row>
    <row r="7" spans="1:15" x14ac:dyDescent="0.3">
      <c r="A7" s="23" t="s">
        <v>4</v>
      </c>
      <c r="B7" s="23" t="s">
        <v>23</v>
      </c>
      <c r="C7" s="23">
        <v>53</v>
      </c>
      <c r="D7" s="24">
        <v>43494</v>
      </c>
      <c r="H7" s="3" t="s">
        <v>23</v>
      </c>
      <c r="I7" s="13">
        <f>SUMIF(B4:B57,"Documenti di progetto",C4:C57)</f>
        <v>1238</v>
      </c>
      <c r="J7" s="18">
        <f>(I7/I12)*100</f>
        <v>24.819566960705693</v>
      </c>
    </row>
    <row r="8" spans="1:15" x14ac:dyDescent="0.3">
      <c r="A8" s="23" t="s">
        <v>4</v>
      </c>
      <c r="B8" s="23" t="s">
        <v>23</v>
      </c>
      <c r="C8" s="23">
        <v>87</v>
      </c>
      <c r="D8" s="24">
        <v>43495</v>
      </c>
      <c r="H8" s="3" t="s">
        <v>24</v>
      </c>
      <c r="I8" s="13">
        <f>SUMIF(B4:B57,"Documenti di processo",C4:C57)</f>
        <v>1930</v>
      </c>
      <c r="J8" s="18">
        <f>(I8/I12)*100</f>
        <v>38.692862870890139</v>
      </c>
    </row>
    <row r="9" spans="1:15" x14ac:dyDescent="0.3">
      <c r="A9" s="23" t="s">
        <v>4</v>
      </c>
      <c r="B9" s="23" t="s">
        <v>24</v>
      </c>
      <c r="C9" s="23">
        <v>74</v>
      </c>
      <c r="D9" s="24">
        <v>43495</v>
      </c>
      <c r="H9" s="3" t="s">
        <v>9</v>
      </c>
      <c r="I9" s="13">
        <f>SUMIF(B4:B57,"Manuale",C4:C57)</f>
        <v>174</v>
      </c>
      <c r="J9" s="18">
        <f>(I9/I12)*100</f>
        <v>3.4883720930232558</v>
      </c>
    </row>
    <row r="10" spans="1:15" x14ac:dyDescent="0.3">
      <c r="A10" s="23" t="s">
        <v>4</v>
      </c>
      <c r="B10" s="23" t="s">
        <v>24</v>
      </c>
      <c r="C10" s="23">
        <v>32</v>
      </c>
      <c r="D10" s="24">
        <v>43499</v>
      </c>
      <c r="H10" s="3" t="s">
        <v>10</v>
      </c>
      <c r="I10" s="13">
        <f>SUMIF(B4:B57,"Sviluppo",C4:C57)</f>
        <v>1646</v>
      </c>
      <c r="J10" s="18">
        <f>(I10/I12)*100</f>
        <v>32.999198075380917</v>
      </c>
    </row>
    <row r="11" spans="1:15" x14ac:dyDescent="0.3">
      <c r="A11" s="23" t="s">
        <v>4</v>
      </c>
      <c r="B11" s="23" t="s">
        <v>9</v>
      </c>
      <c r="C11" s="23">
        <v>127</v>
      </c>
      <c r="D11" s="24">
        <v>43505</v>
      </c>
      <c r="H11" s="3" t="s">
        <v>11</v>
      </c>
      <c r="I11" s="13">
        <f>SUMIF(B4:B57,"Testing",C4:C57)</f>
        <v>0</v>
      </c>
      <c r="J11" s="19">
        <f>(I11/I12)*100</f>
        <v>0</v>
      </c>
    </row>
    <row r="12" spans="1:15" x14ac:dyDescent="0.3">
      <c r="A12" s="23" t="s">
        <v>4</v>
      </c>
      <c r="B12" s="23" t="s">
        <v>24</v>
      </c>
      <c r="C12" s="23">
        <v>24</v>
      </c>
      <c r="D12" s="24">
        <v>43509</v>
      </c>
      <c r="H12" s="5" t="s">
        <v>16</v>
      </c>
      <c r="I12" s="13">
        <f>SUM(I5:I10)</f>
        <v>4988</v>
      </c>
      <c r="J12" s="20">
        <f>SUM(J5:J10)</f>
        <v>100</v>
      </c>
    </row>
    <row r="13" spans="1:15" x14ac:dyDescent="0.3">
      <c r="A13" s="23" t="s">
        <v>6</v>
      </c>
      <c r="B13" s="23" t="s">
        <v>24</v>
      </c>
      <c r="C13" s="23">
        <v>195</v>
      </c>
      <c r="D13" s="24">
        <v>43521</v>
      </c>
      <c r="H13" s="15"/>
      <c r="I13" s="16"/>
      <c r="J13" s="16"/>
    </row>
    <row r="14" spans="1:15" x14ac:dyDescent="0.3">
      <c r="A14" s="23" t="s">
        <v>6</v>
      </c>
      <c r="B14" s="23" t="s">
        <v>24</v>
      </c>
      <c r="C14" s="23">
        <v>105</v>
      </c>
      <c r="D14" s="24">
        <v>43523</v>
      </c>
    </row>
    <row r="15" spans="1:15" x14ac:dyDescent="0.3">
      <c r="A15" s="23" t="s">
        <v>7</v>
      </c>
      <c r="B15" s="23" t="s">
        <v>5</v>
      </c>
      <c r="C15" s="23">
        <v>30</v>
      </c>
      <c r="D15" s="24">
        <v>43519</v>
      </c>
      <c r="H15" s="9" t="s">
        <v>15</v>
      </c>
      <c r="I15" s="7"/>
      <c r="J15" s="7"/>
      <c r="K15" s="7"/>
      <c r="L15" s="7"/>
      <c r="M15" s="7"/>
      <c r="N15" s="14"/>
      <c r="O15" s="14"/>
    </row>
    <row r="16" spans="1:15" x14ac:dyDescent="0.3">
      <c r="A16" s="23" t="s">
        <v>7</v>
      </c>
      <c r="B16" s="23" t="s">
        <v>10</v>
      </c>
      <c r="C16" s="23">
        <v>100</v>
      </c>
      <c r="D16" s="24">
        <v>43520</v>
      </c>
      <c r="H16" s="10" t="s">
        <v>14</v>
      </c>
      <c r="I16" s="8" t="s">
        <v>22</v>
      </c>
      <c r="J16" s="8" t="s">
        <v>21</v>
      </c>
      <c r="K16" s="8" t="s">
        <v>9</v>
      </c>
      <c r="L16" s="8" t="s">
        <v>10</v>
      </c>
      <c r="M16" s="8" t="s">
        <v>11</v>
      </c>
      <c r="N16" s="8" t="s">
        <v>19</v>
      </c>
      <c r="O16" s="8" t="s">
        <v>16</v>
      </c>
    </row>
    <row r="17" spans="1:15" x14ac:dyDescent="0.3">
      <c r="A17" s="23" t="s">
        <v>7</v>
      </c>
      <c r="B17" s="23" t="s">
        <v>10</v>
      </c>
      <c r="C17" s="23">
        <v>125</v>
      </c>
      <c r="D17" s="24">
        <v>43522</v>
      </c>
      <c r="H17" s="11" t="s">
        <v>4</v>
      </c>
      <c r="I17" s="7">
        <f>SUMIFS(C4:C58,B4:B58,"Documenti di progetto",A4:A58,"Giovanni")</f>
        <v>653</v>
      </c>
      <c r="J17" s="7">
        <f>SUMIFS(C4:C58,B4:B58,"Documenti di processo",A4:A58,"Giovanni")</f>
        <v>796</v>
      </c>
      <c r="K17" s="7">
        <f>SUMIFS(C4:C58,B4:B58,"Manuale",A4:A58,"Giovanni")</f>
        <v>174</v>
      </c>
      <c r="L17" s="7">
        <f>SUMIFS(C4:C58,B4:B58,"Sviluppo",A4:A58,"Giovanni")</f>
        <v>0</v>
      </c>
      <c r="M17" s="7">
        <f>SUMIFS(C4:C58,B4:B58,"Testing",A4:A58,"Giovanni")</f>
        <v>0</v>
      </c>
      <c r="N17" s="7">
        <f>SUMIFS(C4:C58,B4:B58,"Ispezione codice",A4:A58,"Giovanni")</f>
        <v>0</v>
      </c>
      <c r="O17" s="7">
        <f>SUM(I17:M17)</f>
        <v>1623</v>
      </c>
    </row>
    <row r="18" spans="1:15" x14ac:dyDescent="0.3">
      <c r="A18" s="23" t="s">
        <v>7</v>
      </c>
      <c r="B18" s="23" t="s">
        <v>10</v>
      </c>
      <c r="C18" s="23">
        <v>170</v>
      </c>
      <c r="D18" s="24">
        <v>43523</v>
      </c>
      <c r="H18" s="11" t="s">
        <v>7</v>
      </c>
      <c r="I18" s="7">
        <f>SUMIFS(C4:C58,B4:B58,"Documenti di progetto",A4:A58,"Hristina")</f>
        <v>0</v>
      </c>
      <c r="J18" s="7">
        <f>SUMIFS(C4:C58,B4:B58,"Documenti di processo",A4:A58,"Hristina")</f>
        <v>252</v>
      </c>
      <c r="K18" s="7">
        <f>SUMIFS(C4:C58,B4:B58,"Manuale",A4:A58,"Hristina")</f>
        <v>0</v>
      </c>
      <c r="L18" s="7">
        <f>SUMIFS(C4:C58,B4:B58,"Sviluppo",A4:A58,"Hristina")</f>
        <v>892</v>
      </c>
      <c r="M18" s="7">
        <f>SUMIFS(C4:C58,B4:B58,"Testing",A4:A58,"Hristina")</f>
        <v>0</v>
      </c>
      <c r="N18" s="7">
        <f>SUMIFS(C4:C58,B4:B58,"Ispezione codice",A4:A58,"Hristina")</f>
        <v>0</v>
      </c>
      <c r="O18" s="7">
        <f>SUM(I18:M18)</f>
        <v>1144</v>
      </c>
    </row>
    <row r="19" spans="1:15" x14ac:dyDescent="0.3">
      <c r="A19" s="23" t="s">
        <v>7</v>
      </c>
      <c r="B19" s="23" t="s">
        <v>10</v>
      </c>
      <c r="C19" s="23">
        <v>65</v>
      </c>
      <c r="D19" s="24">
        <v>43524</v>
      </c>
      <c r="H19" s="11" t="s">
        <v>6</v>
      </c>
      <c r="I19" s="7">
        <f>SUMIFS(C4:C58,B4:B58,"Documenti di progetto",A4:A58,"Luca")</f>
        <v>585</v>
      </c>
      <c r="J19" s="7">
        <f>SUMIFS(C4:C58,B4:B58,"Documenti di processo",A4:A58,"Luca")</f>
        <v>852</v>
      </c>
      <c r="K19" s="7">
        <f>SUMIFS(C4:C58,B4:B58,"Manuale",A4:A58,"Luca")</f>
        <v>0</v>
      </c>
      <c r="L19" s="7">
        <f>SUMIFS(C4:C58,B4:B58,"Sviluppo",A4:A58,"Luca")</f>
        <v>0</v>
      </c>
      <c r="M19" s="7">
        <f>SUMIFS(C4:C58,B4:B58,"Testing",A4:A58,"Luca")</f>
        <v>0</v>
      </c>
      <c r="N19" s="7">
        <f>SUMIFS(C4:C58,B4:B58,"Ispezione codice",A4:A58,"Luca")</f>
        <v>0</v>
      </c>
      <c r="O19" s="7">
        <f>SUM(I19:M19)</f>
        <v>1437</v>
      </c>
    </row>
    <row r="20" spans="1:15" x14ac:dyDescent="0.3">
      <c r="A20" s="23" t="s">
        <v>8</v>
      </c>
      <c r="B20" s="23" t="s">
        <v>5</v>
      </c>
      <c r="C20" s="23">
        <v>60</v>
      </c>
      <c r="D20" s="24">
        <v>43487</v>
      </c>
      <c r="H20" s="11" t="s">
        <v>8</v>
      </c>
      <c r="I20" s="7">
        <f>SUMIFS(C4:C58,B4:B58,"Documenti di progetto",A4:A58,"Viktorija")</f>
        <v>0</v>
      </c>
      <c r="J20" s="7">
        <f>SUMIFS(C4:C58,B4:B58,"Documenti di processo",A4:A58,"Viktorija")</f>
        <v>60</v>
      </c>
      <c r="K20" s="7">
        <f>SUMIFS(C4:C58,B4:B58,"Manuale",A4:A58,"Viktorija")</f>
        <v>0</v>
      </c>
      <c r="L20" s="7">
        <f>SUMIFS(C4:C58,B4:B58,"Sviluppo",A4:A58,"Viktorija")</f>
        <v>754</v>
      </c>
      <c r="M20" s="7">
        <f>SUMIFS(C4:C58,B4:B58,"Testing",A4:A58,"Viktorija")</f>
        <v>0</v>
      </c>
      <c r="N20" s="7">
        <f>SUMIFS(C4:C58,B4:B58,"Ispezione codice",A4:A58,"Viktorija")</f>
        <v>0</v>
      </c>
      <c r="O20" s="7">
        <f>SUM(I20:M20)</f>
        <v>814</v>
      </c>
    </row>
    <row r="21" spans="1:15" x14ac:dyDescent="0.3">
      <c r="A21" s="23" t="s">
        <v>8</v>
      </c>
      <c r="B21" s="23" t="s">
        <v>10</v>
      </c>
      <c r="C21" s="23">
        <v>103</v>
      </c>
      <c r="D21" s="24">
        <v>43506</v>
      </c>
    </row>
    <row r="22" spans="1:15" x14ac:dyDescent="0.3">
      <c r="A22" s="23" t="s">
        <v>8</v>
      </c>
      <c r="B22" s="23" t="s">
        <v>10</v>
      </c>
      <c r="C22" s="23">
        <v>100</v>
      </c>
      <c r="D22" s="24">
        <v>43520</v>
      </c>
    </row>
    <row r="23" spans="1:15" x14ac:dyDescent="0.3">
      <c r="A23" s="23" t="s">
        <v>8</v>
      </c>
      <c r="B23" s="23" t="s">
        <v>10</v>
      </c>
      <c r="C23" s="23">
        <v>170</v>
      </c>
      <c r="D23" s="24">
        <v>43523</v>
      </c>
    </row>
    <row r="24" spans="1:15" x14ac:dyDescent="0.3">
      <c r="A24" s="23" t="s">
        <v>8</v>
      </c>
      <c r="B24" s="23" t="s">
        <v>10</v>
      </c>
      <c r="C24" s="23">
        <v>45</v>
      </c>
      <c r="D24" s="24">
        <v>43524</v>
      </c>
    </row>
    <row r="25" spans="1:15" x14ac:dyDescent="0.3">
      <c r="A25" s="23" t="s">
        <v>8</v>
      </c>
      <c r="B25" s="23" t="s">
        <v>10</v>
      </c>
      <c r="C25" s="23">
        <v>25</v>
      </c>
      <c r="D25" s="24">
        <v>43530</v>
      </c>
    </row>
    <row r="26" spans="1:15" x14ac:dyDescent="0.3">
      <c r="A26" s="23" t="s">
        <v>6</v>
      </c>
      <c r="B26" s="23" t="s">
        <v>23</v>
      </c>
      <c r="C26" s="23">
        <v>15</v>
      </c>
      <c r="D26" s="24">
        <v>43532</v>
      </c>
    </row>
    <row r="27" spans="1:15" x14ac:dyDescent="0.3">
      <c r="A27" s="23" t="s">
        <v>4</v>
      </c>
      <c r="B27" s="23" t="s">
        <v>9</v>
      </c>
      <c r="C27" s="23">
        <v>47</v>
      </c>
      <c r="D27" s="24">
        <v>43532</v>
      </c>
    </row>
    <row r="28" spans="1:15" x14ac:dyDescent="0.3">
      <c r="A28" s="23" t="s">
        <v>7</v>
      </c>
      <c r="B28" s="23" t="s">
        <v>5</v>
      </c>
      <c r="C28" s="23">
        <v>15</v>
      </c>
      <c r="D28" s="24">
        <v>43532</v>
      </c>
    </row>
    <row r="29" spans="1:15" x14ac:dyDescent="0.3">
      <c r="A29" s="23" t="s">
        <v>7</v>
      </c>
      <c r="B29" s="23" t="s">
        <v>10</v>
      </c>
      <c r="C29" s="23">
        <v>55</v>
      </c>
      <c r="D29" s="24">
        <v>43531</v>
      </c>
    </row>
    <row r="30" spans="1:15" x14ac:dyDescent="0.3">
      <c r="A30" s="23" t="s">
        <v>7</v>
      </c>
      <c r="B30" s="23" t="s">
        <v>10</v>
      </c>
      <c r="C30" s="23">
        <v>68</v>
      </c>
      <c r="D30" s="24">
        <v>43532</v>
      </c>
    </row>
    <row r="31" spans="1:15" x14ac:dyDescent="0.3">
      <c r="A31" s="23" t="s">
        <v>7</v>
      </c>
      <c r="B31" s="23" t="s">
        <v>10</v>
      </c>
      <c r="C31" s="23">
        <v>129</v>
      </c>
      <c r="D31" s="24">
        <v>43533</v>
      </c>
    </row>
    <row r="32" spans="1:15" x14ac:dyDescent="0.3">
      <c r="A32" s="23" t="s">
        <v>7</v>
      </c>
      <c r="B32" s="23" t="s">
        <v>10</v>
      </c>
      <c r="C32" s="23">
        <v>95</v>
      </c>
      <c r="D32" s="24">
        <v>43534</v>
      </c>
    </row>
    <row r="33" spans="1:4" x14ac:dyDescent="0.3">
      <c r="A33" s="23" t="s">
        <v>4</v>
      </c>
      <c r="B33" s="23" t="s">
        <v>23</v>
      </c>
      <c r="C33" s="23">
        <v>74</v>
      </c>
      <c r="D33" s="24">
        <v>43546</v>
      </c>
    </row>
    <row r="34" spans="1:4" x14ac:dyDescent="0.3">
      <c r="A34" s="23" t="s">
        <v>4</v>
      </c>
      <c r="B34" s="23" t="s">
        <v>24</v>
      </c>
      <c r="C34" s="23">
        <v>52</v>
      </c>
      <c r="D34" s="24">
        <v>43546</v>
      </c>
    </row>
    <row r="35" spans="1:4" x14ac:dyDescent="0.3">
      <c r="A35" s="23" t="s">
        <v>8</v>
      </c>
      <c r="B35" s="23" t="s">
        <v>10</v>
      </c>
      <c r="C35" s="23">
        <v>196</v>
      </c>
      <c r="D35" s="24">
        <v>43376</v>
      </c>
    </row>
    <row r="36" spans="1:4" x14ac:dyDescent="0.3">
      <c r="A36" s="23" t="s">
        <v>8</v>
      </c>
      <c r="B36" s="23" t="s">
        <v>10</v>
      </c>
      <c r="C36" s="23">
        <v>115</v>
      </c>
      <c r="D36" s="24">
        <v>43407</v>
      </c>
    </row>
    <row r="37" spans="1:4" x14ac:dyDescent="0.3">
      <c r="A37" s="23" t="s">
        <v>7</v>
      </c>
      <c r="B37" s="23" t="s">
        <v>24</v>
      </c>
      <c r="C37" s="23">
        <v>10</v>
      </c>
      <c r="D37" s="24">
        <v>43546</v>
      </c>
    </row>
    <row r="38" spans="1:4" x14ac:dyDescent="0.3">
      <c r="A38" s="23" t="s">
        <v>6</v>
      </c>
      <c r="B38" s="23" t="s">
        <v>24</v>
      </c>
      <c r="C38" s="23">
        <v>60</v>
      </c>
      <c r="D38" s="24">
        <v>43553</v>
      </c>
    </row>
    <row r="39" spans="1:4" x14ac:dyDescent="0.3">
      <c r="A39" s="23" t="s">
        <v>7</v>
      </c>
      <c r="B39" s="23" t="s">
        <v>24</v>
      </c>
      <c r="C39" s="23">
        <v>60</v>
      </c>
      <c r="D39" s="24">
        <v>43553</v>
      </c>
    </row>
    <row r="40" spans="1:4" x14ac:dyDescent="0.3">
      <c r="A40" s="23" t="s">
        <v>8</v>
      </c>
      <c r="B40" s="23" t="s">
        <v>24</v>
      </c>
      <c r="C40" s="23">
        <v>60</v>
      </c>
      <c r="D40" s="24">
        <v>43553</v>
      </c>
    </row>
    <row r="41" spans="1:4" x14ac:dyDescent="0.3">
      <c r="A41" s="23" t="s">
        <v>6</v>
      </c>
      <c r="B41" s="23" t="s">
        <v>23</v>
      </c>
      <c r="C41" s="23">
        <v>60</v>
      </c>
      <c r="D41" s="24">
        <v>43481</v>
      </c>
    </row>
    <row r="42" spans="1:4" x14ac:dyDescent="0.3">
      <c r="A42" s="23" t="s">
        <v>6</v>
      </c>
      <c r="B42" s="23" t="s">
        <v>23</v>
      </c>
      <c r="C42" s="23">
        <v>150</v>
      </c>
      <c r="D42" s="24">
        <v>43442</v>
      </c>
    </row>
    <row r="43" spans="1:4" x14ac:dyDescent="0.3">
      <c r="A43" s="23" t="s">
        <v>6</v>
      </c>
      <c r="B43" s="23" t="s">
        <v>23</v>
      </c>
      <c r="C43" s="23">
        <v>180</v>
      </c>
      <c r="D43" s="24">
        <v>43448</v>
      </c>
    </row>
    <row r="44" spans="1:4" x14ac:dyDescent="0.3">
      <c r="A44" s="23" t="s">
        <v>6</v>
      </c>
      <c r="B44" s="23" t="s">
        <v>23</v>
      </c>
      <c r="C44" s="23">
        <v>180</v>
      </c>
      <c r="D44" s="24">
        <v>43468</v>
      </c>
    </row>
    <row r="45" spans="1:4" x14ac:dyDescent="0.3">
      <c r="A45" s="23" t="s">
        <v>6</v>
      </c>
      <c r="B45" s="23" t="s">
        <v>24</v>
      </c>
      <c r="C45" s="23">
        <v>120</v>
      </c>
      <c r="D45" s="24">
        <v>43478</v>
      </c>
    </row>
    <row r="46" spans="1:4" x14ac:dyDescent="0.3">
      <c r="A46" s="23" t="s">
        <v>4</v>
      </c>
      <c r="B46" s="23" t="s">
        <v>24</v>
      </c>
      <c r="C46" s="23">
        <v>300</v>
      </c>
      <c r="D46" s="24">
        <v>43449</v>
      </c>
    </row>
    <row r="47" spans="1:4" x14ac:dyDescent="0.3">
      <c r="A47" s="23" t="s">
        <v>4</v>
      </c>
      <c r="B47" s="23" t="s">
        <v>23</v>
      </c>
      <c r="C47" s="23">
        <v>150</v>
      </c>
      <c r="D47" s="24">
        <v>43450</v>
      </c>
    </row>
    <row r="48" spans="1:4" x14ac:dyDescent="0.3">
      <c r="A48" s="23" t="s">
        <v>6</v>
      </c>
      <c r="B48" s="23" t="s">
        <v>24</v>
      </c>
      <c r="C48" s="23">
        <v>82</v>
      </c>
      <c r="D48" s="24">
        <v>43558</v>
      </c>
    </row>
    <row r="49" spans="1:4" x14ac:dyDescent="0.3">
      <c r="A49" s="23" t="s">
        <v>7</v>
      </c>
      <c r="B49" s="23" t="s">
        <v>24</v>
      </c>
      <c r="C49" s="23">
        <v>82</v>
      </c>
      <c r="D49" s="24">
        <v>43558</v>
      </c>
    </row>
    <row r="50" spans="1:4" x14ac:dyDescent="0.3">
      <c r="A50" s="23" t="s">
        <v>4</v>
      </c>
      <c r="B50" s="23" t="s">
        <v>24</v>
      </c>
      <c r="C50" s="23">
        <v>82</v>
      </c>
      <c r="D50" s="24">
        <v>43558</v>
      </c>
    </row>
    <row r="51" spans="1:4" x14ac:dyDescent="0.3">
      <c r="A51" s="23" t="s">
        <v>7</v>
      </c>
      <c r="B51" s="23" t="s">
        <v>10</v>
      </c>
      <c r="C51" s="23">
        <v>85</v>
      </c>
      <c r="D51" s="25">
        <v>43559</v>
      </c>
    </row>
    <row r="52" spans="1:4" x14ac:dyDescent="0.3">
      <c r="A52" s="23" t="s">
        <v>6</v>
      </c>
      <c r="B52" s="23" t="s">
        <v>24</v>
      </c>
      <c r="C52" s="23">
        <v>70</v>
      </c>
      <c r="D52" s="24">
        <v>43571</v>
      </c>
    </row>
    <row r="53" spans="1:4" x14ac:dyDescent="0.3">
      <c r="A53" s="23" t="s">
        <v>7</v>
      </c>
      <c r="B53" s="23" t="s">
        <v>24</v>
      </c>
      <c r="C53" s="23">
        <v>70</v>
      </c>
      <c r="D53" s="24">
        <v>43571</v>
      </c>
    </row>
    <row r="54" spans="1:4" x14ac:dyDescent="0.3">
      <c r="A54" s="23" t="s">
        <v>6</v>
      </c>
      <c r="B54" s="23" t="s">
        <v>24</v>
      </c>
      <c r="C54" s="23">
        <v>120</v>
      </c>
      <c r="D54" s="24">
        <v>43572</v>
      </c>
    </row>
    <row r="55" spans="1:4" x14ac:dyDescent="0.3">
      <c r="A55" s="23" t="s">
        <v>6</v>
      </c>
      <c r="B55" s="23" t="s">
        <v>24</v>
      </c>
      <c r="C55" s="23">
        <v>100</v>
      </c>
      <c r="D55" s="24">
        <v>43574</v>
      </c>
    </row>
    <row r="56" spans="1:4" x14ac:dyDescent="0.3">
      <c r="A56" s="23" t="s">
        <v>4</v>
      </c>
      <c r="B56" s="23" t="s">
        <v>23</v>
      </c>
      <c r="C56" s="23">
        <v>42</v>
      </c>
      <c r="D56" s="24">
        <v>43577</v>
      </c>
    </row>
    <row r="57" spans="1:4" x14ac:dyDescent="0.3">
      <c r="A57" s="23" t="s">
        <v>4</v>
      </c>
      <c r="B57" s="23" t="s">
        <v>24</v>
      </c>
      <c r="C57" s="23">
        <v>97</v>
      </c>
      <c r="D57" s="24">
        <v>43578</v>
      </c>
    </row>
    <row r="58" spans="1:4" x14ac:dyDescent="0.3">
      <c r="A58" s="23" t="s">
        <v>7</v>
      </c>
      <c r="B58" s="23" t="s">
        <v>24</v>
      </c>
      <c r="C58" s="23">
        <v>30</v>
      </c>
      <c r="D58" s="25">
        <v>43578</v>
      </c>
    </row>
    <row r="59" spans="1:4" x14ac:dyDescent="0.3">
      <c r="A59" s="23"/>
      <c r="B59" s="23"/>
      <c r="C59" s="23"/>
      <c r="D59" s="24"/>
    </row>
    <row r="60" spans="1:4" x14ac:dyDescent="0.3">
      <c r="A60" s="23"/>
      <c r="B60" s="23"/>
      <c r="C60" s="23"/>
      <c r="D60" s="24"/>
    </row>
    <row r="61" spans="1:4" x14ac:dyDescent="0.3">
      <c r="A61" s="23"/>
      <c r="B61" s="23"/>
      <c r="C61" s="23"/>
      <c r="D61" s="24"/>
    </row>
    <row r="62" spans="1:4" x14ac:dyDescent="0.3">
      <c r="A62" s="23"/>
      <c r="B62" s="23"/>
      <c r="C62" s="23"/>
      <c r="D62" s="24"/>
    </row>
    <row r="63" spans="1:4" x14ac:dyDescent="0.3">
      <c r="A63" s="23"/>
      <c r="B63" s="23"/>
      <c r="C63" s="23"/>
      <c r="D63" s="24"/>
    </row>
    <row r="64" spans="1:4" x14ac:dyDescent="0.3">
      <c r="A64" s="23"/>
      <c r="B64" s="23"/>
      <c r="C64" s="23"/>
      <c r="D64" s="24"/>
    </row>
    <row r="65" spans="1:4" x14ac:dyDescent="0.3">
      <c r="A65" s="23"/>
      <c r="B65" s="23"/>
      <c r="C65" s="23"/>
      <c r="D65" s="24"/>
    </row>
    <row r="66" spans="1:4" x14ac:dyDescent="0.3">
      <c r="A66" s="23"/>
      <c r="B66" s="23"/>
      <c r="C66" s="23"/>
      <c r="D66" s="24"/>
    </row>
    <row r="67" spans="1:4" x14ac:dyDescent="0.3">
      <c r="A67" s="23"/>
      <c r="B67" s="23"/>
      <c r="C67" s="23"/>
      <c r="D67" s="24"/>
    </row>
    <row r="68" spans="1:4" x14ac:dyDescent="0.3">
      <c r="A68" s="23"/>
      <c r="B68" s="23"/>
      <c r="C68" s="23"/>
      <c r="D68" s="24"/>
    </row>
    <row r="69" spans="1:4" x14ac:dyDescent="0.3">
      <c r="A69" s="23"/>
      <c r="B69" s="23"/>
      <c r="C69" s="23"/>
      <c r="D69" s="24"/>
    </row>
    <row r="70" spans="1:4" x14ac:dyDescent="0.3">
      <c r="A70" s="23"/>
      <c r="B70" s="23"/>
      <c r="C70" s="23"/>
      <c r="D70" s="24"/>
    </row>
    <row r="71" spans="1:4" x14ac:dyDescent="0.3">
      <c r="A71" s="23"/>
      <c r="B71" s="23"/>
      <c r="C71" s="23"/>
      <c r="D71" s="24"/>
    </row>
    <row r="72" spans="1:4" x14ac:dyDescent="0.3">
      <c r="A72" s="23"/>
      <c r="B72" s="23"/>
      <c r="C72" s="23"/>
      <c r="D72" s="24"/>
    </row>
    <row r="73" spans="1:4" x14ac:dyDescent="0.3">
      <c r="A73" s="23"/>
      <c r="B73" s="23"/>
      <c r="C73" s="23"/>
      <c r="D73" s="24"/>
    </row>
    <row r="74" spans="1:4" x14ac:dyDescent="0.3">
      <c r="A74" s="23"/>
      <c r="B74" s="23"/>
      <c r="C74" s="23"/>
      <c r="D74" s="24"/>
    </row>
    <row r="75" spans="1:4" x14ac:dyDescent="0.3">
      <c r="A75" s="23"/>
      <c r="B75" s="23"/>
      <c r="C75" s="23"/>
      <c r="D75" s="24"/>
    </row>
    <row r="76" spans="1:4" x14ac:dyDescent="0.3">
      <c r="A76" s="23"/>
      <c r="B76" s="23"/>
      <c r="C76" s="23"/>
      <c r="D76" s="24"/>
    </row>
    <row r="77" spans="1:4" x14ac:dyDescent="0.3">
      <c r="A77" s="23"/>
      <c r="B77" s="23"/>
      <c r="C77" s="23"/>
      <c r="D77" s="24"/>
    </row>
    <row r="78" spans="1:4" x14ac:dyDescent="0.3">
      <c r="A78" s="23"/>
      <c r="B78" s="23"/>
      <c r="C78" s="23"/>
      <c r="D78" s="24"/>
    </row>
    <row r="79" spans="1:4" x14ac:dyDescent="0.3">
      <c r="D79" s="2"/>
    </row>
    <row r="80" spans="1:4" x14ac:dyDescent="0.3">
      <c r="D80" s="2"/>
    </row>
    <row r="81" spans="4:4" x14ac:dyDescent="0.3">
      <c r="D81" s="2"/>
    </row>
    <row r="82" spans="4:4" x14ac:dyDescent="0.3">
      <c r="D82" s="2"/>
    </row>
    <row r="83" spans="4:4" x14ac:dyDescent="0.3">
      <c r="D83" s="2"/>
    </row>
    <row r="84" spans="4:4" x14ac:dyDescent="0.3">
      <c r="D84" s="2"/>
    </row>
    <row r="85" spans="4:4" x14ac:dyDescent="0.3">
      <c r="D85" s="2"/>
    </row>
    <row r="86" spans="4:4" x14ac:dyDescent="0.3">
      <c r="D86" s="2"/>
    </row>
    <row r="87" spans="4:4" x14ac:dyDescent="0.3">
      <c r="D87" s="2"/>
    </row>
    <row r="88" spans="4:4" x14ac:dyDescent="0.3">
      <c r="D88" s="2"/>
    </row>
    <row r="89" spans="4:4" x14ac:dyDescent="0.3">
      <c r="D89" s="2"/>
    </row>
    <row r="90" spans="4:4" x14ac:dyDescent="0.3">
      <c r="D90" s="2"/>
    </row>
    <row r="91" spans="4:4" x14ac:dyDescent="0.3">
      <c r="D91" s="2"/>
    </row>
    <row r="92" spans="4:4" x14ac:dyDescent="0.3">
      <c r="D92" s="2"/>
    </row>
    <row r="93" spans="4:4" x14ac:dyDescent="0.3">
      <c r="D93" s="2"/>
    </row>
    <row r="94" spans="4:4" x14ac:dyDescent="0.3">
      <c r="D94" s="2"/>
    </row>
    <row r="95" spans="4:4" x14ac:dyDescent="0.3">
      <c r="D95" s="2"/>
    </row>
    <row r="96" spans="4:4" x14ac:dyDescent="0.3">
      <c r="D96" s="2"/>
    </row>
    <row r="97" spans="4:4" x14ac:dyDescent="0.3">
      <c r="D97" s="2"/>
    </row>
    <row r="98" spans="4:4" x14ac:dyDescent="0.3">
      <c r="D98" s="2"/>
    </row>
    <row r="99" spans="4:4" x14ac:dyDescent="0.3">
      <c r="D99" s="2"/>
    </row>
    <row r="100" spans="4:4" x14ac:dyDescent="0.3">
      <c r="D100" s="2"/>
    </row>
    <row r="101" spans="4:4" x14ac:dyDescent="0.3">
      <c r="D101" s="2"/>
    </row>
    <row r="102" spans="4:4" x14ac:dyDescent="0.3">
      <c r="D102" s="2"/>
    </row>
    <row r="103" spans="4:4" x14ac:dyDescent="0.3">
      <c r="D103" s="2"/>
    </row>
    <row r="104" spans="4:4" x14ac:dyDescent="0.3">
      <c r="D104" s="2"/>
    </row>
    <row r="105" spans="4:4" x14ac:dyDescent="0.3">
      <c r="D105" s="2"/>
    </row>
    <row r="106" spans="4:4" x14ac:dyDescent="0.3">
      <c r="D106" s="2"/>
    </row>
    <row r="107" spans="4:4" x14ac:dyDescent="0.3">
      <c r="D107" s="2"/>
    </row>
    <row r="108" spans="4:4" x14ac:dyDescent="0.3">
      <c r="D108" s="2"/>
    </row>
    <row r="109" spans="4:4" x14ac:dyDescent="0.3">
      <c r="D109" s="2"/>
    </row>
    <row r="110" spans="4:4" x14ac:dyDescent="0.3">
      <c r="D110" s="2"/>
    </row>
    <row r="111" spans="4:4" x14ac:dyDescent="0.3">
      <c r="D111" s="2"/>
    </row>
    <row r="112" spans="4:4" x14ac:dyDescent="0.3">
      <c r="D112" s="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Giovanni D'Agostino</cp:lastModifiedBy>
  <cp:revision>2</cp:revision>
  <dcterms:created xsi:type="dcterms:W3CDTF">2019-01-18T12:36:10Z</dcterms:created>
  <dcterms:modified xsi:type="dcterms:W3CDTF">2019-04-26T10:44:46Z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