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94744BFD-8F48-4D14-B78B-B3DE40F39EB5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1" l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N21" i="1" l="1"/>
  <c r="K21" i="1"/>
  <c r="O20" i="1"/>
  <c r="N29" i="1" s="1"/>
  <c r="L21" i="1"/>
  <c r="M21" i="1"/>
  <c r="I21" i="1"/>
  <c r="O19" i="1"/>
  <c r="M28" i="1" s="1"/>
  <c r="O18" i="1"/>
  <c r="I27" i="1" s="1"/>
  <c r="J21" i="1"/>
  <c r="I12" i="1"/>
  <c r="J6" i="1" s="1"/>
  <c r="O17" i="1"/>
  <c r="M29" i="1" l="1"/>
  <c r="L29" i="1"/>
  <c r="I29" i="1"/>
  <c r="K29" i="1"/>
  <c r="J29" i="1"/>
  <c r="J28" i="1"/>
  <c r="N27" i="1"/>
  <c r="M27" i="1"/>
  <c r="L28" i="1"/>
  <c r="N28" i="1"/>
  <c r="L27" i="1"/>
  <c r="I28" i="1"/>
  <c r="J27" i="1"/>
  <c r="O21" i="1"/>
  <c r="K28" i="1"/>
  <c r="K27" i="1"/>
  <c r="M26" i="1"/>
  <c r="M30" i="1" s="1"/>
  <c r="L26" i="1"/>
  <c r="L30" i="1" s="1"/>
  <c r="J26" i="1"/>
  <c r="K26" i="1"/>
  <c r="J10" i="1"/>
  <c r="N26" i="1"/>
  <c r="J9" i="1"/>
  <c r="J7" i="1"/>
  <c r="J11" i="1"/>
  <c r="J8" i="1"/>
  <c r="I26" i="1"/>
  <c r="N30" i="1" l="1"/>
  <c r="J12" i="1"/>
  <c r="K30" i="1"/>
  <c r="I30" i="1"/>
  <c r="J30" i="1"/>
  <c r="O29" i="1"/>
  <c r="O27" i="1"/>
  <c r="O28" i="1"/>
  <c r="O26" i="1"/>
</calcChain>
</file>

<file path=xl/sharedStrings.xml><?xml version="1.0" encoding="utf-8"?>
<sst xmlns="http://schemas.openxmlformats.org/spreadsheetml/2006/main" count="289" uniqueCount="29">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</sst>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9" fontId="0" fillId="4" borderId="4" xfId="1" applyFont="1" applyFill="1" applyBorder="1" applyAlignment="1" applyProtection="1">
      <alignment horizontal="center"/>
    </xf>
    <xf numFmtId="0" fontId="1" fillId="4" borderId="3" xfId="0" applyFont="1" applyFill="1" applyBorder="1"/>
    <xf numFmtId="9" fontId="0" fillId="0" borderId="0" xfId="1" applyFont="1" applyBorder="1" applyAlignment="1" applyProtection="1">
      <alignment horizontal="center"/>
    </xf>
    <xf numFmtId="0" fontId="0" fillId="0" borderId="1" xfId="0" applyFont="1" applyFill="1" applyBorder="1"/>
    <xf numFmtId="0" fontId="0" fillId="0" borderId="1" xfId="0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6" xfId="1" applyFont="1" applyFill="1" applyBorder="1" applyAlignment="1" applyProtection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topLeftCell="A103" zoomScale="85" zoomScaleNormal="85" workbookViewId="0">
      <selection activeCell="G24" sqref="G24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6">
        <v>43484</v>
      </c>
      <c r="H4" s="41" t="s">
        <v>8</v>
      </c>
      <c r="I4" s="41"/>
      <c r="J4" s="41"/>
    </row>
    <row r="5" spans="1:15" x14ac:dyDescent="0.3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506</v>
      </c>
      <c r="J6" s="39">
        <f>I6/I12</f>
        <v>5.2030848329048841E-2</v>
      </c>
    </row>
    <row r="7" spans="1:15" x14ac:dyDescent="0.3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2235</v>
      </c>
      <c r="J7" s="39">
        <f>(I7/I12)</f>
        <v>0.22982005141388176</v>
      </c>
    </row>
    <row r="8" spans="1:15" x14ac:dyDescent="0.3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2272</v>
      </c>
      <c r="J8" s="39">
        <f>I8/I12</f>
        <v>0.23362467866323908</v>
      </c>
    </row>
    <row r="9" spans="1:15" x14ac:dyDescent="0.3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39">
        <f>I9/I12</f>
        <v>1.7892030848329049E-2</v>
      </c>
    </row>
    <row r="10" spans="1:15" x14ac:dyDescent="0.3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4538</v>
      </c>
      <c r="J10" s="39">
        <f>I10/I12</f>
        <v>0.46663239074550128</v>
      </c>
    </row>
    <row r="11" spans="1:15" x14ac:dyDescent="0.3">
      <c r="A11" s="5" t="s">
        <v>16</v>
      </c>
      <c r="B11" s="5" t="s">
        <v>7</v>
      </c>
      <c r="C11" s="5">
        <v>75</v>
      </c>
      <c r="D11" s="6">
        <v>43497</v>
      </c>
      <c r="H11" s="11" t="s">
        <v>17</v>
      </c>
      <c r="I11" s="12">
        <f>SUMIF(B:B,"Testing",C:C)</f>
        <v>0</v>
      </c>
      <c r="J11" s="40">
        <f>I11/I12</f>
        <v>0</v>
      </c>
    </row>
    <row r="12" spans="1:15" x14ac:dyDescent="0.3">
      <c r="A12" s="5" t="s">
        <v>16</v>
      </c>
      <c r="B12" s="5" t="s">
        <v>7</v>
      </c>
      <c r="C12" s="5">
        <v>55</v>
      </c>
      <c r="D12" s="6">
        <v>43503</v>
      </c>
      <c r="H12" s="13" t="s">
        <v>18</v>
      </c>
      <c r="I12" s="14">
        <f>SUM(I6:I11)</f>
        <v>9725</v>
      </c>
      <c r="J12" s="15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6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3">
      <c r="A16" s="5" t="s">
        <v>19</v>
      </c>
      <c r="B16" s="5" t="s">
        <v>12</v>
      </c>
      <c r="C16" s="5">
        <v>105</v>
      </c>
      <c r="D16" s="6">
        <v>43523</v>
      </c>
      <c r="H16" s="16" t="s">
        <v>21</v>
      </c>
      <c r="I16" s="17" t="s">
        <v>22</v>
      </c>
      <c r="J16" s="17" t="s">
        <v>23</v>
      </c>
      <c r="K16" s="17" t="s">
        <v>14</v>
      </c>
      <c r="L16" s="17" t="s">
        <v>15</v>
      </c>
      <c r="M16" s="17" t="s">
        <v>17</v>
      </c>
      <c r="N16" s="17" t="s">
        <v>24</v>
      </c>
      <c r="O16" s="18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6">
        <v>43519</v>
      </c>
      <c r="H17" s="19" t="s">
        <v>6</v>
      </c>
      <c r="I17" s="20">
        <f>SUMIFS(C:C,B:B,"Documenti di progetto",A:A,"Giovanni")</f>
        <v>883</v>
      </c>
      <c r="J17" s="20">
        <f>SUMIFS(C:C,B:B,"Documenti di processo",A:A,"Giovanni")</f>
        <v>1048</v>
      </c>
      <c r="K17" s="20">
        <f>SUMIFS(C:C,B:B,"Manuale",A:A,"Giovanni")</f>
        <v>174</v>
      </c>
      <c r="L17" s="20">
        <f>SUMIFS(C:C,B:B,"Sviluppo",A:A,"Giovanni")</f>
        <v>0</v>
      </c>
      <c r="M17" s="20">
        <f>SUMIFS(C:C,B:B,"Testing",A:A,"Giovanni")</f>
        <v>0</v>
      </c>
      <c r="N17" s="20">
        <f>SUMIFS(C:C,B:B,"Ispezione codice",A:A,"Giovanni")</f>
        <v>134</v>
      </c>
      <c r="O17" s="21">
        <f>SUM(I17:M17)</f>
        <v>2105</v>
      </c>
    </row>
    <row r="18" spans="1:15" x14ac:dyDescent="0.3">
      <c r="A18" s="5" t="s">
        <v>25</v>
      </c>
      <c r="B18" s="5" t="s">
        <v>15</v>
      </c>
      <c r="C18" s="5">
        <v>100</v>
      </c>
      <c r="D18" s="6">
        <v>43520</v>
      </c>
      <c r="H18" s="19" t="s">
        <v>25</v>
      </c>
      <c r="I18" s="20">
        <f>SUMIFS(C:C,B:B,"Documenti di progetto",A:A,"Hristina")</f>
        <v>120</v>
      </c>
      <c r="J18" s="20">
        <f>SUMIFS(C:C,B:B,"Documenti di processo",A:A,"Hristina")</f>
        <v>282</v>
      </c>
      <c r="K18" s="20">
        <f>SUMIFS(C:C,B:B,"Manuale",A:A,"Hristina")</f>
        <v>0</v>
      </c>
      <c r="L18" s="20">
        <f>SUMIFS(C:C,B:B,"Sviluppo",A:A,"Hristina")</f>
        <v>2269</v>
      </c>
      <c r="M18" s="20">
        <f>SUMIFS(C:C,B:B,"Testing",A:A,"Hristina")</f>
        <v>0</v>
      </c>
      <c r="N18" s="20">
        <f>SUMIFS(C:C,B:B,"Ispezione codice",A:A,"Hristina")</f>
        <v>134</v>
      </c>
      <c r="O18" s="21">
        <f>SUM(I18:M18)</f>
        <v>2671</v>
      </c>
    </row>
    <row r="19" spans="1:15" x14ac:dyDescent="0.3">
      <c r="A19" s="5" t="s">
        <v>25</v>
      </c>
      <c r="B19" s="5" t="s">
        <v>15</v>
      </c>
      <c r="C19" s="5">
        <v>125</v>
      </c>
      <c r="D19" s="6">
        <v>43522</v>
      </c>
      <c r="H19" s="19" t="s">
        <v>19</v>
      </c>
      <c r="I19" s="20">
        <f>SUMIFS(C:C,B:B,"Documenti di progetto",A:A,"Luca")</f>
        <v>747</v>
      </c>
      <c r="J19" s="20">
        <f>SUMIFS(C:C,B:B,"Documenti di processo",A:A,"Luca")</f>
        <v>852</v>
      </c>
      <c r="K19" s="20">
        <f>SUMIFS(C:C,B:B,"Manuale",A:A,"Luca")</f>
        <v>0</v>
      </c>
      <c r="L19" s="20">
        <f>SUMIFS(C:C,B:B,"Sviluppo",A:A,"Luca")</f>
        <v>60</v>
      </c>
      <c r="M19" s="20">
        <f>SUMIFS(C:C,B:B,"Testing",A:A,"Luca")</f>
        <v>0</v>
      </c>
      <c r="N19" s="20">
        <f>SUMIFS(C:C,B:B,"Ispezione codice",A:A,"Luca")</f>
        <v>104</v>
      </c>
      <c r="O19" s="21">
        <f>SUM(I19:M19)</f>
        <v>1659</v>
      </c>
    </row>
    <row r="20" spans="1:15" x14ac:dyDescent="0.3">
      <c r="A20" s="5" t="s">
        <v>25</v>
      </c>
      <c r="B20" s="5" t="s">
        <v>15</v>
      </c>
      <c r="C20" s="5">
        <v>170</v>
      </c>
      <c r="D20" s="6">
        <v>43523</v>
      </c>
      <c r="H20" s="19" t="s">
        <v>16</v>
      </c>
      <c r="I20" s="20">
        <f>SUMIFS(C:C,B:B,"Documenti di progetto",A:A,"Viktorija")</f>
        <v>485</v>
      </c>
      <c r="J20" s="20">
        <f>SUMIFS(C:C,B:B,"Documenti di processo",A:A,"Viktorija")</f>
        <v>90</v>
      </c>
      <c r="K20" s="20">
        <f>SUMIFS(C:C,B:B,"Manuale",A:A,"Viktorija")</f>
        <v>0</v>
      </c>
      <c r="L20" s="20">
        <f>SUMIFS(C:C,B:B,"Sviluppo",A:A,"Viktorija")</f>
        <v>2209</v>
      </c>
      <c r="M20" s="20">
        <f>SUMIFS(C:C,B:B,"Testing",A:A,"Viktorija")</f>
        <v>0</v>
      </c>
      <c r="N20" s="20">
        <f>SUMIFS(C:C,B:B,"Ispezione codice",A:A,"Viktorija")</f>
        <v>134</v>
      </c>
      <c r="O20" s="21">
        <f>SUM(I20:M20)</f>
        <v>2784</v>
      </c>
    </row>
    <row r="21" spans="1:15" x14ac:dyDescent="0.3">
      <c r="A21" s="5" t="s">
        <v>25</v>
      </c>
      <c r="B21" s="5" t="s">
        <v>15</v>
      </c>
      <c r="C21" s="5">
        <v>65</v>
      </c>
      <c r="D21" s="6">
        <v>43524</v>
      </c>
      <c r="H21" s="22" t="s">
        <v>27</v>
      </c>
      <c r="I21" s="23">
        <f t="shared" ref="I21:N21" si="0">AVERAGE(I17:I20)</f>
        <v>558.75</v>
      </c>
      <c r="J21" s="37">
        <f t="shared" si="0"/>
        <v>568</v>
      </c>
      <c r="K21" s="37">
        <f t="shared" si="0"/>
        <v>43.5</v>
      </c>
      <c r="L21" s="37">
        <f t="shared" si="0"/>
        <v>1134.5</v>
      </c>
      <c r="M21" s="37">
        <f t="shared" si="0"/>
        <v>0</v>
      </c>
      <c r="N21" s="38">
        <f t="shared" si="0"/>
        <v>126.5</v>
      </c>
      <c r="O21" s="21">
        <f>SUM(O17:O20)</f>
        <v>9219</v>
      </c>
    </row>
    <row r="22" spans="1:15" x14ac:dyDescent="0.3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6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3">
      <c r="A25" s="5" t="s">
        <v>16</v>
      </c>
      <c r="B25" s="5" t="s">
        <v>15</v>
      </c>
      <c r="C25" s="5">
        <v>170</v>
      </c>
      <c r="D25" s="6">
        <v>43523</v>
      </c>
      <c r="H25" s="24" t="s">
        <v>21</v>
      </c>
      <c r="I25" s="25" t="s">
        <v>22</v>
      </c>
      <c r="J25" s="25" t="s">
        <v>23</v>
      </c>
      <c r="K25" s="25" t="s">
        <v>14</v>
      </c>
      <c r="L25" s="25" t="s">
        <v>15</v>
      </c>
      <c r="M25" s="25" t="s">
        <v>17</v>
      </c>
      <c r="N25" s="25" t="s">
        <v>24</v>
      </c>
      <c r="O25" s="26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6">
        <v>43524</v>
      </c>
      <c r="H26" s="27" t="s">
        <v>6</v>
      </c>
      <c r="I26" s="35">
        <f>I17/O17</f>
        <v>0.4194774346793349</v>
      </c>
      <c r="J26" s="35">
        <f>J17/O17</f>
        <v>0.49786223277909741</v>
      </c>
      <c r="K26" s="35">
        <f>K17/O17</f>
        <v>8.2660332541567696E-2</v>
      </c>
      <c r="L26" s="35">
        <f>L17/O17</f>
        <v>0</v>
      </c>
      <c r="M26" s="35">
        <f>M17/O17</f>
        <v>0</v>
      </c>
      <c r="N26" s="35">
        <f>N17/O17</f>
        <v>6.3657957244655589E-2</v>
      </c>
      <c r="O26" s="28">
        <f>SUM(I26:M26)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6">
        <v>43530</v>
      </c>
      <c r="H27" s="27" t="s">
        <v>25</v>
      </c>
      <c r="I27" s="35">
        <f>I18/O18</f>
        <v>4.4926993635342569E-2</v>
      </c>
      <c r="J27" s="35">
        <f>J18/O18</f>
        <v>0.10557843504305503</v>
      </c>
      <c r="K27" s="35">
        <f>K18/O18</f>
        <v>0</v>
      </c>
      <c r="L27" s="35">
        <f>L18/O18</f>
        <v>0.84949457132160244</v>
      </c>
      <c r="M27" s="35">
        <f>M18/O18</f>
        <v>0</v>
      </c>
      <c r="N27" s="35">
        <f>N18/O18</f>
        <v>5.0168476226132533E-2</v>
      </c>
      <c r="O27" s="28">
        <f>SUM(I27:M27)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6">
        <v>43532</v>
      </c>
      <c r="H28" s="27" t="s">
        <v>19</v>
      </c>
      <c r="I28" s="35">
        <f>I19/O19</f>
        <v>0.45027124773960214</v>
      </c>
      <c r="J28" s="35">
        <f>J19/O19</f>
        <v>0.51356238698010848</v>
      </c>
      <c r="K28" s="35">
        <f>K19/O19</f>
        <v>0</v>
      </c>
      <c r="L28" s="35">
        <f>L19/O19</f>
        <v>3.6166365280289332E-2</v>
      </c>
      <c r="M28" s="35">
        <f>M19/O19</f>
        <v>0</v>
      </c>
      <c r="N28" s="35">
        <f>N19/O19</f>
        <v>6.268836648583484E-2</v>
      </c>
      <c r="O28" s="28">
        <f>SUM(I28:M28)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6">
        <v>43532</v>
      </c>
      <c r="H29" s="27" t="s">
        <v>16</v>
      </c>
      <c r="I29" s="35">
        <f>I20/O20</f>
        <v>0.17420977011494254</v>
      </c>
      <c r="J29" s="35">
        <f>J20/O20</f>
        <v>3.2327586206896554E-2</v>
      </c>
      <c r="K29" s="35">
        <f>K20/O20</f>
        <v>0</v>
      </c>
      <c r="L29" s="35">
        <f>L20/O20</f>
        <v>0.79346264367816088</v>
      </c>
      <c r="M29" s="35">
        <f>M20/O20</f>
        <v>0</v>
      </c>
      <c r="N29" s="35">
        <f>N20/O20</f>
        <v>4.8132183908045974E-2</v>
      </c>
      <c r="O29" s="36">
        <f>SUM(I29:M29)</f>
        <v>1</v>
      </c>
    </row>
    <row r="30" spans="1:15" x14ac:dyDescent="0.3">
      <c r="A30" s="5" t="s">
        <v>25</v>
      </c>
      <c r="B30" s="5" t="s">
        <v>26</v>
      </c>
      <c r="C30" s="5">
        <v>15</v>
      </c>
      <c r="D30" s="6">
        <v>43532</v>
      </c>
      <c r="H30" s="29" t="s">
        <v>27</v>
      </c>
      <c r="I30" s="33">
        <f>AVERAGE(I26:I29)</f>
        <v>0.27222136154230553</v>
      </c>
      <c r="J30" s="33">
        <f>AVERAGE(J26:J29)</f>
        <v>0.28733266025228937</v>
      </c>
      <c r="K30" s="33">
        <f>AVERAGE(K26:K29)</f>
        <v>2.0665083135391924E-2</v>
      </c>
      <c r="L30" s="33">
        <f>AVERAGE(L26:L29)</f>
        <v>0.41978089507001315</v>
      </c>
      <c r="M30" s="33">
        <f t="shared" ref="M30" si="1">AVERAGE(M26:M29)</f>
        <v>0</v>
      </c>
      <c r="N30" s="34">
        <f>AVERAGE(N26:N29)</f>
        <v>5.6161745966167229E-2</v>
      </c>
      <c r="O30" s="30"/>
    </row>
    <row r="31" spans="1:15" x14ac:dyDescent="0.3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3">
      <c r="A102" s="5" t="s">
        <v>16</v>
      </c>
      <c r="B102" s="5" t="s">
        <v>7</v>
      </c>
      <c r="C102" s="5">
        <v>160</v>
      </c>
      <c r="D102" s="6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3">
      <c r="A112" s="5" t="s">
        <v>25</v>
      </c>
      <c r="B112" s="5" t="s">
        <v>15</v>
      </c>
      <c r="C112" s="5">
        <v>115</v>
      </c>
      <c r="D112" s="6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3">
      <c r="A121" s="31" t="s">
        <v>6</v>
      </c>
      <c r="B121" s="31" t="s">
        <v>7</v>
      </c>
      <c r="C121" s="31">
        <v>30</v>
      </c>
      <c r="D121" s="6">
        <v>43614</v>
      </c>
    </row>
    <row r="122" spans="1:4" x14ac:dyDescent="0.3">
      <c r="A122" s="5" t="s">
        <v>19</v>
      </c>
      <c r="B122" s="32" t="s">
        <v>24</v>
      </c>
      <c r="C122" s="32">
        <v>84</v>
      </c>
      <c r="D122" s="6">
        <v>43614</v>
      </c>
    </row>
    <row r="123" spans="1:4" x14ac:dyDescent="0.3">
      <c r="A123" s="5" t="s">
        <v>16</v>
      </c>
      <c r="B123" s="32" t="s">
        <v>24</v>
      </c>
      <c r="C123" s="32">
        <v>84</v>
      </c>
      <c r="D123" s="6">
        <v>43614</v>
      </c>
    </row>
    <row r="124" spans="1:4" x14ac:dyDescent="0.3">
      <c r="A124" s="31" t="s">
        <v>6</v>
      </c>
      <c r="B124" s="32" t="s">
        <v>24</v>
      </c>
      <c r="C124" s="32">
        <v>84</v>
      </c>
      <c r="D124" s="6">
        <v>43614</v>
      </c>
    </row>
    <row r="125" spans="1:4" x14ac:dyDescent="0.3">
      <c r="A125" s="32" t="s">
        <v>25</v>
      </c>
      <c r="B125" s="32" t="s">
        <v>24</v>
      </c>
      <c r="C125" s="32">
        <v>84</v>
      </c>
      <c r="D125" s="6">
        <v>43614</v>
      </c>
    </row>
    <row r="126" spans="1:4" x14ac:dyDescent="0.3">
      <c r="A126" s="32"/>
      <c r="B126" s="32"/>
      <c r="C126" s="32"/>
      <c r="D126" s="32"/>
    </row>
    <row r="127" spans="1:4" x14ac:dyDescent="0.3">
      <c r="A127" s="32"/>
      <c r="B127" s="32"/>
      <c r="C127" s="32"/>
      <c r="D127" s="32"/>
    </row>
    <row r="128" spans="1:4" x14ac:dyDescent="0.3">
      <c r="A128" s="32"/>
      <c r="B128" s="32"/>
      <c r="C128" s="32"/>
      <c r="D128" s="32"/>
    </row>
    <row r="129" spans="1:4" x14ac:dyDescent="0.3">
      <c r="A129" s="32"/>
      <c r="B129" s="32"/>
      <c r="C129" s="32"/>
      <c r="D129" s="32"/>
    </row>
    <row r="130" spans="1:4" x14ac:dyDescent="0.3">
      <c r="A130" s="32"/>
      <c r="B130" s="32"/>
      <c r="C130" s="32"/>
      <c r="D130" s="32"/>
    </row>
    <row r="131" spans="1:4" x14ac:dyDescent="0.3">
      <c r="A131" s="32"/>
      <c r="B131" s="32"/>
      <c r="C131" s="32"/>
      <c r="D131" s="32"/>
    </row>
    <row r="132" spans="1:4" x14ac:dyDescent="0.3">
      <c r="A132" s="32"/>
      <c r="B132" s="32"/>
      <c r="C132" s="32"/>
      <c r="D132" s="32"/>
    </row>
    <row r="133" spans="1:4" x14ac:dyDescent="0.3">
      <c r="A133" s="32"/>
      <c r="B133" s="32"/>
      <c r="C133" s="32"/>
      <c r="D133" s="32"/>
    </row>
    <row r="134" spans="1:4" x14ac:dyDescent="0.3">
      <c r="A134" s="32"/>
      <c r="B134" s="32"/>
      <c r="C134" s="32"/>
      <c r="D134" s="32"/>
    </row>
    <row r="135" spans="1:4" x14ac:dyDescent="0.3">
      <c r="A135" s="32"/>
      <c r="B135" s="32"/>
      <c r="C135" s="32"/>
      <c r="D135" s="32"/>
    </row>
    <row r="136" spans="1:4" x14ac:dyDescent="0.3">
      <c r="A136" s="32"/>
      <c r="B136" s="32"/>
      <c r="C136" s="32"/>
      <c r="D136" s="32"/>
    </row>
    <row r="137" spans="1:4" x14ac:dyDescent="0.3">
      <c r="A137" s="32"/>
      <c r="B137" s="32"/>
      <c r="C137" s="32"/>
      <c r="D137" s="32"/>
    </row>
    <row r="138" spans="1:4" x14ac:dyDescent="0.3">
      <c r="A138" s="32"/>
      <c r="B138" s="32"/>
      <c r="C138" s="32"/>
      <c r="D138" s="32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7</cp:revision>
  <dcterms:created xsi:type="dcterms:W3CDTF">2019-01-18T12:36:10Z</dcterms:created>
  <dcterms:modified xsi:type="dcterms:W3CDTF">2019-05-29T14:55:03Z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