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UniUD\Laurea Magistrale\Ingegneria del Software 2\Progetto-Ingegneria-Del-Sw-2\Documentazione\Attività sul progetto\"/>
    </mc:Choice>
  </mc:AlternateContent>
  <xr:revisionPtr revIDLastSave="0" documentId="13_ncr:1_{7EB3C6AE-FE21-47A1-9D18-F09C3E55D1C1}" xr6:coauthVersionLast="43" xr6:coauthVersionMax="43" xr10:uidLastSave="{00000000-0000-0000-0000-000000000000}"/>
  <bookViews>
    <workbookView xWindow="-108" yWindow="-108" windowWidth="23256" windowHeight="12576" tabRatio="500" xr2:uid="{00000000-000D-0000-FFFF-FFFF00000000}"/>
  </bookViews>
  <sheets>
    <sheet name="Foglio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N20" i="1" l="1"/>
  <c r="M20" i="1"/>
  <c r="L20" i="1"/>
  <c r="K20" i="1"/>
  <c r="J20" i="1"/>
  <c r="I20" i="1"/>
  <c r="N19" i="1"/>
  <c r="M19" i="1"/>
  <c r="L19" i="1"/>
  <c r="K19" i="1"/>
  <c r="J19" i="1"/>
  <c r="I19" i="1"/>
  <c r="N18" i="1"/>
  <c r="M18" i="1"/>
  <c r="L18" i="1"/>
  <c r="K18" i="1"/>
  <c r="J18" i="1"/>
  <c r="I18" i="1"/>
  <c r="N17" i="1"/>
  <c r="N21" i="1" s="1"/>
  <c r="M17" i="1"/>
  <c r="L17" i="1"/>
  <c r="K17" i="1"/>
  <c r="J17" i="1"/>
  <c r="I17" i="1"/>
  <c r="I11" i="1"/>
  <c r="I10" i="1"/>
  <c r="I9" i="1"/>
  <c r="I8" i="1"/>
  <c r="I7" i="1"/>
  <c r="I6" i="1"/>
  <c r="I21" i="1" l="1"/>
  <c r="J21" i="1"/>
  <c r="L21" i="1"/>
  <c r="O20" i="1"/>
  <c r="M29" i="1" s="1"/>
  <c r="M21" i="1"/>
  <c r="O19" i="1"/>
  <c r="I28" i="1" s="1"/>
  <c r="O18" i="1"/>
  <c r="L27" i="1" s="1"/>
  <c r="I12" i="1"/>
  <c r="J6" i="1" s="1"/>
  <c r="O17" i="1"/>
  <c r="L26" i="1" s="1"/>
  <c r="K21" i="1"/>
  <c r="K27" i="1" l="1"/>
  <c r="J27" i="1"/>
  <c r="I27" i="1"/>
  <c r="K29" i="1"/>
  <c r="I29" i="1"/>
  <c r="J29" i="1"/>
  <c r="L29" i="1"/>
  <c r="N27" i="1"/>
  <c r="O21" i="1"/>
  <c r="J28" i="1"/>
  <c r="J26" i="1"/>
  <c r="M28" i="1"/>
  <c r="N29" i="1"/>
  <c r="I26" i="1"/>
  <c r="I30" i="1" s="1"/>
  <c r="L28" i="1"/>
  <c r="L30" i="1" s="1"/>
  <c r="M27" i="1"/>
  <c r="K28" i="1"/>
  <c r="N28" i="1"/>
  <c r="J9" i="1"/>
  <c r="J11" i="1"/>
  <c r="J8" i="1"/>
  <c r="J7" i="1"/>
  <c r="K26" i="1"/>
  <c r="N26" i="1"/>
  <c r="J10" i="1"/>
  <c r="M26" i="1"/>
  <c r="O28" i="1" l="1"/>
  <c r="O27" i="1"/>
  <c r="K30" i="1"/>
  <c r="M30" i="1"/>
  <c r="J30" i="1"/>
  <c r="O29" i="1"/>
  <c r="N30" i="1"/>
  <c r="J12" i="1"/>
  <c r="O26" i="1"/>
  <c r="O30" i="1" l="1"/>
</calcChain>
</file>

<file path=xl/sharedStrings.xml><?xml version="1.0" encoding="utf-8"?>
<sst xmlns="http://schemas.openxmlformats.org/spreadsheetml/2006/main" count="359" uniqueCount="31">
  <si>
    <t>Le categorie sono: Ispezione Codice, Documenti di progetto, Documenti di processo, Manuale, Sviluppo, Testing</t>
  </si>
  <si>
    <t>Vecchia convenzione: i verbali esterni sono documenti di progetto, quelli interni di processo</t>
  </si>
  <si>
    <t>PERSONA</t>
  </si>
  <si>
    <t>ATTIVITÀ</t>
  </si>
  <si>
    <t>TEMPO (min)</t>
  </si>
  <si>
    <t>DATA</t>
  </si>
  <si>
    <t>Giovanni</t>
  </si>
  <si>
    <t>Documenti di progetto</t>
  </si>
  <si>
    <t>Minuti di lavoro per attività e relativa percentuale</t>
  </si>
  <si>
    <t>Attività</t>
  </si>
  <si>
    <t>Totale minuti</t>
  </si>
  <si>
    <t>Percentuale</t>
  </si>
  <si>
    <t>Documenti di processo</t>
  </si>
  <si>
    <t>Ispezione codice</t>
  </si>
  <si>
    <t>Manuale</t>
  </si>
  <si>
    <t>Sviluppo</t>
  </si>
  <si>
    <t>Viktorija</t>
  </si>
  <si>
    <t>Testing</t>
  </si>
  <si>
    <t>Totale</t>
  </si>
  <si>
    <t>Luca</t>
  </si>
  <si>
    <t>Tempo/persona (minuti) per attività e relativa media</t>
  </si>
  <si>
    <t>Persona</t>
  </si>
  <si>
    <t>Doc. Progetto</t>
  </si>
  <si>
    <t>Doc. Processo</t>
  </si>
  <si>
    <t>Ispezione Codice</t>
  </si>
  <si>
    <t>Hristina</t>
  </si>
  <si>
    <t>Interno</t>
  </si>
  <si>
    <t>Media</t>
  </si>
  <si>
    <t>Percentuale tempo/persona per attività e relativa media</t>
  </si>
  <si>
    <t>05/31/2019</t>
  </si>
  <si>
    <t>Documenti di progesso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</si>
</sst>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yy"/>
    <numFmt numFmtId="165" formatCode="mm/dd/yy"/>
  </numFmts>
  <fonts count="6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FF0000"/>
      <name val="Calibri"/>
      <family val="2"/>
      <charset val="1"/>
    </font>
    <font>
      <b/>
      <u/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2CC"/>
        <bgColor rgb="FFE2F0D9"/>
      </patternFill>
    </fill>
    <fill>
      <patternFill patternType="solid">
        <fgColor rgb="FFE2F0D9"/>
        <bgColor rgb="FFDAE3F3"/>
      </patternFill>
    </fill>
    <fill>
      <patternFill patternType="solid">
        <fgColor rgb="FFDAE3F3"/>
        <bgColor rgb="FFE2F0D9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">
    <xf numFmtId="0" fontId="0" fillId="0" borderId="0"/>
    <xf numFmtId="9" fontId="5" fillId="0" borderId="0" applyBorder="0" applyProtection="0"/>
  </cellStyleXfs>
  <cellXfs count="48">
    <xf numFmtId="0" fontId="0" fillId="0" borderId="0" xfId="0"/>
    <xf numFmtId="0" fontId="3" fillId="4" borderId="0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 applyAlignment="1">
      <alignment horizontal="center"/>
    </xf>
    <xf numFmtId="0" fontId="1" fillId="0" borderId="1" xfId="0" applyFont="1" applyBorder="1"/>
    <xf numFmtId="0" fontId="0" fillId="0" borderId="1" xfId="0" applyFont="1" applyBorder="1"/>
    <xf numFmtId="164" fontId="0" fillId="0" borderId="1" xfId="0" applyNumberFormat="1" applyBorder="1"/>
    <xf numFmtId="0" fontId="1" fillId="2" borderId="0" xfId="0" applyFont="1" applyFill="1" applyBorder="1"/>
    <xf numFmtId="0" fontId="1" fillId="2" borderId="0" xfId="0" applyFont="1" applyFill="1" applyBorder="1" applyAlignment="1">
      <alignment horizontal="center"/>
    </xf>
    <xf numFmtId="0" fontId="0" fillId="2" borderId="0" xfId="0" applyFont="1" applyFill="1" applyBorder="1"/>
    <xf numFmtId="0" fontId="0" fillId="2" borderId="0" xfId="0" applyFill="1" applyBorder="1" applyAlignment="1">
      <alignment horizontal="center"/>
    </xf>
    <xf numFmtId="10" fontId="0" fillId="2" borderId="0" xfId="1" applyNumberFormat="1" applyFont="1" applyFill="1" applyBorder="1" applyAlignment="1" applyProtection="1">
      <alignment horizontal="center"/>
    </xf>
    <xf numFmtId="0" fontId="0" fillId="2" borderId="2" xfId="0" applyFont="1" applyFill="1" applyBorder="1"/>
    <xf numFmtId="0" fontId="0" fillId="2" borderId="2" xfId="0" applyFill="1" applyBorder="1" applyAlignment="1">
      <alignment horizontal="center"/>
    </xf>
    <xf numFmtId="10" fontId="0" fillId="2" borderId="2" xfId="1" applyNumberFormat="1" applyFont="1" applyFill="1" applyBorder="1" applyAlignment="1" applyProtection="1">
      <alignment horizontal="center"/>
    </xf>
    <xf numFmtId="0" fontId="1" fillId="2" borderId="3" xfId="0" applyFont="1" applyFill="1" applyBorder="1"/>
    <xf numFmtId="0" fontId="0" fillId="2" borderId="3" xfId="0" applyFill="1" applyBorder="1" applyAlignment="1">
      <alignment horizontal="center"/>
    </xf>
    <xf numFmtId="9" fontId="0" fillId="2" borderId="3" xfId="1" applyFont="1" applyFill="1" applyBorder="1" applyAlignment="1" applyProtection="1">
      <alignment horizontal="center"/>
    </xf>
    <xf numFmtId="0" fontId="1" fillId="3" borderId="0" xfId="0" applyFont="1" applyFill="1" applyAlignment="1">
      <alignment horizontal="left"/>
    </xf>
    <xf numFmtId="0" fontId="1" fillId="3" borderId="0" xfId="0" applyFont="1" applyFill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0" fillId="3" borderId="0" xfId="0" applyFont="1" applyFill="1" applyAlignment="1">
      <alignment horizontal="left"/>
    </xf>
    <xf numFmtId="0" fontId="0" fillId="3" borderId="0" xfId="0" applyFill="1" applyAlignment="1">
      <alignment horizontal="center"/>
    </xf>
    <xf numFmtId="0" fontId="0" fillId="3" borderId="4" xfId="0" applyFill="1" applyBorder="1" applyAlignment="1">
      <alignment horizontal="center"/>
    </xf>
    <xf numFmtId="0" fontId="1" fillId="3" borderId="3" xfId="0" applyFont="1" applyFill="1" applyBorder="1"/>
    <xf numFmtId="0" fontId="0" fillId="3" borderId="3" xfId="0" applyFill="1" applyBorder="1" applyAlignment="1">
      <alignment horizontal="center"/>
    </xf>
    <xf numFmtId="2" fontId="0" fillId="3" borderId="3" xfId="0" applyNumberFormat="1" applyFill="1" applyBorder="1" applyAlignment="1">
      <alignment horizontal="center"/>
    </xf>
    <xf numFmtId="2" fontId="0" fillId="3" borderId="5" xfId="0" applyNumberFormat="1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1" fillId="4" borderId="0" xfId="0" applyFont="1" applyFill="1" applyAlignment="1">
      <alignment horizontal="left"/>
    </xf>
    <xf numFmtId="0" fontId="1" fillId="4" borderId="0" xfId="0" applyFont="1" applyFill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0" fillId="4" borderId="0" xfId="0" applyFont="1" applyFill="1" applyAlignment="1">
      <alignment horizontal="left"/>
    </xf>
    <xf numFmtId="10" fontId="0" fillId="4" borderId="0" xfId="1" applyNumberFormat="1" applyFont="1" applyFill="1" applyBorder="1" applyAlignment="1" applyProtection="1">
      <alignment horizontal="center"/>
    </xf>
    <xf numFmtId="9" fontId="0" fillId="4" borderId="4" xfId="1" applyFont="1" applyFill="1" applyBorder="1" applyAlignment="1" applyProtection="1">
      <alignment horizontal="center"/>
    </xf>
    <xf numFmtId="9" fontId="0" fillId="4" borderId="7" xfId="1" applyFont="1" applyFill="1" applyBorder="1" applyAlignment="1" applyProtection="1">
      <alignment horizontal="center"/>
    </xf>
    <xf numFmtId="0" fontId="1" fillId="4" borderId="3" xfId="0" applyFont="1" applyFill="1" applyBorder="1"/>
    <xf numFmtId="10" fontId="0" fillId="4" borderId="3" xfId="1" applyNumberFormat="1" applyFont="1" applyFill="1" applyBorder="1" applyAlignment="1" applyProtection="1">
      <alignment horizontal="center"/>
    </xf>
    <xf numFmtId="10" fontId="0" fillId="4" borderId="5" xfId="1" applyNumberFormat="1" applyFont="1" applyFill="1" applyBorder="1" applyAlignment="1" applyProtection="1">
      <alignment horizontal="center"/>
    </xf>
    <xf numFmtId="9" fontId="0" fillId="4" borderId="0" xfId="1" applyFont="1" applyFill="1" applyBorder="1" applyAlignment="1" applyProtection="1">
      <alignment horizontal="center"/>
    </xf>
    <xf numFmtId="164" fontId="0" fillId="0" borderId="1" xfId="0" applyNumberFormat="1" applyFont="1" applyBorder="1"/>
    <xf numFmtId="165" fontId="0" fillId="0" borderId="1" xfId="0" applyNumberFormat="1" applyBorder="1"/>
    <xf numFmtId="164" fontId="0" fillId="0" borderId="1" xfId="0" applyNumberFormat="1" applyFont="1" applyBorder="1"/>
    <xf numFmtId="165" fontId="4" fillId="0" borderId="1" xfId="0" applyNumberFormat="1" applyFont="1" applyBorder="1"/>
    <xf numFmtId="0" fontId="0" fillId="0" borderId="1" xfId="0" applyBorder="1"/>
  </cellXfs>
  <cellStyles count="2">
    <cellStyle name="Normale" xfId="0" builtinId="0"/>
    <cellStyle name="Percentuale" xfId="1" builtinId="5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71"/>
  <sheetViews>
    <sheetView tabSelected="1" topLeftCell="A138" zoomScale="85" zoomScaleNormal="85" workbookViewId="0">
      <selection activeCell="H163" sqref="H163"/>
    </sheetView>
  </sheetViews>
  <sheetFormatPr defaultRowHeight="14.4" x14ac:dyDescent="0.3"/>
  <cols>
    <col min="1" max="1" width="15.5546875" customWidth="1"/>
    <col min="2" max="2" width="23.44140625" customWidth="1"/>
    <col min="3" max="3" width="15.5546875" customWidth="1"/>
    <col min="4" max="4" width="10.88671875" customWidth="1"/>
    <col min="5" max="7" width="8.6640625" customWidth="1"/>
    <col min="8" max="8" width="26.33203125" customWidth="1"/>
    <col min="9" max="11" width="17.33203125" customWidth="1"/>
    <col min="12" max="14" width="17.44140625" customWidth="1"/>
    <col min="15" max="1025" width="8.6640625" customWidth="1"/>
  </cols>
  <sheetData>
    <row r="1" spans="1:15" x14ac:dyDescent="0.3">
      <c r="F1" s="4" t="s">
        <v>0</v>
      </c>
    </row>
    <row r="2" spans="1:15" x14ac:dyDescent="0.3">
      <c r="B2" s="5"/>
      <c r="C2" s="5"/>
      <c r="F2" s="6" t="s">
        <v>1</v>
      </c>
    </row>
    <row r="3" spans="1:15" x14ac:dyDescent="0.3">
      <c r="A3" s="7" t="s">
        <v>2</v>
      </c>
      <c r="B3" s="7" t="s">
        <v>3</v>
      </c>
      <c r="C3" s="7" t="s">
        <v>4</v>
      </c>
      <c r="D3" s="7" t="s">
        <v>5</v>
      </c>
      <c r="H3" s="5"/>
    </row>
    <row r="4" spans="1:15" x14ac:dyDescent="0.3">
      <c r="A4" s="8" t="s">
        <v>6</v>
      </c>
      <c r="B4" s="8" t="s">
        <v>7</v>
      </c>
      <c r="C4" s="8">
        <v>98</v>
      </c>
      <c r="D4" s="9">
        <v>43484</v>
      </c>
      <c r="H4" s="3" t="s">
        <v>8</v>
      </c>
      <c r="I4" s="3"/>
      <c r="J4" s="3"/>
    </row>
    <row r="5" spans="1:15" x14ac:dyDescent="0.3">
      <c r="A5" s="8" t="s">
        <v>6</v>
      </c>
      <c r="B5" s="8" t="s">
        <v>7</v>
      </c>
      <c r="C5" s="8">
        <v>149</v>
      </c>
      <c r="D5" s="9">
        <v>43493</v>
      </c>
      <c r="H5" s="10" t="s">
        <v>9</v>
      </c>
      <c r="I5" s="11" t="s">
        <v>10</v>
      </c>
      <c r="J5" s="11" t="s">
        <v>11</v>
      </c>
    </row>
    <row r="6" spans="1:15" x14ac:dyDescent="0.3">
      <c r="A6" s="8" t="s">
        <v>6</v>
      </c>
      <c r="B6" s="8" t="s">
        <v>12</v>
      </c>
      <c r="C6" s="8">
        <v>135</v>
      </c>
      <c r="D6" s="9">
        <v>43494</v>
      </c>
      <c r="H6" s="12" t="s">
        <v>13</v>
      </c>
      <c r="I6" s="13">
        <f>SUMIF(B:B,"Ispezione codice",C:C)</f>
        <v>796</v>
      </c>
      <c r="J6" s="14">
        <f>I6/I12</f>
        <v>6.4141821112006447E-2</v>
      </c>
    </row>
    <row r="7" spans="1:15" x14ac:dyDescent="0.3">
      <c r="A7" s="8" t="s">
        <v>6</v>
      </c>
      <c r="B7" s="8" t="s">
        <v>7</v>
      </c>
      <c r="C7" s="8">
        <v>53</v>
      </c>
      <c r="D7" s="9">
        <v>43494</v>
      </c>
      <c r="H7" s="12" t="s">
        <v>7</v>
      </c>
      <c r="I7" s="13">
        <f>SUMIF(B:B,"Documenti di progetto",C:C)</f>
        <v>3138</v>
      </c>
      <c r="J7" s="14">
        <f>(I7/I12)</f>
        <v>0.25286059629331187</v>
      </c>
    </row>
    <row r="8" spans="1:15" x14ac:dyDescent="0.3">
      <c r="A8" s="8" t="s">
        <v>6</v>
      </c>
      <c r="B8" s="8" t="s">
        <v>7</v>
      </c>
      <c r="C8" s="8">
        <v>87</v>
      </c>
      <c r="D8" s="9">
        <v>43495</v>
      </c>
      <c r="H8" s="12" t="s">
        <v>12</v>
      </c>
      <c r="I8" s="13">
        <f>SUMIF(B:B,"Documenti di processo",C:C)</f>
        <v>2413</v>
      </c>
      <c r="J8" s="14">
        <f>I8/I12</f>
        <v>0.1944399677679291</v>
      </c>
    </row>
    <row r="9" spans="1:15" x14ac:dyDescent="0.3">
      <c r="A9" s="8" t="s">
        <v>6</v>
      </c>
      <c r="B9" s="8" t="s">
        <v>12</v>
      </c>
      <c r="C9" s="8">
        <v>74</v>
      </c>
      <c r="D9" s="9">
        <v>43495</v>
      </c>
      <c r="H9" s="12" t="s">
        <v>14</v>
      </c>
      <c r="I9" s="13">
        <f>SUMIF(B:B,"Manuale",C:C)</f>
        <v>174</v>
      </c>
      <c r="J9" s="14">
        <f>I9/I12</f>
        <v>1.4020950846091861E-2</v>
      </c>
    </row>
    <row r="10" spans="1:15" x14ac:dyDescent="0.3">
      <c r="A10" s="8" t="s">
        <v>6</v>
      </c>
      <c r="B10" s="8" t="s">
        <v>12</v>
      </c>
      <c r="C10" s="8">
        <v>32</v>
      </c>
      <c r="D10" s="9">
        <v>43499</v>
      </c>
      <c r="H10" s="12" t="s">
        <v>15</v>
      </c>
      <c r="I10" s="13">
        <f>SUMIF(B:B,"Sviluppo",C:C)</f>
        <v>5799</v>
      </c>
      <c r="J10" s="14">
        <f>I10/I12</f>
        <v>0.46728444802578567</v>
      </c>
    </row>
    <row r="11" spans="1:15" x14ac:dyDescent="0.3">
      <c r="A11" s="8" t="s">
        <v>16</v>
      </c>
      <c r="B11" s="8" t="s">
        <v>7</v>
      </c>
      <c r="C11" s="8">
        <v>75</v>
      </c>
      <c r="D11" s="9">
        <v>43497</v>
      </c>
      <c r="H11" s="15" t="s">
        <v>17</v>
      </c>
      <c r="I11" s="16">
        <f>SUMIF(B:B,"Testing",C:C)</f>
        <v>90</v>
      </c>
      <c r="J11" s="17">
        <f>I11/I12</f>
        <v>7.2522159548751011E-3</v>
      </c>
    </row>
    <row r="12" spans="1:15" x14ac:dyDescent="0.3">
      <c r="A12" s="8" t="s">
        <v>16</v>
      </c>
      <c r="B12" s="8" t="s">
        <v>7</v>
      </c>
      <c r="C12" s="8">
        <v>55</v>
      </c>
      <c r="D12" s="9">
        <v>43503</v>
      </c>
      <c r="H12" s="18" t="s">
        <v>18</v>
      </c>
      <c r="I12" s="19">
        <f>SUM(I6:I11)</f>
        <v>12410</v>
      </c>
      <c r="J12" s="20">
        <f>SUM(J6:J11)</f>
        <v>1.0000000000000002</v>
      </c>
    </row>
    <row r="13" spans="1:15" x14ac:dyDescent="0.3">
      <c r="A13" s="8" t="s">
        <v>6</v>
      </c>
      <c r="B13" s="8" t="s">
        <v>14</v>
      </c>
      <c r="C13" s="8">
        <v>127</v>
      </c>
      <c r="D13" s="9">
        <v>43505</v>
      </c>
      <c r="H13" s="5"/>
    </row>
    <row r="14" spans="1:15" x14ac:dyDescent="0.3">
      <c r="A14" s="8" t="s">
        <v>6</v>
      </c>
      <c r="B14" s="8" t="s">
        <v>12</v>
      </c>
      <c r="C14" s="8">
        <v>24</v>
      </c>
      <c r="D14" s="9">
        <v>43509</v>
      </c>
    </row>
    <row r="15" spans="1:15" x14ac:dyDescent="0.3">
      <c r="A15" s="8" t="s">
        <v>19</v>
      </c>
      <c r="B15" s="8" t="s">
        <v>12</v>
      </c>
      <c r="C15" s="8">
        <v>195</v>
      </c>
      <c r="D15" s="9">
        <v>43521</v>
      </c>
      <c r="H15" s="2" t="s">
        <v>20</v>
      </c>
      <c r="I15" s="2"/>
      <c r="J15" s="2"/>
      <c r="K15" s="2"/>
      <c r="L15" s="2"/>
      <c r="M15" s="2"/>
      <c r="N15" s="2"/>
      <c r="O15" s="2"/>
    </row>
    <row r="16" spans="1:15" x14ac:dyDescent="0.3">
      <c r="A16" s="8" t="s">
        <v>19</v>
      </c>
      <c r="B16" s="8" t="s">
        <v>12</v>
      </c>
      <c r="C16" s="8">
        <v>105</v>
      </c>
      <c r="D16" s="9">
        <v>43523</v>
      </c>
      <c r="H16" s="21" t="s">
        <v>21</v>
      </c>
      <c r="I16" s="22" t="s">
        <v>22</v>
      </c>
      <c r="J16" s="22" t="s">
        <v>23</v>
      </c>
      <c r="K16" s="22" t="s">
        <v>14</v>
      </c>
      <c r="L16" s="22" t="s">
        <v>15</v>
      </c>
      <c r="M16" s="22" t="s">
        <v>17</v>
      </c>
      <c r="N16" s="22" t="s">
        <v>24</v>
      </c>
      <c r="O16" s="23" t="s">
        <v>18</v>
      </c>
    </row>
    <row r="17" spans="1:15" x14ac:dyDescent="0.3">
      <c r="A17" s="8" t="s">
        <v>25</v>
      </c>
      <c r="B17" s="8" t="s">
        <v>26</v>
      </c>
      <c r="C17" s="8">
        <v>30</v>
      </c>
      <c r="D17" s="9">
        <v>43519</v>
      </c>
      <c r="H17" s="24" t="s">
        <v>6</v>
      </c>
      <c r="I17" s="25">
        <f>SUMIFS(C:C,B:B,"Documenti di progetto",A:A,"Giovanni")</f>
        <v>1312</v>
      </c>
      <c r="J17" s="25">
        <f>SUMIFS(C:C,B:B,"Documenti di processo",A:A,"Giovanni")</f>
        <v>1189</v>
      </c>
      <c r="K17" s="25">
        <f>SUMIFS(C:C,B:B,"Manuale",A:A,"Giovanni")</f>
        <v>174</v>
      </c>
      <c r="L17" s="25">
        <f>SUMIFS(C:C,B:B,"Sviluppo",A:A,"Giovanni")</f>
        <v>0</v>
      </c>
      <c r="M17" s="25">
        <f>SUMIFS(C:C,B:B,"Testing",A:A,"Giovanni")</f>
        <v>0</v>
      </c>
      <c r="N17" s="25">
        <f>SUMIFS(C:C,B:B,"Ispezione codice",A:A,"Giovanni")</f>
        <v>229</v>
      </c>
      <c r="O17" s="26">
        <f>SUM(I17:N17)</f>
        <v>2904</v>
      </c>
    </row>
    <row r="18" spans="1:15" x14ac:dyDescent="0.3">
      <c r="A18" s="8" t="s">
        <v>25</v>
      </c>
      <c r="B18" s="8" t="s">
        <v>15</v>
      </c>
      <c r="C18" s="8">
        <v>100</v>
      </c>
      <c r="D18" s="9">
        <v>43520</v>
      </c>
      <c r="H18" s="24" t="s">
        <v>25</v>
      </c>
      <c r="I18" s="25">
        <f>SUMIFS(C:C,B:B,"Documenti di progetto",A:A,"Hristina")</f>
        <v>180</v>
      </c>
      <c r="J18" s="25">
        <f>SUMIFS(C:C,B:B,"Documenti di processo",A:A,"Hristina")</f>
        <v>282</v>
      </c>
      <c r="K18" s="25">
        <f>SUMIFS(C:C,B:B,"Manuale",A:A,"Hristina")</f>
        <v>0</v>
      </c>
      <c r="L18" s="25">
        <f>SUMIFS(C:C,B:B,"Sviluppo",A:A,"Hristina")</f>
        <v>3037</v>
      </c>
      <c r="M18" s="25">
        <f>SUMIFS(C:C,B:B,"Testing",A:A,"Hristina")</f>
        <v>0</v>
      </c>
      <c r="N18" s="25">
        <f>SUMIFS(C:C,B:B,"Ispezione codice",A:A,"Hristina")</f>
        <v>189</v>
      </c>
      <c r="O18" s="26">
        <f>SUM(I18:N18)</f>
        <v>3688</v>
      </c>
    </row>
    <row r="19" spans="1:15" x14ac:dyDescent="0.3">
      <c r="A19" s="8" t="s">
        <v>25</v>
      </c>
      <c r="B19" s="8" t="s">
        <v>15</v>
      </c>
      <c r="C19" s="8">
        <v>125</v>
      </c>
      <c r="D19" s="9">
        <v>43522</v>
      </c>
      <c r="H19" s="24" t="s">
        <v>19</v>
      </c>
      <c r="I19" s="25">
        <f>SUMIFS(C:C,B:B,"Documenti di progetto",A:A,"Luca")</f>
        <v>1007</v>
      </c>
      <c r="J19" s="25">
        <f>SUMIFS(C:C,B:B,"Documenti di processo",A:A,"Luca")</f>
        <v>852</v>
      </c>
      <c r="K19" s="25">
        <f>SUMIFS(C:C,B:B,"Manuale",A:A,"Luca")</f>
        <v>0</v>
      </c>
      <c r="L19" s="25">
        <f>SUMIFS(C:C,B:B,"Sviluppo",A:A,"Luca")</f>
        <v>60</v>
      </c>
      <c r="M19" s="25">
        <f>SUMIFS(C:C,B:B,"Testing",A:A,"Luca")</f>
        <v>90</v>
      </c>
      <c r="N19" s="25">
        <f>SUMIFS(C:C,B:B,"Ispezione codice",A:A,"Luca")</f>
        <v>189</v>
      </c>
      <c r="O19" s="26">
        <f>SUM(I19:N19)</f>
        <v>2198</v>
      </c>
    </row>
    <row r="20" spans="1:15" x14ac:dyDescent="0.3">
      <c r="A20" s="8" t="s">
        <v>25</v>
      </c>
      <c r="B20" s="8" t="s">
        <v>15</v>
      </c>
      <c r="C20" s="8">
        <v>170</v>
      </c>
      <c r="D20" s="9">
        <v>43523</v>
      </c>
      <c r="H20" s="24" t="s">
        <v>16</v>
      </c>
      <c r="I20" s="25">
        <f>SUMIFS(C:C,B:B,"Documenti di progetto",A:A,"Viktorija")</f>
        <v>639</v>
      </c>
      <c r="J20" s="25">
        <f>SUMIFS(C:C,B:B,"Documenti di processo",A:A,"Viktorija")</f>
        <v>90</v>
      </c>
      <c r="K20" s="25">
        <f>SUMIFS(C:C,B:B,"Manuale",A:A,"Viktorija")</f>
        <v>0</v>
      </c>
      <c r="L20" s="25">
        <f>SUMIFS(C:C,B:B,"Sviluppo",A:A,"Viktorija")</f>
        <v>2702</v>
      </c>
      <c r="M20" s="25">
        <f>SUMIFS(C:C,B:B,"Testing",A:A,"Viktorija")</f>
        <v>0</v>
      </c>
      <c r="N20" s="25">
        <f>SUMIFS(C:C,B:B,"Ispezione codice",A:A,"Viktorija")</f>
        <v>189</v>
      </c>
      <c r="O20" s="26">
        <f>SUM(I20:N20)</f>
        <v>3620</v>
      </c>
    </row>
    <row r="21" spans="1:15" x14ac:dyDescent="0.3">
      <c r="A21" s="8" t="s">
        <v>25</v>
      </c>
      <c r="B21" s="8" t="s">
        <v>15</v>
      </c>
      <c r="C21" s="8">
        <v>65</v>
      </c>
      <c r="D21" s="9">
        <v>43524</v>
      </c>
      <c r="H21" s="27" t="s">
        <v>27</v>
      </c>
      <c r="I21" s="28">
        <f t="shared" ref="I21:N21" si="0">AVERAGE(I17:I20)</f>
        <v>784.5</v>
      </c>
      <c r="J21" s="29">
        <f t="shared" si="0"/>
        <v>603.25</v>
      </c>
      <c r="K21" s="29">
        <f t="shared" si="0"/>
        <v>43.5</v>
      </c>
      <c r="L21" s="29">
        <f t="shared" si="0"/>
        <v>1449.75</v>
      </c>
      <c r="M21" s="29">
        <f t="shared" si="0"/>
        <v>22.5</v>
      </c>
      <c r="N21" s="30">
        <f t="shared" si="0"/>
        <v>199</v>
      </c>
      <c r="O21" s="31">
        <f>SUM(O17:O20)</f>
        <v>12410</v>
      </c>
    </row>
    <row r="22" spans="1:15" x14ac:dyDescent="0.3">
      <c r="A22" s="8" t="s">
        <v>16</v>
      </c>
      <c r="B22" s="8" t="s">
        <v>26</v>
      </c>
      <c r="C22" s="8">
        <v>60</v>
      </c>
      <c r="D22" s="9">
        <v>43487</v>
      </c>
    </row>
    <row r="23" spans="1:15" x14ac:dyDescent="0.3">
      <c r="A23" s="8" t="s">
        <v>16</v>
      </c>
      <c r="B23" s="8" t="s">
        <v>15</v>
      </c>
      <c r="C23" s="8">
        <v>103</v>
      </c>
      <c r="D23" s="9">
        <v>43506</v>
      </c>
    </row>
    <row r="24" spans="1:15" x14ac:dyDescent="0.3">
      <c r="A24" s="8" t="s">
        <v>16</v>
      </c>
      <c r="B24" s="8" t="s">
        <v>15</v>
      </c>
      <c r="C24" s="8">
        <v>100</v>
      </c>
      <c r="D24" s="9">
        <v>43520</v>
      </c>
      <c r="H24" s="1" t="s">
        <v>28</v>
      </c>
      <c r="I24" s="1"/>
      <c r="J24" s="1"/>
      <c r="K24" s="1"/>
      <c r="L24" s="1"/>
      <c r="M24" s="1"/>
      <c r="N24" s="1"/>
      <c r="O24" s="1"/>
    </row>
    <row r="25" spans="1:15" x14ac:dyDescent="0.3">
      <c r="A25" s="8" t="s">
        <v>16</v>
      </c>
      <c r="B25" s="8" t="s">
        <v>15</v>
      </c>
      <c r="C25" s="8">
        <v>170</v>
      </c>
      <c r="D25" s="9">
        <v>43523</v>
      </c>
      <c r="H25" s="32" t="s">
        <v>21</v>
      </c>
      <c r="I25" s="33" t="s">
        <v>22</v>
      </c>
      <c r="J25" s="33" t="s">
        <v>23</v>
      </c>
      <c r="K25" s="33" t="s">
        <v>14</v>
      </c>
      <c r="L25" s="33" t="s">
        <v>15</v>
      </c>
      <c r="M25" s="33" t="s">
        <v>17</v>
      </c>
      <c r="N25" s="33" t="s">
        <v>24</v>
      </c>
      <c r="O25" s="34" t="s">
        <v>18</v>
      </c>
    </row>
    <row r="26" spans="1:15" x14ac:dyDescent="0.3">
      <c r="A26" s="8" t="s">
        <v>16</v>
      </c>
      <c r="B26" s="8" t="s">
        <v>15</v>
      </c>
      <c r="C26" s="8">
        <v>45</v>
      </c>
      <c r="D26" s="9">
        <v>43524</v>
      </c>
      <c r="H26" s="35" t="s">
        <v>6</v>
      </c>
      <c r="I26" s="36">
        <f>I17/O17</f>
        <v>0.45179063360881544</v>
      </c>
      <c r="J26" s="36">
        <f>J17/O17</f>
        <v>0.409435261707989</v>
      </c>
      <c r="K26" s="36">
        <f>K17/O17</f>
        <v>5.9917355371900828E-2</v>
      </c>
      <c r="L26" s="36">
        <f>L17/O17</f>
        <v>0</v>
      </c>
      <c r="M26" s="36">
        <f>M17/O17</f>
        <v>0</v>
      </c>
      <c r="N26" s="36">
        <f>N17/O17</f>
        <v>7.8856749311294771E-2</v>
      </c>
      <c r="O26" s="37">
        <f>SUM(I26:N26)</f>
        <v>1</v>
      </c>
    </row>
    <row r="27" spans="1:15" x14ac:dyDescent="0.3">
      <c r="A27" s="8" t="s">
        <v>16</v>
      </c>
      <c r="B27" s="8" t="s">
        <v>15</v>
      </c>
      <c r="C27" s="8">
        <v>25</v>
      </c>
      <c r="D27" s="9">
        <v>43530</v>
      </c>
      <c r="H27" s="35" t="s">
        <v>25</v>
      </c>
      <c r="I27" s="36">
        <f>I18/O18</f>
        <v>4.8806941431670282E-2</v>
      </c>
      <c r="J27" s="36">
        <f>J18/O18</f>
        <v>7.646420824295011E-2</v>
      </c>
      <c r="K27" s="36">
        <f>K18/O18</f>
        <v>0</v>
      </c>
      <c r="L27" s="36">
        <f>L18/O18</f>
        <v>0.82348156182212584</v>
      </c>
      <c r="M27" s="36">
        <f>M18/O18</f>
        <v>0</v>
      </c>
      <c r="N27" s="36">
        <f>N18/O18</f>
        <v>5.1247288503253795E-2</v>
      </c>
      <c r="O27" s="37">
        <f>SUM(I27:N27)</f>
        <v>1</v>
      </c>
    </row>
    <row r="28" spans="1:15" x14ac:dyDescent="0.3">
      <c r="A28" s="8" t="s">
        <v>19</v>
      </c>
      <c r="B28" s="8" t="s">
        <v>7</v>
      </c>
      <c r="C28" s="8">
        <v>15</v>
      </c>
      <c r="D28" s="9">
        <v>43532</v>
      </c>
      <c r="H28" s="35" t="s">
        <v>19</v>
      </c>
      <c r="I28" s="36">
        <f>I19/O19</f>
        <v>0.45814376706096449</v>
      </c>
      <c r="J28" s="36">
        <f>J19/O19</f>
        <v>0.38762511373976344</v>
      </c>
      <c r="K28" s="36">
        <f>K19/O19</f>
        <v>0</v>
      </c>
      <c r="L28" s="36">
        <f>L19/O19</f>
        <v>2.7297543221110099E-2</v>
      </c>
      <c r="M28" s="36">
        <f>M19/O19</f>
        <v>4.0946314831665151E-2</v>
      </c>
      <c r="N28" s="36">
        <f>N19/O19</f>
        <v>8.598726114649681E-2</v>
      </c>
      <c r="O28" s="37">
        <f>SUM(I28:N28)</f>
        <v>1</v>
      </c>
    </row>
    <row r="29" spans="1:15" x14ac:dyDescent="0.3">
      <c r="A29" s="8" t="s">
        <v>6</v>
      </c>
      <c r="B29" s="8" t="s">
        <v>14</v>
      </c>
      <c r="C29" s="8">
        <v>47</v>
      </c>
      <c r="D29" s="9">
        <v>43532</v>
      </c>
      <c r="H29" s="35" t="s">
        <v>16</v>
      </c>
      <c r="I29" s="36">
        <f>I20/O20</f>
        <v>0.17651933701657457</v>
      </c>
      <c r="J29" s="36">
        <f>J20/O20</f>
        <v>2.4861878453038673E-2</v>
      </c>
      <c r="K29" s="36">
        <f>K20/O20</f>
        <v>0</v>
      </c>
      <c r="L29" s="36">
        <f>L20/O20</f>
        <v>0.74640883977900552</v>
      </c>
      <c r="M29" s="36">
        <f>M20/O20</f>
        <v>0</v>
      </c>
      <c r="N29" s="36">
        <f>N20/O20</f>
        <v>5.2209944751381215E-2</v>
      </c>
      <c r="O29" s="38">
        <f>SUM(I29:N29)</f>
        <v>0.99999999999999989</v>
      </c>
    </row>
    <row r="30" spans="1:15" x14ac:dyDescent="0.3">
      <c r="A30" s="8" t="s">
        <v>25</v>
      </c>
      <c r="B30" s="8" t="s">
        <v>26</v>
      </c>
      <c r="C30" s="8">
        <v>15</v>
      </c>
      <c r="D30" s="9">
        <v>43532</v>
      </c>
      <c r="H30" s="39" t="s">
        <v>27</v>
      </c>
      <c r="I30" s="40">
        <f t="shared" ref="I30:N30" si="1">AVERAGE(I26:I29)</f>
        <v>0.28381516977950622</v>
      </c>
      <c r="J30" s="40">
        <f t="shared" si="1"/>
        <v>0.22459661553593532</v>
      </c>
      <c r="K30" s="40">
        <f t="shared" si="1"/>
        <v>1.4979338842975207E-2</v>
      </c>
      <c r="L30" s="40">
        <f t="shared" si="1"/>
        <v>0.39929698620556037</v>
      </c>
      <c r="M30" s="40">
        <f t="shared" si="1"/>
        <v>1.0236578707916288E-2</v>
      </c>
      <c r="N30" s="41">
        <f t="shared" si="1"/>
        <v>6.7075310928106646E-2</v>
      </c>
      <c r="O30" s="42">
        <f>SUM(I30:N30)</f>
        <v>1</v>
      </c>
    </row>
    <row r="31" spans="1:15" x14ac:dyDescent="0.3">
      <c r="A31" s="8" t="s">
        <v>25</v>
      </c>
      <c r="B31" s="8" t="s">
        <v>15</v>
      </c>
      <c r="C31" s="8">
        <v>55</v>
      </c>
      <c r="D31" s="9">
        <v>43531</v>
      </c>
    </row>
    <row r="32" spans="1:15" x14ac:dyDescent="0.3">
      <c r="A32" s="8" t="s">
        <v>25</v>
      </c>
      <c r="B32" s="8" t="s">
        <v>15</v>
      </c>
      <c r="C32" s="8">
        <v>68</v>
      </c>
      <c r="D32" s="9">
        <v>43532</v>
      </c>
    </row>
    <row r="33" spans="1:4" x14ac:dyDescent="0.3">
      <c r="A33" s="8" t="s">
        <v>25</v>
      </c>
      <c r="B33" s="8" t="s">
        <v>15</v>
      </c>
      <c r="C33" s="8">
        <v>129</v>
      </c>
      <c r="D33" s="9">
        <v>43533</v>
      </c>
    </row>
    <row r="34" spans="1:4" x14ac:dyDescent="0.3">
      <c r="A34" s="8" t="s">
        <v>25</v>
      </c>
      <c r="B34" s="8" t="s">
        <v>15</v>
      </c>
      <c r="C34" s="8">
        <v>95</v>
      </c>
      <c r="D34" s="9">
        <v>43534</v>
      </c>
    </row>
    <row r="35" spans="1:4" x14ac:dyDescent="0.3">
      <c r="A35" s="8" t="s">
        <v>6</v>
      </c>
      <c r="B35" s="8" t="s">
        <v>7</v>
      </c>
      <c r="C35" s="8">
        <v>74</v>
      </c>
      <c r="D35" s="9">
        <v>43546</v>
      </c>
    </row>
    <row r="36" spans="1:4" x14ac:dyDescent="0.3">
      <c r="A36" s="8" t="s">
        <v>6</v>
      </c>
      <c r="B36" s="8" t="s">
        <v>12</v>
      </c>
      <c r="C36" s="8">
        <v>52</v>
      </c>
      <c r="D36" s="9">
        <v>43546</v>
      </c>
    </row>
    <row r="37" spans="1:4" x14ac:dyDescent="0.3">
      <c r="A37" s="8" t="s">
        <v>16</v>
      </c>
      <c r="B37" s="8" t="s">
        <v>15</v>
      </c>
      <c r="C37" s="8">
        <v>196</v>
      </c>
      <c r="D37" s="9">
        <v>43376</v>
      </c>
    </row>
    <row r="38" spans="1:4" x14ac:dyDescent="0.3">
      <c r="A38" s="8" t="s">
        <v>16</v>
      </c>
      <c r="B38" s="8" t="s">
        <v>15</v>
      </c>
      <c r="C38" s="8">
        <v>115</v>
      </c>
      <c r="D38" s="9">
        <v>43407</v>
      </c>
    </row>
    <row r="39" spans="1:4" x14ac:dyDescent="0.3">
      <c r="A39" s="8" t="s">
        <v>25</v>
      </c>
      <c r="B39" s="8" t="s">
        <v>12</v>
      </c>
      <c r="C39" s="8">
        <v>10</v>
      </c>
      <c r="D39" s="9">
        <v>43546</v>
      </c>
    </row>
    <row r="40" spans="1:4" x14ac:dyDescent="0.3">
      <c r="A40" s="8" t="s">
        <v>19</v>
      </c>
      <c r="B40" s="8" t="s">
        <v>12</v>
      </c>
      <c r="C40" s="8">
        <v>60</v>
      </c>
      <c r="D40" s="9">
        <v>43553</v>
      </c>
    </row>
    <row r="41" spans="1:4" x14ac:dyDescent="0.3">
      <c r="A41" s="8" t="s">
        <v>25</v>
      </c>
      <c r="B41" s="8" t="s">
        <v>12</v>
      </c>
      <c r="C41" s="8">
        <v>60</v>
      </c>
      <c r="D41" s="9">
        <v>43553</v>
      </c>
    </row>
    <row r="42" spans="1:4" x14ac:dyDescent="0.3">
      <c r="A42" s="8" t="s">
        <v>16</v>
      </c>
      <c r="B42" s="8" t="s">
        <v>12</v>
      </c>
      <c r="C42" s="8">
        <v>60</v>
      </c>
      <c r="D42" s="9">
        <v>43553</v>
      </c>
    </row>
    <row r="43" spans="1:4" x14ac:dyDescent="0.3">
      <c r="A43" s="8" t="s">
        <v>19</v>
      </c>
      <c r="B43" s="8" t="s">
        <v>7</v>
      </c>
      <c r="C43" s="8">
        <v>60</v>
      </c>
      <c r="D43" s="9">
        <v>43481</v>
      </c>
    </row>
    <row r="44" spans="1:4" x14ac:dyDescent="0.3">
      <c r="A44" s="8" t="s">
        <v>19</v>
      </c>
      <c r="B44" s="8" t="s">
        <v>7</v>
      </c>
      <c r="C44" s="8">
        <v>150</v>
      </c>
      <c r="D44" s="9">
        <v>43442</v>
      </c>
    </row>
    <row r="45" spans="1:4" x14ac:dyDescent="0.3">
      <c r="A45" s="8" t="s">
        <v>19</v>
      </c>
      <c r="B45" s="8" t="s">
        <v>7</v>
      </c>
      <c r="C45" s="8">
        <v>180</v>
      </c>
      <c r="D45" s="9">
        <v>43448</v>
      </c>
    </row>
    <row r="46" spans="1:4" x14ac:dyDescent="0.3">
      <c r="A46" s="8" t="s">
        <v>19</v>
      </c>
      <c r="B46" s="8" t="s">
        <v>7</v>
      </c>
      <c r="C46" s="8">
        <v>180</v>
      </c>
      <c r="D46" s="9">
        <v>43468</v>
      </c>
    </row>
    <row r="47" spans="1:4" x14ac:dyDescent="0.3">
      <c r="A47" s="8" t="s">
        <v>19</v>
      </c>
      <c r="B47" s="8" t="s">
        <v>12</v>
      </c>
      <c r="C47" s="8">
        <v>120</v>
      </c>
      <c r="D47" s="9">
        <v>43478</v>
      </c>
    </row>
    <row r="48" spans="1:4" x14ac:dyDescent="0.3">
      <c r="A48" s="8" t="s">
        <v>6</v>
      </c>
      <c r="B48" s="8" t="s">
        <v>12</v>
      </c>
      <c r="C48" s="8">
        <v>300</v>
      </c>
      <c r="D48" s="9">
        <v>43449</v>
      </c>
    </row>
    <row r="49" spans="1:4" x14ac:dyDescent="0.3">
      <c r="A49" s="8" t="s">
        <v>6</v>
      </c>
      <c r="B49" s="8" t="s">
        <v>7</v>
      </c>
      <c r="C49" s="8">
        <v>150</v>
      </c>
      <c r="D49" s="9">
        <v>43450</v>
      </c>
    </row>
    <row r="50" spans="1:4" x14ac:dyDescent="0.3">
      <c r="A50" s="8" t="s">
        <v>19</v>
      </c>
      <c r="B50" s="8" t="s">
        <v>12</v>
      </c>
      <c r="C50" s="8">
        <v>82</v>
      </c>
      <c r="D50" s="9">
        <v>43558</v>
      </c>
    </row>
    <row r="51" spans="1:4" x14ac:dyDescent="0.3">
      <c r="A51" s="8" t="s">
        <v>25</v>
      </c>
      <c r="B51" s="8" t="s">
        <v>12</v>
      </c>
      <c r="C51" s="8">
        <v>82</v>
      </c>
      <c r="D51" s="9">
        <v>43558</v>
      </c>
    </row>
    <row r="52" spans="1:4" x14ac:dyDescent="0.3">
      <c r="A52" s="8" t="s">
        <v>6</v>
      </c>
      <c r="B52" s="8" t="s">
        <v>12</v>
      </c>
      <c r="C52" s="8">
        <v>82</v>
      </c>
      <c r="D52" s="9">
        <v>43558</v>
      </c>
    </row>
    <row r="53" spans="1:4" x14ac:dyDescent="0.3">
      <c r="A53" s="8" t="s">
        <v>25</v>
      </c>
      <c r="B53" s="8" t="s">
        <v>15</v>
      </c>
      <c r="C53" s="8">
        <v>85</v>
      </c>
      <c r="D53" s="9">
        <v>43559</v>
      </c>
    </row>
    <row r="54" spans="1:4" x14ac:dyDescent="0.3">
      <c r="A54" s="8" t="s">
        <v>19</v>
      </c>
      <c r="B54" s="8" t="s">
        <v>12</v>
      </c>
      <c r="C54" s="8">
        <v>70</v>
      </c>
      <c r="D54" s="9">
        <v>43571</v>
      </c>
    </row>
    <row r="55" spans="1:4" x14ac:dyDescent="0.3">
      <c r="A55" s="8" t="s">
        <v>25</v>
      </c>
      <c r="B55" s="8" t="s">
        <v>12</v>
      </c>
      <c r="C55" s="8">
        <v>70</v>
      </c>
      <c r="D55" s="9">
        <v>43571</v>
      </c>
    </row>
    <row r="56" spans="1:4" x14ac:dyDescent="0.3">
      <c r="A56" s="8" t="s">
        <v>19</v>
      </c>
      <c r="B56" s="8" t="s">
        <v>12</v>
      </c>
      <c r="C56" s="8">
        <v>120</v>
      </c>
      <c r="D56" s="9">
        <v>43572</v>
      </c>
    </row>
    <row r="57" spans="1:4" x14ac:dyDescent="0.3">
      <c r="A57" s="8" t="s">
        <v>19</v>
      </c>
      <c r="B57" s="8" t="s">
        <v>12</v>
      </c>
      <c r="C57" s="8">
        <v>100</v>
      </c>
      <c r="D57" s="9">
        <v>43574</v>
      </c>
    </row>
    <row r="58" spans="1:4" x14ac:dyDescent="0.3">
      <c r="A58" s="8" t="s">
        <v>6</v>
      </c>
      <c r="B58" s="8" t="s">
        <v>7</v>
      </c>
      <c r="C58" s="8">
        <v>42</v>
      </c>
      <c r="D58" s="9">
        <v>43577</v>
      </c>
    </row>
    <row r="59" spans="1:4" x14ac:dyDescent="0.3">
      <c r="A59" s="8" t="s">
        <v>6</v>
      </c>
      <c r="B59" s="8" t="s">
        <v>12</v>
      </c>
      <c r="C59" s="8">
        <v>97</v>
      </c>
      <c r="D59" s="9">
        <v>43578</v>
      </c>
    </row>
    <row r="60" spans="1:4" x14ac:dyDescent="0.3">
      <c r="A60" s="8" t="s">
        <v>25</v>
      </c>
      <c r="B60" s="8" t="s">
        <v>12</v>
      </c>
      <c r="C60" s="8">
        <v>30</v>
      </c>
      <c r="D60" s="9">
        <v>43578</v>
      </c>
    </row>
    <row r="61" spans="1:4" x14ac:dyDescent="0.3">
      <c r="A61" s="8" t="s">
        <v>6</v>
      </c>
      <c r="B61" s="8" t="s">
        <v>12</v>
      </c>
      <c r="C61" s="8">
        <v>107</v>
      </c>
      <c r="D61" s="9">
        <v>43581</v>
      </c>
    </row>
    <row r="62" spans="1:4" x14ac:dyDescent="0.3">
      <c r="A62" s="8" t="s">
        <v>6</v>
      </c>
      <c r="B62" s="8" t="s">
        <v>7</v>
      </c>
      <c r="C62" s="8">
        <v>39</v>
      </c>
      <c r="D62" s="9">
        <v>43584</v>
      </c>
    </row>
    <row r="63" spans="1:4" x14ac:dyDescent="0.3">
      <c r="A63" s="8" t="s">
        <v>6</v>
      </c>
      <c r="B63" s="8" t="s">
        <v>7</v>
      </c>
      <c r="C63" s="8">
        <v>22</v>
      </c>
      <c r="D63" s="9">
        <v>43585</v>
      </c>
    </row>
    <row r="64" spans="1:4" x14ac:dyDescent="0.3">
      <c r="A64" s="8" t="s">
        <v>19</v>
      </c>
      <c r="B64" s="8" t="s">
        <v>7</v>
      </c>
      <c r="C64" s="8">
        <v>22</v>
      </c>
      <c r="D64" s="9">
        <v>43585</v>
      </c>
    </row>
    <row r="65" spans="1:4" x14ac:dyDescent="0.3">
      <c r="A65" s="8" t="s">
        <v>19</v>
      </c>
      <c r="B65" s="8" t="s">
        <v>7</v>
      </c>
      <c r="C65" s="8">
        <v>25</v>
      </c>
      <c r="D65" s="9">
        <v>43587</v>
      </c>
    </row>
    <row r="66" spans="1:4" x14ac:dyDescent="0.3">
      <c r="A66" s="8" t="s">
        <v>16</v>
      </c>
      <c r="B66" s="8" t="s">
        <v>7</v>
      </c>
      <c r="C66" s="8">
        <v>25</v>
      </c>
      <c r="D66" s="9">
        <v>43587</v>
      </c>
    </row>
    <row r="67" spans="1:4" x14ac:dyDescent="0.3">
      <c r="A67" s="8" t="s">
        <v>16</v>
      </c>
      <c r="B67" s="8" t="s">
        <v>15</v>
      </c>
      <c r="C67" s="8">
        <v>136</v>
      </c>
      <c r="D67" s="9">
        <v>43587</v>
      </c>
    </row>
    <row r="68" spans="1:4" x14ac:dyDescent="0.3">
      <c r="A68" s="8" t="s">
        <v>16</v>
      </c>
      <c r="B68" s="8" t="s">
        <v>7</v>
      </c>
      <c r="C68" s="8">
        <v>35</v>
      </c>
      <c r="D68" s="9">
        <v>43587</v>
      </c>
    </row>
    <row r="69" spans="1:4" x14ac:dyDescent="0.3">
      <c r="A69" s="8" t="s">
        <v>16</v>
      </c>
      <c r="B69" s="8" t="s">
        <v>15</v>
      </c>
      <c r="C69" s="8">
        <v>135</v>
      </c>
      <c r="D69" s="9">
        <v>43588</v>
      </c>
    </row>
    <row r="70" spans="1:4" x14ac:dyDescent="0.3">
      <c r="A70" s="8" t="s">
        <v>25</v>
      </c>
      <c r="B70" s="8" t="s">
        <v>15</v>
      </c>
      <c r="C70" s="8">
        <v>135</v>
      </c>
      <c r="D70" s="9">
        <v>43588</v>
      </c>
    </row>
    <row r="71" spans="1:4" x14ac:dyDescent="0.3">
      <c r="A71" s="8" t="s">
        <v>25</v>
      </c>
      <c r="B71" s="8" t="s">
        <v>15</v>
      </c>
      <c r="C71" s="8">
        <v>40</v>
      </c>
      <c r="D71" s="9">
        <v>43589</v>
      </c>
    </row>
    <row r="72" spans="1:4" x14ac:dyDescent="0.3">
      <c r="A72" s="8" t="s">
        <v>16</v>
      </c>
      <c r="B72" s="8" t="s">
        <v>15</v>
      </c>
      <c r="C72" s="8">
        <v>40</v>
      </c>
      <c r="D72" s="9">
        <v>43589</v>
      </c>
    </row>
    <row r="73" spans="1:4" x14ac:dyDescent="0.3">
      <c r="A73" s="8" t="s">
        <v>25</v>
      </c>
      <c r="B73" s="8" t="s">
        <v>15</v>
      </c>
      <c r="C73" s="8">
        <v>78</v>
      </c>
      <c r="D73" s="9">
        <v>43590</v>
      </c>
    </row>
    <row r="74" spans="1:4" x14ac:dyDescent="0.3">
      <c r="A74" s="8" t="s">
        <v>16</v>
      </c>
      <c r="B74" s="8" t="s">
        <v>15</v>
      </c>
      <c r="C74" s="8">
        <v>78</v>
      </c>
      <c r="D74" s="9">
        <v>43590</v>
      </c>
    </row>
    <row r="75" spans="1:4" x14ac:dyDescent="0.3">
      <c r="A75" s="8" t="s">
        <v>6</v>
      </c>
      <c r="B75" s="8" t="s">
        <v>7</v>
      </c>
      <c r="C75" s="8">
        <v>45</v>
      </c>
      <c r="D75" s="9">
        <v>43593</v>
      </c>
    </row>
    <row r="76" spans="1:4" x14ac:dyDescent="0.3">
      <c r="A76" s="8" t="s">
        <v>25</v>
      </c>
      <c r="B76" s="8" t="s">
        <v>7</v>
      </c>
      <c r="C76" s="8">
        <v>45</v>
      </c>
      <c r="D76" s="9">
        <v>43593</v>
      </c>
    </row>
    <row r="77" spans="1:4" x14ac:dyDescent="0.3">
      <c r="A77" s="8" t="s">
        <v>19</v>
      </c>
      <c r="B77" s="8" t="s">
        <v>7</v>
      </c>
      <c r="C77" s="8">
        <v>45</v>
      </c>
      <c r="D77" s="9">
        <v>43593</v>
      </c>
    </row>
    <row r="78" spans="1:4" x14ac:dyDescent="0.3">
      <c r="A78" s="8" t="s">
        <v>16</v>
      </c>
      <c r="B78" s="8" t="s">
        <v>7</v>
      </c>
      <c r="C78" s="8">
        <v>45</v>
      </c>
      <c r="D78" s="9">
        <v>43593</v>
      </c>
    </row>
    <row r="79" spans="1:4" x14ac:dyDescent="0.3">
      <c r="A79" s="8" t="s">
        <v>25</v>
      </c>
      <c r="B79" s="8" t="s">
        <v>15</v>
      </c>
      <c r="C79" s="8">
        <v>60</v>
      </c>
      <c r="D79" s="9">
        <v>43593</v>
      </c>
    </row>
    <row r="80" spans="1:4" x14ac:dyDescent="0.3">
      <c r="A80" s="8" t="s">
        <v>19</v>
      </c>
      <c r="B80" s="8" t="s">
        <v>15</v>
      </c>
      <c r="C80" s="8">
        <v>60</v>
      </c>
      <c r="D80" s="9">
        <v>43593</v>
      </c>
    </row>
    <row r="81" spans="1:4" x14ac:dyDescent="0.3">
      <c r="A81" s="8" t="s">
        <v>16</v>
      </c>
      <c r="B81" s="8" t="s">
        <v>15</v>
      </c>
      <c r="C81" s="8">
        <v>60</v>
      </c>
      <c r="D81" s="9">
        <v>43593</v>
      </c>
    </row>
    <row r="82" spans="1:4" x14ac:dyDescent="0.3">
      <c r="A82" s="8" t="s">
        <v>16</v>
      </c>
      <c r="B82" s="8" t="s">
        <v>15</v>
      </c>
      <c r="C82" s="8">
        <v>116</v>
      </c>
      <c r="D82" s="9">
        <v>43594</v>
      </c>
    </row>
    <row r="83" spans="1:4" x14ac:dyDescent="0.3">
      <c r="A83" s="8" t="s">
        <v>25</v>
      </c>
      <c r="B83" s="8" t="s">
        <v>15</v>
      </c>
      <c r="C83" s="8">
        <v>116</v>
      </c>
      <c r="D83" s="9">
        <v>43594</v>
      </c>
    </row>
    <row r="84" spans="1:4" x14ac:dyDescent="0.3">
      <c r="A84" s="8" t="s">
        <v>6</v>
      </c>
      <c r="B84" s="8" t="s">
        <v>12</v>
      </c>
      <c r="C84" s="8">
        <v>47</v>
      </c>
      <c r="D84" s="9">
        <v>43598</v>
      </c>
    </row>
    <row r="85" spans="1:4" x14ac:dyDescent="0.3">
      <c r="A85" s="8" t="s">
        <v>6</v>
      </c>
      <c r="B85" s="8" t="s">
        <v>7</v>
      </c>
      <c r="C85" s="8">
        <v>31</v>
      </c>
      <c r="D85" s="9">
        <v>43598</v>
      </c>
    </row>
    <row r="86" spans="1:4" x14ac:dyDescent="0.3">
      <c r="A86" s="8" t="s">
        <v>25</v>
      </c>
      <c r="B86" s="8" t="s">
        <v>15</v>
      </c>
      <c r="C86" s="8">
        <v>160</v>
      </c>
      <c r="D86" s="9">
        <v>43595</v>
      </c>
    </row>
    <row r="87" spans="1:4" x14ac:dyDescent="0.3">
      <c r="A87" s="8" t="s">
        <v>16</v>
      </c>
      <c r="B87" s="8" t="s">
        <v>15</v>
      </c>
      <c r="C87" s="8">
        <v>160</v>
      </c>
      <c r="D87" s="9">
        <v>43595</v>
      </c>
    </row>
    <row r="88" spans="1:4" x14ac:dyDescent="0.3">
      <c r="A88" s="8" t="s">
        <v>25</v>
      </c>
      <c r="B88" s="8" t="s">
        <v>15</v>
      </c>
      <c r="C88" s="8">
        <v>240</v>
      </c>
      <c r="D88" s="9">
        <v>43599</v>
      </c>
    </row>
    <row r="89" spans="1:4" x14ac:dyDescent="0.3">
      <c r="A89" s="8" t="s">
        <v>16</v>
      </c>
      <c r="B89" s="8" t="s">
        <v>15</v>
      </c>
      <c r="C89" s="8">
        <v>240</v>
      </c>
      <c r="D89" s="9">
        <v>43599</v>
      </c>
    </row>
    <row r="90" spans="1:4" x14ac:dyDescent="0.3">
      <c r="A90" s="8" t="s">
        <v>6</v>
      </c>
      <c r="B90" s="8" t="s">
        <v>7</v>
      </c>
      <c r="C90" s="8">
        <v>40</v>
      </c>
      <c r="D90" s="9">
        <v>43600</v>
      </c>
    </row>
    <row r="91" spans="1:4" x14ac:dyDescent="0.3">
      <c r="A91" s="8" t="s">
        <v>19</v>
      </c>
      <c r="B91" s="8" t="s">
        <v>7</v>
      </c>
      <c r="C91" s="8">
        <v>40</v>
      </c>
      <c r="D91" s="9">
        <v>43600</v>
      </c>
    </row>
    <row r="92" spans="1:4" x14ac:dyDescent="0.3">
      <c r="A92" s="8" t="s">
        <v>16</v>
      </c>
      <c r="B92" s="8" t="s">
        <v>7</v>
      </c>
      <c r="C92" s="8">
        <v>40</v>
      </c>
      <c r="D92" s="9">
        <v>43600</v>
      </c>
    </row>
    <row r="93" spans="1:4" x14ac:dyDescent="0.3">
      <c r="A93" s="8" t="s">
        <v>25</v>
      </c>
      <c r="B93" s="8" t="s">
        <v>7</v>
      </c>
      <c r="C93" s="8">
        <v>40</v>
      </c>
      <c r="D93" s="9">
        <v>43600</v>
      </c>
    </row>
    <row r="94" spans="1:4" x14ac:dyDescent="0.3">
      <c r="A94" s="8" t="s">
        <v>6</v>
      </c>
      <c r="B94" s="8" t="s">
        <v>24</v>
      </c>
      <c r="C94" s="8">
        <v>20</v>
      </c>
      <c r="D94" s="9">
        <v>43600</v>
      </c>
    </row>
    <row r="95" spans="1:4" x14ac:dyDescent="0.3">
      <c r="A95" s="8" t="s">
        <v>19</v>
      </c>
      <c r="B95" s="8" t="s">
        <v>24</v>
      </c>
      <c r="C95" s="8">
        <v>20</v>
      </c>
      <c r="D95" s="9">
        <v>43600</v>
      </c>
    </row>
    <row r="96" spans="1:4" x14ac:dyDescent="0.3">
      <c r="A96" s="8" t="s">
        <v>16</v>
      </c>
      <c r="B96" s="8" t="s">
        <v>24</v>
      </c>
      <c r="C96" s="8">
        <v>20</v>
      </c>
      <c r="D96" s="9">
        <v>43600</v>
      </c>
    </row>
    <row r="97" spans="1:4" x14ac:dyDescent="0.3">
      <c r="A97" s="8" t="s">
        <v>25</v>
      </c>
      <c r="B97" s="8" t="s">
        <v>24</v>
      </c>
      <c r="C97" s="8">
        <v>20</v>
      </c>
      <c r="D97" s="9">
        <v>43600</v>
      </c>
    </row>
    <row r="98" spans="1:4" x14ac:dyDescent="0.3">
      <c r="A98" s="8" t="s">
        <v>25</v>
      </c>
      <c r="B98" s="8" t="s">
        <v>15</v>
      </c>
      <c r="C98" s="8">
        <v>210</v>
      </c>
      <c r="D98" s="9">
        <v>43603</v>
      </c>
    </row>
    <row r="99" spans="1:4" x14ac:dyDescent="0.3">
      <c r="A99" s="8" t="s">
        <v>16</v>
      </c>
      <c r="B99" s="8" t="s">
        <v>15</v>
      </c>
      <c r="C99" s="8">
        <v>210</v>
      </c>
      <c r="D99" s="9">
        <v>43603</v>
      </c>
    </row>
    <row r="100" spans="1:4" x14ac:dyDescent="0.3">
      <c r="A100" s="8" t="s">
        <v>25</v>
      </c>
      <c r="B100" s="8" t="s">
        <v>15</v>
      </c>
      <c r="C100" s="8">
        <v>65</v>
      </c>
      <c r="D100" s="9">
        <v>43604</v>
      </c>
    </row>
    <row r="101" spans="1:4" x14ac:dyDescent="0.3">
      <c r="A101" s="8" t="s">
        <v>16</v>
      </c>
      <c r="B101" s="8" t="s">
        <v>15</v>
      </c>
      <c r="C101" s="8">
        <v>65</v>
      </c>
      <c r="D101" s="9">
        <v>43604</v>
      </c>
    </row>
    <row r="102" spans="1:4" x14ac:dyDescent="0.3">
      <c r="A102" s="8" t="s">
        <v>16</v>
      </c>
      <c r="B102" s="8" t="s">
        <v>7</v>
      </c>
      <c r="C102" s="8">
        <v>110</v>
      </c>
      <c r="D102" s="9">
        <v>43604</v>
      </c>
    </row>
    <row r="103" spans="1:4" x14ac:dyDescent="0.3">
      <c r="A103" s="8" t="s">
        <v>16</v>
      </c>
      <c r="B103" s="8" t="s">
        <v>7</v>
      </c>
      <c r="C103" s="8">
        <v>20</v>
      </c>
      <c r="D103" s="9">
        <v>43605</v>
      </c>
    </row>
    <row r="104" spans="1:4" x14ac:dyDescent="0.3">
      <c r="A104" s="8" t="s">
        <v>25</v>
      </c>
      <c r="B104" s="8" t="s">
        <v>7</v>
      </c>
      <c r="C104" s="8">
        <v>15</v>
      </c>
      <c r="D104" s="9">
        <v>43606</v>
      </c>
    </row>
    <row r="105" spans="1:4" x14ac:dyDescent="0.3">
      <c r="A105" s="8" t="s">
        <v>6</v>
      </c>
      <c r="B105" s="8" t="s">
        <v>24</v>
      </c>
      <c r="C105" s="8">
        <v>30</v>
      </c>
      <c r="D105" s="9">
        <v>43607</v>
      </c>
    </row>
    <row r="106" spans="1:4" x14ac:dyDescent="0.3">
      <c r="A106" s="8" t="s">
        <v>16</v>
      </c>
      <c r="B106" s="8" t="s">
        <v>24</v>
      </c>
      <c r="C106" s="8">
        <v>30</v>
      </c>
      <c r="D106" s="9">
        <v>43607</v>
      </c>
    </row>
    <row r="107" spans="1:4" x14ac:dyDescent="0.3">
      <c r="A107" s="8" t="s">
        <v>25</v>
      </c>
      <c r="B107" s="8" t="s">
        <v>24</v>
      </c>
      <c r="C107" s="8">
        <v>30</v>
      </c>
      <c r="D107" s="9">
        <v>43607</v>
      </c>
    </row>
    <row r="108" spans="1:4" x14ac:dyDescent="0.3">
      <c r="A108" s="8" t="s">
        <v>6</v>
      </c>
      <c r="B108" s="8" t="s">
        <v>12</v>
      </c>
      <c r="C108" s="8">
        <v>30</v>
      </c>
      <c r="D108" s="9">
        <v>43607</v>
      </c>
    </row>
    <row r="109" spans="1:4" x14ac:dyDescent="0.3">
      <c r="A109" s="8" t="s">
        <v>16</v>
      </c>
      <c r="B109" s="8" t="s">
        <v>12</v>
      </c>
      <c r="C109" s="8">
        <v>30</v>
      </c>
      <c r="D109" s="9">
        <v>43607</v>
      </c>
    </row>
    <row r="110" spans="1:4" x14ac:dyDescent="0.3">
      <c r="A110" s="8" t="s">
        <v>25</v>
      </c>
      <c r="B110" s="8" t="s">
        <v>12</v>
      </c>
      <c r="C110" s="8">
        <v>30</v>
      </c>
      <c r="D110" s="9">
        <v>43607</v>
      </c>
    </row>
    <row r="111" spans="1:4" x14ac:dyDescent="0.3">
      <c r="A111" s="8" t="s">
        <v>16</v>
      </c>
      <c r="B111" s="8" t="s">
        <v>15</v>
      </c>
      <c r="C111" s="8">
        <v>130</v>
      </c>
      <c r="D111" s="9">
        <v>43607</v>
      </c>
    </row>
    <row r="112" spans="1:4" x14ac:dyDescent="0.3">
      <c r="A112" s="8" t="s">
        <v>25</v>
      </c>
      <c r="B112" s="8" t="s">
        <v>15</v>
      </c>
      <c r="C112" s="8">
        <v>130</v>
      </c>
      <c r="D112" s="9">
        <v>43607</v>
      </c>
    </row>
    <row r="113" spans="1:4" x14ac:dyDescent="0.3">
      <c r="A113" s="8" t="s">
        <v>25</v>
      </c>
      <c r="B113" s="8" t="s">
        <v>7</v>
      </c>
      <c r="C113" s="8">
        <v>20</v>
      </c>
      <c r="D113" s="9">
        <v>43607</v>
      </c>
    </row>
    <row r="114" spans="1:4" x14ac:dyDescent="0.3">
      <c r="A114" s="8" t="s">
        <v>6</v>
      </c>
      <c r="B114" s="8" t="s">
        <v>12</v>
      </c>
      <c r="C114" s="8">
        <v>68</v>
      </c>
      <c r="D114" s="9">
        <v>43608</v>
      </c>
    </row>
    <row r="115" spans="1:4" x14ac:dyDescent="0.3">
      <c r="A115" s="8" t="s">
        <v>6</v>
      </c>
      <c r="B115" s="8" t="s">
        <v>7</v>
      </c>
      <c r="C115" s="8">
        <v>23</v>
      </c>
      <c r="D115" s="9">
        <v>43609</v>
      </c>
    </row>
    <row r="116" spans="1:4" x14ac:dyDescent="0.3">
      <c r="A116" s="8" t="s">
        <v>16</v>
      </c>
      <c r="B116" s="8" t="s">
        <v>15</v>
      </c>
      <c r="C116" s="8">
        <v>85</v>
      </c>
      <c r="D116" s="9">
        <v>43608</v>
      </c>
    </row>
    <row r="117" spans="1:4" x14ac:dyDescent="0.3">
      <c r="A117" s="8" t="s">
        <v>25</v>
      </c>
      <c r="B117" s="8" t="s">
        <v>15</v>
      </c>
      <c r="C117" s="8">
        <v>85</v>
      </c>
      <c r="D117" s="9">
        <v>43608</v>
      </c>
    </row>
    <row r="118" spans="1:4" x14ac:dyDescent="0.3">
      <c r="A118" s="8" t="s">
        <v>25</v>
      </c>
      <c r="B118" s="8" t="s">
        <v>15</v>
      </c>
      <c r="C118" s="8">
        <v>73</v>
      </c>
      <c r="D118" s="9">
        <v>43609</v>
      </c>
    </row>
    <row r="119" spans="1:4" x14ac:dyDescent="0.3">
      <c r="A119" s="8" t="s">
        <v>19</v>
      </c>
      <c r="B119" s="8" t="s">
        <v>7</v>
      </c>
      <c r="C119" s="8">
        <v>30</v>
      </c>
      <c r="D119" s="9">
        <v>43614</v>
      </c>
    </row>
    <row r="120" spans="1:4" x14ac:dyDescent="0.3">
      <c r="A120" s="8" t="s">
        <v>16</v>
      </c>
      <c r="B120" s="8" t="s">
        <v>7</v>
      </c>
      <c r="C120" s="8">
        <v>30</v>
      </c>
      <c r="D120" s="9">
        <v>43614</v>
      </c>
    </row>
    <row r="121" spans="1:4" x14ac:dyDescent="0.3">
      <c r="A121" s="8" t="s">
        <v>6</v>
      </c>
      <c r="B121" s="8" t="s">
        <v>7</v>
      </c>
      <c r="C121" s="8">
        <v>30</v>
      </c>
      <c r="D121" s="9">
        <v>43614</v>
      </c>
    </row>
    <row r="122" spans="1:4" x14ac:dyDescent="0.3">
      <c r="A122" s="8" t="s">
        <v>19</v>
      </c>
      <c r="B122" s="8" t="s">
        <v>24</v>
      </c>
      <c r="C122" s="8">
        <v>84</v>
      </c>
      <c r="D122" s="9">
        <v>43614</v>
      </c>
    </row>
    <row r="123" spans="1:4" x14ac:dyDescent="0.3">
      <c r="A123" s="8" t="s">
        <v>16</v>
      </c>
      <c r="B123" s="8" t="s">
        <v>24</v>
      </c>
      <c r="C123" s="8">
        <v>84</v>
      </c>
      <c r="D123" s="9">
        <v>43614</v>
      </c>
    </row>
    <row r="124" spans="1:4" x14ac:dyDescent="0.3">
      <c r="A124" s="8" t="s">
        <v>6</v>
      </c>
      <c r="B124" s="8" t="s">
        <v>24</v>
      </c>
      <c r="C124" s="8">
        <v>84</v>
      </c>
      <c r="D124" s="9">
        <v>43614</v>
      </c>
    </row>
    <row r="125" spans="1:4" x14ac:dyDescent="0.3">
      <c r="A125" s="8" t="s">
        <v>25</v>
      </c>
      <c r="B125" s="8" t="s">
        <v>24</v>
      </c>
      <c r="C125" s="8">
        <v>84</v>
      </c>
      <c r="D125" s="9">
        <v>43614</v>
      </c>
    </row>
    <row r="126" spans="1:4" x14ac:dyDescent="0.3">
      <c r="A126" s="8" t="s">
        <v>6</v>
      </c>
      <c r="B126" s="8" t="s">
        <v>12</v>
      </c>
      <c r="C126" s="8">
        <v>64</v>
      </c>
      <c r="D126" s="43" t="s">
        <v>29</v>
      </c>
    </row>
    <row r="127" spans="1:4" x14ac:dyDescent="0.3">
      <c r="A127" s="8" t="s">
        <v>6</v>
      </c>
      <c r="B127" s="8" t="s">
        <v>7</v>
      </c>
      <c r="C127" s="8">
        <v>98</v>
      </c>
      <c r="D127" s="43" t="s">
        <v>29</v>
      </c>
    </row>
    <row r="128" spans="1:4" x14ac:dyDescent="0.3">
      <c r="A128" s="8" t="s">
        <v>19</v>
      </c>
      <c r="B128" s="8" t="s">
        <v>17</v>
      </c>
      <c r="C128" s="8">
        <v>60</v>
      </c>
      <c r="D128" s="43">
        <v>43471</v>
      </c>
    </row>
    <row r="129" spans="1:4" x14ac:dyDescent="0.3">
      <c r="A129" s="8" t="s">
        <v>16</v>
      </c>
      <c r="B129" s="8" t="s">
        <v>15</v>
      </c>
      <c r="C129" s="8">
        <v>165</v>
      </c>
      <c r="D129" s="43">
        <v>43616</v>
      </c>
    </row>
    <row r="130" spans="1:4" x14ac:dyDescent="0.3">
      <c r="A130" s="8" t="s">
        <v>25</v>
      </c>
      <c r="B130" s="8" t="s">
        <v>15</v>
      </c>
      <c r="C130" s="8">
        <v>165</v>
      </c>
      <c r="D130" s="43">
        <v>43616</v>
      </c>
    </row>
    <row r="131" spans="1:4" x14ac:dyDescent="0.3">
      <c r="A131" s="8" t="s">
        <v>16</v>
      </c>
      <c r="B131" s="8" t="s">
        <v>15</v>
      </c>
      <c r="C131" s="8">
        <v>118</v>
      </c>
      <c r="D131" s="43">
        <v>43618</v>
      </c>
    </row>
    <row r="132" spans="1:4" x14ac:dyDescent="0.3">
      <c r="A132" s="8" t="s">
        <v>25</v>
      </c>
      <c r="B132" s="8" t="s">
        <v>15</v>
      </c>
      <c r="C132" s="8">
        <v>118</v>
      </c>
      <c r="D132" s="43">
        <v>43618</v>
      </c>
    </row>
    <row r="133" spans="1:4" x14ac:dyDescent="0.3">
      <c r="A133" s="8" t="s">
        <v>25</v>
      </c>
      <c r="B133" s="8" t="s">
        <v>7</v>
      </c>
      <c r="C133" s="8">
        <v>20</v>
      </c>
      <c r="D133" s="9">
        <v>43530</v>
      </c>
    </row>
    <row r="134" spans="1:4" x14ac:dyDescent="0.3">
      <c r="A134" s="8" t="s">
        <v>19</v>
      </c>
      <c r="B134" s="8" t="s">
        <v>24</v>
      </c>
      <c r="C134" s="8">
        <v>30</v>
      </c>
      <c r="D134" s="43">
        <v>43619</v>
      </c>
    </row>
    <row r="135" spans="1:4" x14ac:dyDescent="0.3">
      <c r="A135" s="8" t="s">
        <v>19</v>
      </c>
      <c r="B135" s="8" t="s">
        <v>17</v>
      </c>
      <c r="C135" s="8">
        <v>30</v>
      </c>
      <c r="D135" s="43">
        <v>43619</v>
      </c>
    </row>
    <row r="136" spans="1:4" x14ac:dyDescent="0.3">
      <c r="A136" s="8" t="s">
        <v>19</v>
      </c>
      <c r="B136" s="8" t="s">
        <v>7</v>
      </c>
      <c r="C136" s="8">
        <v>35</v>
      </c>
      <c r="D136" s="43">
        <v>43619</v>
      </c>
    </row>
    <row r="137" spans="1:4" x14ac:dyDescent="0.3">
      <c r="A137" s="8" t="s">
        <v>25</v>
      </c>
      <c r="B137" s="8" t="s">
        <v>15</v>
      </c>
      <c r="C137" s="8">
        <v>180</v>
      </c>
      <c r="D137" s="43">
        <v>43620</v>
      </c>
    </row>
    <row r="138" spans="1:4" x14ac:dyDescent="0.3">
      <c r="A138" s="8" t="s">
        <v>16</v>
      </c>
      <c r="B138" s="8" t="s">
        <v>15</v>
      </c>
      <c r="C138" s="8">
        <v>180</v>
      </c>
      <c r="D138" s="43">
        <v>43620</v>
      </c>
    </row>
    <row r="139" spans="1:4" x14ac:dyDescent="0.3">
      <c r="A139" s="8" t="s">
        <v>25</v>
      </c>
      <c r="B139" s="8" t="s">
        <v>7</v>
      </c>
      <c r="C139" s="8">
        <v>10</v>
      </c>
      <c r="D139" s="9">
        <v>43620</v>
      </c>
    </row>
    <row r="140" spans="1:4" x14ac:dyDescent="0.3">
      <c r="A140" s="8" t="s">
        <v>19</v>
      </c>
      <c r="B140" s="8" t="s">
        <v>24</v>
      </c>
      <c r="C140" s="8">
        <v>55</v>
      </c>
      <c r="D140" s="9">
        <v>43621</v>
      </c>
    </row>
    <row r="141" spans="1:4" x14ac:dyDescent="0.3">
      <c r="A141" s="8" t="s">
        <v>16</v>
      </c>
      <c r="B141" s="8" t="s">
        <v>24</v>
      </c>
      <c r="C141" s="8">
        <v>55</v>
      </c>
      <c r="D141" s="9">
        <v>43621</v>
      </c>
    </row>
    <row r="142" spans="1:4" x14ac:dyDescent="0.3">
      <c r="A142" s="8" t="s">
        <v>6</v>
      </c>
      <c r="B142" s="8" t="s">
        <v>24</v>
      </c>
      <c r="C142" s="8">
        <v>55</v>
      </c>
      <c r="D142" s="9">
        <v>43621</v>
      </c>
    </row>
    <row r="143" spans="1:4" x14ac:dyDescent="0.3">
      <c r="A143" s="8" t="s">
        <v>25</v>
      </c>
      <c r="B143" s="8" t="s">
        <v>24</v>
      </c>
      <c r="C143" s="8">
        <v>55</v>
      </c>
      <c r="D143" s="9">
        <v>43621</v>
      </c>
    </row>
    <row r="144" spans="1:4" x14ac:dyDescent="0.3">
      <c r="A144" s="8" t="s">
        <v>19</v>
      </c>
      <c r="B144" s="8" t="s">
        <v>7</v>
      </c>
      <c r="C144" s="8">
        <v>60</v>
      </c>
      <c r="D144" s="9">
        <v>43621</v>
      </c>
    </row>
    <row r="145" spans="1:4" x14ac:dyDescent="0.3">
      <c r="A145" s="8" t="s">
        <v>16</v>
      </c>
      <c r="B145" s="8" t="s">
        <v>7</v>
      </c>
      <c r="C145" s="8">
        <v>30</v>
      </c>
      <c r="D145" s="9">
        <v>43621</v>
      </c>
    </row>
    <row r="146" spans="1:4" x14ac:dyDescent="0.3">
      <c r="A146" s="8" t="s">
        <v>6</v>
      </c>
      <c r="B146" s="8" t="s">
        <v>7</v>
      </c>
      <c r="C146" s="8">
        <v>60</v>
      </c>
      <c r="D146" s="9">
        <v>43621</v>
      </c>
    </row>
    <row r="147" spans="1:4" x14ac:dyDescent="0.3">
      <c r="A147" s="8" t="s">
        <v>25</v>
      </c>
      <c r="B147" s="8" t="s">
        <v>7</v>
      </c>
      <c r="C147" s="8">
        <v>30</v>
      </c>
      <c r="D147" s="9">
        <v>43621</v>
      </c>
    </row>
    <row r="148" spans="1:4" x14ac:dyDescent="0.3">
      <c r="A148" s="8" t="s">
        <v>16</v>
      </c>
      <c r="B148" s="8" t="s">
        <v>15</v>
      </c>
      <c r="C148" s="8">
        <v>30</v>
      </c>
      <c r="D148" s="9">
        <v>43621</v>
      </c>
    </row>
    <row r="149" spans="1:4" x14ac:dyDescent="0.3">
      <c r="A149" s="8" t="s">
        <v>25</v>
      </c>
      <c r="B149" s="8" t="s">
        <v>15</v>
      </c>
      <c r="C149" s="8">
        <v>30</v>
      </c>
      <c r="D149" s="9">
        <v>43621</v>
      </c>
    </row>
    <row r="150" spans="1:4" x14ac:dyDescent="0.3">
      <c r="A150" s="8" t="s">
        <v>16</v>
      </c>
      <c r="B150" s="8" t="s">
        <v>7</v>
      </c>
      <c r="C150" s="8">
        <v>174</v>
      </c>
      <c r="D150" s="9">
        <v>43622</v>
      </c>
    </row>
    <row r="151" spans="1:4" x14ac:dyDescent="0.3">
      <c r="A151" s="8" t="s">
        <v>25</v>
      </c>
      <c r="B151" s="8" t="s">
        <v>15</v>
      </c>
      <c r="C151" s="8">
        <v>185</v>
      </c>
      <c r="D151" s="44">
        <v>43622</v>
      </c>
    </row>
    <row r="152" spans="1:4" x14ac:dyDescent="0.3">
      <c r="A152" s="8" t="s">
        <v>25</v>
      </c>
      <c r="B152" s="8" t="s">
        <v>30</v>
      </c>
      <c r="C152" s="8">
        <v>10</v>
      </c>
      <c r="D152" s="44">
        <v>43622</v>
      </c>
    </row>
    <row r="153" spans="1:4" x14ac:dyDescent="0.3">
      <c r="A153" s="8" t="s">
        <v>19</v>
      </c>
      <c r="B153" s="8" t="s">
        <v>7</v>
      </c>
      <c r="C153" s="8">
        <v>110</v>
      </c>
      <c r="D153" s="44">
        <v>43622</v>
      </c>
    </row>
    <row r="154" spans="1:4" x14ac:dyDescent="0.3">
      <c r="A154" s="8" t="s">
        <v>19</v>
      </c>
      <c r="B154" s="8" t="s">
        <v>7</v>
      </c>
      <c r="C154" s="8">
        <v>55</v>
      </c>
      <c r="D154" s="44">
        <v>43622</v>
      </c>
    </row>
    <row r="155" spans="1:4" x14ac:dyDescent="0.3">
      <c r="A155" s="8" t="s">
        <v>6</v>
      </c>
      <c r="B155" s="8" t="s">
        <v>12</v>
      </c>
      <c r="C155" s="8">
        <v>30</v>
      </c>
      <c r="D155" s="45">
        <v>43623</v>
      </c>
    </row>
    <row r="156" spans="1:4" x14ac:dyDescent="0.3">
      <c r="A156" s="8" t="s">
        <v>6</v>
      </c>
      <c r="B156" s="8" t="s">
        <v>24</v>
      </c>
      <c r="C156" s="8">
        <v>40</v>
      </c>
      <c r="D156" s="45">
        <v>43625</v>
      </c>
    </row>
    <row r="157" spans="1:4" x14ac:dyDescent="0.3">
      <c r="A157" s="8" t="s">
        <v>6</v>
      </c>
      <c r="B157" s="8" t="s">
        <v>7</v>
      </c>
      <c r="C157" s="8">
        <v>271</v>
      </c>
      <c r="D157" s="45">
        <v>43625</v>
      </c>
    </row>
    <row r="158" spans="1:4" x14ac:dyDescent="0.3">
      <c r="A158" s="8" t="s">
        <v>25</v>
      </c>
      <c r="B158" s="8" t="s">
        <v>15</v>
      </c>
      <c r="C158" s="8">
        <v>75</v>
      </c>
      <c r="D158" s="46">
        <v>43625</v>
      </c>
    </row>
    <row r="159" spans="1:4" x14ac:dyDescent="0.3">
      <c r="A159" s="8" t="s">
        <v>6</v>
      </c>
      <c r="B159" s="8" t="s">
        <v>12</v>
      </c>
      <c r="C159" s="8">
        <v>47</v>
      </c>
      <c r="D159" s="45">
        <v>43625</v>
      </c>
    </row>
    <row r="160" spans="1:4" x14ac:dyDescent="0.3">
      <c r="A160" s="47"/>
      <c r="B160" s="47"/>
      <c r="C160" s="47"/>
      <c r="D160" s="47"/>
    </row>
    <row r="161" spans="1:4" x14ac:dyDescent="0.3">
      <c r="A161" s="47"/>
      <c r="B161" s="47"/>
      <c r="C161" s="47"/>
      <c r="D161" s="47"/>
    </row>
    <row r="162" spans="1:4" x14ac:dyDescent="0.3">
      <c r="A162" s="47"/>
      <c r="B162" s="47"/>
      <c r="C162" s="47"/>
      <c r="D162" s="47"/>
    </row>
    <row r="163" spans="1:4" x14ac:dyDescent="0.3">
      <c r="A163" s="47"/>
      <c r="B163" s="47"/>
      <c r="C163" s="47"/>
      <c r="D163" s="47"/>
    </row>
    <row r="164" spans="1:4" x14ac:dyDescent="0.3">
      <c r="A164" s="47"/>
      <c r="B164" s="47"/>
      <c r="C164" s="47"/>
      <c r="D164" s="47"/>
    </row>
    <row r="165" spans="1:4" x14ac:dyDescent="0.3">
      <c r="A165" s="47"/>
      <c r="B165" s="47"/>
      <c r="C165" s="47"/>
      <c r="D165" s="47"/>
    </row>
    <row r="166" spans="1:4" x14ac:dyDescent="0.3">
      <c r="A166" s="47"/>
      <c r="B166" s="47"/>
      <c r="C166" s="47"/>
      <c r="D166" s="47"/>
    </row>
    <row r="167" spans="1:4" x14ac:dyDescent="0.3">
      <c r="A167" s="47"/>
      <c r="B167" s="47"/>
      <c r="C167" s="47"/>
      <c r="D167" s="47"/>
    </row>
    <row r="168" spans="1:4" x14ac:dyDescent="0.3">
      <c r="A168" s="47"/>
      <c r="B168" s="47"/>
      <c r="C168" s="47"/>
      <c r="D168" s="47"/>
    </row>
    <row r="169" spans="1:4" x14ac:dyDescent="0.3">
      <c r="A169" s="47"/>
      <c r="B169" s="47"/>
      <c r="C169" s="47"/>
      <c r="D169" s="47"/>
    </row>
    <row r="170" spans="1:4" x14ac:dyDescent="0.3">
      <c r="A170" s="47"/>
      <c r="B170" s="47"/>
      <c r="C170" s="47"/>
      <c r="D170" s="47"/>
    </row>
    <row r="171" spans="1:4" x14ac:dyDescent="0.3">
      <c r="A171" s="47"/>
      <c r="B171" s="47"/>
      <c r="C171" s="47"/>
      <c r="D171" s="47"/>
    </row>
  </sheetData>
  <mergeCells count="3">
    <mergeCell ref="H4:J4"/>
    <mergeCell ref="H15:O15"/>
    <mergeCell ref="H24:O24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Giovanni D'Agostino</dc:creator>
  <dc:description/>
  <cp:lastModifiedBy>Giovanni D'Agostino</cp:lastModifiedBy>
  <cp:revision>11</cp:revision>
  <dcterms:created xsi:type="dcterms:W3CDTF">2019-01-18T12:36:10Z</dcterms:created>
  <dcterms:modified xsi:type="dcterms:W3CDTF">2019-06-09T21:33:56Z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