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I21" i="1" l="1"/>
  <c r="M21" i="1"/>
  <c r="J21" i="1"/>
  <c r="N21" i="1"/>
  <c r="L21" i="1"/>
  <c r="I12" i="1"/>
  <c r="J8" i="1" s="1"/>
  <c r="O18" i="1"/>
  <c r="K27" i="1" s="1"/>
  <c r="K21" i="1"/>
  <c r="O20" i="1"/>
  <c r="K29" i="1" s="1"/>
  <c r="O19" i="1"/>
  <c r="O17" i="1"/>
  <c r="K26" i="1" s="1"/>
  <c r="J11" i="1" l="1"/>
  <c r="N29" i="1"/>
  <c r="I27" i="1"/>
  <c r="L27" i="1"/>
  <c r="M27" i="1"/>
  <c r="I26" i="1"/>
  <c r="N27" i="1"/>
  <c r="J10" i="1"/>
  <c r="J7" i="1"/>
  <c r="J9" i="1"/>
  <c r="N26" i="1"/>
  <c r="J26" i="1"/>
  <c r="J6" i="1"/>
  <c r="J27" i="1"/>
  <c r="L29" i="1"/>
  <c r="N28" i="1"/>
  <c r="J28" i="1"/>
  <c r="L28" i="1"/>
  <c r="I29" i="1"/>
  <c r="I28" i="1"/>
  <c r="J29" i="1"/>
  <c r="M29" i="1"/>
  <c r="L26" i="1"/>
  <c r="O21" i="1"/>
  <c r="M26" i="1"/>
  <c r="K28" i="1"/>
  <c r="K30" i="1" s="1"/>
  <c r="M28" i="1"/>
  <c r="O27" i="1" l="1"/>
  <c r="J30" i="1"/>
  <c r="J12" i="1"/>
  <c r="N30" i="1"/>
  <c r="O26" i="1"/>
  <c r="O29" i="1"/>
  <c r="I30" i="1"/>
  <c r="M30" i="1"/>
  <c r="L30" i="1"/>
  <c r="O28" i="1"/>
  <c r="O30" i="1" l="1"/>
</calcChain>
</file>

<file path=xl/sharedStrings.xml><?xml version="1.0" encoding="utf-8"?>
<sst xmlns="http://schemas.openxmlformats.org/spreadsheetml/2006/main" count="405" uniqueCount="31">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</sst>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Border="1"/>
    <xf numFmtId="14" fontId="0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abSelected="1" zoomScale="85" zoomScaleNormal="85" workbookViewId="0">
      <selection activeCell="F186" sqref="F186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9" t="s">
        <v>13</v>
      </c>
      <c r="I6" s="10">
        <f>SUMIF(B:B,"Ispezione codice",C:C)</f>
        <v>957</v>
      </c>
      <c r="J6" s="11">
        <f>I6/I12</f>
        <v>6.8740123545467602E-2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9" t="s">
        <v>7</v>
      </c>
      <c r="I7" s="10">
        <f>SUMIF(B:B,"Documenti di progetto",C:C)</f>
        <v>3036</v>
      </c>
      <c r="J7" s="11">
        <f>(I7/I12)</f>
        <v>0.21807211607527655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9" t="s">
        <v>12</v>
      </c>
      <c r="I8" s="10">
        <f>SUMIF(B:B,"Documenti di processo",C:C)</f>
        <v>2527</v>
      </c>
      <c r="J8" s="11">
        <f>I8/I12</f>
        <v>0.181511277115357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9" t="s">
        <v>14</v>
      </c>
      <c r="I9" s="10">
        <f>SUMIF(B:B,"Manuale",C:C)</f>
        <v>470</v>
      </c>
      <c r="J9" s="11">
        <f>I9/I12</f>
        <v>3.3759517310731214E-2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9" t="s">
        <v>15</v>
      </c>
      <c r="I10" s="10">
        <f>SUMIF(B:B,"Sviluppo",C:C)</f>
        <v>6312</v>
      </c>
      <c r="J10" s="11">
        <f>I10/I12</f>
        <v>0.45338313460709667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2" t="s">
        <v>17</v>
      </c>
      <c r="I11" s="13">
        <f>SUMIF(B:B,"Testing",C:C)</f>
        <v>620</v>
      </c>
      <c r="J11" s="14">
        <f>I11/I12</f>
        <v>4.4533831346070966E-2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5" t="s">
        <v>18</v>
      </c>
      <c r="I12" s="16">
        <f>SUM(I6:I11)</f>
        <v>13922</v>
      </c>
      <c r="J12" s="17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1" t="s">
        <v>6</v>
      </c>
      <c r="I17" s="22">
        <f>SUMIFS(C:C,B:B,"Documenti di progetto",A:A,"Giovanni")</f>
        <v>1140</v>
      </c>
      <c r="J17" s="22">
        <f>SUMIFS(C:C,B:B,"Documenti di processo",A:A,"Giovanni")</f>
        <v>1243</v>
      </c>
      <c r="K17" s="22">
        <f>SUMIFS(C:C,B:B,"Manuale",A:A,"Giovanni")</f>
        <v>470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260</v>
      </c>
      <c r="O17" s="23">
        <f>SUM(I17:N17)</f>
        <v>3113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1" t="s">
        <v>25</v>
      </c>
      <c r="I18" s="22">
        <f>SUMIFS(C:C,B:B,"Documenti di progetto",A:A,"Hristina")</f>
        <v>180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3304</v>
      </c>
      <c r="M18" s="22">
        <f>SUMIFS(C:C,B:B,"Testing",A:A,"Hristina")</f>
        <v>0</v>
      </c>
      <c r="N18" s="22">
        <f>SUMIFS(C:C,B:B,"Ispezione codice",A:A,"Hristina")</f>
        <v>189</v>
      </c>
      <c r="O18" s="23">
        <f>SUM(I18:N18)</f>
        <v>3955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1" t="s">
        <v>19</v>
      </c>
      <c r="I19" s="22">
        <f>SUMIFS(C:C,B:B,"Documenti di progetto",A:A,"Luca")</f>
        <v>1077</v>
      </c>
      <c r="J19" s="22">
        <f>SUMIFS(C:C,B:B,"Documenti di processo",A:A,"Luca")</f>
        <v>912</v>
      </c>
      <c r="K19" s="22">
        <f>SUMIFS(C:C,B:B,"Manuale",A:A,"Luca")</f>
        <v>0</v>
      </c>
      <c r="L19" s="22">
        <f>SUMIFS(C:C,B:B,"Sviluppo",A:A,"Luca")</f>
        <v>176</v>
      </c>
      <c r="M19" s="22">
        <f>SUMIFS(C:C,B:B,"Testing",A:A,"Luca")</f>
        <v>545</v>
      </c>
      <c r="N19" s="22">
        <f>SUMIFS(C:C,B:B,"Ispezione codice",A:A,"Luca")</f>
        <v>319</v>
      </c>
      <c r="O19" s="23">
        <f>SUM(I19:N19)</f>
        <v>3029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1" t="s">
        <v>16</v>
      </c>
      <c r="I20" s="22">
        <f>SUMIFS(C:C,B:B,"Documenti di progetto",A:A,"Viktorija")</f>
        <v>639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2832</v>
      </c>
      <c r="M20" s="22">
        <f>SUMIFS(C:C,B:B,"Testing",A:A,"Viktorija")</f>
        <v>75</v>
      </c>
      <c r="N20" s="22">
        <f>SUMIFS(C:C,B:B,"Ispezione codice",A:A,"Viktorija")</f>
        <v>189</v>
      </c>
      <c r="O20" s="23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4" t="s">
        <v>27</v>
      </c>
      <c r="I21" s="25">
        <f t="shared" ref="I21:N21" si="0">AVERAGE(I17:I20)</f>
        <v>759</v>
      </c>
      <c r="J21" s="26">
        <f t="shared" si="0"/>
        <v>631.75</v>
      </c>
      <c r="K21" s="26">
        <f t="shared" si="0"/>
        <v>117.5</v>
      </c>
      <c r="L21" s="26">
        <f t="shared" si="0"/>
        <v>1578</v>
      </c>
      <c r="M21" s="26">
        <f t="shared" si="0"/>
        <v>155</v>
      </c>
      <c r="N21" s="27">
        <f t="shared" si="0"/>
        <v>239.25</v>
      </c>
      <c r="O21" s="28">
        <f>SUM(O17:O20)</f>
        <v>13922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2" t="s">
        <v>6</v>
      </c>
      <c r="I26" s="33">
        <f>I17/O17</f>
        <v>0.36620623193061358</v>
      </c>
      <c r="J26" s="33">
        <f>J17/O17</f>
        <v>0.39929328621908128</v>
      </c>
      <c r="K26" s="33">
        <f>K17/O17</f>
        <v>0.15097976228718279</v>
      </c>
      <c r="L26" s="33">
        <f>L17/O17</f>
        <v>0</v>
      </c>
      <c r="M26" s="33">
        <f>M17/O17</f>
        <v>0</v>
      </c>
      <c r="N26" s="33">
        <f>N17/O17</f>
        <v>8.3520719563122389E-2</v>
      </c>
      <c r="O26" s="34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2" t="s">
        <v>25</v>
      </c>
      <c r="I27" s="33">
        <f>I18/O18</f>
        <v>4.5512010113780026E-2</v>
      </c>
      <c r="J27" s="33">
        <f>J18/O18</f>
        <v>7.1302149178255378E-2</v>
      </c>
      <c r="K27" s="33">
        <f>K18/O18</f>
        <v>0</v>
      </c>
      <c r="L27" s="33">
        <f>L18/O18</f>
        <v>0.83539823008849556</v>
      </c>
      <c r="M27" s="33">
        <f>M18/O18</f>
        <v>0</v>
      </c>
      <c r="N27" s="33">
        <f>N18/O18</f>
        <v>4.7787610619469026E-2</v>
      </c>
      <c r="O27" s="34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2" t="s">
        <v>19</v>
      </c>
      <c r="I28" s="33">
        <f>I19/O19</f>
        <v>0.35556289204357872</v>
      </c>
      <c r="J28" s="33">
        <f>J19/O19</f>
        <v>0.30108946847144274</v>
      </c>
      <c r="K28" s="33">
        <f>K19/O19</f>
        <v>0</v>
      </c>
      <c r="L28" s="33">
        <f>L19/O19</f>
        <v>5.8104985143611752E-2</v>
      </c>
      <c r="M28" s="33">
        <f>M19/O19</f>
        <v>0.17992736876857049</v>
      </c>
      <c r="N28" s="33">
        <f>N19/O19</f>
        <v>0.1053152855727963</v>
      </c>
      <c r="O28" s="34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2" t="s">
        <v>16</v>
      </c>
      <c r="I29" s="33">
        <f>I20/O20</f>
        <v>0.16705882352941176</v>
      </c>
      <c r="J29" s="33">
        <f>J20/O20</f>
        <v>2.3529411764705882E-2</v>
      </c>
      <c r="K29" s="33">
        <f>K20/O20</f>
        <v>0</v>
      </c>
      <c r="L29" s="33">
        <f>L20/O20</f>
        <v>0.74039215686274507</v>
      </c>
      <c r="M29" s="33">
        <f>M20/O20</f>
        <v>1.9607843137254902E-2</v>
      </c>
      <c r="N29" s="33">
        <f>N20/O20</f>
        <v>4.9411764705882349E-2</v>
      </c>
      <c r="O29" s="35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6" t="s">
        <v>27</v>
      </c>
      <c r="I30" s="37">
        <f t="shared" ref="I30:N30" si="1">AVERAGE(I26:I29)</f>
        <v>0.23358498940434602</v>
      </c>
      <c r="J30" s="37">
        <f t="shared" si="1"/>
        <v>0.19880357890837133</v>
      </c>
      <c r="K30" s="37">
        <f t="shared" si="1"/>
        <v>3.7744940571795699E-2</v>
      </c>
      <c r="L30" s="37">
        <f t="shared" si="1"/>
        <v>0.40847384302371309</v>
      </c>
      <c r="M30" s="37">
        <f t="shared" si="1"/>
        <v>4.9883802976456351E-2</v>
      </c>
      <c r="N30" s="38">
        <f t="shared" si="1"/>
        <v>7.1508845115317521E-2</v>
      </c>
      <c r="O30" s="39">
        <f>SUM(I30:N30)</f>
        <v>0.99999999999999989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1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1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1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1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1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1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1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1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1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1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1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1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41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41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41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41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41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41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41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41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41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41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41">
        <v>43628</v>
      </c>
    </row>
    <row r="168" spans="1:4" x14ac:dyDescent="0.25">
      <c r="A168" s="5" t="s">
        <v>25</v>
      </c>
      <c r="B168" s="5" t="s">
        <v>15</v>
      </c>
      <c r="C168" s="5">
        <v>112</v>
      </c>
      <c r="D168" s="41">
        <v>43628</v>
      </c>
    </row>
    <row r="169" spans="1:4" x14ac:dyDescent="0.25">
      <c r="A169" s="5" t="s">
        <v>19</v>
      </c>
      <c r="B169" s="5" t="s">
        <v>17</v>
      </c>
      <c r="C169" s="5">
        <v>115</v>
      </c>
      <c r="D169" s="41">
        <v>43628</v>
      </c>
    </row>
    <row r="170" spans="1:4" x14ac:dyDescent="0.25">
      <c r="A170" s="5" t="s">
        <v>19</v>
      </c>
      <c r="B170" s="5" t="s">
        <v>17</v>
      </c>
      <c r="C170" s="5">
        <v>175</v>
      </c>
      <c r="D170" s="41">
        <v>43628</v>
      </c>
    </row>
    <row r="171" spans="1:4" x14ac:dyDescent="0.25">
      <c r="A171" s="5" t="s">
        <v>6</v>
      </c>
      <c r="B171" s="5" t="s">
        <v>12</v>
      </c>
      <c r="C171" s="5">
        <v>23</v>
      </c>
      <c r="D171" s="41">
        <v>43628</v>
      </c>
    </row>
    <row r="172" spans="1:4" x14ac:dyDescent="0.25">
      <c r="A172" s="5" t="s">
        <v>19</v>
      </c>
      <c r="B172" s="5" t="s">
        <v>17</v>
      </c>
      <c r="C172" s="5">
        <v>30</v>
      </c>
      <c r="D172" s="41">
        <v>43628</v>
      </c>
    </row>
    <row r="173" spans="1:4" x14ac:dyDescent="0.25">
      <c r="A173" s="5" t="s">
        <v>19</v>
      </c>
      <c r="B173" s="5" t="s">
        <v>15</v>
      </c>
      <c r="C173" s="5">
        <v>77</v>
      </c>
      <c r="D173" s="40">
        <v>43629</v>
      </c>
    </row>
    <row r="174" spans="1:4" x14ac:dyDescent="0.25">
      <c r="A174" s="5" t="s">
        <v>19</v>
      </c>
      <c r="B174" s="5" t="s">
        <v>15</v>
      </c>
      <c r="C174" s="5">
        <v>39</v>
      </c>
      <c r="D174" s="40">
        <v>43629</v>
      </c>
    </row>
    <row r="175" spans="1:4" x14ac:dyDescent="0.25">
      <c r="A175" s="5" t="s">
        <v>19</v>
      </c>
      <c r="B175" s="5" t="s">
        <v>17</v>
      </c>
      <c r="C175" s="5">
        <v>40</v>
      </c>
      <c r="D175" s="40">
        <v>43629</v>
      </c>
    </row>
    <row r="176" spans="1:4" x14ac:dyDescent="0.25">
      <c r="A176" s="5" t="s">
        <v>25</v>
      </c>
      <c r="B176" s="5" t="s">
        <v>15</v>
      </c>
      <c r="C176" s="5">
        <v>25</v>
      </c>
      <c r="D176" s="40">
        <v>43629</v>
      </c>
    </row>
    <row r="177" spans="1:4" x14ac:dyDescent="0.25">
      <c r="A177" s="5" t="s">
        <v>19</v>
      </c>
      <c r="B177" s="5" t="s">
        <v>17</v>
      </c>
      <c r="C177" s="5">
        <v>20</v>
      </c>
      <c r="D177" s="40">
        <v>43629</v>
      </c>
    </row>
    <row r="178" spans="1:4" x14ac:dyDescent="0.25">
      <c r="A178" s="5" t="s">
        <v>19</v>
      </c>
      <c r="B178" s="5" t="s">
        <v>12</v>
      </c>
      <c r="C178" s="5">
        <v>60</v>
      </c>
      <c r="D178" s="40">
        <v>43630</v>
      </c>
    </row>
    <row r="179" spans="1:4" x14ac:dyDescent="0.25">
      <c r="A179" s="5" t="s">
        <v>19</v>
      </c>
      <c r="B179" s="5" t="s">
        <v>24</v>
      </c>
      <c r="C179" s="5">
        <v>100</v>
      </c>
      <c r="D179" s="40">
        <v>43630</v>
      </c>
    </row>
    <row r="180" spans="1:4" x14ac:dyDescent="0.25">
      <c r="A180" s="5" t="s">
        <v>6</v>
      </c>
      <c r="B180" s="5" t="s">
        <v>12</v>
      </c>
      <c r="C180" s="5">
        <v>31</v>
      </c>
      <c r="D180" s="40">
        <v>43630</v>
      </c>
    </row>
    <row r="181" spans="1:4" x14ac:dyDescent="0.25">
      <c r="A181" s="5" t="s">
        <v>6</v>
      </c>
      <c r="B181" s="5" t="s">
        <v>7</v>
      </c>
      <c r="C181" s="5">
        <v>40</v>
      </c>
      <c r="D181" s="40">
        <v>43630</v>
      </c>
    </row>
    <row r="182" spans="1:4" x14ac:dyDescent="0.25">
      <c r="A182" s="5" t="s">
        <v>19</v>
      </c>
      <c r="B182" s="5" t="s">
        <v>24</v>
      </c>
      <c r="C182" s="5">
        <v>30</v>
      </c>
      <c r="D182" s="40">
        <v>43631</v>
      </c>
    </row>
    <row r="183" spans="1:4" x14ac:dyDescent="0.25">
      <c r="A183" s="5"/>
      <c r="B183" s="5"/>
      <c r="C183" s="5"/>
      <c r="D183" s="6"/>
    </row>
    <row r="184" spans="1:4" x14ac:dyDescent="0.25">
      <c r="A184" s="5"/>
      <c r="B184" s="5"/>
      <c r="C184" s="5"/>
      <c r="D184" s="6"/>
    </row>
    <row r="185" spans="1:4" x14ac:dyDescent="0.25">
      <c r="A185" s="5"/>
      <c r="B185" s="5"/>
      <c r="C185" s="5"/>
      <c r="D185" s="6"/>
    </row>
    <row r="186" spans="1:4" x14ac:dyDescent="0.25">
      <c r="A186" s="5"/>
      <c r="B186" s="5"/>
      <c r="C186" s="5"/>
      <c r="D186" s="6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13</cp:revision>
  <dcterms:created xsi:type="dcterms:W3CDTF">2019-01-18T12:36:10Z</dcterms:created>
  <dcterms:modified xsi:type="dcterms:W3CDTF">2019-06-15T06:39:23Z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