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UD\Laurea Magistrale\Ingegneria del Software 2\Progetto-Ingegneria-Del-Sw-2\Documentazione\Attività sul progetto\"/>
    </mc:Choice>
  </mc:AlternateContent>
  <xr:revisionPtr revIDLastSave="0" documentId="13_ncr:1_{1CCD4CB9-8ADA-437A-B0A4-C55AB2E706AA}" xr6:coauthVersionLast="41" xr6:coauthVersionMax="41" xr10:uidLastSave="{00000000-0000-0000-0000-000000000000}"/>
  <bookViews>
    <workbookView xWindow="-108" yWindow="-108" windowWidth="23256" windowHeight="12576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0" i="1" l="1"/>
  <c r="M19" i="1"/>
  <c r="M18" i="1"/>
  <c r="M17" i="1"/>
  <c r="L20" i="1"/>
  <c r="L19" i="1"/>
  <c r="L18" i="1"/>
  <c r="L17" i="1"/>
  <c r="K20" i="1"/>
  <c r="K19" i="1"/>
  <c r="K18" i="1"/>
  <c r="J20" i="1"/>
  <c r="J19" i="1"/>
  <c r="J18" i="1"/>
  <c r="I20" i="1"/>
  <c r="I19" i="1"/>
  <c r="I18" i="1"/>
  <c r="K17" i="1"/>
  <c r="J17" i="1"/>
  <c r="I17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<sst xmlns="http://schemas.openxmlformats.org/spreadsheetml/2006/main" count="88" uniqueCount="25">
  <si>
    <t>PERSONA</t>
  </si>
  <si>
    <t>ATTIVITÀ</t>
  </si>
  <si>
    <t>TEMPO (min)</t>
  </si>
  <si>
    <t>DATA</t>
  </si>
  <si>
    <t>Giovanni</t>
  </si>
  <si>
    <t>GDPR</t>
  </si>
  <si>
    <t>Interno</t>
  </si>
  <si>
    <t>Luca</t>
  </si>
  <si>
    <t>Hristina</t>
  </si>
  <si>
    <t>Viktorija</t>
  </si>
  <si>
    <t>Manuale</t>
  </si>
  <si>
    <t>Documentazione esterna</t>
  </si>
  <si>
    <t>Documentazione interna</t>
  </si>
  <si>
    <t>Le categorie sono: Analisi Codice, Documentazione (esterna e interna), Manuale, Sviluppo, Testing</t>
  </si>
  <si>
    <t>Analisi codice</t>
  </si>
  <si>
    <t>Sviluppo</t>
  </si>
  <si>
    <t>Testing</t>
  </si>
  <si>
    <t>Attività</t>
  </si>
  <si>
    <t>Totale ore</t>
  </si>
  <si>
    <t>Minuti di lavoro per attività</t>
  </si>
  <si>
    <t>Persona</t>
  </si>
  <si>
    <t>Doc. Est.</t>
  </si>
  <si>
    <t>Doc.int.</t>
  </si>
  <si>
    <t xml:space="preserve">Vecchia convenzione: interno se si è lavorato su documenti dell'organizzazione, GDPR se si è lavorato su documenti di progetto e/o sul codice			</t>
  </si>
  <si>
    <t>Attività per persona (minuti)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</si>
</sst>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zoomScale="85" zoomScaleNormal="85" workbookViewId="0">
      <selection activeCell="C35" sqref="C35"/>
    </sheetView>
  </sheetViews>
  <sheetFormatPr defaultRowHeight="14.4" x14ac:dyDescent="0.3"/>
  <cols>
    <col min="1" max="1" width="15.5546875" customWidth="1"/>
    <col min="2" max="2" width="23.44140625" customWidth="1"/>
    <col min="3" max="3" width="15.5546875" customWidth="1"/>
    <col min="4" max="4" width="10.88671875" customWidth="1"/>
    <col min="5" max="7" width="8.6640625" customWidth="1"/>
    <col min="8" max="8" width="23.5546875" customWidth="1"/>
    <col min="9" max="11" width="17.33203125" customWidth="1"/>
    <col min="12" max="13" width="17.44140625" customWidth="1"/>
    <col min="14" max="1025" width="8.6640625" customWidth="1"/>
  </cols>
  <sheetData>
    <row r="1" spans="1:13" x14ac:dyDescent="0.3">
      <c r="A1" s="1" t="s">
        <v>13</v>
      </c>
      <c r="H1" t="s">
        <v>23</v>
      </c>
    </row>
    <row r="2" spans="1:13" x14ac:dyDescent="0.3">
      <c r="A2" s="1"/>
      <c r="B2" s="1"/>
      <c r="C2" s="1"/>
    </row>
    <row r="3" spans="1:13" x14ac:dyDescent="0.3">
      <c r="A3" s="1" t="s">
        <v>0</v>
      </c>
      <c r="B3" s="1" t="s">
        <v>1</v>
      </c>
      <c r="C3" s="1" t="s">
        <v>2</v>
      </c>
      <c r="D3" s="1" t="s">
        <v>3</v>
      </c>
      <c r="H3" s="6"/>
    </row>
    <row r="4" spans="1:13" x14ac:dyDescent="0.3">
      <c r="A4" t="s">
        <v>4</v>
      </c>
      <c r="B4" t="s">
        <v>11</v>
      </c>
      <c r="C4">
        <v>98</v>
      </c>
      <c r="D4" s="2">
        <v>43484</v>
      </c>
      <c r="H4" s="8" t="s">
        <v>19</v>
      </c>
      <c r="I4" s="5"/>
    </row>
    <row r="5" spans="1:13" x14ac:dyDescent="0.3">
      <c r="A5" t="s">
        <v>4</v>
      </c>
      <c r="B5" t="s">
        <v>11</v>
      </c>
      <c r="C5">
        <v>149</v>
      </c>
      <c r="D5" s="2">
        <v>43493</v>
      </c>
      <c r="H5" s="7" t="s">
        <v>17</v>
      </c>
      <c r="I5" s="14" t="s">
        <v>18</v>
      </c>
    </row>
    <row r="6" spans="1:13" x14ac:dyDescent="0.3">
      <c r="A6" t="s">
        <v>4</v>
      </c>
      <c r="B6" t="s">
        <v>12</v>
      </c>
      <c r="C6">
        <v>135</v>
      </c>
      <c r="D6" s="2">
        <v>43494</v>
      </c>
      <c r="H6" s="5" t="s">
        <v>14</v>
      </c>
      <c r="I6" s="15">
        <f>SUMIF(B4:B34,"Analisi codice",C4:C34)</f>
        <v>0</v>
      </c>
    </row>
    <row r="7" spans="1:13" x14ac:dyDescent="0.3">
      <c r="A7" t="s">
        <v>4</v>
      </c>
      <c r="B7" t="s">
        <v>11</v>
      </c>
      <c r="C7">
        <v>53</v>
      </c>
      <c r="D7" s="2">
        <v>43494</v>
      </c>
      <c r="H7" s="5" t="s">
        <v>11</v>
      </c>
      <c r="I7" s="15">
        <f>SUMIF(B4:B34,"Documentazione esterna",C4:C34)</f>
        <v>461</v>
      </c>
    </row>
    <row r="8" spans="1:13" x14ac:dyDescent="0.3">
      <c r="A8" t="s">
        <v>4</v>
      </c>
      <c r="B8" t="s">
        <v>11</v>
      </c>
      <c r="C8">
        <v>87</v>
      </c>
      <c r="D8" s="2">
        <v>43495</v>
      </c>
      <c r="H8" s="5" t="s">
        <v>12</v>
      </c>
      <c r="I8" s="15">
        <f>SUMIF(B4:B34,"Documentazione interna",C4:C34)</f>
        <v>302</v>
      </c>
    </row>
    <row r="9" spans="1:13" x14ac:dyDescent="0.3">
      <c r="A9" t="s">
        <v>4</v>
      </c>
      <c r="B9" t="s">
        <v>12</v>
      </c>
      <c r="C9">
        <v>74</v>
      </c>
      <c r="D9" s="2">
        <v>43495</v>
      </c>
      <c r="H9" s="5" t="s">
        <v>10</v>
      </c>
      <c r="I9" s="15">
        <f>SUMIF(B4:B34,"Manuale",C4:C34)</f>
        <v>174</v>
      </c>
    </row>
    <row r="10" spans="1:13" x14ac:dyDescent="0.3">
      <c r="A10" t="s">
        <v>4</v>
      </c>
      <c r="B10" t="s">
        <v>12</v>
      </c>
      <c r="C10">
        <v>32</v>
      </c>
      <c r="D10" s="2">
        <v>43499</v>
      </c>
      <c r="H10" s="5" t="s">
        <v>15</v>
      </c>
      <c r="I10" s="15">
        <f>SUMIF(B4:B34,"Sviluppo",C4:C34)</f>
        <v>0</v>
      </c>
    </row>
    <row r="11" spans="1:13" x14ac:dyDescent="0.3">
      <c r="A11" t="s">
        <v>4</v>
      </c>
      <c r="B11" t="s">
        <v>10</v>
      </c>
      <c r="C11">
        <v>127</v>
      </c>
      <c r="D11" s="2">
        <v>43505</v>
      </c>
      <c r="H11" s="5" t="s">
        <v>16</v>
      </c>
      <c r="I11" s="15">
        <f>SUMIF(B4:B34,"Testing",C4:C34)</f>
        <v>0</v>
      </c>
    </row>
    <row r="12" spans="1:13" x14ac:dyDescent="0.3">
      <c r="A12" t="s">
        <v>4</v>
      </c>
      <c r="B12" t="s">
        <v>12</v>
      </c>
      <c r="C12">
        <v>24</v>
      </c>
      <c r="D12" s="2">
        <v>43509</v>
      </c>
    </row>
    <row r="13" spans="1:13" x14ac:dyDescent="0.3">
      <c r="A13" t="s">
        <v>7</v>
      </c>
      <c r="B13" t="s">
        <v>5</v>
      </c>
      <c r="C13">
        <v>195</v>
      </c>
      <c r="D13" s="2">
        <v>43521</v>
      </c>
    </row>
    <row r="14" spans="1:13" x14ac:dyDescent="0.3">
      <c r="A14" t="s">
        <v>7</v>
      </c>
      <c r="B14" t="s">
        <v>5</v>
      </c>
      <c r="C14">
        <v>105</v>
      </c>
      <c r="D14" s="2">
        <v>43523</v>
      </c>
    </row>
    <row r="15" spans="1:13" x14ac:dyDescent="0.3">
      <c r="A15" t="s">
        <v>8</v>
      </c>
      <c r="B15" t="s">
        <v>6</v>
      </c>
      <c r="C15">
        <v>30</v>
      </c>
      <c r="D15" s="3">
        <v>43519</v>
      </c>
      <c r="H15" s="11" t="s">
        <v>24</v>
      </c>
      <c r="I15" s="9"/>
      <c r="J15" s="9"/>
      <c r="K15" s="9"/>
      <c r="L15" s="9"/>
      <c r="M15" s="9"/>
    </row>
    <row r="16" spans="1:13" x14ac:dyDescent="0.3">
      <c r="A16" t="s">
        <v>8</v>
      </c>
      <c r="B16" t="s">
        <v>5</v>
      </c>
      <c r="C16">
        <v>100</v>
      </c>
      <c r="D16" s="3">
        <v>43520</v>
      </c>
      <c r="H16" s="12" t="s">
        <v>20</v>
      </c>
      <c r="I16" s="10" t="s">
        <v>21</v>
      </c>
      <c r="J16" s="10" t="s">
        <v>22</v>
      </c>
      <c r="K16" s="10" t="s">
        <v>10</v>
      </c>
      <c r="L16" s="10" t="s">
        <v>15</v>
      </c>
      <c r="M16" s="10" t="s">
        <v>16</v>
      </c>
    </row>
    <row r="17" spans="1:13" x14ac:dyDescent="0.3">
      <c r="A17" t="s">
        <v>8</v>
      </c>
      <c r="B17" t="s">
        <v>5</v>
      </c>
      <c r="C17">
        <v>125</v>
      </c>
      <c r="D17" s="3">
        <v>43522</v>
      </c>
      <c r="H17" s="13" t="s">
        <v>4</v>
      </c>
      <c r="I17" s="9">
        <f>SUMIFS(C4:C34,B4:B34,"Documentazione esterna",A4:A34,"Giovanni")</f>
        <v>461</v>
      </c>
      <c r="J17" s="9">
        <f>SUMIFS(C4:C34,B4:B34,"Documentazione interna",A4:A34,"Giovanni")</f>
        <v>302</v>
      </c>
      <c r="K17" s="9">
        <f>SUMIFS(C4:C34,B4:B34,"Manuale",A4:A34,"Giovanni")</f>
        <v>174</v>
      </c>
      <c r="L17" s="9">
        <f>SUMIFS(C4:C34,B4:B34,"Sviluppo",A4:A34,"Giovanni")</f>
        <v>0</v>
      </c>
      <c r="M17" s="9">
        <f>SUMIFS(C4:C34,B4:B34,"Testing",A4:A34,"Giovanni")</f>
        <v>0</v>
      </c>
    </row>
    <row r="18" spans="1:13" x14ac:dyDescent="0.3">
      <c r="A18" t="s">
        <v>8</v>
      </c>
      <c r="B18" t="s">
        <v>5</v>
      </c>
      <c r="C18">
        <v>170</v>
      </c>
      <c r="D18" s="3">
        <v>43523</v>
      </c>
      <c r="H18" s="13" t="s">
        <v>8</v>
      </c>
      <c r="I18" s="9">
        <f>SUMIFS(C4:C34,B4:B34,"Documentazione esterna",A4:A34,"Hristina")</f>
        <v>0</v>
      </c>
      <c r="J18" s="9">
        <f>SUMIFS(C4:C34,B4:B34,"Documentazione interna",A4:A34,"Hristina")</f>
        <v>0</v>
      </c>
      <c r="K18" s="9">
        <f>SUMIFS(C4:C34,B4:B34,"Manuale",A4:A34,"Hristina")</f>
        <v>0</v>
      </c>
      <c r="L18" s="9">
        <f>SUMIFS(C4:C34,B4:B34,"Sviluppo",A4:A34,"Hristina")</f>
        <v>0</v>
      </c>
      <c r="M18" s="9">
        <f>SUMIFS(C4:C34,B4:B34,"Testing",A4:A34,"Hristina")</f>
        <v>0</v>
      </c>
    </row>
    <row r="19" spans="1:13" x14ac:dyDescent="0.3">
      <c r="A19" t="s">
        <v>8</v>
      </c>
      <c r="B19" t="s">
        <v>5</v>
      </c>
      <c r="C19">
        <v>65</v>
      </c>
      <c r="D19" s="3">
        <v>43524</v>
      </c>
      <c r="H19" s="13" t="s">
        <v>7</v>
      </c>
      <c r="I19" s="9">
        <f>SUMIFS(C4:C34,B4:B34,"Documentazione esterna",A4:A34,"Luca")</f>
        <v>0</v>
      </c>
      <c r="J19" s="9">
        <f>SUMIFS(C4:C34,B4:B34,"Documentazione interna",A4:A34,"Luca")</f>
        <v>0</v>
      </c>
      <c r="K19" s="9">
        <f>SUMIFS(C4:C34,B4:B34,"Manuale",A4:A34,"Luca")</f>
        <v>0</v>
      </c>
      <c r="L19" s="9">
        <f>SUMIFS(C4:C34,B4:B34,"Sviluppo",A4:A34,"Luca")</f>
        <v>0</v>
      </c>
      <c r="M19" s="9">
        <f>SUMIFS(C4:C34,B4:B34,"Testing",A4:A34,"Luca")</f>
        <v>0</v>
      </c>
    </row>
    <row r="20" spans="1:13" x14ac:dyDescent="0.3">
      <c r="A20" t="s">
        <v>9</v>
      </c>
      <c r="B20" t="s">
        <v>5</v>
      </c>
      <c r="C20">
        <v>60</v>
      </c>
      <c r="D20" s="2">
        <v>43487</v>
      </c>
      <c r="H20" s="13" t="s">
        <v>9</v>
      </c>
      <c r="I20" s="9">
        <f>SUMIFS(C4:C34,B4:B34,"Documentazione esterna",A4:A34,"Viktorija")</f>
        <v>0</v>
      </c>
      <c r="J20" s="9">
        <f>SUMIFS(C4:C34,B4:B34,"Documentazione interna",A4:A34,"Viktorija")</f>
        <v>0</v>
      </c>
      <c r="K20" s="9">
        <f>SUMIFS(C4:C34,B4:B34,"Manuale",A4:A34,"Viktorija")</f>
        <v>0</v>
      </c>
      <c r="L20" s="9">
        <f>SUMIFS(C4:C34,B4:B34,"Sviluppo",A4:A34,"Viktorija")</f>
        <v>0</v>
      </c>
      <c r="M20" s="9">
        <f>SUMIFS(C4:C34,B4:B34,"Testing",A4:A34,"Viktorija")</f>
        <v>0</v>
      </c>
    </row>
    <row r="21" spans="1:13" x14ac:dyDescent="0.3">
      <c r="A21" t="s">
        <v>9</v>
      </c>
      <c r="B21" t="s">
        <v>5</v>
      </c>
      <c r="C21">
        <v>103</v>
      </c>
      <c r="D21" s="2">
        <v>43506</v>
      </c>
    </row>
    <row r="22" spans="1:13" x14ac:dyDescent="0.3">
      <c r="A22" t="s">
        <v>9</v>
      </c>
      <c r="B22" t="s">
        <v>5</v>
      </c>
      <c r="C22">
        <v>100</v>
      </c>
      <c r="D22" s="2">
        <v>43520</v>
      </c>
    </row>
    <row r="23" spans="1:13" x14ac:dyDescent="0.3">
      <c r="A23" t="s">
        <v>9</v>
      </c>
      <c r="B23" t="s">
        <v>5</v>
      </c>
      <c r="C23">
        <v>170</v>
      </c>
      <c r="D23" s="2">
        <v>43523</v>
      </c>
    </row>
    <row r="24" spans="1:13" x14ac:dyDescent="0.3">
      <c r="A24" t="s">
        <v>9</v>
      </c>
      <c r="B24" t="s">
        <v>5</v>
      </c>
      <c r="C24">
        <v>45</v>
      </c>
      <c r="D24" s="2">
        <v>43524</v>
      </c>
    </row>
    <row r="25" spans="1:13" x14ac:dyDescent="0.3">
      <c r="A25" t="s">
        <v>9</v>
      </c>
      <c r="B25" t="s">
        <v>5</v>
      </c>
      <c r="C25">
        <v>25</v>
      </c>
      <c r="D25" s="2">
        <v>43530</v>
      </c>
    </row>
    <row r="26" spans="1:13" x14ac:dyDescent="0.3">
      <c r="A26" t="s">
        <v>7</v>
      </c>
      <c r="B26" t="s">
        <v>5</v>
      </c>
      <c r="C26">
        <v>15</v>
      </c>
      <c r="D26" s="2">
        <v>43532</v>
      </c>
    </row>
    <row r="27" spans="1:13" x14ac:dyDescent="0.3">
      <c r="A27" t="s">
        <v>4</v>
      </c>
      <c r="B27" t="s">
        <v>10</v>
      </c>
      <c r="C27">
        <v>47</v>
      </c>
      <c r="D27" s="2">
        <v>43532</v>
      </c>
    </row>
    <row r="28" spans="1:13" x14ac:dyDescent="0.3">
      <c r="A28" t="s">
        <v>8</v>
      </c>
      <c r="B28" t="s">
        <v>6</v>
      </c>
      <c r="C28">
        <v>15</v>
      </c>
      <c r="D28" s="3">
        <v>43532</v>
      </c>
    </row>
    <row r="29" spans="1:13" x14ac:dyDescent="0.3">
      <c r="A29" t="s">
        <v>8</v>
      </c>
      <c r="B29" t="s">
        <v>5</v>
      </c>
      <c r="C29">
        <v>55</v>
      </c>
      <c r="D29" s="3">
        <v>43531</v>
      </c>
    </row>
    <row r="30" spans="1:13" x14ac:dyDescent="0.3">
      <c r="A30" t="s">
        <v>8</v>
      </c>
      <c r="B30" t="s">
        <v>5</v>
      </c>
      <c r="C30">
        <v>68</v>
      </c>
      <c r="D30" s="3">
        <v>43532</v>
      </c>
    </row>
    <row r="31" spans="1:13" x14ac:dyDescent="0.3">
      <c r="A31" t="s">
        <v>8</v>
      </c>
      <c r="B31" t="s">
        <v>5</v>
      </c>
      <c r="C31">
        <v>129</v>
      </c>
      <c r="D31" s="3">
        <v>43533</v>
      </c>
    </row>
    <row r="32" spans="1:13" x14ac:dyDescent="0.3">
      <c r="A32" t="s">
        <v>8</v>
      </c>
      <c r="B32" t="s">
        <v>5</v>
      </c>
      <c r="C32">
        <v>95</v>
      </c>
      <c r="D32" s="3">
        <v>43534</v>
      </c>
    </row>
    <row r="33" spans="1:4" x14ac:dyDescent="0.3">
      <c r="A33" t="s">
        <v>4</v>
      </c>
      <c r="B33" t="s">
        <v>11</v>
      </c>
      <c r="C33">
        <v>74</v>
      </c>
      <c r="D33" s="4">
        <v>43546</v>
      </c>
    </row>
    <row r="34" spans="1:4" x14ac:dyDescent="0.3">
      <c r="A34" t="s">
        <v>4</v>
      </c>
      <c r="B34" t="s">
        <v>12</v>
      </c>
      <c r="C34">
        <v>37</v>
      </c>
      <c r="D34" s="4">
        <v>43546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Giovanni D'Agostino</cp:lastModifiedBy>
  <cp:revision>2</cp:revision>
  <dcterms:created xsi:type="dcterms:W3CDTF">2019-01-18T12:36:10Z</dcterms:created>
  <dcterms:modified xsi:type="dcterms:W3CDTF">2019-03-22T15:52:11Z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