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StyledWorkbook"/>
  <mc:AlternateContent xmlns:mc="http://schemas.openxmlformats.org/markup-compatibility/2006">
    <mc:Choice Requires="x15">
      <x15ac:absPath xmlns:x15ac="http://schemas.microsoft.com/office/spreadsheetml/2010/11/ac" url="J:\Excel Tools\"/>
    </mc:Choice>
  </mc:AlternateContent>
  <xr:revisionPtr revIDLastSave="0" documentId="13_ncr:1_{51DBF240-C173-4C48-91F4-EE9914A95F8E}" xr6:coauthVersionLast="47" xr6:coauthVersionMax="47" xr10:uidLastSave="{00000000-0000-0000-0000-000000000000}"/>
  <bookViews>
    <workbookView xWindow="-28920" yWindow="-120" windowWidth="29040" windowHeight="15720" tabRatio="541" activeTab="1" xr2:uid="{C81C765E-0E7E-4C5D-9923-593A5E687EB8}"/>
  </bookViews>
  <sheets>
    <sheet name="List" sheetId="1" r:id="rId1"/>
    <sheet name="VNC" sheetId="3" r:id="rId2"/>
    <sheet name="VNCAll" sheetId="20" r:id="rId3"/>
    <sheet name="Inventory Link" sheetId="5" r:id="rId4"/>
    <sheet name="Path" sheetId="4" r:id="rId5"/>
    <sheet name="Not In Table" sheetId="19" r:id="rId6"/>
    <sheet name="MamadouTable" sheetId="17" r:id="rId7"/>
    <sheet name="ADLookup" sheetId="21" r:id="rId8"/>
    <sheet name="DNS Results" sheetId="18" r:id="rId9"/>
  </sheets>
  <functionGroups builtInGroupCount="19"/>
  <definedNames>
    <definedName name="_xlcn.WorksheetConnection_VNCTable1" hidden="1">VNCTable[]</definedName>
    <definedName name="_xleta.IF" hidden="1" xlm="1">#NAME?</definedName>
    <definedName name="_xleta.SWITCH" hidden="1" xlm="1">#NAME?</definedName>
    <definedName name="_xlpm.b" hidden="1" xlm="1">#NAME?</definedName>
    <definedName name="_xlpm.c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cl" hidden="1" xlm="1">#NAME?</definedName>
    <definedName name="_xlpm.f" hidden="1" xlm="1">#NAME?</definedName>
    <definedName name="_xlpm.func" hidden="1" xlm="1">#NAME?</definedName>
    <definedName name="_xlpm.ip" hidden="1" xlm="1">#NAME?</definedName>
    <definedName name="_xlpm.last2" hidden="1" xlm="1">#NAME?</definedName>
    <definedName name="_xlpm.look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parentpath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_xlpm.usecl" hidden="1" xlm="1">#NAME?</definedName>
    <definedName name="_xlpm.v" hidden="1" xlm="1">#NAME?</definedName>
    <definedName name="_xlpm.val" hidden="1" xlm="1">#NAME?</definedName>
    <definedName name="_xlpm.x" hidden="1" xlm="1">#NAME?</definedName>
    <definedName name="BoolName">BoolTable[Bool]</definedName>
    <definedName name="ExternalData_1" localSheetId="7" hidden="1">ADLookup!$A$2:$F$235</definedName>
    <definedName name="ExternalData_1" localSheetId="3" hidden="1">'Inventory Link'!$A$2:$G$411</definedName>
    <definedName name="ExternalData_1" localSheetId="4" hidden="1">Path!$A$2:$I$167</definedName>
    <definedName name="ExternalData_1" localSheetId="2" hidden="1">VNCAll!$A$1:$X$169</definedName>
    <definedName name="ExternalData_10" localSheetId="6" hidden="1">MamadouTable!$A$1:$H$73</definedName>
    <definedName name="ExternalData_2" localSheetId="5" hidden="1">'Not In Table'!$A$2:$B$23</definedName>
    <definedName name="Folders">FolderTable[Name]</definedName>
    <definedName name="_xlnm.Print_Area" localSheetId="1">VNC!$A$2:$F$170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NCTable_98294426-fcd2-486c-b6d0-8918c56ea61b" name="VNCTable" connection="Query - VNCTable"/>
          <x15:modelTable id="FolderTable_73195766-8552-4c11-95bf-05760da6d7be" name="FolderTable" connection="Query - FolderTable"/>
          <x15:modelTable id="PathTable_bbdd880a-4f4e-46b1-8b46-3998efde6e67" name="PathTable" connection="Query - PathTable"/>
          <x15:modelTable id="ITEquipmentTable_d9b54a0a-d4e2-4d56-94a7-977e5cd3d99f" name="ITEquipmentTable" connection="Query - ITEquipmentTable"/>
          <x15:modelTable id="BT1X_b751729b-1f3c-48ac-a9e2-fdba8d1c299c" name="BT1X" connection="Query - BT1X"/>
          <x15:modelTable id="DT AAD_5bdbd2f0-391d-4c1f-8fb9-bbf51bfe2c48" name="DT AAD" connection="Query - DT AAD"/>
          <x15:modelTable id="DT AGS_8ce559e3-beab-4cfe-81b0-4eaeded5dbd8" name="DT AGS" connection="Query - DT AGS"/>
          <x15:modelTable id="SRV T1X AGS_3141930c-7ad1-418d-a2fe-2311efad107d" name="SRV T1X AGS" connection="Query - SRV T1X AGS"/>
          <x15:modelTable id="SRV DT AGS_9f1c5290-3021-4914-87b1-687cb7432845" name="SRV DT AGS" connection="Query - SRV DT AGS"/>
          <x15:modelTable id="T1SUV_7d5f60dc-2c97-4783-b4b5-fc9481d3e5dc" name="T1SUV" connection="Query - T1SUV"/>
          <x15:modelTable id="T1XLD_428783e5-a042-4936-9a05-85f236feee02" name="T1XLD" connection="Query - T1XLD"/>
          <x15:modelTable id="T1XX-2 Lwr_192a3714-08dc-47d6-825c-4c237bd092a4" name="T1XX-2 Lwr" connection="Query - T1XX-2 Lwr"/>
          <x15:modelTable id="WS MAS AGS_a9c15ce3-f893-4f4f-be62-dbd6837a9239" name="WS MAS AGS" connection="Query - WS&amp;MAS AGS"/>
          <x15:modelTable id="MamadouTable_6a1dd330-ee06-4d86-90d7-9d48dadd236b" name="MamadouTable" connection="Query - MamadouTable"/>
          <x15:modelTable id="RelevantIPResults_5268e9d5-2ef5-47a4-a2fa-c09a69e9ffe6" name="RelevantIPResults" connection="Query - RelevantIPResults"/>
          <x15:modelTable id="IpResults_40553cea-1a73-4e57-9f30-d031ede3a064" name="IpResults" connection="Query - AllIPResults"/>
          <x15:modelTable id="VNCAll_eccb1e93-15cb-45b1-994b-f6cee1b3dab2" name="VNCAll" connection="Query - VNCAll"/>
          <x15:modelTable id="computer_0db8a7fc-5ec4-4fad-a77d-123e408ecc01" name="computer" connection="Query - computer"/>
          <x15:modelTable id="VNCTable 1" name="VNCTable 1" connection="WorksheetConnection_VNCTab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8" i="3" l="1"/>
  <c r="D54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55" i="3"/>
  <c r="D124" i="3"/>
  <c r="D125" i="3"/>
  <c r="D56" i="3"/>
  <c r="D57" i="3"/>
  <c r="D126" i="3"/>
  <c r="D127" i="3"/>
  <c r="D128" i="3"/>
  <c r="D58" i="3"/>
  <c r="D129" i="3"/>
  <c r="D130" i="3"/>
  <c r="D131" i="3"/>
  <c r="D132" i="3"/>
  <c r="D133" i="3"/>
  <c r="D134" i="3"/>
  <c r="D59" i="3"/>
  <c r="D135" i="3"/>
  <c r="D136" i="3"/>
  <c r="D137" i="3"/>
  <c r="D138" i="3"/>
  <c r="D139" i="3"/>
  <c r="D60" i="3"/>
  <c r="D140" i="3"/>
  <c r="D141" i="3"/>
  <c r="D142" i="3"/>
  <c r="D143" i="3"/>
  <c r="D144" i="3"/>
  <c r="D145" i="3"/>
  <c r="D146" i="3"/>
  <c r="D147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53" i="3"/>
  <c r="D89" i="3"/>
  <c r="D90" i="3"/>
  <c r="D91" i="3"/>
  <c r="D92" i="3"/>
  <c r="D93" i="3"/>
  <c r="D94" i="3"/>
  <c r="D95" i="3"/>
  <c r="D96" i="3"/>
  <c r="D1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19" i="3"/>
  <c r="D49" i="3"/>
  <c r="D50" i="3"/>
  <c r="D51" i="3"/>
  <c r="D52" i="3"/>
  <c r="D20" i="3"/>
  <c r="D13" i="3"/>
  <c r="D21" i="3"/>
  <c r="D22" i="3"/>
  <c r="D23" i="3"/>
  <c r="D14" i="3"/>
  <c r="D24" i="3"/>
  <c r="D15" i="3"/>
  <c r="D25" i="3"/>
  <c r="D26" i="3"/>
  <c r="D16" i="3"/>
  <c r="D27" i="3"/>
  <c r="D28" i="3"/>
  <c r="D29" i="3"/>
  <c r="D17" i="3"/>
  <c r="D30" i="3"/>
  <c r="D31" i="3"/>
  <c r="D18" i="3"/>
  <c r="D32" i="3"/>
  <c r="D48" i="3"/>
  <c r="D8" i="3"/>
  <c r="D9" i="3"/>
  <c r="D6" i="3"/>
  <c r="D7" i="3"/>
  <c r="D10" i="3"/>
  <c r="D11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E27" i="3"/>
  <c r="F27" i="3"/>
  <c r="G27" i="3"/>
  <c r="H27" i="3" a="1"/>
  <c r="H27" i="3"/>
  <c r="M27" i="3"/>
  <c r="R27" i="3"/>
  <c r="S27" i="3"/>
  <c r="T27" i="3"/>
  <c r="U27" i="3" s="1"/>
  <c r="G47" i="3"/>
  <c r="G37" i="3"/>
  <c r="G44" i="3"/>
  <c r="G43" i="3"/>
  <c r="G42" i="3"/>
  <c r="G41" i="3"/>
  <c r="G40" i="3"/>
  <c r="G39" i="3"/>
  <c r="G38" i="3"/>
  <c r="G36" i="3"/>
  <c r="G49" i="3"/>
  <c r="G128" i="3"/>
  <c r="H47" i="3" a="1"/>
  <c r="H47" i="3" s="1"/>
  <c r="H37" i="3" a="1"/>
  <c r="H37" i="3" s="1"/>
  <c r="H44" i="3" a="1"/>
  <c r="H44" i="3" s="1"/>
  <c r="H43" i="3" a="1"/>
  <c r="H43" i="3" s="1"/>
  <c r="H42" i="3" a="1"/>
  <c r="H42" i="3" s="1"/>
  <c r="H41" i="3" a="1"/>
  <c r="H41" i="3"/>
  <c r="H40" i="3" a="1"/>
  <c r="H40" i="3" s="1"/>
  <c r="H39" i="3" a="1"/>
  <c r="H39" i="3" s="1"/>
  <c r="H38" i="3" a="1"/>
  <c r="H38" i="3"/>
  <c r="H36" i="3" a="1"/>
  <c r="H36" i="3" s="1"/>
  <c r="H49" i="3" a="1"/>
  <c r="H49" i="3" s="1"/>
  <c r="E97" i="3"/>
  <c r="F97" i="3"/>
  <c r="G97" i="3"/>
  <c r="H97" i="3" a="1"/>
  <c r="H97" i="3" s="1"/>
  <c r="M97" i="3"/>
  <c r="R97" i="3"/>
  <c r="S97" i="3"/>
  <c r="H144" i="3" a="1"/>
  <c r="H144" i="3" s="1"/>
  <c r="F8" i="3"/>
  <c r="E8" i="3"/>
  <c r="G8" i="3"/>
  <c r="H8" i="3" a="1"/>
  <c r="H8" i="3" s="1"/>
  <c r="M8" i="3"/>
  <c r="R8" i="3"/>
  <c r="S8" i="3"/>
  <c r="F169" i="3"/>
  <c r="E169" i="3"/>
  <c r="G169" i="3"/>
  <c r="H169" i="3" a="1"/>
  <c r="H169" i="3" s="1"/>
  <c r="M169" i="3"/>
  <c r="R169" i="3"/>
  <c r="S169" i="3"/>
  <c r="AC15" i="3"/>
  <c r="F149" i="3"/>
  <c r="E149" i="3"/>
  <c r="G149" i="3"/>
  <c r="H149" i="3" a="1"/>
  <c r="H149" i="3" s="1"/>
  <c r="M149" i="3"/>
  <c r="R149" i="3"/>
  <c r="S149" i="3"/>
  <c r="M103" i="3"/>
  <c r="F157" i="3"/>
  <c r="E157" i="3"/>
  <c r="G157" i="3"/>
  <c r="H157" i="3" a="1"/>
  <c r="H157" i="3" s="1"/>
  <c r="M157" i="3"/>
  <c r="R157" i="3"/>
  <c r="S157" i="3"/>
  <c r="J3" i="4" a="1"/>
  <c r="J9" i="4" a="1"/>
  <c r="J15" i="4" a="1"/>
  <c r="J21" i="4" a="1"/>
  <c r="J27" i="4" a="1"/>
  <c r="J33" i="4" a="1"/>
  <c r="J39" i="4" a="1"/>
  <c r="J45" i="4" a="1"/>
  <c r="J51" i="4" a="1"/>
  <c r="J57" i="4" a="1"/>
  <c r="J63" i="4" a="1"/>
  <c r="J69" i="4" a="1"/>
  <c r="J75" i="4" a="1"/>
  <c r="J81" i="4" a="1"/>
  <c r="J87" i="4" a="1"/>
  <c r="J93" i="4" a="1"/>
  <c r="J99" i="4" a="1"/>
  <c r="J105" i="4" a="1"/>
  <c r="J111" i="4" a="1"/>
  <c r="J117" i="4" a="1"/>
  <c r="J123" i="4" a="1"/>
  <c r="J129" i="4" a="1"/>
  <c r="J135" i="4" a="1"/>
  <c r="J141" i="4" a="1"/>
  <c r="J147" i="4" a="1"/>
  <c r="J153" i="4" a="1"/>
  <c r="J159" i="4" a="1"/>
  <c r="J165" i="4" a="1"/>
  <c r="K6" i="4" a="1"/>
  <c r="K12" i="4" a="1"/>
  <c r="K18" i="4" a="1"/>
  <c r="K24" i="4" a="1"/>
  <c r="K30" i="4" a="1"/>
  <c r="K36" i="4" a="1"/>
  <c r="K42" i="4" a="1"/>
  <c r="K48" i="4" a="1"/>
  <c r="K54" i="4" a="1"/>
  <c r="K60" i="4" a="1"/>
  <c r="K66" i="4" a="1"/>
  <c r="K72" i="4" a="1"/>
  <c r="K78" i="4" a="1"/>
  <c r="K84" i="4" a="1"/>
  <c r="K90" i="4" a="1"/>
  <c r="K96" i="4" a="1"/>
  <c r="K102" i="4" a="1"/>
  <c r="K108" i="4" a="1"/>
  <c r="K114" i="4" a="1"/>
  <c r="K120" i="4" a="1"/>
  <c r="K126" i="4" a="1"/>
  <c r="K132" i="4" a="1"/>
  <c r="K138" i="4" a="1"/>
  <c r="K144" i="4" a="1"/>
  <c r="K150" i="4" a="1"/>
  <c r="K156" i="4" a="1"/>
  <c r="K162" i="4" a="1"/>
  <c r="J6" i="4" a="1"/>
  <c r="J7" i="4" a="1"/>
  <c r="J13" i="4" a="1"/>
  <c r="J19" i="4" a="1"/>
  <c r="J25" i="4" a="1"/>
  <c r="J31" i="4" a="1"/>
  <c r="J37" i="4" a="1"/>
  <c r="J43" i="4" a="1"/>
  <c r="J49" i="4" a="1"/>
  <c r="J55" i="4" a="1"/>
  <c r="J61" i="4" a="1"/>
  <c r="J67" i="4" a="1"/>
  <c r="J73" i="4" a="1"/>
  <c r="J79" i="4" a="1"/>
  <c r="J85" i="4" a="1"/>
  <c r="J91" i="4" a="1"/>
  <c r="J97" i="4" a="1"/>
  <c r="J103" i="4" a="1"/>
  <c r="J109" i="4" a="1"/>
  <c r="J115" i="4" a="1"/>
  <c r="J121" i="4" a="1"/>
  <c r="J127" i="4" a="1"/>
  <c r="J133" i="4" a="1"/>
  <c r="J139" i="4" a="1"/>
  <c r="J145" i="4" a="1"/>
  <c r="J151" i="4" a="1"/>
  <c r="J157" i="4" a="1"/>
  <c r="J163" i="4" a="1"/>
  <c r="K4" i="4" a="1"/>
  <c r="K10" i="4" a="1"/>
  <c r="K16" i="4" a="1"/>
  <c r="K22" i="4" a="1"/>
  <c r="K28" i="4" a="1"/>
  <c r="K34" i="4" a="1"/>
  <c r="K40" i="4" a="1"/>
  <c r="K46" i="4" a="1"/>
  <c r="K52" i="4" a="1"/>
  <c r="K58" i="4" a="1"/>
  <c r="K64" i="4" a="1"/>
  <c r="K70" i="4" a="1"/>
  <c r="K76" i="4" a="1"/>
  <c r="K82" i="4" a="1"/>
  <c r="K88" i="4" a="1"/>
  <c r="K94" i="4" a="1"/>
  <c r="K100" i="4" a="1"/>
  <c r="K106" i="4" a="1"/>
  <c r="J4" i="4" a="1"/>
  <c r="K55" i="4" a="1"/>
  <c r="K71" i="4" a="1"/>
  <c r="K79" i="4" a="1"/>
  <c r="K95" i="4" a="1"/>
  <c r="K103" i="4" a="1"/>
  <c r="K118" i="4" a="1"/>
  <c r="K125" i="4" a="1"/>
  <c r="K154" i="4" a="1"/>
  <c r="K161" i="4" a="1"/>
  <c r="J14" i="4" a="1"/>
  <c r="J23" i="4" a="1"/>
  <c r="J32" i="4" a="1"/>
  <c r="J41" i="4" a="1"/>
  <c r="J50" i="4" a="1"/>
  <c r="J59" i="4" a="1"/>
  <c r="J68" i="4" a="1"/>
  <c r="J77" i="4" a="1"/>
  <c r="J86" i="4" a="1"/>
  <c r="J95" i="4" a="1"/>
  <c r="J104" i="4" a="1"/>
  <c r="J113" i="4" a="1"/>
  <c r="J122" i="4" a="1"/>
  <c r="J131" i="4" a="1"/>
  <c r="J140" i="4" a="1"/>
  <c r="J149" i="4" a="1"/>
  <c r="J158" i="4" a="1"/>
  <c r="J167" i="4" a="1"/>
  <c r="K11" i="4" a="1"/>
  <c r="K20" i="4" a="1"/>
  <c r="K29" i="4" a="1"/>
  <c r="K38" i="4" a="1"/>
  <c r="K47" i="4" a="1"/>
  <c r="K63" i="4" a="1"/>
  <c r="K87" i="4" a="1"/>
  <c r="K111" i="4" a="1"/>
  <c r="K133" i="4" a="1"/>
  <c r="K140" i="4" a="1"/>
  <c r="K147" i="4" a="1"/>
  <c r="J5" i="4" a="1"/>
  <c r="K59" i="4" a="1"/>
  <c r="K67" i="4" a="1"/>
  <c r="K83" i="4" a="1"/>
  <c r="K91" i="4" a="1"/>
  <c r="K107" i="4" a="1"/>
  <c r="K136" i="4" a="1"/>
  <c r="K143" i="4" a="1"/>
  <c r="J34" i="4" a="1"/>
  <c r="J60" i="4" a="1"/>
  <c r="J88" i="4" a="1"/>
  <c r="J114" i="4" a="1"/>
  <c r="J142" i="4" a="1"/>
  <c r="K3" i="4" a="1"/>
  <c r="K27" i="4" a="1"/>
  <c r="K62" i="4" a="1"/>
  <c r="K105" i="4" a="1"/>
  <c r="K153" i="4" a="1"/>
  <c r="J20" i="4" a="1"/>
  <c r="J47" i="4" a="1"/>
  <c r="J74" i="4" a="1"/>
  <c r="J101" i="4" a="1"/>
  <c r="J128" i="4" a="1"/>
  <c r="J155" i="4" a="1"/>
  <c r="K17" i="4" a="1"/>
  <c r="K41" i="4" a="1"/>
  <c r="K53" i="4" a="1"/>
  <c r="K74" i="4" a="1"/>
  <c r="K85" i="4" a="1"/>
  <c r="K116" i="4" a="1"/>
  <c r="K135" i="4" a="1"/>
  <c r="K145" i="4" a="1"/>
  <c r="K155" i="4" a="1"/>
  <c r="K164" i="4" a="1"/>
  <c r="J8" i="4" a="1"/>
  <c r="J35" i="4" a="1"/>
  <c r="J62" i="4" a="1"/>
  <c r="J89" i="4" a="1"/>
  <c r="J116" i="4" a="1"/>
  <c r="J143" i="4" a="1"/>
  <c r="K5" i="4" a="1"/>
  <c r="K31" i="4" a="1"/>
  <c r="K43" i="4" a="1"/>
  <c r="K65" i="4" a="1"/>
  <c r="K75" i="4" a="1"/>
  <c r="K97" i="4" a="1"/>
  <c r="K127" i="4" a="1"/>
  <c r="K165" i="4" a="1"/>
  <c r="J10" i="4" a="1"/>
  <c r="J22" i="4" a="1"/>
  <c r="J36" i="4" a="1"/>
  <c r="J48" i="4" a="1"/>
  <c r="J64" i="4" a="1"/>
  <c r="J76" i="4" a="1"/>
  <c r="J90" i="4" a="1"/>
  <c r="J102" i="4" a="1"/>
  <c r="J118" i="4" a="1"/>
  <c r="J130" i="4" a="1"/>
  <c r="J144" i="4" a="1"/>
  <c r="J156" i="4" a="1"/>
  <c r="K7" i="4" a="1"/>
  <c r="K19" i="4" a="1"/>
  <c r="K86" i="4" a="1"/>
  <c r="K117" i="4" a="1"/>
  <c r="K137" i="4" a="1"/>
  <c r="K146" i="4" a="1"/>
  <c r="K166" i="4" a="1"/>
  <c r="J24" i="4" a="1"/>
  <c r="J52" i="4" a="1"/>
  <c r="J78" i="4" a="1"/>
  <c r="J106" i="4" a="1"/>
  <c r="J132" i="4" a="1"/>
  <c r="J160" i="4" a="1"/>
  <c r="K32" i="4" a="1"/>
  <c r="K44" i="4" a="1"/>
  <c r="K56" i="4" a="1"/>
  <c r="K77" i="4" a="1"/>
  <c r="K98" i="4" a="1"/>
  <c r="K109" i="4" a="1"/>
  <c r="K119" i="4" a="1"/>
  <c r="K128" i="4" a="1"/>
  <c r="K148" i="4" a="1"/>
  <c r="K157" i="4" a="1"/>
  <c r="J11" i="4" a="1"/>
  <c r="J38" i="4" a="1"/>
  <c r="J65" i="4" a="1"/>
  <c r="J92" i="4" a="1"/>
  <c r="J119" i="4" a="1"/>
  <c r="J146" i="4" a="1"/>
  <c r="K8" i="4" a="1"/>
  <c r="K21" i="4" a="1"/>
  <c r="K33" i="4" a="1"/>
  <c r="K89" i="4" a="1"/>
  <c r="K99" i="4" a="1"/>
  <c r="K129" i="4" a="1"/>
  <c r="K158" i="4" a="1"/>
  <c r="K167" i="4" a="1"/>
  <c r="K142" i="4" a="1"/>
  <c r="J26" i="4" a="1"/>
  <c r="J53" i="4" a="1"/>
  <c r="J80" i="4" a="1"/>
  <c r="J107" i="4" a="1"/>
  <c r="J134" i="4" a="1"/>
  <c r="J161" i="4" a="1"/>
  <c r="K45" i="4" a="1"/>
  <c r="K57" i="4" a="1"/>
  <c r="K68" i="4" a="1"/>
  <c r="K110" i="4" a="1"/>
  <c r="K130" i="4" a="1"/>
  <c r="K139" i="4" a="1"/>
  <c r="K149" i="4" a="1"/>
  <c r="J12" i="4" a="1"/>
  <c r="J28" i="4" a="1"/>
  <c r="J40" i="4" a="1"/>
  <c r="J54" i="4" a="1"/>
  <c r="J66" i="4" a="1"/>
  <c r="J82" i="4" a="1"/>
  <c r="J94" i="4" a="1"/>
  <c r="J108" i="4" a="1"/>
  <c r="J120" i="4" a="1"/>
  <c r="J136" i="4" a="1"/>
  <c r="J148" i="4" a="1"/>
  <c r="J162" i="4" a="1"/>
  <c r="K9" i="4" a="1"/>
  <c r="K23" i="4" a="1"/>
  <c r="K35" i="4" a="1"/>
  <c r="K80" i="4" a="1"/>
  <c r="K101" i="4" a="1"/>
  <c r="K112" i="4" a="1"/>
  <c r="K121" i="4" a="1"/>
  <c r="K159" i="4" a="1"/>
  <c r="J16" i="4" a="1"/>
  <c r="J42" i="4" a="1"/>
  <c r="J70" i="4" a="1"/>
  <c r="J96" i="4" a="1"/>
  <c r="J124" i="4" a="1"/>
  <c r="J150" i="4" a="1"/>
  <c r="K13" i="4" a="1"/>
  <c r="K25" i="4" a="1"/>
  <c r="K49" i="4" a="1"/>
  <c r="K69" i="4" a="1"/>
  <c r="K122" i="4" a="1"/>
  <c r="K131" i="4" a="1"/>
  <c r="K141" i="4" a="1"/>
  <c r="K151" i="4" a="1"/>
  <c r="K160" i="4" a="1"/>
  <c r="J29" i="4" a="1"/>
  <c r="J56" i="4" a="1"/>
  <c r="J83" i="4" a="1"/>
  <c r="J110" i="4" a="1"/>
  <c r="J137" i="4" a="1"/>
  <c r="J164" i="4" a="1"/>
  <c r="K37" i="4" a="1"/>
  <c r="K81" i="4" a="1"/>
  <c r="K92" i="4" a="1"/>
  <c r="K113" i="4" a="1"/>
  <c r="J17" i="4" a="1"/>
  <c r="J98" i="4" a="1"/>
  <c r="K14" i="4" a="1"/>
  <c r="J18" i="4" a="1"/>
  <c r="J100" i="4" a="1"/>
  <c r="K15" i="4" a="1"/>
  <c r="K26" i="4" a="1"/>
  <c r="K152" i="4" a="1"/>
  <c r="J30" i="4" a="1"/>
  <c r="J112" i="4" a="1"/>
  <c r="K93" i="4" a="1"/>
  <c r="J44" i="4" a="1"/>
  <c r="J125" i="4" a="1"/>
  <c r="K104" i="4" a="1"/>
  <c r="J46" i="4" a="1"/>
  <c r="J126" i="4" a="1"/>
  <c r="K39" i="4" a="1"/>
  <c r="K163" i="4" a="1"/>
  <c r="K50" i="4" a="1"/>
  <c r="J58" i="4" a="1"/>
  <c r="J138" i="4" a="1"/>
  <c r="K51" i="4" a="1"/>
  <c r="K115" i="4" a="1"/>
  <c r="J71" i="4" a="1"/>
  <c r="J152" i="4" a="1"/>
  <c r="K61" i="4" a="1"/>
  <c r="K123" i="4" a="1"/>
  <c r="J72" i="4" a="1"/>
  <c r="J154" i="4" a="1"/>
  <c r="K124" i="4" a="1"/>
  <c r="J166" i="4" a="1"/>
  <c r="K73" i="4" a="1"/>
  <c r="K134" i="4" a="1"/>
  <c r="J84" i="4" a="1"/>
  <c r="Y169" i="3"/>
  <c r="Y149" i="3"/>
  <c r="Y27" i="3"/>
  <c r="Y157" i="3"/>
  <c r="Y97" i="3"/>
  <c r="J84" i="4" l="1"/>
  <c r="K134" i="4"/>
  <c r="K73" i="4"/>
  <c r="J166" i="4"/>
  <c r="K124" i="4"/>
  <c r="J154" i="4"/>
  <c r="J72" i="4"/>
  <c r="M72" i="4" s="1"/>
  <c r="K123" i="4"/>
  <c r="K61" i="4"/>
  <c r="M61" i="4" s="1"/>
  <c r="J152" i="4"/>
  <c r="J71" i="4"/>
  <c r="K115" i="4"/>
  <c r="K51" i="4"/>
  <c r="J138" i="4"/>
  <c r="J58" i="4"/>
  <c r="K50" i="4"/>
  <c r="K163" i="4"/>
  <c r="K39" i="4"/>
  <c r="J126" i="4"/>
  <c r="J46" i="4"/>
  <c r="K104" i="4"/>
  <c r="M104" i="4" s="1"/>
  <c r="J125" i="4"/>
  <c r="J44" i="4"/>
  <c r="K93" i="4"/>
  <c r="J112" i="4"/>
  <c r="J30" i="4"/>
  <c r="K152" i="4"/>
  <c r="K26" i="4"/>
  <c r="K15" i="4"/>
  <c r="J100" i="4"/>
  <c r="J18" i="4"/>
  <c r="K14" i="4"/>
  <c r="J98" i="4"/>
  <c r="J17" i="4"/>
  <c r="K113" i="4"/>
  <c r="M113" i="4" s="1"/>
  <c r="K92" i="4"/>
  <c r="K81" i="4"/>
  <c r="K37" i="4"/>
  <c r="J164" i="4"/>
  <c r="J137" i="4"/>
  <c r="J110" i="4"/>
  <c r="J83" i="4"/>
  <c r="J56" i="4"/>
  <c r="J29" i="4"/>
  <c r="K160" i="4"/>
  <c r="K151" i="4"/>
  <c r="K141" i="4"/>
  <c r="K131" i="4"/>
  <c r="K122" i="4"/>
  <c r="K69" i="4"/>
  <c r="K49" i="4"/>
  <c r="K25" i="4"/>
  <c r="K13" i="4"/>
  <c r="J150" i="4"/>
  <c r="M150" i="4" s="1"/>
  <c r="J124" i="4"/>
  <c r="J96" i="4"/>
  <c r="J70" i="4"/>
  <c r="J42" i="4"/>
  <c r="J16" i="4"/>
  <c r="K159" i="4"/>
  <c r="K121" i="4"/>
  <c r="K112" i="4"/>
  <c r="K101" i="4"/>
  <c r="K80" i="4"/>
  <c r="K35" i="4"/>
  <c r="K23" i="4"/>
  <c r="K9" i="4"/>
  <c r="J162" i="4"/>
  <c r="J148" i="4"/>
  <c r="J136" i="4"/>
  <c r="M136" i="4" s="1"/>
  <c r="J120" i="4"/>
  <c r="J108" i="4"/>
  <c r="M108" i="4" s="1"/>
  <c r="J94" i="4"/>
  <c r="J82" i="4"/>
  <c r="J66" i="4"/>
  <c r="J54" i="4"/>
  <c r="J40" i="4"/>
  <c r="M40" i="4" s="1"/>
  <c r="J28" i="4"/>
  <c r="J12" i="4"/>
  <c r="K149" i="4"/>
  <c r="K139" i="4"/>
  <c r="K130" i="4"/>
  <c r="K110" i="4"/>
  <c r="K68" i="4"/>
  <c r="K57" i="4"/>
  <c r="K45" i="4"/>
  <c r="J161" i="4"/>
  <c r="J134" i="4"/>
  <c r="J107" i="4"/>
  <c r="M107" i="4" s="1"/>
  <c r="J80" i="4"/>
  <c r="J53" i="4"/>
  <c r="J26" i="4"/>
  <c r="M26" i="4" s="1"/>
  <c r="K142" i="4"/>
  <c r="K167" i="4"/>
  <c r="K158" i="4"/>
  <c r="K129" i="4"/>
  <c r="K99" i="4"/>
  <c r="K89" i="4"/>
  <c r="K33" i="4"/>
  <c r="K21" i="4"/>
  <c r="K8" i="4"/>
  <c r="J146" i="4"/>
  <c r="J119" i="4"/>
  <c r="J92" i="4"/>
  <c r="J65" i="4"/>
  <c r="M65" i="4" s="1"/>
  <c r="J38" i="4"/>
  <c r="J11" i="4"/>
  <c r="K157" i="4"/>
  <c r="K148" i="4"/>
  <c r="K128" i="4"/>
  <c r="K119" i="4"/>
  <c r="K109" i="4"/>
  <c r="K98" i="4"/>
  <c r="K77" i="4"/>
  <c r="K56" i="4"/>
  <c r="K44" i="4"/>
  <c r="K32" i="4"/>
  <c r="M32" i="4" s="1"/>
  <c r="J160" i="4"/>
  <c r="J132" i="4"/>
  <c r="J106" i="4"/>
  <c r="M106" i="4" s="1"/>
  <c r="J78" i="4"/>
  <c r="J52" i="4"/>
  <c r="J24" i="4"/>
  <c r="K166" i="4"/>
  <c r="K146" i="4"/>
  <c r="K137" i="4"/>
  <c r="K117" i="4"/>
  <c r="K86" i="4"/>
  <c r="K19" i="4"/>
  <c r="K7" i="4"/>
  <c r="J156" i="4"/>
  <c r="M156" i="4" s="1"/>
  <c r="J144" i="4"/>
  <c r="M144" i="4" s="1"/>
  <c r="J130" i="4"/>
  <c r="J118" i="4"/>
  <c r="J102" i="4"/>
  <c r="J90" i="4"/>
  <c r="J76" i="4"/>
  <c r="J64" i="4"/>
  <c r="J48" i="4"/>
  <c r="J36" i="4"/>
  <c r="J22" i="4"/>
  <c r="J10" i="4"/>
  <c r="K165" i="4"/>
  <c r="K127" i="4"/>
  <c r="K97" i="4"/>
  <c r="K75" i="4"/>
  <c r="K65" i="4"/>
  <c r="K43" i="4"/>
  <c r="K31" i="4"/>
  <c r="K5" i="4"/>
  <c r="J143" i="4"/>
  <c r="J116" i="4"/>
  <c r="J89" i="4"/>
  <c r="J62" i="4"/>
  <c r="M62" i="4" s="1"/>
  <c r="J35" i="4"/>
  <c r="M35" i="4" s="1"/>
  <c r="J8" i="4"/>
  <c r="K164" i="4"/>
  <c r="K155" i="4"/>
  <c r="K145" i="4"/>
  <c r="K135" i="4"/>
  <c r="K116" i="4"/>
  <c r="K85" i="4"/>
  <c r="K74" i="4"/>
  <c r="K53" i="4"/>
  <c r="K41" i="4"/>
  <c r="K17" i="4"/>
  <c r="J155" i="4"/>
  <c r="M155" i="4" s="1"/>
  <c r="J128" i="4"/>
  <c r="J101" i="4"/>
  <c r="J74" i="4"/>
  <c r="J47" i="4"/>
  <c r="J20" i="4"/>
  <c r="K153" i="4"/>
  <c r="K105" i="4"/>
  <c r="K62" i="4"/>
  <c r="K27" i="4"/>
  <c r="K3" i="4"/>
  <c r="J142" i="4"/>
  <c r="J114" i="4"/>
  <c r="J88" i="4"/>
  <c r="M88" i="4" s="1"/>
  <c r="J60" i="4"/>
  <c r="J34" i="4"/>
  <c r="K143" i="4"/>
  <c r="K136" i="4"/>
  <c r="K107" i="4"/>
  <c r="K91" i="4"/>
  <c r="K83" i="4"/>
  <c r="K67" i="4"/>
  <c r="K59" i="4"/>
  <c r="J5" i="4"/>
  <c r="K147" i="4"/>
  <c r="K140" i="4"/>
  <c r="M140" i="4" s="1"/>
  <c r="K133" i="4"/>
  <c r="K111" i="4"/>
  <c r="K87" i="4"/>
  <c r="K63" i="4"/>
  <c r="K47" i="4"/>
  <c r="K38" i="4"/>
  <c r="K29" i="4"/>
  <c r="K20" i="4"/>
  <c r="M20" i="4" s="1"/>
  <c r="K11" i="4"/>
  <c r="J167" i="4"/>
  <c r="M167" i="4" s="1"/>
  <c r="J158" i="4"/>
  <c r="J149" i="4"/>
  <c r="M149" i="4" s="1"/>
  <c r="J140" i="4"/>
  <c r="J131" i="4"/>
  <c r="J122" i="4"/>
  <c r="J113" i="4"/>
  <c r="J104" i="4"/>
  <c r="J95" i="4"/>
  <c r="J86" i="4"/>
  <c r="J77" i="4"/>
  <c r="M77" i="4" s="1"/>
  <c r="J68" i="4"/>
  <c r="J59" i="4"/>
  <c r="J50" i="4"/>
  <c r="J41" i="4"/>
  <c r="M41" i="4" s="1"/>
  <c r="J32" i="4"/>
  <c r="J23" i="4"/>
  <c r="J14" i="4"/>
  <c r="K161" i="4"/>
  <c r="K154" i="4"/>
  <c r="K125" i="4"/>
  <c r="K118" i="4"/>
  <c r="K103" i="4"/>
  <c r="K95" i="4"/>
  <c r="K79" i="4"/>
  <c r="K71" i="4"/>
  <c r="K55" i="4"/>
  <c r="J4" i="4"/>
  <c r="K106" i="4"/>
  <c r="K100" i="4"/>
  <c r="K94" i="4"/>
  <c r="K88" i="4"/>
  <c r="K82" i="4"/>
  <c r="M82" i="4" s="1"/>
  <c r="K76" i="4"/>
  <c r="K70" i="4"/>
  <c r="K64" i="4"/>
  <c r="K58" i="4"/>
  <c r="M58" i="4" s="1"/>
  <c r="K52" i="4"/>
  <c r="K46" i="4"/>
  <c r="M46" i="4" s="1"/>
  <c r="K40" i="4"/>
  <c r="K34" i="4"/>
  <c r="K28" i="4"/>
  <c r="K22" i="4"/>
  <c r="K16" i="4"/>
  <c r="K10" i="4"/>
  <c r="K4" i="4"/>
  <c r="J163" i="4"/>
  <c r="J157" i="4"/>
  <c r="J151" i="4"/>
  <c r="J145" i="4"/>
  <c r="J139" i="4"/>
  <c r="J133" i="4"/>
  <c r="J127" i="4"/>
  <c r="J121" i="4"/>
  <c r="J115" i="4"/>
  <c r="J109" i="4"/>
  <c r="M109" i="4" s="1"/>
  <c r="J103" i="4"/>
  <c r="M103" i="4" s="1"/>
  <c r="J97" i="4"/>
  <c r="J91" i="4"/>
  <c r="J85" i="4"/>
  <c r="J79" i="4"/>
  <c r="J73" i="4"/>
  <c r="J67" i="4"/>
  <c r="M67" i="4" s="1"/>
  <c r="J61" i="4"/>
  <c r="J55" i="4"/>
  <c r="J49" i="4"/>
  <c r="J43" i="4"/>
  <c r="J37" i="4"/>
  <c r="J31" i="4"/>
  <c r="J25" i="4"/>
  <c r="J19" i="4"/>
  <c r="J13" i="4"/>
  <c r="J7" i="4"/>
  <c r="J6" i="4"/>
  <c r="M6" i="4" s="1"/>
  <c r="K162" i="4"/>
  <c r="K156" i="4"/>
  <c r="K150" i="4"/>
  <c r="K144" i="4"/>
  <c r="K138" i="4"/>
  <c r="K132" i="4"/>
  <c r="K126" i="4"/>
  <c r="K120" i="4"/>
  <c r="K114" i="4"/>
  <c r="K108" i="4"/>
  <c r="K102" i="4"/>
  <c r="K96" i="4"/>
  <c r="K90" i="4"/>
  <c r="M90" i="4" s="1"/>
  <c r="K84" i="4"/>
  <c r="K78" i="4"/>
  <c r="K72" i="4"/>
  <c r="K66" i="4"/>
  <c r="K60" i="4"/>
  <c r="K54" i="4"/>
  <c r="K48" i="4"/>
  <c r="K42" i="4"/>
  <c r="K36" i="4"/>
  <c r="K30" i="4"/>
  <c r="K24" i="4"/>
  <c r="K18" i="4"/>
  <c r="K12" i="4"/>
  <c r="K6" i="4"/>
  <c r="J165" i="4"/>
  <c r="J159" i="4"/>
  <c r="J153" i="4"/>
  <c r="J147" i="4"/>
  <c r="J141" i="4"/>
  <c r="J135" i="4"/>
  <c r="J129" i="4"/>
  <c r="J123" i="4"/>
  <c r="J117" i="4"/>
  <c r="M117" i="4" s="1"/>
  <c r="J111" i="4"/>
  <c r="M111" i="4" s="1"/>
  <c r="J105" i="4"/>
  <c r="J99" i="4"/>
  <c r="J93" i="4"/>
  <c r="J87" i="4"/>
  <c r="J81" i="4"/>
  <c r="J75" i="4"/>
  <c r="J69" i="4"/>
  <c r="J63" i="4"/>
  <c r="J57" i="4"/>
  <c r="J51" i="4"/>
  <c r="J45" i="4"/>
  <c r="M45" i="4" s="1"/>
  <c r="J39" i="4"/>
  <c r="J33" i="4"/>
  <c r="J27" i="4"/>
  <c r="J21" i="4"/>
  <c r="J15" i="4"/>
  <c r="J9" i="4"/>
  <c r="J3" i="4"/>
  <c r="T97" i="3"/>
  <c r="U97" i="3" s="1"/>
  <c r="M34" i="4"/>
  <c r="M148" i="4"/>
  <c r="M12" i="4"/>
  <c r="M114" i="4"/>
  <c r="M29" i="4"/>
  <c r="M84" i="4"/>
  <c r="M86" i="4"/>
  <c r="M14" i="4"/>
  <c r="M80" i="4"/>
  <c r="M161" i="4"/>
  <c r="M101" i="4"/>
  <c r="M78" i="4"/>
  <c r="M166" i="4"/>
  <c r="M64" i="4"/>
  <c r="M4" i="4"/>
  <c r="T8" i="3"/>
  <c r="U8" i="3" s="1"/>
  <c r="T169" i="3"/>
  <c r="U169" i="3" s="1"/>
  <c r="T157" i="3"/>
  <c r="U157" i="3" s="1"/>
  <c r="T149" i="3"/>
  <c r="U149" i="3" s="1"/>
  <c r="F156" i="3"/>
  <c r="E156" i="3"/>
  <c r="G156" i="3"/>
  <c r="H156" i="3" a="1"/>
  <c r="H156" i="3" s="1"/>
  <c r="M156" i="3"/>
  <c r="R156" i="3"/>
  <c r="S156" i="3"/>
  <c r="F33" i="3"/>
  <c r="F134" i="3"/>
  <c r="F76" i="3"/>
  <c r="F110" i="3"/>
  <c r="F92" i="3"/>
  <c r="F93" i="3"/>
  <c r="F94" i="3"/>
  <c r="F160" i="3"/>
  <c r="F161" i="3"/>
  <c r="F53" i="3"/>
  <c r="F165" i="3"/>
  <c r="F170" i="3"/>
  <c r="F171" i="3"/>
  <c r="F129" i="3"/>
  <c r="F166" i="3"/>
  <c r="F131" i="3"/>
  <c r="F125" i="3"/>
  <c r="F73" i="3"/>
  <c r="F132" i="3"/>
  <c r="F108" i="3"/>
  <c r="F133" i="3"/>
  <c r="F127" i="3"/>
  <c r="F168" i="3"/>
  <c r="F126" i="3"/>
  <c r="F111" i="3"/>
  <c r="F122" i="3"/>
  <c r="F91" i="3"/>
  <c r="F117" i="3"/>
  <c r="F83" i="3"/>
  <c r="F78" i="3"/>
  <c r="F9" i="3"/>
  <c r="F112" i="3"/>
  <c r="F153" i="3"/>
  <c r="F167" i="3"/>
  <c r="F52" i="3"/>
  <c r="F95" i="3"/>
  <c r="F96" i="3"/>
  <c r="F82" i="3"/>
  <c r="F101" i="3"/>
  <c r="F54" i="3"/>
  <c r="F100" i="3"/>
  <c r="F72" i="3"/>
  <c r="F67" i="3"/>
  <c r="F68" i="3"/>
  <c r="F107" i="3"/>
  <c r="F55" i="3"/>
  <c r="F56" i="3"/>
  <c r="F57" i="3"/>
  <c r="F58" i="3"/>
  <c r="F59" i="3"/>
  <c r="F60" i="3"/>
  <c r="F61" i="3"/>
  <c r="F62" i="3"/>
  <c r="F63" i="3"/>
  <c r="F151" i="3"/>
  <c r="F64" i="3"/>
  <c r="F65" i="3"/>
  <c r="F66" i="3"/>
  <c r="F119" i="3"/>
  <c r="F113" i="3"/>
  <c r="F150" i="3"/>
  <c r="F87" i="3"/>
  <c r="F6" i="3"/>
  <c r="F29" i="3"/>
  <c r="F88" i="3"/>
  <c r="F123" i="3"/>
  <c r="F12" i="3"/>
  <c r="F116" i="3"/>
  <c r="F70" i="3"/>
  <c r="F69" i="3"/>
  <c r="F114" i="3"/>
  <c r="F115" i="3"/>
  <c r="F7" i="3"/>
  <c r="F86" i="3"/>
  <c r="F164" i="3"/>
  <c r="F152" i="3"/>
  <c r="F85" i="3"/>
  <c r="F19" i="3"/>
  <c r="F20" i="3"/>
  <c r="F23" i="3"/>
  <c r="F22" i="3"/>
  <c r="F21" i="3"/>
  <c r="F35" i="3"/>
  <c r="F98" i="3"/>
  <c r="F24" i="3"/>
  <c r="F99" i="3"/>
  <c r="F25" i="3"/>
  <c r="F145" i="3"/>
  <c r="F121" i="3"/>
  <c r="F102" i="3"/>
  <c r="F71" i="3"/>
  <c r="F158" i="3"/>
  <c r="F162" i="3"/>
  <c r="F109" i="3"/>
  <c r="F118" i="3"/>
  <c r="F47" i="3"/>
  <c r="F13" i="3"/>
  <c r="F14" i="3"/>
  <c r="F15" i="3"/>
  <c r="F16" i="3"/>
  <c r="F17" i="3"/>
  <c r="F18" i="3"/>
  <c r="F34" i="3"/>
  <c r="F130" i="3"/>
  <c r="F74" i="3"/>
  <c r="F139" i="3"/>
  <c r="F144" i="3"/>
  <c r="F135" i="3"/>
  <c r="F136" i="3"/>
  <c r="F137" i="3"/>
  <c r="F138" i="3"/>
  <c r="F141" i="3"/>
  <c r="F140" i="3"/>
  <c r="F142" i="3"/>
  <c r="F143" i="3"/>
  <c r="F146" i="3"/>
  <c r="F147" i="3"/>
  <c r="F38" i="3"/>
  <c r="F103" i="3"/>
  <c r="F104" i="3"/>
  <c r="F120" i="3"/>
  <c r="F81" i="3"/>
  <c r="F105" i="3"/>
  <c r="F106" i="3"/>
  <c r="F163" i="3"/>
  <c r="F128" i="3"/>
  <c r="F77" i="3"/>
  <c r="F80" i="3"/>
  <c r="F90" i="3"/>
  <c r="F30" i="3"/>
  <c r="F32" i="3"/>
  <c r="F43" i="3"/>
  <c r="F44" i="3"/>
  <c r="F84" i="3"/>
  <c r="F46" i="3"/>
  <c r="F75" i="3"/>
  <c r="F49" i="3"/>
  <c r="F50" i="3"/>
  <c r="F51" i="3"/>
  <c r="F31" i="3"/>
  <c r="F26" i="3"/>
  <c r="F37" i="3"/>
  <c r="F40" i="3"/>
  <c r="F42" i="3"/>
  <c r="F41" i="3"/>
  <c r="F39" i="3"/>
  <c r="F36" i="3"/>
  <c r="F28" i="3"/>
  <c r="F45" i="3"/>
  <c r="F89" i="3"/>
  <c r="F124" i="3"/>
  <c r="F79" i="3"/>
  <c r="F154" i="3"/>
  <c r="F155" i="3"/>
  <c r="F11" i="3"/>
  <c r="F48" i="3"/>
  <c r="F173" i="3"/>
  <c r="F172" i="3"/>
  <c r="F159" i="3"/>
  <c r="F10" i="3"/>
  <c r="F148" i="3"/>
  <c r="E173" i="3"/>
  <c r="G173" i="3"/>
  <c r="H173" i="3" a="1"/>
  <c r="H173" i="3" s="1"/>
  <c r="M173" i="3"/>
  <c r="R173" i="3"/>
  <c r="S173" i="3"/>
  <c r="E48" i="3"/>
  <c r="G48" i="3"/>
  <c r="H48" i="3" a="1"/>
  <c r="H48" i="3" s="1"/>
  <c r="M48" i="3"/>
  <c r="R48" i="3"/>
  <c r="S48" i="3"/>
  <c r="E75" i="3"/>
  <c r="E134" i="3"/>
  <c r="E76" i="3"/>
  <c r="E92" i="3"/>
  <c r="E53" i="3"/>
  <c r="E110" i="3"/>
  <c r="E93" i="3"/>
  <c r="E94" i="3"/>
  <c r="E95" i="3"/>
  <c r="E96" i="3"/>
  <c r="E70" i="3"/>
  <c r="E86" i="3"/>
  <c r="E69" i="3"/>
  <c r="E103" i="3"/>
  <c r="E118" i="3"/>
  <c r="E119" i="3"/>
  <c r="E102" i="3"/>
  <c r="E104" i="3"/>
  <c r="E113" i="3"/>
  <c r="E101" i="3"/>
  <c r="E122" i="3"/>
  <c r="E123" i="3"/>
  <c r="E54" i="3"/>
  <c r="E127" i="3"/>
  <c r="E100" i="3"/>
  <c r="E72" i="3"/>
  <c r="E107" i="3"/>
  <c r="E111" i="3"/>
  <c r="E116" i="3"/>
  <c r="E91" i="3"/>
  <c r="E78" i="3"/>
  <c r="E85" i="3"/>
  <c r="E7" i="3"/>
  <c r="E87" i="3"/>
  <c r="E88" i="3"/>
  <c r="E112" i="3"/>
  <c r="E67" i="3"/>
  <c r="E68" i="3"/>
  <c r="E82" i="3"/>
  <c r="E66" i="3"/>
  <c r="E109" i="3"/>
  <c r="E55" i="3"/>
  <c r="E56" i="3"/>
  <c r="E65" i="3"/>
  <c r="E57" i="3"/>
  <c r="E58" i="3"/>
  <c r="E59" i="3"/>
  <c r="E60" i="3"/>
  <c r="E61" i="3"/>
  <c r="E62" i="3"/>
  <c r="E63" i="3"/>
  <c r="E64" i="3"/>
  <c r="E117" i="3"/>
  <c r="E12" i="3"/>
  <c r="E114" i="3"/>
  <c r="E115" i="3"/>
  <c r="E71" i="3"/>
  <c r="E172" i="3"/>
  <c r="E150" i="3"/>
  <c r="E151" i="3"/>
  <c r="E152" i="3"/>
  <c r="E153" i="3"/>
  <c r="E154" i="3"/>
  <c r="E155" i="3"/>
  <c r="E20" i="3"/>
  <c r="E34" i="3"/>
  <c r="E23" i="3"/>
  <c r="E19" i="3"/>
  <c r="E22" i="3"/>
  <c r="E33" i="3"/>
  <c r="E21" i="3"/>
  <c r="E35" i="3"/>
  <c r="E24" i="3"/>
  <c r="E98" i="3"/>
  <c r="E25" i="3"/>
  <c r="E99" i="3"/>
  <c r="E158" i="3"/>
  <c r="E159" i="3"/>
  <c r="E51" i="3"/>
  <c r="E50" i="3"/>
  <c r="E26" i="3"/>
  <c r="E30" i="3"/>
  <c r="E31" i="3"/>
  <c r="E10" i="3"/>
  <c r="E13" i="3"/>
  <c r="E14" i="3"/>
  <c r="E15" i="3"/>
  <c r="E16" i="3"/>
  <c r="E17" i="3"/>
  <c r="E18" i="3"/>
  <c r="E11" i="3"/>
  <c r="E135" i="3"/>
  <c r="E136" i="3"/>
  <c r="E137" i="3"/>
  <c r="E138" i="3"/>
  <c r="E139" i="3"/>
  <c r="E140" i="3"/>
  <c r="E141" i="3"/>
  <c r="E142" i="3"/>
  <c r="E143" i="3"/>
  <c r="E83" i="3"/>
  <c r="E160" i="3"/>
  <c r="E126" i="3"/>
  <c r="E121" i="3"/>
  <c r="E120" i="3"/>
  <c r="E145" i="3"/>
  <c r="E146" i="3"/>
  <c r="E144" i="3"/>
  <c r="E147" i="3"/>
  <c r="E130" i="3"/>
  <c r="E131" i="3"/>
  <c r="E129" i="3"/>
  <c r="E132" i="3"/>
  <c r="E108" i="3"/>
  <c r="E133" i="3"/>
  <c r="E73" i="3"/>
  <c r="E74" i="3"/>
  <c r="E148" i="3"/>
  <c r="E105" i="3"/>
  <c r="E106" i="3"/>
  <c r="E81" i="3"/>
  <c r="E161" i="3"/>
  <c r="E162" i="3"/>
  <c r="E163" i="3"/>
  <c r="E164" i="3"/>
  <c r="E165" i="3"/>
  <c r="E166" i="3"/>
  <c r="E167" i="3"/>
  <c r="E84" i="3"/>
  <c r="E124" i="3"/>
  <c r="E77" i="3"/>
  <c r="E80" i="3"/>
  <c r="E52" i="3"/>
  <c r="E47" i="3"/>
  <c r="E37" i="3"/>
  <c r="E44" i="3"/>
  <c r="E43" i="3"/>
  <c r="E42" i="3"/>
  <c r="E41" i="3"/>
  <c r="E40" i="3"/>
  <c r="E39" i="3"/>
  <c r="E38" i="3"/>
  <c r="E36" i="3"/>
  <c r="E49" i="3"/>
  <c r="E128" i="3"/>
  <c r="E168" i="3"/>
  <c r="E28" i="3"/>
  <c r="E46" i="3"/>
  <c r="E45" i="3"/>
  <c r="E170" i="3"/>
  <c r="E9" i="3"/>
  <c r="E29" i="3"/>
  <c r="E6" i="3"/>
  <c r="E32" i="3"/>
  <c r="E90" i="3"/>
  <c r="E89" i="3"/>
  <c r="E79" i="3"/>
  <c r="E171" i="3"/>
  <c r="E125" i="3"/>
  <c r="H75" i="3" a="1"/>
  <c r="H75" i="3" s="1"/>
  <c r="H134" i="3" a="1"/>
  <c r="H134" i="3" s="1"/>
  <c r="H76" i="3" a="1"/>
  <c r="H76" i="3" s="1"/>
  <c r="H92" i="3" a="1"/>
  <c r="H92" i="3" s="1"/>
  <c r="H53" i="3" a="1"/>
  <c r="H53" i="3" s="1"/>
  <c r="H110" i="3" a="1"/>
  <c r="H110" i="3" s="1"/>
  <c r="H93" i="3" a="1"/>
  <c r="H93" i="3" s="1"/>
  <c r="H94" i="3" a="1"/>
  <c r="H94" i="3" s="1"/>
  <c r="H95" i="3" a="1"/>
  <c r="H95" i="3" s="1"/>
  <c r="H96" i="3" a="1"/>
  <c r="H96" i="3" s="1"/>
  <c r="H70" i="3" a="1"/>
  <c r="H70" i="3" s="1"/>
  <c r="H86" i="3" a="1"/>
  <c r="H86" i="3" s="1"/>
  <c r="H69" i="3" a="1"/>
  <c r="H69" i="3" s="1"/>
  <c r="H103" i="3" a="1"/>
  <c r="H103" i="3" s="1"/>
  <c r="H118" i="3" a="1"/>
  <c r="H118" i="3" s="1"/>
  <c r="H119" i="3" a="1"/>
  <c r="H119" i="3" s="1"/>
  <c r="H102" i="3" a="1"/>
  <c r="H102" i="3" s="1"/>
  <c r="H104" i="3" a="1"/>
  <c r="H104" i="3" s="1"/>
  <c r="H113" i="3" a="1"/>
  <c r="H113" i="3" s="1"/>
  <c r="H101" i="3" a="1"/>
  <c r="H101" i="3" s="1"/>
  <c r="H122" i="3" a="1"/>
  <c r="H122" i="3" s="1"/>
  <c r="H123" i="3" a="1"/>
  <c r="H123" i="3" s="1"/>
  <c r="H54" i="3" a="1"/>
  <c r="H54" i="3" s="1"/>
  <c r="H127" i="3" a="1"/>
  <c r="H127" i="3" s="1"/>
  <c r="H100" i="3" a="1"/>
  <c r="H100" i="3" s="1"/>
  <c r="H72" i="3" a="1"/>
  <c r="H72" i="3" s="1"/>
  <c r="H107" i="3" a="1"/>
  <c r="H107" i="3" s="1"/>
  <c r="H111" i="3" a="1"/>
  <c r="H111" i="3" s="1"/>
  <c r="H116" i="3" a="1"/>
  <c r="H116" i="3" s="1"/>
  <c r="H91" i="3" a="1"/>
  <c r="H91" i="3" s="1"/>
  <c r="H78" i="3" a="1"/>
  <c r="H78" i="3" s="1"/>
  <c r="H85" i="3" a="1"/>
  <c r="H85" i="3" s="1"/>
  <c r="H7" i="3" a="1"/>
  <c r="H7" i="3" s="1"/>
  <c r="H87" i="3" a="1"/>
  <c r="H87" i="3" s="1"/>
  <c r="H88" i="3" a="1"/>
  <c r="H88" i="3" s="1"/>
  <c r="H112" i="3" a="1"/>
  <c r="H112" i="3" s="1"/>
  <c r="H67" i="3" a="1"/>
  <c r="H67" i="3" s="1"/>
  <c r="H68" i="3" a="1"/>
  <c r="H68" i="3" s="1"/>
  <c r="H82" i="3" a="1"/>
  <c r="H82" i="3" s="1"/>
  <c r="H66" i="3" a="1"/>
  <c r="H66" i="3" s="1"/>
  <c r="H109" i="3" a="1"/>
  <c r="H109" i="3" s="1"/>
  <c r="H55" i="3" a="1"/>
  <c r="H55" i="3" s="1"/>
  <c r="H56" i="3" a="1"/>
  <c r="H56" i="3" s="1"/>
  <c r="H65" i="3" a="1"/>
  <c r="H65" i="3" s="1"/>
  <c r="H57" i="3" a="1"/>
  <c r="H57" i="3" s="1"/>
  <c r="H58" i="3" a="1"/>
  <c r="H58" i="3" s="1"/>
  <c r="H59" i="3" a="1"/>
  <c r="H59" i="3" s="1"/>
  <c r="H60" i="3" a="1"/>
  <c r="H60" i="3" s="1"/>
  <c r="H61" i="3" a="1"/>
  <c r="H61" i="3" s="1"/>
  <c r="H62" i="3" a="1"/>
  <c r="H62" i="3" s="1"/>
  <c r="H63" i="3" a="1"/>
  <c r="H63" i="3" s="1"/>
  <c r="H64" i="3" a="1"/>
  <c r="H64" i="3" s="1"/>
  <c r="H117" i="3" a="1"/>
  <c r="H117" i="3" s="1"/>
  <c r="H12" i="3" a="1"/>
  <c r="H12" i="3" s="1"/>
  <c r="H114" i="3" a="1"/>
  <c r="H114" i="3" s="1"/>
  <c r="H115" i="3" a="1"/>
  <c r="H115" i="3" s="1"/>
  <c r="H71" i="3" a="1"/>
  <c r="H71" i="3" s="1"/>
  <c r="H172" i="3" a="1"/>
  <c r="H172" i="3" s="1"/>
  <c r="H150" i="3" a="1"/>
  <c r="H150" i="3" s="1"/>
  <c r="H151" i="3" a="1"/>
  <c r="H151" i="3" s="1"/>
  <c r="H152" i="3" a="1"/>
  <c r="H152" i="3" s="1"/>
  <c r="H153" i="3" a="1"/>
  <c r="H153" i="3" s="1"/>
  <c r="H154" i="3" a="1"/>
  <c r="H154" i="3" s="1"/>
  <c r="H155" i="3" a="1"/>
  <c r="H155" i="3" s="1"/>
  <c r="H20" i="3" a="1"/>
  <c r="H20" i="3" s="1"/>
  <c r="H34" i="3" a="1"/>
  <c r="H34" i="3" s="1"/>
  <c r="H23" i="3" a="1"/>
  <c r="H23" i="3" s="1"/>
  <c r="H19" i="3" a="1"/>
  <c r="H19" i="3" s="1"/>
  <c r="H22" i="3" a="1"/>
  <c r="H22" i="3" s="1"/>
  <c r="H33" i="3" a="1"/>
  <c r="H33" i="3" s="1"/>
  <c r="H21" i="3" a="1"/>
  <c r="H21" i="3" s="1"/>
  <c r="H35" i="3" a="1"/>
  <c r="H35" i="3" s="1"/>
  <c r="H24" i="3" a="1"/>
  <c r="H24" i="3" s="1"/>
  <c r="H98" i="3" a="1"/>
  <c r="H98" i="3" s="1"/>
  <c r="H25" i="3" a="1"/>
  <c r="H25" i="3" s="1"/>
  <c r="H99" i="3" a="1"/>
  <c r="H99" i="3" s="1"/>
  <c r="H158" i="3" a="1"/>
  <c r="H158" i="3" s="1"/>
  <c r="H159" i="3" a="1"/>
  <c r="H159" i="3" s="1"/>
  <c r="H51" i="3" a="1"/>
  <c r="H51" i="3" s="1"/>
  <c r="H50" i="3" a="1"/>
  <c r="H50" i="3" s="1"/>
  <c r="H26" i="3" a="1"/>
  <c r="H26" i="3" s="1"/>
  <c r="H30" i="3" a="1"/>
  <c r="H30" i="3" s="1"/>
  <c r="H31" i="3" a="1"/>
  <c r="H31" i="3" s="1"/>
  <c r="H10" i="3" a="1"/>
  <c r="H10" i="3" s="1"/>
  <c r="H13" i="3" a="1"/>
  <c r="H13" i="3" s="1"/>
  <c r="H14" i="3" a="1"/>
  <c r="H14" i="3" s="1"/>
  <c r="H15" i="3" a="1"/>
  <c r="H15" i="3" s="1"/>
  <c r="H16" i="3" a="1"/>
  <c r="H16" i="3" s="1"/>
  <c r="H17" i="3" a="1"/>
  <c r="H17" i="3" s="1"/>
  <c r="H18" i="3" a="1"/>
  <c r="H18" i="3" s="1"/>
  <c r="H11" i="3" a="1"/>
  <c r="H11" i="3" s="1"/>
  <c r="H135" i="3" a="1"/>
  <c r="H135" i="3" s="1"/>
  <c r="H136" i="3" a="1"/>
  <c r="H136" i="3" s="1"/>
  <c r="H137" i="3" a="1"/>
  <c r="H137" i="3" s="1"/>
  <c r="H138" i="3" a="1"/>
  <c r="H138" i="3" s="1"/>
  <c r="H139" i="3" a="1"/>
  <c r="H139" i="3" s="1"/>
  <c r="H140" i="3" a="1"/>
  <c r="H140" i="3" s="1"/>
  <c r="H141" i="3" a="1"/>
  <c r="H141" i="3" s="1"/>
  <c r="H142" i="3" a="1"/>
  <c r="H142" i="3" s="1"/>
  <c r="H143" i="3" a="1"/>
  <c r="H143" i="3" s="1"/>
  <c r="H83" i="3" a="1"/>
  <c r="H83" i="3" s="1"/>
  <c r="H160" i="3" a="1"/>
  <c r="H160" i="3" s="1"/>
  <c r="H126" i="3" a="1"/>
  <c r="H126" i="3" s="1"/>
  <c r="H121" i="3" a="1"/>
  <c r="H121" i="3" s="1"/>
  <c r="H120" i="3" a="1"/>
  <c r="H120" i="3" s="1"/>
  <c r="H145" i="3" a="1"/>
  <c r="H145" i="3" s="1"/>
  <c r="H146" i="3" a="1"/>
  <c r="H146" i="3" s="1"/>
  <c r="H147" i="3" a="1"/>
  <c r="H147" i="3" s="1"/>
  <c r="H130" i="3" a="1"/>
  <c r="H130" i="3" s="1"/>
  <c r="H131" i="3" a="1"/>
  <c r="H131" i="3" s="1"/>
  <c r="H129" i="3" a="1"/>
  <c r="H129" i="3" s="1"/>
  <c r="H132" i="3" a="1"/>
  <c r="H132" i="3" s="1"/>
  <c r="H108" i="3" a="1"/>
  <c r="H108" i="3" s="1"/>
  <c r="H133" i="3" a="1"/>
  <c r="H133" i="3" s="1"/>
  <c r="H73" i="3" a="1"/>
  <c r="H73" i="3" s="1"/>
  <c r="H74" i="3" a="1"/>
  <c r="H74" i="3" s="1"/>
  <c r="H148" i="3" a="1"/>
  <c r="H148" i="3" s="1"/>
  <c r="H105" i="3" a="1"/>
  <c r="H105" i="3" s="1"/>
  <c r="H106" i="3" a="1"/>
  <c r="H106" i="3" s="1"/>
  <c r="H81" i="3" a="1"/>
  <c r="H81" i="3" s="1"/>
  <c r="H161" i="3" a="1"/>
  <c r="H161" i="3" s="1"/>
  <c r="H162" i="3" a="1"/>
  <c r="H162" i="3" s="1"/>
  <c r="H163" i="3" a="1"/>
  <c r="H163" i="3" s="1"/>
  <c r="H164" i="3" a="1"/>
  <c r="H164" i="3" s="1"/>
  <c r="H165" i="3" a="1"/>
  <c r="H165" i="3" s="1"/>
  <c r="H166" i="3" a="1"/>
  <c r="H166" i="3" s="1"/>
  <c r="H167" i="3" a="1"/>
  <c r="H167" i="3" s="1"/>
  <c r="H84" i="3" a="1"/>
  <c r="H84" i="3" s="1"/>
  <c r="H124" i="3" a="1"/>
  <c r="H124" i="3" s="1"/>
  <c r="H77" i="3" a="1"/>
  <c r="H77" i="3" s="1"/>
  <c r="H80" i="3" a="1"/>
  <c r="H80" i="3" s="1"/>
  <c r="H52" i="3" a="1"/>
  <c r="H52" i="3" s="1"/>
  <c r="H128" i="3" a="1"/>
  <c r="H128" i="3" s="1"/>
  <c r="H168" i="3" a="1"/>
  <c r="H168" i="3" s="1"/>
  <c r="H28" i="3" a="1"/>
  <c r="H28" i="3" s="1"/>
  <c r="H46" i="3" a="1"/>
  <c r="H46" i="3" s="1"/>
  <c r="H45" i="3" a="1"/>
  <c r="H45" i="3" s="1"/>
  <c r="H170" i="3" a="1"/>
  <c r="H170" i="3" s="1"/>
  <c r="H9" i="3" a="1"/>
  <c r="H9" i="3" s="1"/>
  <c r="H29" i="3" a="1"/>
  <c r="H29" i="3" s="1"/>
  <c r="H6" i="3" a="1"/>
  <c r="H6" i="3" s="1"/>
  <c r="H32" i="3" a="1"/>
  <c r="H32" i="3" s="1"/>
  <c r="H90" i="3" a="1"/>
  <c r="H90" i="3" s="1"/>
  <c r="H89" i="3" a="1"/>
  <c r="H89" i="3" s="1"/>
  <c r="H79" i="3" a="1"/>
  <c r="H79" i="3" s="1"/>
  <c r="H171" i="3" a="1"/>
  <c r="H171" i="3" s="1"/>
  <c r="H125" i="3" a="1"/>
  <c r="H125" i="3" s="1"/>
  <c r="M33" i="3"/>
  <c r="M134" i="3"/>
  <c r="M76" i="3"/>
  <c r="M110" i="3"/>
  <c r="M92" i="3"/>
  <c r="M93" i="3"/>
  <c r="M94" i="3"/>
  <c r="M160" i="3"/>
  <c r="M161" i="3"/>
  <c r="M53" i="3"/>
  <c r="M165" i="3"/>
  <c r="M129" i="3"/>
  <c r="M131" i="3"/>
  <c r="M73" i="3"/>
  <c r="M132" i="3"/>
  <c r="M108" i="3"/>
  <c r="M133" i="3"/>
  <c r="M127" i="3"/>
  <c r="M122" i="3"/>
  <c r="M91" i="3"/>
  <c r="M117" i="3"/>
  <c r="M83" i="3"/>
  <c r="M78" i="3"/>
  <c r="M9" i="3"/>
  <c r="M112" i="3"/>
  <c r="M153" i="3"/>
  <c r="M167" i="3"/>
  <c r="M52" i="3"/>
  <c r="M95" i="3"/>
  <c r="M96" i="3"/>
  <c r="M82" i="3"/>
  <c r="M101" i="3"/>
  <c r="M54" i="3"/>
  <c r="M100" i="3"/>
  <c r="M72" i="3"/>
  <c r="M67" i="3"/>
  <c r="M68" i="3"/>
  <c r="M107" i="3"/>
  <c r="M55" i="3"/>
  <c r="M56" i="3"/>
  <c r="M57" i="3"/>
  <c r="M58" i="3"/>
  <c r="M59" i="3"/>
  <c r="M60" i="3"/>
  <c r="M61" i="3"/>
  <c r="M62" i="3"/>
  <c r="M63" i="3"/>
  <c r="M151" i="3"/>
  <c r="M64" i="3"/>
  <c r="M65" i="3"/>
  <c r="M66" i="3"/>
  <c r="M119" i="3"/>
  <c r="M113" i="3"/>
  <c r="M150" i="3"/>
  <c r="M87" i="3"/>
  <c r="M6" i="3"/>
  <c r="M29" i="3"/>
  <c r="M88" i="3"/>
  <c r="M123" i="3"/>
  <c r="M12" i="3"/>
  <c r="M116" i="3"/>
  <c r="M70" i="3"/>
  <c r="M69" i="3"/>
  <c r="M114" i="3"/>
  <c r="M115" i="3"/>
  <c r="M7" i="3"/>
  <c r="M86" i="3"/>
  <c r="M164" i="3"/>
  <c r="M152" i="3"/>
  <c r="M85" i="3"/>
  <c r="M19" i="3"/>
  <c r="M20" i="3"/>
  <c r="M23" i="3"/>
  <c r="M22" i="3"/>
  <c r="M21" i="3"/>
  <c r="M35" i="3"/>
  <c r="M98" i="3"/>
  <c r="M24" i="3"/>
  <c r="M99" i="3"/>
  <c r="M25" i="3"/>
  <c r="M145" i="3"/>
  <c r="M121" i="3"/>
  <c r="M102" i="3"/>
  <c r="M71" i="3"/>
  <c r="M163" i="3"/>
  <c r="M162" i="3"/>
  <c r="M109" i="3"/>
  <c r="M118" i="3"/>
  <c r="M47" i="3"/>
  <c r="M13" i="3"/>
  <c r="M14" i="3"/>
  <c r="M15" i="3"/>
  <c r="M16" i="3"/>
  <c r="M17" i="3"/>
  <c r="M18" i="3"/>
  <c r="M34" i="3"/>
  <c r="M130" i="3"/>
  <c r="M74" i="3"/>
  <c r="M139" i="3"/>
  <c r="M144" i="3"/>
  <c r="M135" i="3"/>
  <c r="M136" i="3"/>
  <c r="M137" i="3"/>
  <c r="M138" i="3"/>
  <c r="M141" i="3"/>
  <c r="M140" i="3"/>
  <c r="M142" i="3"/>
  <c r="M143" i="3"/>
  <c r="M146" i="3"/>
  <c r="M147" i="3"/>
  <c r="M38" i="3"/>
  <c r="M104" i="3"/>
  <c r="M120" i="3"/>
  <c r="M81" i="3"/>
  <c r="M105" i="3"/>
  <c r="M106" i="3"/>
  <c r="M128" i="3"/>
  <c r="M77" i="3"/>
  <c r="M80" i="3"/>
  <c r="M90" i="3"/>
  <c r="M30" i="3"/>
  <c r="M32" i="3"/>
  <c r="M43" i="3"/>
  <c r="M44" i="3"/>
  <c r="M84" i="3"/>
  <c r="M46" i="3"/>
  <c r="M75" i="3"/>
  <c r="M49" i="3"/>
  <c r="M50" i="3"/>
  <c r="M51" i="3"/>
  <c r="M31" i="3"/>
  <c r="M26" i="3"/>
  <c r="M37" i="3"/>
  <c r="M40" i="3"/>
  <c r="M42" i="3"/>
  <c r="M41" i="3"/>
  <c r="M39" i="3"/>
  <c r="M36" i="3"/>
  <c r="M28" i="3"/>
  <c r="M45" i="3"/>
  <c r="M89" i="3"/>
  <c r="M124" i="3"/>
  <c r="M79" i="3"/>
  <c r="M154" i="3"/>
  <c r="M155" i="3"/>
  <c r="M11" i="3"/>
  <c r="M172" i="3"/>
  <c r="M158" i="3"/>
  <c r="M159" i="3"/>
  <c r="M10" i="3"/>
  <c r="M148" i="3"/>
  <c r="M170" i="3"/>
  <c r="M171" i="3"/>
  <c r="M166" i="3"/>
  <c r="M125" i="3"/>
  <c r="M168" i="3"/>
  <c r="M126" i="3"/>
  <c r="M111" i="3"/>
  <c r="G168" i="3"/>
  <c r="G126" i="3"/>
  <c r="G111" i="3"/>
  <c r="R168" i="3"/>
  <c r="R126" i="3"/>
  <c r="R111" i="3"/>
  <c r="S168" i="3"/>
  <c r="S126" i="3"/>
  <c r="S111" i="3"/>
  <c r="G125" i="3"/>
  <c r="R125" i="3"/>
  <c r="S125" i="3"/>
  <c r="G166" i="3"/>
  <c r="R166" i="3"/>
  <c r="S166" i="3"/>
  <c r="G171" i="3"/>
  <c r="R171" i="3"/>
  <c r="S171" i="3"/>
  <c r="G170" i="3"/>
  <c r="R170" i="3"/>
  <c r="S170" i="3"/>
  <c r="AC18" i="3"/>
  <c r="G12" i="3"/>
  <c r="R12" i="3"/>
  <c r="S12" i="3"/>
  <c r="AC17" i="3"/>
  <c r="G155" i="3"/>
  <c r="R155" i="3"/>
  <c r="S155" i="3"/>
  <c r="G154" i="3"/>
  <c r="R154" i="3"/>
  <c r="S154" i="3"/>
  <c r="Y156" i="3"/>
  <c r="Y170" i="3"/>
  <c r="Y155" i="3"/>
  <c r="Y166" i="3"/>
  <c r="Y168" i="3"/>
  <c r="Y125" i="3"/>
  <c r="Y171" i="3"/>
  <c r="Y111" i="3"/>
  <c r="Y173" i="3"/>
  <c r="Y126" i="3"/>
  <c r="Y48" i="3"/>
  <c r="Y154" i="3"/>
  <c r="Y12" i="3"/>
  <c r="M68" i="4" l="1"/>
  <c r="M96" i="4"/>
  <c r="M56" i="4"/>
  <c r="M95" i="4"/>
  <c r="M116" i="4"/>
  <c r="M39" i="4"/>
  <c r="M102" i="4"/>
  <c r="M23" i="4"/>
  <c r="M10" i="4"/>
  <c r="M9" i="4"/>
  <c r="M81" i="4"/>
  <c r="M153" i="4"/>
  <c r="M42" i="4"/>
  <c r="M145" i="4"/>
  <c r="M92" i="4"/>
  <c r="M97" i="4"/>
  <c r="M69" i="4"/>
  <c r="M3" i="4"/>
  <c r="M15" i="4"/>
  <c r="M87" i="4"/>
  <c r="M159" i="4"/>
  <c r="M112" i="4"/>
  <c r="M71" i="4"/>
  <c r="M48" i="4"/>
  <c r="M7" i="4"/>
  <c r="M73" i="4"/>
  <c r="M75" i="4"/>
  <c r="M118" i="4"/>
  <c r="M54" i="4"/>
  <c r="M141" i="4"/>
  <c r="M147" i="4"/>
  <c r="M124" i="4"/>
  <c r="M83" i="4"/>
  <c r="M60" i="4"/>
  <c r="M125" i="4"/>
  <c r="M51" i="4"/>
  <c r="M57" i="4"/>
  <c r="M154" i="4"/>
  <c r="M18" i="4"/>
  <c r="M162" i="4"/>
  <c r="M19" i="4"/>
  <c r="M63" i="4"/>
  <c r="M135" i="4"/>
  <c r="M16" i="4"/>
  <c r="M160" i="4"/>
  <c r="M47" i="4"/>
  <c r="M119" i="4"/>
  <c r="M24" i="4"/>
  <c r="M38" i="4"/>
  <c r="M85" i="4"/>
  <c r="M158" i="4"/>
  <c r="M91" i="4"/>
  <c r="M122" i="4"/>
  <c r="M129" i="4"/>
  <c r="M94" i="4"/>
  <c r="M53" i="4"/>
  <c r="M121" i="4"/>
  <c r="M55" i="4"/>
  <c r="M142" i="4"/>
  <c r="M123" i="4"/>
  <c r="M76" i="4"/>
  <c r="M13" i="4"/>
  <c r="M22" i="4"/>
  <c r="M30" i="4"/>
  <c r="M44" i="4"/>
  <c r="M28" i="4"/>
  <c r="M100" i="4"/>
  <c r="M59" i="4"/>
  <c r="M131" i="4"/>
  <c r="M36" i="4"/>
  <c r="M50" i="4"/>
  <c r="M139" i="4"/>
  <c r="M127" i="4"/>
  <c r="M152" i="4"/>
  <c r="M79" i="4"/>
  <c r="M70" i="4"/>
  <c r="M157" i="4"/>
  <c r="M49" i="4"/>
  <c r="M143" i="4"/>
  <c r="M120" i="4"/>
  <c r="M110" i="4"/>
  <c r="M115" i="4"/>
  <c r="M93" i="4"/>
  <c r="M165" i="4"/>
  <c r="M5" i="4"/>
  <c r="M126" i="4"/>
  <c r="M128" i="4"/>
  <c r="M133" i="4"/>
  <c r="M27" i="4"/>
  <c r="M99" i="4"/>
  <c r="M52" i="4"/>
  <c r="M11" i="4"/>
  <c r="M132" i="4"/>
  <c r="M31" i="4"/>
  <c r="M74" i="4"/>
  <c r="M146" i="4"/>
  <c r="M134" i="4"/>
  <c r="M151" i="4"/>
  <c r="M137" i="4"/>
  <c r="M163" i="4"/>
  <c r="M21" i="4"/>
  <c r="M25" i="4"/>
  <c r="M98" i="4"/>
  <c r="M33" i="4"/>
  <c r="M105" i="4"/>
  <c r="M130" i="4"/>
  <c r="M17" i="4"/>
  <c r="M89" i="4"/>
  <c r="M66" i="4"/>
  <c r="M138" i="4"/>
  <c r="M8" i="4"/>
  <c r="M37" i="4"/>
  <c r="M43" i="4"/>
  <c r="M164" i="4"/>
  <c r="E3" i="19" a="1"/>
  <c r="E3" i="19" s="1"/>
  <c r="T156" i="3"/>
  <c r="U156" i="3" s="1"/>
  <c r="T173" i="3"/>
  <c r="U173" i="3" s="1"/>
  <c r="T48" i="3"/>
  <c r="U48" i="3" s="1"/>
  <c r="T126" i="3"/>
  <c r="U126" i="3" s="1"/>
  <c r="T168" i="3"/>
  <c r="U168" i="3" s="1"/>
  <c r="T111" i="3"/>
  <c r="U111" i="3" s="1"/>
  <c r="T125" i="3"/>
  <c r="U125" i="3" s="1"/>
  <c r="T166" i="3"/>
  <c r="U166" i="3" s="1"/>
  <c r="T171" i="3"/>
  <c r="U171" i="3" s="1"/>
  <c r="T170" i="3"/>
  <c r="U170" i="3" s="1"/>
  <c r="T12" i="3"/>
  <c r="U12" i="3" s="1"/>
  <c r="T155" i="3"/>
  <c r="U155" i="3" s="1"/>
  <c r="T154" i="3"/>
  <c r="U154" i="3" s="1"/>
  <c r="G3" i="3"/>
  <c r="C3" i="3"/>
  <c r="B3" i="3"/>
  <c r="E3" i="3"/>
  <c r="F3" i="3"/>
  <c r="G117" i="3"/>
  <c r="R117" i="3"/>
  <c r="S117" i="3"/>
  <c r="Y123" i="3"/>
  <c r="Y18" i="3"/>
  <c r="Y51" i="3"/>
  <c r="Y14" i="3"/>
  <c r="Y110" i="3"/>
  <c r="Y52" i="3"/>
  <c r="Y172" i="3"/>
  <c r="Y101" i="3"/>
  <c r="Y93" i="3"/>
  <c r="Y127" i="3"/>
  <c r="Y36" i="3"/>
  <c r="Y22" i="3"/>
  <c r="Y122" i="3"/>
  <c r="Y132" i="3"/>
  <c r="Y42" i="3"/>
  <c r="Y55" i="3"/>
  <c r="Y109" i="3"/>
  <c r="Y56" i="3"/>
  <c r="Y160" i="3"/>
  <c r="Y26" i="3"/>
  <c r="Y107" i="3"/>
  <c r="Y75" i="3"/>
  <c r="Y114" i="3"/>
  <c r="Y96" i="3"/>
  <c r="Y43" i="3"/>
  <c r="Y87" i="3"/>
  <c r="Y90" i="3"/>
  <c r="Y60" i="3"/>
  <c r="Y61" i="3"/>
  <c r="Y53" i="3"/>
  <c r="Y152" i="3"/>
  <c r="Y145" i="3"/>
  <c r="Y163" i="3"/>
  <c r="Y32" i="3"/>
  <c r="Y150" i="3"/>
  <c r="Y39" i="3"/>
  <c r="Y50" i="3"/>
  <c r="Y148" i="3"/>
  <c r="Y92" i="3"/>
  <c r="Y153" i="3"/>
  <c r="Y13" i="3"/>
  <c r="Y25" i="3"/>
  <c r="Y69" i="3"/>
  <c r="Y28" i="3"/>
  <c r="Y98" i="3"/>
  <c r="Y6" i="3"/>
  <c r="Y99" i="3"/>
  <c r="Y30" i="3"/>
  <c r="Y71" i="3"/>
  <c r="Y62" i="3"/>
  <c r="Y49" i="3"/>
  <c r="Y64" i="3"/>
  <c r="Y7" i="3"/>
  <c r="Y105" i="3"/>
  <c r="Y66" i="3"/>
  <c r="Y68" i="3"/>
  <c r="Y164" i="3"/>
  <c r="Y77" i="3"/>
  <c r="Y91" i="3"/>
  <c r="Y23" i="3"/>
  <c r="Y10" i="3"/>
  <c r="Y20" i="3"/>
  <c r="Y84" i="3"/>
  <c r="Y162" i="3"/>
  <c r="Y45" i="3"/>
  <c r="Y131" i="3"/>
  <c r="Y67" i="3"/>
  <c r="Y21" i="3"/>
  <c r="Y15" i="3"/>
  <c r="Y94" i="3"/>
  <c r="Y9" i="3"/>
  <c r="Y19" i="3"/>
  <c r="Y83" i="3"/>
  <c r="Y34" i="3"/>
  <c r="Y31" i="3"/>
  <c r="Y17" i="3"/>
  <c r="Y47" i="3"/>
  <c r="Y82" i="3"/>
  <c r="Y73" i="3"/>
  <c r="Y129" i="3"/>
  <c r="Y70" i="3"/>
  <c r="Y112" i="3"/>
  <c r="Y134" i="3"/>
  <c r="Y88" i="3"/>
  <c r="Y119" i="3"/>
  <c r="Y16" i="3"/>
  <c r="Y24" i="3"/>
  <c r="Y41" i="3"/>
  <c r="Y100" i="3"/>
  <c r="Y113" i="3"/>
  <c r="Y76" i="3"/>
  <c r="Y151" i="3"/>
  <c r="Y159" i="3"/>
  <c r="Y165" i="3"/>
  <c r="Y37" i="3"/>
  <c r="Y29" i="3"/>
  <c r="Y124" i="3"/>
  <c r="Y121" i="3"/>
  <c r="Y11" i="3"/>
  <c r="Y116" i="3"/>
  <c r="Y85" i="3"/>
  <c r="Y117" i="3"/>
  <c r="Y57" i="3"/>
  <c r="Y81" i="3"/>
  <c r="Y59" i="3"/>
  <c r="Y35" i="3"/>
  <c r="Y106" i="3"/>
  <c r="Y102" i="3"/>
  <c r="Y72" i="3"/>
  <c r="Y118" i="3"/>
  <c r="Y8" i="3"/>
  <c r="Y46" i="3"/>
  <c r="Y79" i="3"/>
  <c r="Y161" i="3"/>
  <c r="Y108" i="3"/>
  <c r="Y95" i="3"/>
  <c r="Y65" i="3"/>
  <c r="Y133" i="3"/>
  <c r="Y78" i="3"/>
  <c r="Y89" i="3"/>
  <c r="Y33" i="3"/>
  <c r="Y158" i="3"/>
  <c r="Y167" i="3"/>
  <c r="Y40" i="3"/>
  <c r="Y54" i="3"/>
  <c r="Y80" i="3"/>
  <c r="Y115" i="3"/>
  <c r="Y58" i="3"/>
  <c r="Y86" i="3"/>
  <c r="Y44" i="3"/>
  <c r="T117" i="3" l="1"/>
  <c r="U117" i="3" s="1"/>
  <c r="G91" i="3" l="1"/>
  <c r="R91" i="3"/>
  <c r="S91" i="3"/>
  <c r="T91" i="3" l="1"/>
  <c r="U91" i="3" s="1"/>
  <c r="S122" i="3"/>
  <c r="R122" i="3"/>
  <c r="G122" i="3"/>
  <c r="G133" i="3"/>
  <c r="R133" i="3"/>
  <c r="S133" i="3"/>
  <c r="G172" i="3"/>
  <c r="R172" i="3"/>
  <c r="S172" i="3"/>
  <c r="G73" i="3"/>
  <c r="R73" i="3"/>
  <c r="S73" i="3"/>
  <c r="G108" i="3"/>
  <c r="R108" i="3"/>
  <c r="S108" i="3"/>
  <c r="G165" i="3"/>
  <c r="R165" i="3"/>
  <c r="S165" i="3"/>
  <c r="G162" i="3"/>
  <c r="R162" i="3"/>
  <c r="S162" i="3"/>
  <c r="G10" i="3"/>
  <c r="G148" i="3"/>
  <c r="G54" i="3"/>
  <c r="G98" i="3"/>
  <c r="G99" i="3"/>
  <c r="G100" i="3"/>
  <c r="G101" i="3"/>
  <c r="G102" i="3"/>
  <c r="G105" i="3"/>
  <c r="G106" i="3"/>
  <c r="G107" i="3"/>
  <c r="G109" i="3"/>
  <c r="G110" i="3"/>
  <c r="G112" i="3"/>
  <c r="G113" i="3"/>
  <c r="G114" i="3"/>
  <c r="G115" i="3"/>
  <c r="G116" i="3"/>
  <c r="G118" i="3"/>
  <c r="G121" i="3"/>
  <c r="G123" i="3"/>
  <c r="G55" i="3"/>
  <c r="G56" i="3"/>
  <c r="G57" i="3"/>
  <c r="G127" i="3"/>
  <c r="G58" i="3"/>
  <c r="G129" i="3"/>
  <c r="G131" i="3"/>
  <c r="G132" i="3"/>
  <c r="G134" i="3"/>
  <c r="G59" i="3"/>
  <c r="G60" i="3"/>
  <c r="G145" i="3"/>
  <c r="G61" i="3"/>
  <c r="G62" i="3"/>
  <c r="G64" i="3"/>
  <c r="G65" i="3"/>
  <c r="G66" i="3"/>
  <c r="G67" i="3"/>
  <c r="G68" i="3"/>
  <c r="G69" i="3"/>
  <c r="G70" i="3"/>
  <c r="G71" i="3"/>
  <c r="G72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53" i="3"/>
  <c r="G89" i="3"/>
  <c r="G90" i="3"/>
  <c r="G92" i="3"/>
  <c r="G93" i="3"/>
  <c r="G94" i="3"/>
  <c r="G95" i="3"/>
  <c r="G96" i="3"/>
  <c r="G33" i="3"/>
  <c r="G34" i="3"/>
  <c r="G35" i="3"/>
  <c r="G45" i="3"/>
  <c r="G46" i="3"/>
  <c r="G50" i="3"/>
  <c r="G51" i="3"/>
  <c r="G52" i="3"/>
  <c r="G20" i="3"/>
  <c r="G21" i="3"/>
  <c r="G22" i="3"/>
  <c r="G23" i="3"/>
  <c r="G24" i="3"/>
  <c r="G25" i="3"/>
  <c r="G26" i="3"/>
  <c r="G16" i="3"/>
  <c r="G28" i="3"/>
  <c r="G29" i="3"/>
  <c r="G17" i="3"/>
  <c r="G30" i="3"/>
  <c r="G31" i="3"/>
  <c r="G18" i="3"/>
  <c r="G32" i="3"/>
  <c r="G9" i="3"/>
  <c r="G6" i="3"/>
  <c r="G7" i="3"/>
  <c r="G11" i="3"/>
  <c r="G150" i="3"/>
  <c r="G151" i="3"/>
  <c r="G152" i="3"/>
  <c r="G153" i="3"/>
  <c r="G158" i="3"/>
  <c r="G159" i="3"/>
  <c r="G160" i="3"/>
  <c r="G163" i="3"/>
  <c r="G164" i="3"/>
  <c r="G161" i="3"/>
  <c r="G167" i="3"/>
  <c r="G19" i="3"/>
  <c r="R104" i="3"/>
  <c r="S104" i="3"/>
  <c r="G15" i="3"/>
  <c r="G13" i="3"/>
  <c r="R21" i="3"/>
  <c r="R22" i="3"/>
  <c r="R23" i="3"/>
  <c r="R24" i="3"/>
  <c r="R25" i="3"/>
  <c r="R26" i="3"/>
  <c r="R30" i="3"/>
  <c r="R31" i="3"/>
  <c r="R46" i="3"/>
  <c r="R50" i="3"/>
  <c r="R51" i="3"/>
  <c r="R52" i="3"/>
  <c r="S21" i="3"/>
  <c r="S22" i="3"/>
  <c r="T22" i="3" s="1"/>
  <c r="U22" i="3" s="1"/>
  <c r="S23" i="3"/>
  <c r="S24" i="3"/>
  <c r="S25" i="3"/>
  <c r="S26" i="3"/>
  <c r="S30" i="3"/>
  <c r="S31" i="3"/>
  <c r="S46" i="3"/>
  <c r="S50" i="3"/>
  <c r="S51" i="3"/>
  <c r="S52" i="3"/>
  <c r="C2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C126" i="18"/>
  <c r="C127" i="18"/>
  <c r="C128" i="18"/>
  <c r="C129" i="18"/>
  <c r="C130" i="18"/>
  <c r="C131" i="18"/>
  <c r="C132" i="18"/>
  <c r="C133" i="18"/>
  <c r="C134" i="18"/>
  <c r="C135" i="18"/>
  <c r="C136" i="18"/>
  <c r="C137" i="18"/>
  <c r="C138" i="18"/>
  <c r="C139" i="18"/>
  <c r="C140" i="18"/>
  <c r="C141" i="18"/>
  <c r="C142" i="18"/>
  <c r="C143" i="18"/>
  <c r="C144" i="18"/>
  <c r="C145" i="18"/>
  <c r="C146" i="18"/>
  <c r="C147" i="18"/>
  <c r="C148" i="18"/>
  <c r="C149" i="18"/>
  <c r="C150" i="18"/>
  <c r="C151" i="18"/>
  <c r="C152" i="18"/>
  <c r="C153" i="18"/>
  <c r="C154" i="18"/>
  <c r="C155" i="18"/>
  <c r="C156" i="18"/>
  <c r="C157" i="18"/>
  <c r="C158" i="18"/>
  <c r="C159" i="18"/>
  <c r="C160" i="18"/>
  <c r="C161" i="18"/>
  <c r="C162" i="18"/>
  <c r="C163" i="18"/>
  <c r="C164" i="18"/>
  <c r="C165" i="18"/>
  <c r="C166" i="18"/>
  <c r="C167" i="18"/>
  <c r="C168" i="18"/>
  <c r="C169" i="18"/>
  <c r="C170" i="18"/>
  <c r="C171" i="18"/>
  <c r="C172" i="18"/>
  <c r="C173" i="18"/>
  <c r="C174" i="18"/>
  <c r="C175" i="18"/>
  <c r="C176" i="18"/>
  <c r="C177" i="18"/>
  <c r="C178" i="18"/>
  <c r="C179" i="18"/>
  <c r="C180" i="18"/>
  <c r="C181" i="18"/>
  <c r="C182" i="18"/>
  <c r="C183" i="18"/>
  <c r="C184" i="18"/>
  <c r="C185" i="18"/>
  <c r="C186" i="18"/>
  <c r="C187" i="18"/>
  <c r="C188" i="18"/>
  <c r="C189" i="18"/>
  <c r="C190" i="18"/>
  <c r="C191" i="18"/>
  <c r="C192" i="18"/>
  <c r="C193" i="18"/>
  <c r="C194" i="18"/>
  <c r="C195" i="18"/>
  <c r="C196" i="18"/>
  <c r="C197" i="18"/>
  <c r="C198" i="18"/>
  <c r="C199" i="18"/>
  <c r="C200" i="18"/>
  <c r="C201" i="18"/>
  <c r="C202" i="18"/>
  <c r="C203" i="18"/>
  <c r="C204" i="18"/>
  <c r="C205" i="18"/>
  <c r="C206" i="18"/>
  <c r="C207" i="18"/>
  <c r="C208" i="18"/>
  <c r="C209" i="18"/>
  <c r="C210" i="18"/>
  <c r="C211" i="18"/>
  <c r="C212" i="18"/>
  <c r="C213" i="18"/>
  <c r="C214" i="18"/>
  <c r="C215" i="18"/>
  <c r="C216" i="18"/>
  <c r="C217" i="18"/>
  <c r="C218" i="18"/>
  <c r="C219" i="18"/>
  <c r="C220" i="18"/>
  <c r="C221" i="18"/>
  <c r="C222" i="18"/>
  <c r="C223" i="18"/>
  <c r="C224" i="18"/>
  <c r="C225" i="18"/>
  <c r="C226" i="18"/>
  <c r="C227" i="18"/>
  <c r="C228" i="18"/>
  <c r="C229" i="18"/>
  <c r="C230" i="18"/>
  <c r="C231" i="18"/>
  <c r="C232" i="18"/>
  <c r="C233" i="18"/>
  <c r="C234" i="18"/>
  <c r="C235" i="18"/>
  <c r="C236" i="18"/>
  <c r="C237" i="18"/>
  <c r="C238" i="18"/>
  <c r="C239" i="18"/>
  <c r="C240" i="18"/>
  <c r="C241" i="18"/>
  <c r="C242" i="18"/>
  <c r="C243" i="18"/>
  <c r="C244" i="18"/>
  <c r="C245" i="18"/>
  <c r="C246" i="18"/>
  <c r="C247" i="18"/>
  <c r="C248" i="18"/>
  <c r="C249" i="18"/>
  <c r="C250" i="18"/>
  <c r="C251" i="18"/>
  <c r="C252" i="18"/>
  <c r="C253" i="18"/>
  <c r="C254" i="18"/>
  <c r="C255" i="18"/>
  <c r="C256" i="18"/>
  <c r="C257" i="18"/>
  <c r="C258" i="18"/>
  <c r="C259" i="18"/>
  <c r="C260" i="18"/>
  <c r="C261" i="18"/>
  <c r="C262" i="18"/>
  <c r="C263" i="18"/>
  <c r="C264" i="18"/>
  <c r="C265" i="18"/>
  <c r="C266" i="18"/>
  <c r="C267" i="18"/>
  <c r="C268" i="18"/>
  <c r="C269" i="18"/>
  <c r="C270" i="18"/>
  <c r="C271" i="18"/>
  <c r="C272" i="18"/>
  <c r="C273" i="18"/>
  <c r="C274" i="18"/>
  <c r="C275" i="18"/>
  <c r="C276" i="18"/>
  <c r="C277" i="18"/>
  <c r="C278" i="18"/>
  <c r="C279" i="18"/>
  <c r="C280" i="18"/>
  <c r="C281" i="18"/>
  <c r="C282" i="18"/>
  <c r="C283" i="18"/>
  <c r="C284" i="18"/>
  <c r="C285" i="18"/>
  <c r="C286" i="18"/>
  <c r="C287" i="18"/>
  <c r="C288" i="18"/>
  <c r="C289" i="18"/>
  <c r="C290" i="18"/>
  <c r="C291" i="18"/>
  <c r="C292" i="18"/>
  <c r="C293" i="18"/>
  <c r="C294" i="18"/>
  <c r="C295" i="18"/>
  <c r="C296" i="18"/>
  <c r="C297" i="18"/>
  <c r="C298" i="18"/>
  <c r="C299" i="18"/>
  <c r="C300" i="18"/>
  <c r="C301" i="18"/>
  <c r="C302" i="18"/>
  <c r="C303" i="18"/>
  <c r="C304" i="18"/>
  <c r="C305" i="18"/>
  <c r="C306" i="18"/>
  <c r="C307" i="18"/>
  <c r="C308" i="18"/>
  <c r="C309" i="18"/>
  <c r="C310" i="18"/>
  <c r="C311" i="18"/>
  <c r="C312" i="18"/>
  <c r="C313" i="18"/>
  <c r="C314" i="18"/>
  <c r="C315" i="18"/>
  <c r="C316" i="18"/>
  <c r="C317" i="18"/>
  <c r="C318" i="18"/>
  <c r="C319" i="18"/>
  <c r="C320" i="18"/>
  <c r="C321" i="18"/>
  <c r="C322" i="18"/>
  <c r="C323" i="18"/>
  <c r="C324" i="18"/>
  <c r="C325" i="18"/>
  <c r="C326" i="18"/>
  <c r="C327" i="18"/>
  <c r="C328" i="18"/>
  <c r="C329" i="18"/>
  <c r="C330" i="18"/>
  <c r="C331" i="18"/>
  <c r="C332" i="18"/>
  <c r="C333" i="18"/>
  <c r="C334" i="18"/>
  <c r="C335" i="18"/>
  <c r="C336" i="18"/>
  <c r="C337" i="18"/>
  <c r="C338" i="18"/>
  <c r="C339" i="18"/>
  <c r="C340" i="18"/>
  <c r="C341" i="18"/>
  <c r="C342" i="18"/>
  <c r="C343" i="18"/>
  <c r="C344" i="18"/>
  <c r="C345" i="18"/>
  <c r="C346" i="18"/>
  <c r="C347" i="18"/>
  <c r="C348" i="18"/>
  <c r="C349" i="18"/>
  <c r="C350" i="18"/>
  <c r="C351" i="18"/>
  <c r="C352" i="18"/>
  <c r="C353" i="18"/>
  <c r="C354" i="18"/>
  <c r="C355" i="18"/>
  <c r="C356" i="18"/>
  <c r="C357" i="18"/>
  <c r="C358" i="18"/>
  <c r="C359" i="18"/>
  <c r="C360" i="18"/>
  <c r="C361" i="18"/>
  <c r="C362" i="18"/>
  <c r="C363" i="18"/>
  <c r="C364" i="18"/>
  <c r="C365" i="18"/>
  <c r="C366" i="18"/>
  <c r="C367" i="18"/>
  <c r="C368" i="18"/>
  <c r="C369" i="18"/>
  <c r="C370" i="18"/>
  <c r="C371" i="18"/>
  <c r="C372" i="18"/>
  <c r="C373" i="18"/>
  <c r="C374" i="18"/>
  <c r="C375" i="18"/>
  <c r="C376" i="18"/>
  <c r="C377" i="18"/>
  <c r="C378" i="18"/>
  <c r="C379" i="18"/>
  <c r="C380" i="18"/>
  <c r="C381" i="18"/>
  <c r="C382" i="18"/>
  <c r="C383" i="18"/>
  <c r="C384" i="18"/>
  <c r="C385" i="18"/>
  <c r="C386" i="18"/>
  <c r="C387" i="18"/>
  <c r="C388" i="18"/>
  <c r="C389" i="18"/>
  <c r="C390" i="18"/>
  <c r="C391" i="18"/>
  <c r="C392" i="18"/>
  <c r="C393" i="18"/>
  <c r="C394" i="18"/>
  <c r="C395" i="18"/>
  <c r="C396" i="18"/>
  <c r="C397" i="18"/>
  <c r="C398" i="18"/>
  <c r="C399" i="18"/>
  <c r="C400" i="18"/>
  <c r="C401" i="18"/>
  <c r="C402" i="18"/>
  <c r="C403" i="18"/>
  <c r="C404" i="18"/>
  <c r="C405" i="18"/>
  <c r="C406" i="18"/>
  <c r="C407" i="18"/>
  <c r="C408" i="18"/>
  <c r="C409" i="18"/>
  <c r="C410" i="18"/>
  <c r="C411" i="18"/>
  <c r="C412" i="18"/>
  <c r="C413" i="18"/>
  <c r="C414" i="18"/>
  <c r="C415" i="18"/>
  <c r="C416" i="18"/>
  <c r="C417" i="18"/>
  <c r="C418" i="18"/>
  <c r="C419" i="18"/>
  <c r="C420" i="18"/>
  <c r="C421" i="18"/>
  <c r="C422" i="18"/>
  <c r="C423" i="18"/>
  <c r="C424" i="18"/>
  <c r="C425" i="18"/>
  <c r="C426" i="18"/>
  <c r="C427" i="18"/>
  <c r="C428" i="18"/>
  <c r="C429" i="18"/>
  <c r="C430" i="18"/>
  <c r="C431" i="18"/>
  <c r="C432" i="18"/>
  <c r="C433" i="18"/>
  <c r="C434" i="18"/>
  <c r="C435" i="18"/>
  <c r="C436" i="18"/>
  <c r="C437" i="18"/>
  <c r="C438" i="18"/>
  <c r="C439" i="18"/>
  <c r="C440" i="18"/>
  <c r="C441" i="18"/>
  <c r="C442" i="18"/>
  <c r="C443" i="18"/>
  <c r="C444" i="18"/>
  <c r="C445" i="18"/>
  <c r="C446" i="18"/>
  <c r="C447" i="18"/>
  <c r="C448" i="18"/>
  <c r="C449" i="18"/>
  <c r="C450" i="18"/>
  <c r="C451" i="18"/>
  <c r="C452" i="18"/>
  <c r="C453" i="18"/>
  <c r="C454" i="18"/>
  <c r="C455" i="18"/>
  <c r="C456" i="18"/>
  <c r="C457" i="18"/>
  <c r="C458" i="18"/>
  <c r="C459" i="18"/>
  <c r="C460" i="18"/>
  <c r="C461" i="18"/>
  <c r="C462" i="18"/>
  <c r="C463" i="18"/>
  <c r="C464" i="18"/>
  <c r="C465" i="18"/>
  <c r="C466" i="18"/>
  <c r="C467" i="18"/>
  <c r="C468" i="18"/>
  <c r="C469" i="18"/>
  <c r="C470" i="18"/>
  <c r="C471" i="18"/>
  <c r="C472" i="18"/>
  <c r="C473" i="18"/>
  <c r="C474" i="18"/>
  <c r="C475" i="18"/>
  <c r="C476" i="18"/>
  <c r="C477" i="18"/>
  <c r="C478" i="18"/>
  <c r="C479" i="18"/>
  <c r="C480" i="18"/>
  <c r="C481" i="18"/>
  <c r="C482" i="18"/>
  <c r="C483" i="18"/>
  <c r="C484" i="18"/>
  <c r="C485" i="18"/>
  <c r="C486" i="18"/>
  <c r="C487" i="18"/>
  <c r="C488" i="18"/>
  <c r="C489" i="18"/>
  <c r="C490" i="18"/>
  <c r="C491" i="18"/>
  <c r="C492" i="18"/>
  <c r="C493" i="18"/>
  <c r="C494" i="18"/>
  <c r="C495" i="18"/>
  <c r="C496" i="18"/>
  <c r="C497" i="18"/>
  <c r="C498" i="18"/>
  <c r="C499" i="18"/>
  <c r="C500" i="18"/>
  <c r="C501" i="18"/>
  <c r="C502" i="18"/>
  <c r="C503" i="18"/>
  <c r="C504" i="18"/>
  <c r="C505" i="18"/>
  <c r="C506" i="18"/>
  <c r="C507" i="18"/>
  <c r="C508" i="18"/>
  <c r="C509" i="18"/>
  <c r="R54" i="3"/>
  <c r="R78" i="3"/>
  <c r="R81" i="3"/>
  <c r="R82" i="3"/>
  <c r="R88" i="3"/>
  <c r="R100" i="3"/>
  <c r="R101" i="3"/>
  <c r="R102" i="3"/>
  <c r="R103" i="3"/>
  <c r="R105" i="3"/>
  <c r="R106" i="3"/>
  <c r="R113" i="3"/>
  <c r="S54" i="3"/>
  <c r="S78" i="3"/>
  <c r="S81" i="3"/>
  <c r="S82" i="3"/>
  <c r="S88" i="3"/>
  <c r="S100" i="3"/>
  <c r="S101" i="3"/>
  <c r="S102" i="3"/>
  <c r="S103" i="3"/>
  <c r="S105" i="3"/>
  <c r="S106" i="3"/>
  <c r="S113" i="3"/>
  <c r="R109" i="3"/>
  <c r="S109" i="3"/>
  <c r="R87" i="3"/>
  <c r="S87" i="3"/>
  <c r="R148" i="3"/>
  <c r="S148" i="3"/>
  <c r="T122" i="3" l="1"/>
  <c r="U122" i="3" s="1"/>
  <c r="T21" i="3"/>
  <c r="U21" i="3" s="1"/>
  <c r="T133" i="3"/>
  <c r="U133" i="3" s="1"/>
  <c r="T172" i="3"/>
  <c r="U172" i="3" s="1"/>
  <c r="T73" i="3"/>
  <c r="U73" i="3" s="1"/>
  <c r="T165" i="3"/>
  <c r="U165" i="3" s="1"/>
  <c r="T108" i="3"/>
  <c r="U108" i="3" s="1"/>
  <c r="T162" i="3"/>
  <c r="U162" i="3" s="1"/>
  <c r="T104" i="3"/>
  <c r="U104" i="3" s="1"/>
  <c r="G14" i="3"/>
  <c r="T54" i="3"/>
  <c r="U54" i="3" s="1"/>
  <c r="T78" i="3"/>
  <c r="U78" i="3" s="1"/>
  <c r="T81" i="3"/>
  <c r="U81" i="3" s="1"/>
  <c r="T100" i="3"/>
  <c r="U100" i="3" s="1"/>
  <c r="T51" i="3"/>
  <c r="U51" i="3" s="1"/>
  <c r="T50" i="3"/>
  <c r="U50" i="3" s="1"/>
  <c r="T46" i="3"/>
  <c r="U46" i="3" s="1"/>
  <c r="T31" i="3"/>
  <c r="U31" i="3" s="1"/>
  <c r="T52" i="3"/>
  <c r="U52" i="3" s="1"/>
  <c r="T30" i="3"/>
  <c r="U30" i="3" s="1"/>
  <c r="T88" i="3"/>
  <c r="U88" i="3" s="1"/>
  <c r="T24" i="3"/>
  <c r="U24" i="3" s="1"/>
  <c r="T25" i="3"/>
  <c r="U25" i="3" s="1"/>
  <c r="T26" i="3"/>
  <c r="U26" i="3" s="1"/>
  <c r="T23" i="3"/>
  <c r="U23" i="3" s="1"/>
  <c r="T101" i="3"/>
  <c r="U101" i="3" s="1"/>
  <c r="T82" i="3"/>
  <c r="U82" i="3" s="1"/>
  <c r="T103" i="3"/>
  <c r="U103" i="3" s="1"/>
  <c r="T105" i="3"/>
  <c r="U105" i="3" s="1"/>
  <c r="T102" i="3"/>
  <c r="U102" i="3" s="1"/>
  <c r="T113" i="3"/>
  <c r="U113" i="3" s="1"/>
  <c r="T106" i="3"/>
  <c r="U106" i="3" s="1"/>
  <c r="T109" i="3"/>
  <c r="U109" i="3" s="1"/>
  <c r="T87" i="3"/>
  <c r="U87" i="3" s="1"/>
  <c r="T148" i="3"/>
  <c r="U148" i="3" s="1"/>
  <c r="R167" i="3"/>
  <c r="S167" i="3"/>
  <c r="R164" i="3"/>
  <c r="S164" i="3"/>
  <c r="R152" i="3"/>
  <c r="S152" i="3"/>
  <c r="R151" i="3"/>
  <c r="S151" i="3"/>
  <c r="R150" i="3"/>
  <c r="S150" i="3"/>
  <c r="R153" i="3"/>
  <c r="S153" i="3"/>
  <c r="R159" i="3"/>
  <c r="S159" i="3"/>
  <c r="R158" i="3"/>
  <c r="S158" i="3"/>
  <c r="R163" i="3"/>
  <c r="S163" i="3"/>
  <c r="S75" i="3"/>
  <c r="S134" i="3"/>
  <c r="S76" i="3"/>
  <c r="S92" i="3"/>
  <c r="S53" i="3"/>
  <c r="S110" i="3"/>
  <c r="S93" i="3"/>
  <c r="S94" i="3"/>
  <c r="S95" i="3"/>
  <c r="S96" i="3"/>
  <c r="S70" i="3"/>
  <c r="S86" i="3"/>
  <c r="S69" i="3"/>
  <c r="S118" i="3"/>
  <c r="S119" i="3"/>
  <c r="S123" i="3"/>
  <c r="S127" i="3"/>
  <c r="S72" i="3"/>
  <c r="S107" i="3"/>
  <c r="S116" i="3"/>
  <c r="S85" i="3"/>
  <c r="S112" i="3"/>
  <c r="S7" i="3"/>
  <c r="S67" i="3"/>
  <c r="S68" i="3"/>
  <c r="S66" i="3"/>
  <c r="S55" i="3"/>
  <c r="S56" i="3"/>
  <c r="S65" i="3"/>
  <c r="S57" i="3"/>
  <c r="S58" i="3"/>
  <c r="S59" i="3"/>
  <c r="S60" i="3"/>
  <c r="S61" i="3"/>
  <c r="S62" i="3"/>
  <c r="S63" i="3"/>
  <c r="S64" i="3"/>
  <c r="S114" i="3"/>
  <c r="S115" i="3"/>
  <c r="S71" i="3"/>
  <c r="S20" i="3"/>
  <c r="S34" i="3"/>
  <c r="S19" i="3"/>
  <c r="S33" i="3"/>
  <c r="S35" i="3"/>
  <c r="S98" i="3"/>
  <c r="S99" i="3"/>
  <c r="S10" i="3"/>
  <c r="S13" i="3"/>
  <c r="S14" i="3"/>
  <c r="S15" i="3"/>
  <c r="S16" i="3"/>
  <c r="S17" i="3"/>
  <c r="S18" i="3"/>
  <c r="S11" i="3"/>
  <c r="S135" i="3"/>
  <c r="S136" i="3"/>
  <c r="S137" i="3"/>
  <c r="S138" i="3"/>
  <c r="S139" i="3"/>
  <c r="S140" i="3"/>
  <c r="S141" i="3"/>
  <c r="S142" i="3"/>
  <c r="S143" i="3"/>
  <c r="S83" i="3"/>
  <c r="S160" i="3"/>
  <c r="S121" i="3"/>
  <c r="S120" i="3"/>
  <c r="S145" i="3"/>
  <c r="S146" i="3"/>
  <c r="S144" i="3"/>
  <c r="S147" i="3"/>
  <c r="S130" i="3"/>
  <c r="S131" i="3"/>
  <c r="S129" i="3"/>
  <c r="S132" i="3"/>
  <c r="S74" i="3"/>
  <c r="S84" i="3"/>
  <c r="S124" i="3"/>
  <c r="S77" i="3"/>
  <c r="S80" i="3"/>
  <c r="S37" i="3"/>
  <c r="S44" i="3"/>
  <c r="S43" i="3"/>
  <c r="S42" i="3"/>
  <c r="S41" i="3"/>
  <c r="S40" i="3"/>
  <c r="S39" i="3"/>
  <c r="S38" i="3"/>
  <c r="S36" i="3"/>
  <c r="S47" i="3"/>
  <c r="S49" i="3"/>
  <c r="S128" i="3"/>
  <c r="S28" i="3"/>
  <c r="S45" i="3"/>
  <c r="S9" i="3"/>
  <c r="S29" i="3"/>
  <c r="S6" i="3"/>
  <c r="S32" i="3"/>
  <c r="S90" i="3"/>
  <c r="S89" i="3"/>
  <c r="S79" i="3"/>
  <c r="S161" i="3"/>
  <c r="R75" i="3"/>
  <c r="R134" i="3"/>
  <c r="R76" i="3"/>
  <c r="R92" i="3"/>
  <c r="R53" i="3"/>
  <c r="R110" i="3"/>
  <c r="R93" i="3"/>
  <c r="R94" i="3"/>
  <c r="R95" i="3"/>
  <c r="R96" i="3"/>
  <c r="R70" i="3"/>
  <c r="R86" i="3"/>
  <c r="R69" i="3"/>
  <c r="R118" i="3"/>
  <c r="R119" i="3"/>
  <c r="R123" i="3"/>
  <c r="R127" i="3"/>
  <c r="R72" i="3"/>
  <c r="R107" i="3"/>
  <c r="R116" i="3"/>
  <c r="R85" i="3"/>
  <c r="R112" i="3"/>
  <c r="R7" i="3"/>
  <c r="R67" i="3"/>
  <c r="R68" i="3"/>
  <c r="R66" i="3"/>
  <c r="R55" i="3"/>
  <c r="R56" i="3"/>
  <c r="R65" i="3"/>
  <c r="R57" i="3"/>
  <c r="R58" i="3"/>
  <c r="R59" i="3"/>
  <c r="R60" i="3"/>
  <c r="R61" i="3"/>
  <c r="R62" i="3"/>
  <c r="R63" i="3"/>
  <c r="R64" i="3"/>
  <c r="R114" i="3"/>
  <c r="R115" i="3"/>
  <c r="R71" i="3"/>
  <c r="R20" i="3"/>
  <c r="R34" i="3"/>
  <c r="R19" i="3"/>
  <c r="R33" i="3"/>
  <c r="R35" i="3"/>
  <c r="R98" i="3"/>
  <c r="R99" i="3"/>
  <c r="R10" i="3"/>
  <c r="R13" i="3"/>
  <c r="R14" i="3"/>
  <c r="R15" i="3"/>
  <c r="R16" i="3"/>
  <c r="R17" i="3"/>
  <c r="R18" i="3"/>
  <c r="R11" i="3"/>
  <c r="R135" i="3"/>
  <c r="R136" i="3"/>
  <c r="R137" i="3"/>
  <c r="R138" i="3"/>
  <c r="R139" i="3"/>
  <c r="R140" i="3"/>
  <c r="R141" i="3"/>
  <c r="R142" i="3"/>
  <c r="R143" i="3"/>
  <c r="R83" i="3"/>
  <c r="R160" i="3"/>
  <c r="R121" i="3"/>
  <c r="R120" i="3"/>
  <c r="R145" i="3"/>
  <c r="R146" i="3"/>
  <c r="R144" i="3"/>
  <c r="R147" i="3"/>
  <c r="R130" i="3"/>
  <c r="R131" i="3"/>
  <c r="R129" i="3"/>
  <c r="R132" i="3"/>
  <c r="R74" i="3"/>
  <c r="R84" i="3"/>
  <c r="R124" i="3"/>
  <c r="R77" i="3"/>
  <c r="R80" i="3"/>
  <c r="R37" i="3"/>
  <c r="R44" i="3"/>
  <c r="R43" i="3"/>
  <c r="R42" i="3"/>
  <c r="R41" i="3"/>
  <c r="R40" i="3"/>
  <c r="R39" i="3"/>
  <c r="R38" i="3"/>
  <c r="R36" i="3"/>
  <c r="R47" i="3"/>
  <c r="R49" i="3"/>
  <c r="R128" i="3"/>
  <c r="R28" i="3"/>
  <c r="R45" i="3"/>
  <c r="R9" i="3"/>
  <c r="R29" i="3"/>
  <c r="R6" i="3"/>
  <c r="R32" i="3"/>
  <c r="R90" i="3"/>
  <c r="R89" i="3"/>
  <c r="R79" i="3"/>
  <c r="R161" i="3"/>
  <c r="AC16" i="3"/>
  <c r="AC25" i="3"/>
  <c r="T152" i="3" l="1"/>
  <c r="U152" i="3" s="1"/>
  <c r="T167" i="3"/>
  <c r="U167" i="3" s="1"/>
  <c r="T164" i="3"/>
  <c r="U164" i="3" s="1"/>
  <c r="T150" i="3"/>
  <c r="U150" i="3" s="1"/>
  <c r="T153" i="3"/>
  <c r="U153" i="3" s="1"/>
  <c r="T151" i="3"/>
  <c r="U151" i="3" s="1"/>
  <c r="T159" i="3"/>
  <c r="U159" i="3" s="1"/>
  <c r="T158" i="3"/>
  <c r="U158" i="3" s="1"/>
  <c r="T163" i="3"/>
  <c r="U163" i="3" s="1"/>
  <c r="T161" i="3"/>
  <c r="U161" i="3" s="1"/>
  <c r="T112" i="3"/>
  <c r="U112" i="3" s="1"/>
  <c r="T84" i="3"/>
  <c r="U84" i="3" s="1"/>
  <c r="T90" i="3" l="1"/>
  <c r="U90" i="3" s="1"/>
  <c r="T79" i="3"/>
  <c r="U79" i="3" s="1"/>
  <c r="T89" i="3"/>
  <c r="U89" i="3" s="1"/>
  <c r="T47" i="3"/>
  <c r="U47" i="3" s="1"/>
  <c r="AC14" i="3"/>
  <c r="T49" i="3" l="1"/>
  <c r="U49" i="3" s="1"/>
  <c r="T33" i="3"/>
  <c r="U33" i="3" s="1"/>
  <c r="T68" i="3"/>
  <c r="U68" i="3" s="1"/>
  <c r="T34" i="3"/>
  <c r="U34" i="3" s="1"/>
  <c r="T67" i="3"/>
  <c r="U67" i="3" s="1"/>
  <c r="T35" i="3"/>
  <c r="U35" i="3" s="1"/>
  <c r="T19" i="3"/>
  <c r="U19" i="3" s="1"/>
  <c r="T107" i="3"/>
  <c r="U107" i="3" s="1"/>
  <c r="T32" i="3"/>
  <c r="U32" i="3" s="1"/>
  <c r="T99" i="3"/>
  <c r="U99" i="3" s="1"/>
  <c r="T10" i="3"/>
  <c r="U10" i="3" s="1"/>
  <c r="T98" i="3"/>
  <c r="U98" i="3" s="1"/>
  <c r="T116" i="3"/>
  <c r="U116" i="3" s="1"/>
  <c r="T20" i="3"/>
  <c r="U20" i="3" s="1"/>
  <c r="T14" i="3"/>
  <c r="U14" i="3" s="1"/>
  <c r="T16" i="3"/>
  <c r="U16" i="3" s="1"/>
  <c r="T18" i="3"/>
  <c r="U18" i="3" s="1"/>
  <c r="T17" i="3"/>
  <c r="U17" i="3" s="1"/>
  <c r="T15" i="3"/>
  <c r="U15" i="3" s="1"/>
  <c r="T13" i="3"/>
  <c r="U13" i="3" s="1"/>
  <c r="AC19" i="3"/>
  <c r="AC13" i="3"/>
  <c r="T11" i="3" l="1"/>
  <c r="U11" i="3" s="1"/>
  <c r="T114" i="3"/>
  <c r="U114" i="3" s="1"/>
  <c r="T71" i="3"/>
  <c r="U71" i="3" s="1"/>
  <c r="T115" i="3"/>
  <c r="U115" i="3" s="1"/>
  <c r="AC28" i="3" l="1"/>
  <c r="AC11" i="3"/>
  <c r="AC22" i="3"/>
  <c r="T6" i="3" l="1"/>
  <c r="U6" i="3" s="1"/>
  <c r="T128" i="3"/>
  <c r="U128" i="3" s="1"/>
  <c r="T28" i="3"/>
  <c r="U28" i="3" s="1"/>
  <c r="T45" i="3"/>
  <c r="U45" i="3" s="1"/>
  <c r="T29" i="3"/>
  <c r="U29" i="3" s="1"/>
  <c r="T9" i="3"/>
  <c r="U9" i="3" s="1"/>
  <c r="T7" i="3"/>
  <c r="U7" i="3" s="1"/>
  <c r="T85" i="3"/>
  <c r="U85" i="3" s="1"/>
  <c r="T83" i="3"/>
  <c r="U83" i="3" s="1"/>
  <c r="T160" i="3"/>
  <c r="U160" i="3" s="1"/>
  <c r="T137" i="3"/>
  <c r="U137" i="3" s="1"/>
  <c r="T43" i="3"/>
  <c r="U43" i="3" s="1"/>
  <c r="T118" i="3"/>
  <c r="U118" i="3" s="1"/>
  <c r="T64" i="3"/>
  <c r="U64" i="3" s="1"/>
  <c r="T42" i="3"/>
  <c r="U42" i="3" s="1"/>
  <c r="T86" i="3"/>
  <c r="U86" i="3" s="1"/>
  <c r="T62" i="3"/>
  <c r="U62" i="3" s="1"/>
  <c r="T40" i="3"/>
  <c r="U40" i="3" s="1"/>
  <c r="T65" i="3"/>
  <c r="U65" i="3" s="1"/>
  <c r="T61" i="3"/>
  <c r="U61" i="3" s="1"/>
  <c r="T132" i="3"/>
  <c r="U132" i="3" s="1"/>
  <c r="T60" i="3"/>
  <c r="U60" i="3" s="1"/>
  <c r="T94" i="3"/>
  <c r="U94" i="3" s="1"/>
  <c r="T110" i="3"/>
  <c r="U110" i="3" s="1"/>
  <c r="T138" i="3"/>
  <c r="U138" i="3" s="1"/>
  <c r="T119" i="3"/>
  <c r="U119" i="3" s="1"/>
  <c r="T136" i="3"/>
  <c r="U136" i="3" s="1"/>
  <c r="T39" i="3"/>
  <c r="U39" i="3" s="1"/>
  <c r="T66" i="3"/>
  <c r="U66" i="3" s="1"/>
  <c r="T75" i="3"/>
  <c r="U75" i="3" s="1"/>
  <c r="T142" i="3"/>
  <c r="U142" i="3" s="1"/>
  <c r="T130" i="3"/>
  <c r="U130" i="3" s="1"/>
  <c r="T58" i="3"/>
  <c r="U58" i="3" s="1"/>
  <c r="T95" i="3"/>
  <c r="U95" i="3" s="1"/>
  <c r="T96" i="3"/>
  <c r="U96" i="3" s="1"/>
  <c r="T123" i="3"/>
  <c r="U123" i="3" s="1"/>
  <c r="T127" i="3"/>
  <c r="U127" i="3" s="1"/>
  <c r="T124" i="3"/>
  <c r="U124" i="3" s="1"/>
  <c r="T77" i="3"/>
  <c r="U77" i="3" s="1"/>
  <c r="T80" i="3"/>
  <c r="U80" i="3" s="1"/>
  <c r="T92" i="3"/>
  <c r="U92" i="3" s="1"/>
  <c r="T53" i="3"/>
  <c r="U53" i="3" s="1"/>
  <c r="T93" i="3"/>
  <c r="U93" i="3" s="1"/>
  <c r="T36" i="3"/>
  <c r="U36" i="3" s="1"/>
  <c r="T37" i="3"/>
  <c r="U37" i="3" s="1"/>
  <c r="T38" i="3"/>
  <c r="U38" i="3" s="1"/>
  <c r="T41" i="3"/>
  <c r="U41" i="3" s="1"/>
  <c r="T44" i="3"/>
  <c r="U44" i="3" s="1"/>
  <c r="T120" i="3"/>
  <c r="U120" i="3" s="1"/>
  <c r="T121" i="3"/>
  <c r="U121" i="3" s="1"/>
  <c r="T55" i="3"/>
  <c r="U55" i="3" s="1"/>
  <c r="T56" i="3"/>
  <c r="U56" i="3" s="1"/>
  <c r="T57" i="3"/>
  <c r="U57" i="3" s="1"/>
  <c r="T129" i="3"/>
  <c r="U129" i="3" s="1"/>
  <c r="T131" i="3"/>
  <c r="U131" i="3" s="1"/>
  <c r="T134" i="3"/>
  <c r="U134" i="3" s="1"/>
  <c r="T59" i="3"/>
  <c r="U59" i="3" s="1"/>
  <c r="T135" i="3"/>
  <c r="U135" i="3" s="1"/>
  <c r="T139" i="3"/>
  <c r="U139" i="3" s="1"/>
  <c r="T140" i="3"/>
  <c r="U140" i="3" s="1"/>
  <c r="T141" i="3"/>
  <c r="U141" i="3" s="1"/>
  <c r="T143" i="3"/>
  <c r="U143" i="3" s="1"/>
  <c r="T144" i="3"/>
  <c r="U144" i="3" s="1"/>
  <c r="T145" i="3"/>
  <c r="U145" i="3" s="1"/>
  <c r="T146" i="3"/>
  <c r="U146" i="3" s="1"/>
  <c r="T147" i="3"/>
  <c r="U147" i="3" s="1"/>
  <c r="T63" i="3"/>
  <c r="U63" i="3" s="1"/>
  <c r="T69" i="3"/>
  <c r="U69" i="3" s="1"/>
  <c r="T70" i="3"/>
  <c r="U70" i="3" s="1"/>
  <c r="T72" i="3"/>
  <c r="U72" i="3" s="1"/>
  <c r="T74" i="3"/>
  <c r="U74" i="3" s="1"/>
  <c r="T76" i="3"/>
  <c r="U76" i="3" s="1"/>
  <c r="AC12" i="3"/>
  <c r="AC26" i="3"/>
  <c r="AC30" i="3"/>
  <c r="AC8" i="3"/>
  <c r="AC24" i="3"/>
  <c r="AC20" i="3"/>
  <c r="AC21" i="3"/>
  <c r="AC23" i="3"/>
  <c r="AC10" i="3"/>
  <c r="AC27" i="3"/>
  <c r="AC9" i="3"/>
  <c r="AC7" i="3"/>
  <c r="AC6" i="3"/>
  <c r="AC29" i="3"/>
  <c r="AD18" i="3" l="1"/>
  <c r="V12" i="3" s="1"/>
  <c r="AD15" i="3"/>
  <c r="V149" i="3" s="1"/>
  <c r="AD16" i="3"/>
  <c r="V166" i="3" s="1"/>
  <c r="AD17" i="3"/>
  <c r="V156" i="3" s="1"/>
  <c r="AD14" i="3"/>
  <c r="V157" i="3" s="1"/>
  <c r="AD25" i="3"/>
  <c r="AD13" i="3"/>
  <c r="AD19" i="3"/>
  <c r="V173" i="3" s="1"/>
  <c r="AD11" i="3"/>
  <c r="AD28" i="3"/>
  <c r="V169" i="3" s="1"/>
  <c r="AD12" i="3"/>
  <c r="AD22" i="3"/>
  <c r="V126" i="3" s="1"/>
  <c r="AD9" i="3"/>
  <c r="V104" i="3" s="1"/>
  <c r="AD21" i="3"/>
  <c r="AD10" i="3"/>
  <c r="V122" i="3" s="1"/>
  <c r="AD20" i="3"/>
  <c r="AD27" i="3"/>
  <c r="V97" i="3" s="1"/>
  <c r="AD23" i="3"/>
  <c r="AD24" i="3"/>
  <c r="V133" i="3" s="1"/>
  <c r="AD8" i="3"/>
  <c r="AD29" i="3"/>
  <c r="AD30" i="3"/>
  <c r="AD6" i="3"/>
  <c r="AD26" i="3"/>
  <c r="AD7" i="3"/>
  <c r="V8" i="3" l="1"/>
  <c r="V27" i="3"/>
  <c r="V161" i="3"/>
  <c r="V167" i="3"/>
  <c r="V172" i="3"/>
  <c r="V48" i="3"/>
  <c r="V171" i="3"/>
  <c r="V125" i="3"/>
  <c r="V153" i="3"/>
  <c r="V163" i="3"/>
  <c r="V150" i="3"/>
  <c r="V158" i="3"/>
  <c r="V151" i="3"/>
  <c r="V159" i="3"/>
  <c r="V164" i="3"/>
  <c r="V152" i="3"/>
  <c r="V165" i="3"/>
  <c r="V162" i="3"/>
  <c r="V168" i="3"/>
  <c r="V170" i="3"/>
  <c r="V91" i="3"/>
  <c r="V111" i="3"/>
  <c r="V155" i="3"/>
  <c r="V154" i="3"/>
  <c r="V109" i="3"/>
  <c r="V117" i="3"/>
  <c r="V30" i="3"/>
  <c r="V54" i="3"/>
  <c r="V108" i="3"/>
  <c r="V73" i="3"/>
  <c r="V46" i="3"/>
  <c r="V103" i="3"/>
  <c r="V31" i="3"/>
  <c r="V50" i="3"/>
  <c r="V51" i="3"/>
  <c r="V102" i="3"/>
  <c r="V26" i="3"/>
  <c r="V19" i="3"/>
  <c r="V21" i="3"/>
  <c r="V22" i="3"/>
  <c r="V23" i="3"/>
  <c r="V24" i="3"/>
  <c r="V25" i="3"/>
  <c r="V101" i="3"/>
  <c r="V100" i="3"/>
  <c r="V84" i="3"/>
  <c r="V52" i="3"/>
  <c r="V113" i="3"/>
  <c r="V82" i="3"/>
  <c r="V78" i="3"/>
  <c r="V88" i="3"/>
  <c r="V148" i="3"/>
  <c r="V105" i="3"/>
  <c r="V106" i="3"/>
  <c r="V81" i="3"/>
  <c r="V112" i="3"/>
  <c r="V87" i="3"/>
  <c r="V107" i="3"/>
  <c r="V20" i="3"/>
  <c r="V35" i="3"/>
  <c r="V98" i="3"/>
  <c r="V99" i="3"/>
  <c r="V33" i="3"/>
  <c r="V34" i="3"/>
  <c r="V32" i="3"/>
  <c r="V90" i="3"/>
  <c r="V79" i="3"/>
  <c r="V89" i="3"/>
  <c r="V47" i="3"/>
  <c r="V49" i="3"/>
  <c r="V55" i="3"/>
  <c r="V67" i="3"/>
  <c r="V68" i="3"/>
  <c r="V7" i="3"/>
  <c r="V116" i="3"/>
  <c r="V10" i="3"/>
  <c r="V15" i="3"/>
  <c r="V17" i="3"/>
  <c r="V13" i="3"/>
  <c r="V14" i="3"/>
  <c r="V16" i="3"/>
  <c r="V18" i="3"/>
  <c r="V11" i="3"/>
  <c r="V114" i="3"/>
  <c r="V115" i="3"/>
  <c r="V71" i="3"/>
  <c r="V28" i="3"/>
  <c r="V29" i="3"/>
  <c r="V9" i="3"/>
  <c r="V128" i="3"/>
  <c r="V6" i="3"/>
  <c r="V45" i="3"/>
  <c r="V64" i="3"/>
  <c r="V85" i="3"/>
  <c r="V61" i="3"/>
  <c r="V66" i="3"/>
  <c r="V60" i="3"/>
  <c r="V72" i="3"/>
  <c r="V63" i="3"/>
  <c r="V62" i="3"/>
  <c r="V57" i="3"/>
  <c r="V56" i="3"/>
  <c r="V160" i="3"/>
  <c r="V83" i="3"/>
  <c r="V65" i="3"/>
  <c r="V59" i="3"/>
  <c r="V58" i="3"/>
  <c r="V130" i="3"/>
  <c r="V131" i="3"/>
  <c r="V129" i="3"/>
  <c r="V74" i="3"/>
  <c r="V132" i="3"/>
  <c r="V69" i="3"/>
  <c r="V70" i="3"/>
  <c r="V86" i="3"/>
  <c r="V95" i="3"/>
  <c r="V96" i="3"/>
  <c r="V121" i="3"/>
  <c r="V144" i="3"/>
  <c r="V146" i="3"/>
  <c r="V147" i="3"/>
  <c r="V120" i="3"/>
  <c r="V145" i="3"/>
  <c r="V77" i="3"/>
  <c r="V80" i="3"/>
  <c r="V124" i="3"/>
  <c r="V135" i="3"/>
  <c r="V136" i="3"/>
  <c r="V137" i="3"/>
  <c r="V138" i="3"/>
  <c r="V139" i="3"/>
  <c r="V123" i="3"/>
  <c r="V127" i="3"/>
  <c r="V92" i="3"/>
  <c r="V93" i="3"/>
  <c r="V94" i="3"/>
  <c r="V110" i="3"/>
  <c r="V53" i="3"/>
  <c r="V140" i="3"/>
  <c r="V141" i="3"/>
  <c r="V142" i="3"/>
  <c r="V143" i="3"/>
  <c r="V118" i="3"/>
  <c r="V119" i="3"/>
  <c r="V134" i="3"/>
  <c r="V75" i="3"/>
  <c r="V76" i="3"/>
  <c r="V36" i="3"/>
  <c r="V37" i="3"/>
  <c r="V38" i="3"/>
  <c r="V39" i="3"/>
  <c r="V40" i="3"/>
  <c r="V41" i="3"/>
  <c r="V42" i="3"/>
  <c r="V43" i="3"/>
  <c r="V44" i="3"/>
  <c r="G124" i="3" l="1"/>
  <c r="AB175" i="3" l="1"/>
  <c r="G63" i="3"/>
  <c r="G130" i="3"/>
  <c r="G146" i="3"/>
  <c r="G74" i="3"/>
  <c r="G147" i="3"/>
  <c r="G120" i="3"/>
  <c r="G139" i="3"/>
  <c r="G144" i="3"/>
  <c r="G103" i="3"/>
  <c r="G135" i="3"/>
  <c r="G104" i="3"/>
  <c r="G136" i="3"/>
  <c r="G137" i="3"/>
  <c r="G138" i="3"/>
  <c r="G141" i="3"/>
  <c r="G140" i="3"/>
  <c r="G142" i="3"/>
  <c r="G143" i="3"/>
  <c r="Y137" i="3"/>
  <c r="Y120" i="3"/>
  <c r="Y140" i="3"/>
  <c r="Y138" i="3"/>
  <c r="Y38" i="3"/>
  <c r="Y143" i="3"/>
  <c r="Y146" i="3"/>
  <c r="Y139" i="3"/>
  <c r="Y130" i="3"/>
  <c r="Y128" i="3"/>
  <c r="Y147" i="3"/>
  <c r="Y144" i="3"/>
  <c r="Y104" i="3"/>
  <c r="Y136" i="3"/>
  <c r="Y74" i="3"/>
  <c r="Y135" i="3"/>
  <c r="Y141" i="3"/>
  <c r="Y142" i="3"/>
  <c r="Y63" i="3"/>
  <c r="Y103" i="3"/>
  <c r="D3" i="19" l="1" a="1"/>
  <c r="D3" i="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5CA473-FBA4-465B-95BB-9A1544B5211C}" keepAlive="1" name="ModelConnection_ExternalData_1" description="Data Model" type="5" refreshedVersion="8" minRefreshableVersion="5" saveData="1">
    <dbPr connection="Data Model Connection" command="VNCTable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A52F0806-92A2-4A6A-963D-7D6B7FDD2027}" keepAlive="1" name="ModelConnection_ExternalData_10" description="Data Model" type="5" refreshedVersion="8" minRefreshableVersion="5" saveData="1">
    <dbPr connection="Data Model Connection" command="MamadouTable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F30D18E2-98DD-4892-8347-6D8463E6998A}" keepAlive="1" name="ModelConnection_ExternalData_11" description="Data Model" type="5" refreshedVersion="8" minRefreshableVersion="5" saveData="1">
    <dbPr connection="Data Model Connection" command="ITEquipmentTable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AB3C1F0F-C419-4663-8AA0-37EFC08214C8}" keepAlive="1" name="ModelConnection_ExternalData_12" description="Data Model" type="5" refreshedVersion="8" minRefreshableVersion="5" saveData="1">
    <dbPr connection="Data Model Connection" command="VNCAll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102DB91E-45F1-446D-B8C2-ED6ACBF2B0EC}" keepAlive="1" name="ModelConnection_ExternalData_13" description="Data Model" type="5" refreshedVersion="8" minRefreshableVersion="5" saveData="1">
    <dbPr connection="Data Model Connection" command="computer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9A5DFFD4-267D-4DA9-8295-744813E9EA67}" name="Query - AllIPResults" description="Connection to the 'AllIPResults' query in the workbook." type="100" refreshedVersion="8" minRefreshableVersion="5">
    <extLst>
      <ext xmlns:x15="http://schemas.microsoft.com/office/spreadsheetml/2010/11/main" uri="{DE250136-89BD-433C-8126-D09CA5730AF9}">
        <x15:connection id="d426a1be-2264-40ec-8d40-1e802f491048">
          <x15:oledbPr connection="Provider=Microsoft.Mashup.OleDb.1;Data Source=$Workbook$;Location=AllIPResults;Extended Properties=&quot;&quot;">
            <x15:dbTables>
              <x15:dbTable name="AllIPResults"/>
            </x15:dbTables>
          </x15:oledbPr>
        </x15:connection>
      </ext>
    </extLst>
  </connection>
  <connection id="7" xr16:uid="{809939BD-0154-4775-82E1-86ECF3A742A7}" name="Query - BT1X" description="Connection to the 'BT1X' query in the workbook." type="100" refreshedVersion="8" minRefreshableVersion="5">
    <extLst>
      <ext xmlns:x15="http://schemas.microsoft.com/office/spreadsheetml/2010/11/main" uri="{DE250136-89BD-433C-8126-D09CA5730AF9}">
        <x15:connection id="3af7e6e7-29fe-4d12-9741-d73167233a08">
          <x15:oledbPr connection="Provider=Microsoft.Mashup.OleDb.1;Data Source=$Workbook$;Location=BT1X;Extended Properties=&quot;&quot;">
            <x15:dbTables>
              <x15:dbTable name="BT1X"/>
            </x15:dbTables>
          </x15:oledbPr>
        </x15:connection>
      </ext>
    </extLst>
  </connection>
  <connection id="8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9" xr16:uid="{F82E9CB6-9B6D-4CB7-8AB8-3F7747AAC770}" name="Query - computer" description="Connection to the 'computer' query in the workbook." type="100" refreshedVersion="8" minRefreshableVersion="5">
    <extLst>
      <ext xmlns:x15="http://schemas.microsoft.com/office/spreadsheetml/2010/11/main" uri="{DE250136-89BD-433C-8126-D09CA5730AF9}">
        <x15:connection id="1dfbfcba-637b-4a04-abd3-6ff5ec55efe2"/>
      </ext>
    </extLst>
  </connection>
  <connection id="10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11" xr16:uid="{AE223AA0-FB16-42CD-B19D-B60BDA989333}" name="Query - DT AAD" description="Connection to the 'DT AAD' query in the workbook." type="100" refreshedVersion="8" minRefreshableVersion="5">
    <extLst>
      <ext xmlns:x15="http://schemas.microsoft.com/office/spreadsheetml/2010/11/main" uri="{DE250136-89BD-433C-8126-D09CA5730AF9}">
        <x15:connection id="5931bd6d-c8dd-4389-b657-d6a9a3448784">
          <x15:oledbPr connection="Provider=Microsoft.Mashup.OleDb.1;Data Source=$Workbook$;Location=&quot;DT AAD&quot;;Extended Properties=&quot;&quot;">
            <x15:dbTables>
              <x15:dbTable name="DT AAD"/>
            </x15:dbTables>
          </x15:oledbPr>
        </x15:connection>
      </ext>
    </extLst>
  </connection>
  <connection id="12" xr16:uid="{093776A1-35E8-4F1D-9A11-1B8A5AB5C682}" name="Query - DT AGS" description="Connection to the 'DT AGS' query in the workbook." type="100" refreshedVersion="8" minRefreshableVersion="5">
    <extLst>
      <ext xmlns:x15="http://schemas.microsoft.com/office/spreadsheetml/2010/11/main" uri="{DE250136-89BD-433C-8126-D09CA5730AF9}">
        <x15:connection id="78ff6ce7-6a5a-4811-a10f-225eae959939">
          <x15:oledbPr connection="Provider=Microsoft.Mashup.OleDb.1;Data Source=$Workbook$;Location=&quot;DT AGS&quot;;Extended Properties=&quot;&quot;">
            <x15:dbTables>
              <x15:dbTable name="DT AGS"/>
            </x15:dbTables>
          </x15:oledbPr>
        </x15:connection>
      </ext>
    </extLst>
  </connection>
  <connection id="13" xr16:uid="{6B1F7D2E-0F4A-4EF7-BE8B-58973B7EDB96}" name="Query - FolderTable" description="Connection to the 'FolderTable' query in the workbook." type="100" refreshedVersion="8" minRefreshableVersion="5">
    <extLst>
      <ext xmlns:x15="http://schemas.microsoft.com/office/spreadsheetml/2010/11/main" uri="{DE250136-89BD-433C-8126-D09CA5730AF9}">
        <x15:connection id="18cba369-0e77-4bd0-9a97-339e5e79f3c9">
          <x15:oledbPr connection="Provider=Microsoft.Mashup.OleDb.1;Data Source=$Workbook$;Location=FolderTable;Extended Properties=&quot;&quot;">
            <x15:dbTables>
              <x15:dbTable name="FolderTable"/>
            </x15:dbTables>
          </x15:oledbPr>
        </x15:connection>
      </ext>
    </extLst>
  </connection>
  <connection id="14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15" xr16:uid="{EB23A106-3739-47C5-AE96-04379308F1F0}" name="Query - ITEquipmentTable" description="Connection to the 'ITEquipmentTable' query in the workbook." type="100" refreshedVersion="8" minRefreshableVersion="5">
    <extLst>
      <ext xmlns:x15="http://schemas.microsoft.com/office/spreadsheetml/2010/11/main" uri="{DE250136-89BD-433C-8126-D09CA5730AF9}">
        <x15:connection id="a8b7054c-e130-454c-af26-1fb4a120e809">
          <x15:oledbPr connection="Provider=Microsoft.Mashup.OleDb.1;Data Source=$Workbook$;Location=ITEquipmentTable;Extended Properties=&quot;&quot;">
            <x15:dbTables>
              <x15:dbTable name="ITEquipmentTable"/>
            </x15:dbTables>
          </x15:oledbPr>
        </x15:connection>
      </ext>
    </extLst>
  </connection>
  <connection id="16" xr16:uid="{F6347B7E-32E2-4520-A9F5-EBB9A0666A2F}" name="Query - MamadouTable" description="Connection to the 'MamadouTable' query in the workbook." type="100" refreshedVersion="8" minRefreshableVersion="5">
    <extLst>
      <ext xmlns:x15="http://schemas.microsoft.com/office/spreadsheetml/2010/11/main" uri="{DE250136-89BD-433C-8126-D09CA5730AF9}">
        <x15:connection id="cb4bfa6b-b469-4023-96da-06247a39d8eb">
          <x15:oledbPr connection="Provider=Microsoft.Mashup.OleDb.1;Data Source=$Workbook$;Location=MamadouTable;Extended Properties=&quot;&quot;">
            <x15:dbTables>
              <x15:dbTable name="MamadouTable"/>
            </x15:dbTables>
          </x15:oledbPr>
        </x15:connection>
      </ext>
    </extLst>
  </connection>
  <connection id="17" xr16:uid="{BE3EADB6-99BB-447B-8518-CDD7E1C20CE7}" name="Query - PathTable" description="Connection to the 'PathTable' query in the workbook." type="100" refreshedVersion="8" minRefreshableVersion="5">
    <extLst>
      <ext xmlns:x15="http://schemas.microsoft.com/office/spreadsheetml/2010/11/main" uri="{DE250136-89BD-433C-8126-D09CA5730AF9}">
        <x15:connection id="df145cc7-1b60-4ae7-918b-93ade15241a3">
          <x15:oledbPr connection="Provider=Microsoft.Mashup.OleDb.1;Data Source=$Workbook$;Location=PathTable;Extended Properties=&quot;&quot;">
            <x15:dbTables>
              <x15:dbTable name="PathTable"/>
            </x15:dbTables>
          </x15:oledbPr>
        </x15:connection>
      </ext>
    </extLst>
  </connection>
  <connection id="18" xr16:uid="{3EE8C3AC-D116-4813-A874-F750505EE36F}" name="Query - RelevantIPResults" description="Connection to the 'RelevantIPResults' query in the workbook." type="100" refreshedVersion="8" minRefreshableVersion="5">
    <extLst>
      <ext xmlns:x15="http://schemas.microsoft.com/office/spreadsheetml/2010/11/main" uri="{DE250136-89BD-433C-8126-D09CA5730AF9}">
        <x15:connection id="06603b08-3863-4bec-8ac3-7df7cd6644fa">
          <x15:oledbPr connection="Provider=Microsoft.Mashup.OleDb.1;Data Source=$Workbook$;Location=RelevantIPResults;Extended Properties=&quot;&quot;">
            <x15:dbTables>
              <x15:dbTable name="RelevantIPResults"/>
            </x15:dbTables>
          </x15:oledbPr>
        </x15:connection>
      </ext>
    </extLst>
  </connection>
  <connection id="19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20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21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22" xr16:uid="{9EC56797-E3E2-4E9B-8DB6-748A7EB666CD}" name="Query - SRV DT AGS" description="Connection to the 'SRV DT AGS' query in the workbook." type="100" refreshedVersion="8" minRefreshableVersion="5">
    <extLst>
      <ext xmlns:x15="http://schemas.microsoft.com/office/spreadsheetml/2010/11/main" uri="{DE250136-89BD-433C-8126-D09CA5730AF9}">
        <x15:connection id="413a6dbf-a65c-493d-ae7a-3f555468d37d">
          <x15:oledbPr connection="Provider=Microsoft.Mashup.OleDb.1;Data Source=$Workbook$;Location=&quot;SRV DT AGS&quot;;Extended Properties=&quot;&quot;">
            <x15:dbTables>
              <x15:dbTable name="SRV DT AGS"/>
            </x15:dbTables>
          </x15:oledbPr>
        </x15:connection>
      </ext>
    </extLst>
  </connection>
  <connection id="23" xr16:uid="{7ED9F940-877F-4A4D-8892-73AEDBF3ADDE}" name="Query - SRV T1X AGS" description="Connection to the 'SRV T1X AGS' query in the workbook." type="100" refreshedVersion="8" minRefreshableVersion="5">
    <extLst>
      <ext xmlns:x15="http://schemas.microsoft.com/office/spreadsheetml/2010/11/main" uri="{DE250136-89BD-433C-8126-D09CA5730AF9}">
        <x15:connection id="b172ca2b-b8d5-42b1-a090-2ffc856b9054">
          <x15:oledbPr connection="Provider=Microsoft.Mashup.OleDb.1;Data Source=$Workbook$;Location=&quot;SRV T1X AGS&quot;;Extended Properties=&quot;&quot;">
            <x15:dbTables>
              <x15:dbTable name="SRV T1X AGS"/>
            </x15:dbTables>
          </x15:oledbPr>
        </x15:connection>
      </ext>
    </extLst>
  </connection>
  <connection id="24" xr16:uid="{3E379E39-4060-488A-BF93-16952C69E649}" name="Query - T1SUV" description="Connection to the 'T1SUV' query in the workbook." type="100" refreshedVersion="8" minRefreshableVersion="5">
    <extLst>
      <ext xmlns:x15="http://schemas.microsoft.com/office/spreadsheetml/2010/11/main" uri="{DE250136-89BD-433C-8126-D09CA5730AF9}">
        <x15:connection id="a849068a-d19f-4e0e-9745-c600e3b087b6">
          <x15:oledbPr connection="Provider=Microsoft.Mashup.OleDb.1;Data Source=$Workbook$;Location=T1SUV;Extended Properties=&quot;&quot;">
            <x15:dbTables>
              <x15:dbTable name="T1SUV"/>
            </x15:dbTables>
          </x15:oledbPr>
        </x15:connection>
      </ext>
    </extLst>
  </connection>
  <connection id="25" xr16:uid="{7108A06F-00D4-4F45-AE9E-11F97D4E0F89}" name="Query - T1XLD" description="Connection to the 'T1XLD' query in the workbook." type="100" refreshedVersion="8" minRefreshableVersion="5">
    <extLst>
      <ext xmlns:x15="http://schemas.microsoft.com/office/spreadsheetml/2010/11/main" uri="{DE250136-89BD-433C-8126-D09CA5730AF9}">
        <x15:connection id="18816888-d1d8-4f15-8891-4d5f11d2fdc8">
          <x15:oledbPr connection="Provider=Microsoft.Mashup.OleDb.1;Data Source=$Workbook$;Location=T1XLD;Extended Properties=&quot;&quot;">
            <x15:dbTables>
              <x15:dbTable name="T1XLD"/>
            </x15:dbTables>
          </x15:oledbPr>
        </x15:connection>
      </ext>
    </extLst>
  </connection>
  <connection id="26" xr16:uid="{87760399-4B0A-4053-8212-9543C1A4A22C}" name="Query - T1XX-2 Lwr" description="Connection to the 'T1XX-2 Lwr' query in the workbook." type="100" refreshedVersion="8" minRefreshableVersion="5">
    <extLst>
      <ext xmlns:x15="http://schemas.microsoft.com/office/spreadsheetml/2010/11/main" uri="{DE250136-89BD-433C-8126-D09CA5730AF9}">
        <x15:connection id="d2742364-a18f-4574-8d86-6c0b9f2b6914">
          <x15:oledbPr connection="Provider=Microsoft.Mashup.OleDb.1;Data Source=$Workbook$;Location=&quot;T1XX-2 Lwr&quot;;Extended Properties=&quot;&quot;">
            <x15:dbTables>
              <x15:dbTable name="T1XX-2 Lwr"/>
            </x15:dbTables>
          </x15:oledbPr>
        </x15:connection>
      </ext>
    </extLst>
  </connection>
  <connection id="27" xr16:uid="{1D7CC209-9E73-43DB-BCA1-19CA66561D98}" name="Query - VNCAll" description="Connection to the 'VNCAll' query in the workbook." type="100" refreshedVersion="8" minRefreshableVersion="5">
    <extLst>
      <ext xmlns:x15="http://schemas.microsoft.com/office/spreadsheetml/2010/11/main" uri="{DE250136-89BD-433C-8126-D09CA5730AF9}">
        <x15:connection id="4a6cf13e-e5da-428a-9ec3-dbab0076404c">
          <x15:oledbPr connection="Provider=Microsoft.Mashup.OleDb.1;Data Source=$Workbook$;Location=VNCAll;Extended Properties=&quot;&quot;">
            <x15:dbTables>
              <x15:dbTable name="VNCAll"/>
            </x15:dbTables>
          </x15:oledbPr>
        </x15:connection>
      </ext>
    </extLst>
  </connection>
  <connection id="28" xr16:uid="{295FDDB0-770D-47D1-85FA-B2B3FE69EB18}" name="Query - VNCTable" description="Connection to the 'VNCTable' query in the workbook." type="100" refreshedVersion="8" minRefreshableVersion="5">
    <extLst>
      <ext xmlns:x15="http://schemas.microsoft.com/office/spreadsheetml/2010/11/main" uri="{DE250136-89BD-433C-8126-D09CA5730AF9}">
        <x15:connection id="c3352042-36fc-4407-943a-f30487745f76">
          <x15:oledbPr connection="Provider=Microsoft.Mashup.OleDb.1;Data Source=$Workbook$;Location=VNCTable;Extended Properties=&quot;&quot;">
            <x15:dbTables>
              <x15:dbTable name="VNCTable"/>
            </x15:dbTables>
          </x15:oledbPr>
        </x15:connection>
      </ext>
    </extLst>
  </connection>
  <connection id="29" xr16:uid="{51E0302D-8883-4FA5-8F43-798B6DDE3C93}" name="Query - WS&amp;MAS AGS" description="Connection to the 'WS&amp;MAS AGS' query in the workbook." type="100" refreshedVersion="8" minRefreshableVersion="5">
    <extLst>
      <ext xmlns:x15="http://schemas.microsoft.com/office/spreadsheetml/2010/11/main" uri="{DE250136-89BD-433C-8126-D09CA5730AF9}">
        <x15:connection id="e65c9d52-3174-4356-a062-168819ec2cb2">
          <x15:oledbPr connection="Provider=Microsoft.Mashup.OleDb.1;Data Source=$Workbook$;Location=&quot;WS&amp;MAS AGS&quot;;Extended Properties=&quot;&quot;">
            <x15:dbTables>
              <x15:dbTable name="WS&amp;MAS AGS"/>
            </x15:dbTables>
          </x15:oledbPr>
        </x15:connection>
      </ext>
    </extLst>
  </connection>
  <connection id="30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31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32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  <connection id="33" xr16:uid="{032B4A58-C5E9-4C10-8A1D-78012A68CBB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4" xr16:uid="{872D0B46-0C5E-4EBA-9591-FB34C1989947}" name="WorksheetConnection_VNCTable" type="102" refreshedVersion="8" minRefreshableVersion="5">
    <extLst>
      <ext xmlns:x15="http://schemas.microsoft.com/office/spreadsheetml/2010/11/main" uri="{DE250136-89BD-433C-8126-D09CA5730AF9}">
        <x15:connection id="VNCTable 1">
          <x15:rangePr sourceName="_xlcn.WorksheetConnection_VNCTab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<sst xmlns="http://schemas.openxmlformats.org/spreadsheetml/2006/main" count="8987" uniqueCount="2453">
  <si>
    <t>Bool</t>
  </si>
  <si>
    <t>YN</t>
  </si>
  <si>
    <t>Yes</t>
  </si>
  <si>
    <t>No</t>
  </si>
  <si>
    <t>N/A</t>
  </si>
  <si>
    <t>Name</t>
  </si>
  <si>
    <t>Type</t>
  </si>
  <si>
    <t>VNC Directory</t>
  </si>
  <si>
    <t>IP</t>
  </si>
  <si>
    <t>ClientName</t>
  </si>
  <si>
    <t>Folder</t>
  </si>
  <si>
    <t>Path</t>
  </si>
  <si>
    <t>DT Carrier</t>
  </si>
  <si>
    <t>DT FEM - Station 0 (Hood Latch)</t>
  </si>
  <si>
    <t>DT FEM - Station 1 (Load Carrier)</t>
  </si>
  <si>
    <t>DT FEM - Station 2 (Passthrough)</t>
  </si>
  <si>
    <t>DT FEM - Station 3 (Wire Harness Install)</t>
  </si>
  <si>
    <t>DT FEM - Station 4 (Bottles)</t>
  </si>
  <si>
    <t>DT FEM - Station 5 (AGS Install)</t>
  </si>
  <si>
    <t>DT FEM - Station 6 (Wire Harness Routing)</t>
  </si>
  <si>
    <t>DT FEM - Station 7 (ECM Install)</t>
  </si>
  <si>
    <t>DT FEM - Station 8 (E-Test)</t>
  </si>
  <si>
    <t>DT FEM - Station 9 (Lower Air Guide)</t>
  </si>
  <si>
    <t>DT FEM - Station 10 (Unload)</t>
  </si>
  <si>
    <t>DT ECM - Station 1 (ECM)</t>
  </si>
  <si>
    <t>DT ECM - Station 2 (E-Fan)</t>
  </si>
  <si>
    <t>DT AAD - Station 0.5 (Limiter)</t>
  </si>
  <si>
    <t>DT AAD - Station 3 (Pins)</t>
  </si>
  <si>
    <t>DT AAD - Station 50 (Torque)</t>
  </si>
  <si>
    <t>DT AAD - Station 60 (Assembly)</t>
  </si>
  <si>
    <t>DT AAD - Station 70 (Tester)</t>
  </si>
  <si>
    <t>T1XX SUV - Assembly 1</t>
  </si>
  <si>
    <t>T1XX SUV - Assembly 2</t>
  </si>
  <si>
    <t>T1XX SUV - Assembly 3</t>
  </si>
  <si>
    <t>T1XX SUV - Weld 1</t>
  </si>
  <si>
    <t>T1XX SUV - Weld 2</t>
  </si>
  <si>
    <t>T1XX SUV - Seal 1</t>
  </si>
  <si>
    <t>T1XX SUV - Seal 2</t>
  </si>
  <si>
    <t>T1XX SUV - Test</t>
  </si>
  <si>
    <t>T1XX Chevy - Assembly 1</t>
  </si>
  <si>
    <t>T1XX Chevy - Assembly 2</t>
  </si>
  <si>
    <t>T1XX Chevy - Seal 1</t>
  </si>
  <si>
    <t>T1XX Chevy - Seal 2</t>
  </si>
  <si>
    <t>T1XX Chevy - Test</t>
  </si>
  <si>
    <t>T1XX GMC - Assembly 1</t>
  </si>
  <si>
    <t>T1XX GMC - Assembly 2</t>
  </si>
  <si>
    <t>T1XX GMC - Seal</t>
  </si>
  <si>
    <t>T1XX GMC - Test</t>
  </si>
  <si>
    <t>T1XX Lower - Assembly 1</t>
  </si>
  <si>
    <t>T1XX Lower - Assembly 2</t>
  </si>
  <si>
    <t>T1XX Lower - Assembly 3</t>
  </si>
  <si>
    <t>T1XX Lower - Assembly 4</t>
  </si>
  <si>
    <t>T1XX Lower - Pack 1</t>
  </si>
  <si>
    <t>T1XX Lower - Pack 2</t>
  </si>
  <si>
    <t>DT AGS Upper - Assembly 2</t>
  </si>
  <si>
    <t>DT AGS Upper - Assembly 3</t>
  </si>
  <si>
    <t>DT AGS Upper - Test</t>
  </si>
  <si>
    <t>DT AGS Lower - Assembly 2</t>
  </si>
  <si>
    <t>DT AGS Lower - Assembly 3</t>
  </si>
  <si>
    <t>BT1XX Upper - Limiter</t>
  </si>
  <si>
    <t>BT1XX Upper - Assembly 1</t>
  </si>
  <si>
    <t>BT1XX Upper - Assembly 2</t>
  </si>
  <si>
    <t>BT1XX Upper - Seal &amp; Test 1</t>
  </si>
  <si>
    <t>BT1XX Upper - Seal &amp; Test 2</t>
  </si>
  <si>
    <t>BT1XX Lower - Shutter</t>
  </si>
  <si>
    <t>BT1XX Lower - Test</t>
  </si>
  <si>
    <t>WS Carousel - Station 1</t>
  </si>
  <si>
    <t>WS Carousel - Station 2</t>
  </si>
  <si>
    <t>WS Carousel - Station 3</t>
  </si>
  <si>
    <t>WS Carousel - Station 4</t>
  </si>
  <si>
    <t>WS Carousel - Station 5</t>
  </si>
  <si>
    <t>WS Carousel - Station 6</t>
  </si>
  <si>
    <t>WS Carousel - Station 7</t>
  </si>
  <si>
    <t>WS Carousel - Station 8</t>
  </si>
  <si>
    <t>WS Carousel - Station 9</t>
  </si>
  <si>
    <t>Parent</t>
  </si>
  <si>
    <t>DT FEM</t>
  </si>
  <si>
    <t>VNC</t>
  </si>
  <si>
    <t>ParentPath</t>
  </si>
  <si>
    <t>10.68.134.114</t>
  </si>
  <si>
    <t>10.68.134.115</t>
  </si>
  <si>
    <t>10.68.134.79</t>
  </si>
  <si>
    <t>10.68.134.44</t>
  </si>
  <si>
    <t>10.68.134.18</t>
  </si>
  <si>
    <t>10.68.134.19</t>
  </si>
  <si>
    <t>10.68.134.20</t>
  </si>
  <si>
    <t>10.68.134.21</t>
  </si>
  <si>
    <t>10.68.134.22</t>
  </si>
  <si>
    <t>10.68.134.23</t>
  </si>
  <si>
    <t>10.68.134.25</t>
  </si>
  <si>
    <t>10.68.134.26</t>
  </si>
  <si>
    <t>10.68.134.28</t>
  </si>
  <si>
    <t>10.68.134.29</t>
  </si>
  <si>
    <t>10.68.134.30</t>
  </si>
  <si>
    <t>10.68.134.36</t>
  </si>
  <si>
    <t>10.68.134.37</t>
  </si>
  <si>
    <t>10.68.</t>
  </si>
  <si>
    <t>10.68.134.39</t>
  </si>
  <si>
    <t>10.68.134.76</t>
  </si>
  <si>
    <t>10.68.134.38</t>
  </si>
  <si>
    <t>10.68.134.214</t>
  </si>
  <si>
    <t>10.68.134.215</t>
  </si>
  <si>
    <t>10.68.134.213</t>
  </si>
  <si>
    <t>10.68.134.46</t>
  </si>
  <si>
    <t>10.68.134.217</t>
  </si>
  <si>
    <t>10.68.134.146</t>
  </si>
  <si>
    <t>10.68.134.218</t>
  </si>
  <si>
    <t>10.68.134.224</t>
  </si>
  <si>
    <t>10.68.134.225</t>
  </si>
  <si>
    <t>10.68.134.227</t>
  </si>
  <si>
    <t>10.68.134.228</t>
  </si>
  <si>
    <t>10.68.134.229</t>
  </si>
  <si>
    <t>10.68.134.231</t>
  </si>
  <si>
    <t>10.68.134.232</t>
  </si>
  <si>
    <t>10.68.134.233</t>
  </si>
  <si>
    <t>10.68.134.234</t>
  </si>
  <si>
    <t>10.68.134.176</t>
  </si>
  <si>
    <t>10.68.134.175</t>
  </si>
  <si>
    <t>10.68.134.243</t>
  </si>
  <si>
    <t>10.68.134.244</t>
  </si>
  <si>
    <t>10.68.134.235</t>
  </si>
  <si>
    <t>10.68.134.245</t>
  </si>
  <si>
    <t>10.68.89.130</t>
  </si>
  <si>
    <t>10.68.89.141</t>
  </si>
  <si>
    <t>10.68.89.138</t>
  </si>
  <si>
    <t>10.68.89.137</t>
  </si>
  <si>
    <t>10.68.89.135</t>
  </si>
  <si>
    <t>10.68.89.134</t>
  </si>
  <si>
    <t>10.68.89.133</t>
  </si>
  <si>
    <t>10.68.89.132</t>
  </si>
  <si>
    <t>10.68.89.129</t>
  </si>
  <si>
    <t>10.68.134.219</t>
  </si>
  <si>
    <t>10.68.134.49</t>
  </si>
  <si>
    <t>10.68.134.47</t>
  </si>
  <si>
    <t>BT1XX Lower - Assembly</t>
  </si>
  <si>
    <t>aim-t1suvweld1</t>
  </si>
  <si>
    <t>T1XX SUV</t>
  </si>
  <si>
    <t>ServerPath</t>
  </si>
  <si>
    <t>ServerTLPath</t>
  </si>
  <si>
    <t>ServerTestPath</t>
  </si>
  <si>
    <t>UserPath</t>
  </si>
  <si>
    <t>zzzzOBSOLETE</t>
  </si>
  <si>
    <t>DT AAD</t>
  </si>
  <si>
    <t>T1XX Chevy</t>
  </si>
  <si>
    <t>T1XX GMC</t>
  </si>
  <si>
    <t>T1XX Lower</t>
  </si>
  <si>
    <t>DT AGS Upper</t>
  </si>
  <si>
    <t>DT AGS Lower</t>
  </si>
  <si>
    <t>BT1XX Upper</t>
  </si>
  <si>
    <t>BT1XX Lower</t>
  </si>
  <si>
    <t>WS FEM</t>
  </si>
  <si>
    <t>G4</t>
  </si>
  <si>
    <t>G3</t>
  </si>
  <si>
    <t>10.68.134.177</t>
  </si>
  <si>
    <t>10.68.134.178</t>
  </si>
  <si>
    <t>10.68.134.171</t>
  </si>
  <si>
    <t>10.68.134.179</t>
  </si>
  <si>
    <t>10.68.134.208</t>
  </si>
  <si>
    <t>10.68.134.91</t>
  </si>
  <si>
    <t>10.68.134.151</t>
  </si>
  <si>
    <t>10.68.134.93</t>
  </si>
  <si>
    <t>10.68.134.95</t>
  </si>
  <si>
    <t>DT FEM - Kitting (Wire Harness Kitting)</t>
  </si>
  <si>
    <t>10.68.134.31</t>
  </si>
  <si>
    <t>Paths</t>
  </si>
  <si>
    <t>WS AGS Upper - Seal</t>
  </si>
  <si>
    <t>WS AGS Upper - Test</t>
  </si>
  <si>
    <t>Host</t>
  </si>
  <si>
    <t>10.68.134.56</t>
  </si>
  <si>
    <t>Valid</t>
  </si>
  <si>
    <t>10.68.134.96</t>
  </si>
  <si>
    <t>10.68.134.97</t>
  </si>
  <si>
    <t>Path List</t>
  </si>
  <si>
    <t>NoPassEver</t>
  </si>
  <si>
    <t>10.68.134.174</t>
  </si>
  <si>
    <t>IncludeInTeamLead</t>
  </si>
  <si>
    <t>T1XX JIT - AAD</t>
  </si>
  <si>
    <t>T1XX JIT - BT1XX</t>
  </si>
  <si>
    <t>T1XX JIT - SUV</t>
  </si>
  <si>
    <t>T1XX JIT</t>
  </si>
  <si>
    <t>DT Displays</t>
  </si>
  <si>
    <t>WS Displays</t>
  </si>
  <si>
    <t>10.68.89.79</t>
  </si>
  <si>
    <t>10.68.89.144</t>
  </si>
  <si>
    <t>10.68.134.209</t>
  </si>
  <si>
    <t>10.68.89.77</t>
  </si>
  <si>
    <t>DT Display - FEM Buffer Root</t>
  </si>
  <si>
    <t>WS Display - WS Buffer Root</t>
  </si>
  <si>
    <t>WS Display - Truck Driver Scans</t>
  </si>
  <si>
    <t>WS Display - WS Buffer (Pole)</t>
  </si>
  <si>
    <t>WS Display - Shipping Racks</t>
  </si>
  <si>
    <t>WS Display - AGS Seal Lookahead</t>
  </si>
  <si>
    <t>WS Display - WS Camera</t>
  </si>
  <si>
    <t>WS Display - ECM Lookahead</t>
  </si>
  <si>
    <t>IT Display - Display 1</t>
  </si>
  <si>
    <t>NoServer</t>
  </si>
  <si>
    <t>IT Displays</t>
  </si>
  <si>
    <t>IT Display - Display 2</t>
  </si>
  <si>
    <t>10.68.134.168</t>
  </si>
  <si>
    <t>10.68.134.169</t>
  </si>
  <si>
    <t>10.68.134.43</t>
  </si>
  <si>
    <t>10.68.134.51</t>
  </si>
  <si>
    <t>10.68.134.52</t>
  </si>
  <si>
    <t>ViewOnlyOnServer</t>
  </si>
  <si>
    <t>IT Display - PRTG</t>
  </si>
  <si>
    <t>10.68.134.40</t>
  </si>
  <si>
    <t>10.68.134.173</t>
  </si>
  <si>
    <t>10.68.134.132</t>
  </si>
  <si>
    <t>Service</t>
  </si>
  <si>
    <t>10.68.134.45</t>
  </si>
  <si>
    <t>Service - UF AGS</t>
  </si>
  <si>
    <t>Service - T1XX Chevy Assembly</t>
  </si>
  <si>
    <t>Service - T1XX Chevy Seal</t>
  </si>
  <si>
    <t>Service - T1XX Chevy Test</t>
  </si>
  <si>
    <t>Service - T1XX GMC Assembly</t>
  </si>
  <si>
    <t>Service - T1XX GMC Seal</t>
  </si>
  <si>
    <t>Service - T1XX GMC Test</t>
  </si>
  <si>
    <t/>
  </si>
  <si>
    <t>Press 5 Tablet</t>
  </si>
  <si>
    <t>10.68.89.114</t>
  </si>
  <si>
    <t>Molding</t>
  </si>
  <si>
    <t>Press 1 Tablet</t>
  </si>
  <si>
    <t>172.18.75.66</t>
  </si>
  <si>
    <t>10.68.89.5</t>
  </si>
  <si>
    <t>10.68.134.8</t>
  </si>
  <si>
    <t>DHCP</t>
  </si>
  <si>
    <t>10.68.134.67</t>
  </si>
  <si>
    <t>10.68.134.207</t>
  </si>
  <si>
    <t>10.68.134.157</t>
  </si>
  <si>
    <t>10.68.134.170</t>
  </si>
  <si>
    <t>DT Display - FEM Buffer (St. 6 Camera)</t>
  </si>
  <si>
    <t>10.68.89.4</t>
  </si>
  <si>
    <t>10.68.134.74</t>
  </si>
  <si>
    <t>172.18.74.38</t>
  </si>
  <si>
    <t>172.18.74.37</t>
  </si>
  <si>
    <t>172.18.74.188</t>
  </si>
  <si>
    <t>172.18.74.182</t>
  </si>
  <si>
    <t>10.68.89.6</t>
  </si>
  <si>
    <t>10.68.89.25</t>
  </si>
  <si>
    <t>Press 6 Tablet</t>
  </si>
  <si>
    <t>Press 7 Tablet</t>
  </si>
  <si>
    <t>WS ECM</t>
  </si>
  <si>
    <t>Assigned Location</t>
  </si>
  <si>
    <t>IPv4 Address</t>
  </si>
  <si>
    <t>OS Version</t>
  </si>
  <si>
    <t>Laptop</t>
  </si>
  <si>
    <t>&lt;Disconnected&gt;</t>
  </si>
  <si>
    <t>AIM-AODAY-L</t>
  </si>
  <si>
    <t>AIM-AROMERO2-L</t>
  </si>
  <si>
    <t>AIM-ASMITH-L</t>
  </si>
  <si>
    <t>AIM-ASOHANE-L</t>
  </si>
  <si>
    <t>AIM-AUTOMATION</t>
  </si>
  <si>
    <t>AIM-AUTOMATION3</t>
  </si>
  <si>
    <t>AIM-AUTOMATION4</t>
  </si>
  <si>
    <t>AIM-AUTOMATION6</t>
  </si>
  <si>
    <t>AIM-AUTOMATION8</t>
  </si>
  <si>
    <t>AIM-BBECKNER-L</t>
  </si>
  <si>
    <t>AIM-BWHITE-L</t>
  </si>
  <si>
    <t>AIM-CAP3-L</t>
  </si>
  <si>
    <t>AIM-CHERNANDEZ-</t>
  </si>
  <si>
    <t>AIM-CSEALS-L</t>
  </si>
  <si>
    <t>AIM-CVILL-L</t>
  </si>
  <si>
    <t>AIM-CWILLIAMS-L</t>
  </si>
  <si>
    <t>AIM-DBROWN-L</t>
  </si>
  <si>
    <t>AIM-DPERNA3-L</t>
  </si>
  <si>
    <t>AIM-GRLCART-L</t>
  </si>
  <si>
    <t>AIM-HANDS-L</t>
  </si>
  <si>
    <t>AIM-HEXAGON-L</t>
  </si>
  <si>
    <t>AIM-ITSPARE46-L</t>
  </si>
  <si>
    <t>AIM-ITSPARE51-L</t>
  </si>
  <si>
    <t>AIM-ITSPARE58-L</t>
  </si>
  <si>
    <t>AIM-ITSPARE59-L</t>
  </si>
  <si>
    <t>AIM-ITSPARE65-L</t>
  </si>
  <si>
    <t>AIM-ITSPARE69-L</t>
  </si>
  <si>
    <t>AIM-ITSPARE73-L</t>
  </si>
  <si>
    <t>AIM-ITSPARE75-L</t>
  </si>
  <si>
    <t>AIM-ITSPARE76-L</t>
  </si>
  <si>
    <t>AIM-ITSPARE79-L</t>
  </si>
  <si>
    <t>AIM-ITSPARE80-L</t>
  </si>
  <si>
    <t>AIM-JCUMMINGS-L</t>
  </si>
  <si>
    <t>AIM-JDANIEL-L</t>
  </si>
  <si>
    <t>AIM-JDANIEL2-L</t>
  </si>
  <si>
    <t>AIM-JPARKER2-L</t>
  </si>
  <si>
    <t>AIM-JVOLT-L</t>
  </si>
  <si>
    <t>AIM-JWILLIAMS-L</t>
  </si>
  <si>
    <t>AIM-KBOCZKOWSKI</t>
  </si>
  <si>
    <t>AIM-KBONDY-L</t>
  </si>
  <si>
    <t>AIM-KKAMENEC2-L</t>
  </si>
  <si>
    <t>AIM-KNHAM2-L</t>
  </si>
  <si>
    <t>AIM-KRUEMLER-L</t>
  </si>
  <si>
    <t>AIM-LLAPPE-L</t>
  </si>
  <si>
    <t>AIM-LSEALS-L</t>
  </si>
  <si>
    <t>AIM-LSPICER-L</t>
  </si>
  <si>
    <t>AIM-LYNNWOOD-L</t>
  </si>
  <si>
    <t>AIM-MFOURNIER-L</t>
  </si>
  <si>
    <t>AIM-MFOURNIER2</t>
  </si>
  <si>
    <t>AIM-MHANSON2-L</t>
  </si>
  <si>
    <t>AIM-MNORMAN-L</t>
  </si>
  <si>
    <t>AIM-MPILIBOS2</t>
  </si>
  <si>
    <t>AIM-MRODRIG-L</t>
  </si>
  <si>
    <t>AIM-PC12-L</t>
  </si>
  <si>
    <t>AIM-PC16-L</t>
  </si>
  <si>
    <t>AIM-PC34-L</t>
  </si>
  <si>
    <t>AIM-PC4-L</t>
  </si>
  <si>
    <t>AIM-PC42-L</t>
  </si>
  <si>
    <t>AIM-PC5-L</t>
  </si>
  <si>
    <t>AIM-PC6-L</t>
  </si>
  <si>
    <t>AIM-PC66-L</t>
  </si>
  <si>
    <t>AIM-QUALGAGE-L</t>
  </si>
  <si>
    <t>AIM-RKINAIA2-L</t>
  </si>
  <si>
    <t>AIM-RMULARSKI2-</t>
  </si>
  <si>
    <t>AIM-RMYERS2-L</t>
  </si>
  <si>
    <t>AIM-RSTROME-L</t>
  </si>
  <si>
    <t>AIM-RSTROME2-L</t>
  </si>
  <si>
    <t>AIM-RWOLVER-L</t>
  </si>
  <si>
    <t>AIM-SCOX-L</t>
  </si>
  <si>
    <t>AIM-SHANNON-L</t>
  </si>
  <si>
    <t>AIM-SHARMON-L</t>
  </si>
  <si>
    <t>AIM-SKHAN-L</t>
  </si>
  <si>
    <t>AIM-SMCINTYRE-L</t>
  </si>
  <si>
    <t>AIM-SPAREIT-L</t>
  </si>
  <si>
    <t>AIM-SRASLJANIN3</t>
  </si>
  <si>
    <t>AIM-SSTALLER-L</t>
  </si>
  <si>
    <t>AIM-SURVEY01</t>
  </si>
  <si>
    <t>AIM-SWRIGHT2-L</t>
  </si>
  <si>
    <t>AIM-TCURTIS-L</t>
  </si>
  <si>
    <t>AIM-TEMP23-L</t>
  </si>
  <si>
    <t>AIM-TEMP25-L</t>
  </si>
  <si>
    <t>AIM-TEMP3-L</t>
  </si>
  <si>
    <t>AIM-TROSE-L</t>
  </si>
  <si>
    <t>AIM-VOWENS-L</t>
  </si>
  <si>
    <t>AIM-WMANNING-L</t>
  </si>
  <si>
    <t>AIM-WMARMON-L</t>
  </si>
  <si>
    <t>Desktop</t>
  </si>
  <si>
    <t>AIM-ITBKUP03-D</t>
  </si>
  <si>
    <t>AIM-ITBKUP04-D</t>
  </si>
  <si>
    <t>Tablet</t>
  </si>
  <si>
    <t>AIM-LEAN5-T</t>
  </si>
  <si>
    <t>AIM-WSSWAPTEST</t>
  </si>
  <si>
    <t>AIM-AUTO2-L</t>
  </si>
  <si>
    <t>Win 10 22H2</t>
  </si>
  <si>
    <t>AIM-AUTOMATION9</t>
  </si>
  <si>
    <t>Win 10 LTSB</t>
  </si>
  <si>
    <t>AIM-BHEAPHY1-L</t>
  </si>
  <si>
    <t>AIM-BRANHATT-L</t>
  </si>
  <si>
    <t>AIM-CLOR-L</t>
  </si>
  <si>
    <t>AIM-CONTROLS1</t>
  </si>
  <si>
    <t>Win 11 22H2</t>
  </si>
  <si>
    <t>AIM-DPLANT-L</t>
  </si>
  <si>
    <t>AIM-GHIFKO-L</t>
  </si>
  <si>
    <t>AIM-GPOMEROY-L</t>
  </si>
  <si>
    <t>AIM-HILL-L</t>
  </si>
  <si>
    <t>AIM-INTERN-L</t>
  </si>
  <si>
    <t>AIM-ITBKUP01-D</t>
  </si>
  <si>
    <t>AIM-ITSPARE81-L</t>
  </si>
  <si>
    <t>AIM-JDELANEY-L</t>
  </si>
  <si>
    <t>AIM-JEFFMCDO-L</t>
  </si>
  <si>
    <t>AIM-JKONRAD-L</t>
  </si>
  <si>
    <t>AIM-JORILLE-L</t>
  </si>
  <si>
    <t>AIM-JPALA-L</t>
  </si>
  <si>
    <t>AIM-LDAVIS-L</t>
  </si>
  <si>
    <t>AIM-MDIALLO-L</t>
  </si>
  <si>
    <t>AIM-MPILIBOS-L</t>
  </si>
  <si>
    <t>AIM-PC10-L</t>
  </si>
  <si>
    <t>AIM-PC11-L</t>
  </si>
  <si>
    <t>AIM-PC13-L</t>
  </si>
  <si>
    <t>AIM-PC15-L</t>
  </si>
  <si>
    <t>WinSer 2019 / LTSC</t>
  </si>
  <si>
    <t>AIM-PC17-L</t>
  </si>
  <si>
    <t>AIM-PC18-L</t>
  </si>
  <si>
    <t>AIM-PC2-L</t>
  </si>
  <si>
    <t>AIM-PC20-L</t>
  </si>
  <si>
    <t>AIM-PC22-L</t>
  </si>
  <si>
    <t>AIM-PC25-L</t>
  </si>
  <si>
    <t>AIM-PC26-L</t>
  </si>
  <si>
    <t>AIM-PC27-L</t>
  </si>
  <si>
    <t>AIM-PC28-L</t>
  </si>
  <si>
    <t>AIM-PC3-L</t>
  </si>
  <si>
    <t>AIM-PC30-L</t>
  </si>
  <si>
    <t>AIM-PC31-L</t>
  </si>
  <si>
    <t>AIM-PC33-L</t>
  </si>
  <si>
    <t>AIM-PC35-L</t>
  </si>
  <si>
    <t>Win 11 24H2</t>
  </si>
  <si>
    <t>AIM-PC36-L</t>
  </si>
  <si>
    <t>AIM-PC37-L</t>
  </si>
  <si>
    <t>AIM-PC38-L</t>
  </si>
  <si>
    <t>AIM-PC39-L</t>
  </si>
  <si>
    <t>AIM-PC40-L</t>
  </si>
  <si>
    <t>AIM-PC44-L</t>
  </si>
  <si>
    <t>AIM-PC47-L</t>
  </si>
  <si>
    <t>AIM-PC48-L</t>
  </si>
  <si>
    <t>AIM-PC51-L</t>
  </si>
  <si>
    <t>AIM-PC52-L</t>
  </si>
  <si>
    <t>AIM-PC54-L</t>
  </si>
  <si>
    <t>AIM-PC55-T</t>
  </si>
  <si>
    <t>AIM-PC56-L</t>
  </si>
  <si>
    <t>AIM-PC57-L</t>
  </si>
  <si>
    <t>AIM-PC58-L</t>
  </si>
  <si>
    <t>AIM-PC59-L</t>
  </si>
  <si>
    <t>AIM-PC60-L</t>
  </si>
  <si>
    <t>AIM-PC61-L</t>
  </si>
  <si>
    <t>AIM-PC62-L</t>
  </si>
  <si>
    <t>AIM-PC63-L</t>
  </si>
  <si>
    <t>AIM-PC65-L</t>
  </si>
  <si>
    <t>AIM-PC68-L</t>
  </si>
  <si>
    <t>AIM-PC7-L</t>
  </si>
  <si>
    <t>AIM-PC70-L</t>
  </si>
  <si>
    <t>AIM-PC71-L</t>
  </si>
  <si>
    <t>AIM-PC72-L</t>
  </si>
  <si>
    <t>AIM-PC73-L</t>
  </si>
  <si>
    <t>AIM-PC74-L</t>
  </si>
  <si>
    <t>AIM-PC76-L</t>
  </si>
  <si>
    <t>AIM-PC77-L</t>
  </si>
  <si>
    <t>AIM-PC78-L</t>
  </si>
  <si>
    <t>AIM-PC8-L</t>
  </si>
  <si>
    <t>AIM-QUALGAGE2-L</t>
  </si>
  <si>
    <t>AIM-QUALITY1-L</t>
  </si>
  <si>
    <t>AIM-RSCOTT-L</t>
  </si>
  <si>
    <t>AIM-RWHEATER-L</t>
  </si>
  <si>
    <t>AIM-SDIFILIPPO</t>
  </si>
  <si>
    <t>AIM-TKOHLOFF-L</t>
  </si>
  <si>
    <t>AIM-TWICART-L</t>
  </si>
  <si>
    <t>AIM-BLCKHWK6-T</t>
  </si>
  <si>
    <t>AIM-DELLBEAST-D</t>
  </si>
  <si>
    <t>AIM-DISPLAY1</t>
  </si>
  <si>
    <t>AIM-DISPLAY3</t>
  </si>
  <si>
    <t>AIM-DTAGSLOW2</t>
  </si>
  <si>
    <t>AIM-DTAGSUPASY1</t>
  </si>
  <si>
    <t>AIM-DTFEM6</t>
  </si>
  <si>
    <t>AIM-DTSPARE25-D</t>
  </si>
  <si>
    <t>AIM-LEAN1-T</t>
  </si>
  <si>
    <t>AIM-LEAN2-T</t>
  </si>
  <si>
    <t>AIM-LEAN3-T</t>
  </si>
  <si>
    <t>AIM-LEAN4-T</t>
  </si>
  <si>
    <t>AIM-MGRTAB1-T</t>
  </si>
  <si>
    <t>AIM-MOLDTECH-D</t>
  </si>
  <si>
    <t>AIM-MX3-D</t>
  </si>
  <si>
    <t>AIM-OFFICEGRL</t>
  </si>
  <si>
    <t>AIM-PC80-T</t>
  </si>
  <si>
    <t>AIM-PICKER3</t>
  </si>
  <si>
    <t>AIM-PICKER4</t>
  </si>
  <si>
    <t>AIM-PRESS3-T</t>
  </si>
  <si>
    <t>AIM-PRESSBKUP</t>
  </si>
  <si>
    <t>AIM-QLIFE-D</t>
  </si>
  <si>
    <t>AIM-QTECH2-D</t>
  </si>
  <si>
    <t>AIM-QTECH3-D</t>
  </si>
  <si>
    <t>AIM-RECEIVING-D</t>
  </si>
  <si>
    <t>AIM-SERVICE-T</t>
  </si>
  <si>
    <t>AIM-SHIP6-T</t>
  </si>
  <si>
    <t>AIM-SHIPPING2-D</t>
  </si>
  <si>
    <t>AIM-SHIPPING3-D</t>
  </si>
  <si>
    <t>AIM-SPARE-T</t>
  </si>
  <si>
    <t>AIM-SURFACE10-T</t>
  </si>
  <si>
    <t>AIM-SURFACE11-T</t>
  </si>
  <si>
    <t>AIM-SURFACE3-T</t>
  </si>
  <si>
    <t>AIM-SURFACE5-T</t>
  </si>
  <si>
    <t>AIM-SURFACE7-T</t>
  </si>
  <si>
    <t>AIM-SURFACE8-T</t>
  </si>
  <si>
    <t>AIM-SURFACE9-T</t>
  </si>
  <si>
    <t>AIM-TEAMLEAD-DS</t>
  </si>
  <si>
    <t>AIM-TEAMLEAD5</t>
  </si>
  <si>
    <t>AIM-TR1-D</t>
  </si>
  <si>
    <t>AIM-WSCAMERA</t>
  </si>
  <si>
    <t>AIM-WSFEM1</t>
  </si>
  <si>
    <t>AIM-WSFEM13</t>
  </si>
  <si>
    <t>AIM-WSFEM2</t>
  </si>
  <si>
    <t>AIM-WSFEM47</t>
  </si>
  <si>
    <t>AIM-WSFEM8</t>
  </si>
  <si>
    <t>AIM-AGSTEST1-L</t>
  </si>
  <si>
    <t>AIM-AGSTEST2-L</t>
  </si>
  <si>
    <t>AIM-AUTODELL-L</t>
  </si>
  <si>
    <t>AIM-AUTOMAT1</t>
  </si>
  <si>
    <t>AIM-BKERANEN-L</t>
  </si>
  <si>
    <t>AIM-DTAGSUPASY2</t>
  </si>
  <si>
    <t>AIM-DTAGSUPSEL2</t>
  </si>
  <si>
    <t>AIM-DTSPARE30-D</t>
  </si>
  <si>
    <t>AIM-MFOUR-L</t>
  </si>
  <si>
    <t>AIM-PC23-L</t>
  </si>
  <si>
    <t>AIM-QUALITY2-L</t>
  </si>
  <si>
    <t>AIM-TLGRILLE-D</t>
  </si>
  <si>
    <t>AIM-WSFEM29</t>
  </si>
  <si>
    <t>AIM-WSFEM46</t>
  </si>
  <si>
    <t>PLANT-CHECK1</t>
  </si>
  <si>
    <t>PLANT-CHECK2</t>
  </si>
  <si>
    <t>DT FEM - Display - Wall</t>
  </si>
  <si>
    <t>T1XX - DT AGS Lower - Seal/Test 1</t>
  </si>
  <si>
    <t>10.68.134.130</t>
  </si>
  <si>
    <t>AIM-DTAGSLOW1</t>
  </si>
  <si>
    <t>T1XX - DT AGS Lower - Seal/Test 2</t>
  </si>
  <si>
    <t>AIM-DTAGSLWSL2</t>
  </si>
  <si>
    <t>DT FEM - Production - St03</t>
  </si>
  <si>
    <t>AIM-DTFEM3</t>
  </si>
  <si>
    <t>DT FEM - Production - St04</t>
  </si>
  <si>
    <t>AIM-DTFEM4</t>
  </si>
  <si>
    <t>DT FEM - Production - St05</t>
  </si>
  <si>
    <t>AIM-DTFEM5</t>
  </si>
  <si>
    <t>DT FEM - Shipping Area Desk</t>
  </si>
  <si>
    <t>AIM-DTFEMMAIN</t>
  </si>
  <si>
    <t>T1XX - DT AGS Lower - Seal/Test 3</t>
  </si>
  <si>
    <t>10.68.134.165</t>
  </si>
  <si>
    <t>AIM-DTLWAGSSEL3</t>
  </si>
  <si>
    <t>DT FEM - Production - St10</t>
  </si>
  <si>
    <t>AIM-FEM12</t>
  </si>
  <si>
    <t>Office - FEM Crash Cart</t>
  </si>
  <si>
    <t>AIM-FEMCART-L</t>
  </si>
  <si>
    <t>Keith Project</t>
  </si>
  <si>
    <t>AIM-ITSPARE-L</t>
  </si>
  <si>
    <t>Office - Lobby</t>
  </si>
  <si>
    <t>AIM-LOBBY-T</t>
  </si>
  <si>
    <t>HR Office - Badges</t>
  </si>
  <si>
    <t>AIM-PC1-L</t>
  </si>
  <si>
    <t>Materials - Planner</t>
  </si>
  <si>
    <t>AIM-PC79-L</t>
  </si>
  <si>
    <t>HR Office - Payroll</t>
  </si>
  <si>
    <t>AIM-PC9-L</t>
  </si>
  <si>
    <t>Office - Wesley Marmon</t>
  </si>
  <si>
    <t>AIM-TEST-L</t>
  </si>
  <si>
    <t>WS - Carousel - St1</t>
  </si>
  <si>
    <t>WS - Carousel - St9</t>
  </si>
  <si>
    <t>AIM-WSFEM19</t>
  </si>
  <si>
    <t>WS - Carousel - St8</t>
  </si>
  <si>
    <t>AIM-WSFEM20</t>
  </si>
  <si>
    <t>WS - Carousel - St7</t>
  </si>
  <si>
    <t>AIM-WSFEM21</t>
  </si>
  <si>
    <t>WS - Carousel - St6</t>
  </si>
  <si>
    <t>AIM-WSFEM22</t>
  </si>
  <si>
    <t>WS - Carousel - St5</t>
  </si>
  <si>
    <t>AIM-WSFEM23</t>
  </si>
  <si>
    <t>WS - Carousel - St4</t>
  </si>
  <si>
    <t>AIM-WSFEM24</t>
  </si>
  <si>
    <t>WS - Carousel - St3</t>
  </si>
  <si>
    <t>AIM-WSFEM25</t>
  </si>
  <si>
    <t>WS - Carousel - St2</t>
  </si>
  <si>
    <t>AIM-WSFEM26</t>
  </si>
  <si>
    <t>WS - Shipping</t>
  </si>
  <si>
    <t>AIM-WSFEM28</t>
  </si>
  <si>
    <t>WS - Display - Sequence</t>
  </si>
  <si>
    <t>10.68.89.155</t>
  </si>
  <si>
    <t>AIM-WSFEM32</t>
  </si>
  <si>
    <t>AIM-WSFEM4</t>
  </si>
  <si>
    <t>WS - ECM - Display</t>
  </si>
  <si>
    <t>AIM-WSFEM6</t>
  </si>
  <si>
    <t>Shipping - Tablet</t>
  </si>
  <si>
    <t>AIM-BLCKHWK7-T</t>
  </si>
  <si>
    <t>Molding - Desk</t>
  </si>
  <si>
    <t>AIM-MOLDMAINT-T</t>
  </si>
  <si>
    <t>Molding - Press 3</t>
  </si>
  <si>
    <t>AIM-PICKER6</t>
  </si>
  <si>
    <t>Molding - Press 4</t>
  </si>
  <si>
    <t>AIM-PRESS0-T</t>
  </si>
  <si>
    <t>Molding - Press 2</t>
  </si>
  <si>
    <t>AIM-PRESS2-T</t>
  </si>
  <si>
    <t>Molding - Press 5</t>
  </si>
  <si>
    <t>AIM-PRESS5-T</t>
  </si>
  <si>
    <t>Molding - Press 1</t>
  </si>
  <si>
    <t>AIM-SURFACE1-T</t>
  </si>
  <si>
    <t>Materials - Tablet</t>
  </si>
  <si>
    <t>AIM-ZEBRAMAT1-T</t>
  </si>
  <si>
    <t>Server Room</t>
  </si>
  <si>
    <t>AIM-BOLHOFFLH-D</t>
  </si>
  <si>
    <t>AIM-BOLHOFFRH-D</t>
  </si>
  <si>
    <t>T1XX - BT1XX Lower - Assembly</t>
  </si>
  <si>
    <t>AIM-BT1LWRASSY</t>
  </si>
  <si>
    <t>T1XX - BT1XX Lower - Test</t>
  </si>
  <si>
    <t>AIM-BT1LWRTEST</t>
  </si>
  <si>
    <t>T1XX - BT1XX Upper - Limiter</t>
  </si>
  <si>
    <t>AIM-BT1UPLMTR</t>
  </si>
  <si>
    <t>T1XX - BT1XX Upper - Assembly</t>
  </si>
  <si>
    <t>AIM-BT1UPRASSY</t>
  </si>
  <si>
    <t>T1XX - BT1XX Upper - Test 1</t>
  </si>
  <si>
    <t>AIM-BT1UPRSLTST</t>
  </si>
  <si>
    <t>T1XX - BT1XX Upper - Test 2</t>
  </si>
  <si>
    <t>AIM-BT1USLTST2</t>
  </si>
  <si>
    <t>T1XX - BT1XX - Display</t>
  </si>
  <si>
    <t>T1XX - SUV - Display</t>
  </si>
  <si>
    <t>AIM-DISPLAY12</t>
  </si>
  <si>
    <t>T1XX - AAD - Display</t>
  </si>
  <si>
    <t>AIM-DISPLAY13</t>
  </si>
  <si>
    <t>DT FEM - Display</t>
  </si>
  <si>
    <t>AIM-DISPLAY16</t>
  </si>
  <si>
    <t>WS - Display</t>
  </si>
  <si>
    <t>AIM-DISPLAY4</t>
  </si>
  <si>
    <t>AIM-DISPLAY5</t>
  </si>
  <si>
    <t>Materials - Display</t>
  </si>
  <si>
    <t>AIM-DISPLAY6</t>
  </si>
  <si>
    <t>Dock 74 - Display</t>
  </si>
  <si>
    <t>AIM-DISPLAY7</t>
  </si>
  <si>
    <t>AIM-DISPLAY8</t>
  </si>
  <si>
    <t>T1XX - T1 Lower - Assembly 2</t>
  </si>
  <si>
    <t>AIM-DISPLAY9</t>
  </si>
  <si>
    <t>WS - Maintenance Desk</t>
  </si>
  <si>
    <t>AIM-DSMAINT-D</t>
  </si>
  <si>
    <t>WS - Carousel - Camera Tester</t>
  </si>
  <si>
    <t>AIM-DSTESTER-D</t>
  </si>
  <si>
    <t>T1XX - AAD - Test 70</t>
  </si>
  <si>
    <t>AIM-DTAAD1</t>
  </si>
  <si>
    <t>T1XX - AAD - Torque 50</t>
  </si>
  <si>
    <t>AIM-DTAAD2</t>
  </si>
  <si>
    <t>T1XX - AAD - Assembly 60</t>
  </si>
  <si>
    <t>AIM-DTAAD3</t>
  </si>
  <si>
    <t>T1XX - DT AGS Upper - Test</t>
  </si>
  <si>
    <t>AIM-DTAADPACK</t>
  </si>
  <si>
    <t>AIM-DTAGSLOWDSP</t>
  </si>
  <si>
    <t>Service - DT AGS Upper - Assembly</t>
  </si>
  <si>
    <t>AIM-DTAGSUPASY3</t>
  </si>
  <si>
    <t>T1XX - DT AGS Upper - Seal 2</t>
  </si>
  <si>
    <t>AIM-DTAGSUPRSE2</t>
  </si>
  <si>
    <t>Service - DT AGS Upper - Seal</t>
  </si>
  <si>
    <t>AIM-DTAGSUPSEL3</t>
  </si>
  <si>
    <t>Service - DT AGS Upper - Test</t>
  </si>
  <si>
    <t>AIM-DTAGSUPTST1</t>
  </si>
  <si>
    <t>AIM-DTECMDISP</t>
  </si>
  <si>
    <t>DT FEM - Production - St00</t>
  </si>
  <si>
    <t>AIM-DTFEM0</t>
  </si>
  <si>
    <t>DT FEM - Production - St01</t>
  </si>
  <si>
    <t>AIM-DTFEM1</t>
  </si>
  <si>
    <t>DT FEM - Production - St09</t>
  </si>
  <si>
    <t>AIM-DTFEM11</t>
  </si>
  <si>
    <t>DT FEM - Production - St02</t>
  </si>
  <si>
    <t>AIM-DTFEM2</t>
  </si>
  <si>
    <t>DT FEM - Production - St06</t>
  </si>
  <si>
    <t>AIM-DTFEM7</t>
  </si>
  <si>
    <t>DT FEM - Production - St07</t>
  </si>
  <si>
    <t>AIM-DTFEM8</t>
  </si>
  <si>
    <t>DT FEM - Production - St08</t>
  </si>
  <si>
    <t>AIM-DTFEM9</t>
  </si>
  <si>
    <t>AIM-DTFEMDISP</t>
  </si>
  <si>
    <t>DT FEM - Unknown</t>
  </si>
  <si>
    <t>AIM-DTFEMMIR14</t>
  </si>
  <si>
    <t>DT FEM - Production - Kitting</t>
  </si>
  <si>
    <t>AIM-DTKITTY</t>
  </si>
  <si>
    <t>Maintenance Cage - Desk</t>
  </si>
  <si>
    <t>AIM-DTMXGRL-D</t>
  </si>
  <si>
    <t>AIM-DTSHIPSEQ2</t>
  </si>
  <si>
    <t>Office - Display</t>
  </si>
  <si>
    <t>AIM-DTSPARE20-D</t>
  </si>
  <si>
    <t>T1XX - DT AGS Upper - Assembly 2</t>
  </si>
  <si>
    <t>AIM-DTUPAGSASY2</t>
  </si>
  <si>
    <t>T1XX - DT AGS Upper - Assembly 3</t>
  </si>
  <si>
    <t>AIM-DTUPAGSASY3</t>
  </si>
  <si>
    <t>AIM-ENGOMEN-D</t>
  </si>
  <si>
    <t>DT FEM - Production - E-Test</t>
  </si>
  <si>
    <t>AIM-ETESTDISP</t>
  </si>
  <si>
    <t>AIM-FEMPOLEDISP</t>
  </si>
  <si>
    <t>AIM-ITDISP1</t>
  </si>
  <si>
    <t>AIM-ITDISP2</t>
  </si>
  <si>
    <t>Office - Keith</t>
  </si>
  <si>
    <t>AIM-ITSPARE2-D</t>
  </si>
  <si>
    <t>Materials - Office</t>
  </si>
  <si>
    <t>AIM-MATCLERK-D</t>
  </si>
  <si>
    <t>Molding - Display</t>
  </si>
  <si>
    <t>AIM-MOLDDISP-D</t>
  </si>
  <si>
    <t>WS - Carousel - TL Desk</t>
  </si>
  <si>
    <t>AIM-MOLDMAINT-D</t>
  </si>
  <si>
    <t>AIM-MOLDTEAM-D</t>
  </si>
  <si>
    <t>AIM-OFFICEFEM2</t>
  </si>
  <si>
    <t>AIM-PREMGRLDSP2</t>
  </si>
  <si>
    <t>AIM-PRTGDISP</t>
  </si>
  <si>
    <t>AIM-QTECH4-D</t>
  </si>
  <si>
    <t>WS - Carousel - QT Desk</t>
  </si>
  <si>
    <t>AIM-QUALITY5-D</t>
  </si>
  <si>
    <t>Service - Desk</t>
  </si>
  <si>
    <t>AIM-SERVICE2-D</t>
  </si>
  <si>
    <t>DT FEM - Repair</t>
  </si>
  <si>
    <t>AIM-SKYNET1</t>
  </si>
  <si>
    <t>Service - T1XX Chevy - Assembly</t>
  </si>
  <si>
    <t>AIM-SRVT1CHVASS</t>
  </si>
  <si>
    <t>Service - T1XX Chevy - Seal</t>
  </si>
  <si>
    <t>AIM-SRVT1CHVSEA</t>
  </si>
  <si>
    <t>Service - T1XX Chevy - Test</t>
  </si>
  <si>
    <t>AIM-SRVT1CHVTES</t>
  </si>
  <si>
    <t>Service - T1XX GMC - Assembly</t>
  </si>
  <si>
    <t>AIM-SRVT1GMCASS</t>
  </si>
  <si>
    <t>Service - T1XX GMC - Seal</t>
  </si>
  <si>
    <t>AIM-SRVT1GMCSEA</t>
  </si>
  <si>
    <t>Service - T1XX GMC - Test</t>
  </si>
  <si>
    <t>AIM-SRVT1GMCTES</t>
  </si>
  <si>
    <t>T1XX - Chevy - Test</t>
  </si>
  <si>
    <t>AIM-T1DCHVTEST</t>
  </si>
  <si>
    <t>T1XX - T1 Lower - Pack 1</t>
  </si>
  <si>
    <t>AIM-T1DGMCPACK</t>
  </si>
  <si>
    <t>T1XX - Chevy - Assembly 1</t>
  </si>
  <si>
    <t>AIM-T1LDCHVASY1</t>
  </si>
  <si>
    <t>T1XX - Chevy - Assembly 2</t>
  </si>
  <si>
    <t>AIM-T1LDCHVASY2</t>
  </si>
  <si>
    <t>T1XX - Chevy - Seal 1</t>
  </si>
  <si>
    <t>AIM-T1LDCHVSEA1</t>
  </si>
  <si>
    <t>T1XX - Chevy - Seal 2</t>
  </si>
  <si>
    <t>AIM-T1LDCHVSEA2</t>
  </si>
  <si>
    <t>T1XX - GMC - Assembly 1</t>
  </si>
  <si>
    <t>AIM-T1LDGMCASY1</t>
  </si>
  <si>
    <t>T1XX - GMC - Assembly 2</t>
  </si>
  <si>
    <t>AIM-T1LDGMCASY2</t>
  </si>
  <si>
    <t>T1XX - GMC - Seal</t>
  </si>
  <si>
    <t>AIM-T1LDGMCSEAL</t>
  </si>
  <si>
    <t>T1XX - GMC - Test</t>
  </si>
  <si>
    <t>AIM-T1LDGMCTEST</t>
  </si>
  <si>
    <t>T1XX - T1 Lower - Assembly 1</t>
  </si>
  <si>
    <t>AIM-T1LOWASSY1</t>
  </si>
  <si>
    <t>T1XX - T1 Lower - Assembly 3</t>
  </si>
  <si>
    <t>AIM-T1LWASYTST3</t>
  </si>
  <si>
    <t>T1XX - T1 Lower - Assembly 4</t>
  </si>
  <si>
    <t>AIM-T1LWASYTST4</t>
  </si>
  <si>
    <t>AIM-T1LWPACK1</t>
  </si>
  <si>
    <t>T1XX - T1 Lower - Pack 2</t>
  </si>
  <si>
    <t>AIM-T1LWPACK2</t>
  </si>
  <si>
    <t>T1XX - SUV - Assembly 1</t>
  </si>
  <si>
    <t>AIM-T1SUVASSY1</t>
  </si>
  <si>
    <t>T1XX - SUV - Assembly 2</t>
  </si>
  <si>
    <t>AIM-T1SUVASSY2</t>
  </si>
  <si>
    <t>T1XX - SUV - Assembly 3</t>
  </si>
  <si>
    <t>AIM-T1SUVASSY3</t>
  </si>
  <si>
    <t>T1XX - SUV - Seal 1</t>
  </si>
  <si>
    <t>AIM-T1SUVSEAL1</t>
  </si>
  <si>
    <t>T1XX - SUV - Seal 2</t>
  </si>
  <si>
    <t>AIM-T1SUVSEAL2</t>
  </si>
  <si>
    <t>T1XX - SUV - Test</t>
  </si>
  <si>
    <t>AIM-T1SUVTEST</t>
  </si>
  <si>
    <t>T1XX - SUV - Weld 1</t>
  </si>
  <si>
    <t>AIM-T1SUVWELD1</t>
  </si>
  <si>
    <t>T1XX - SUV - Weld 2</t>
  </si>
  <si>
    <t>AIM-T1SUVWELD2</t>
  </si>
  <si>
    <t>T1XX - AAD - Desk</t>
  </si>
  <si>
    <t>AIM-TLAAD-D</t>
  </si>
  <si>
    <t>DT FEM - TL Desk</t>
  </si>
  <si>
    <t>AIM-TLFEM-D</t>
  </si>
  <si>
    <t>WS - AGS - WS Side Seal</t>
  </si>
  <si>
    <t>AIM-TR2-D</t>
  </si>
  <si>
    <t>Training Room</t>
  </si>
  <si>
    <t>AIM-TRAINING1</t>
  </si>
  <si>
    <t>AIM-TRAINING2</t>
  </si>
  <si>
    <t>AIM-TRAINING3</t>
  </si>
  <si>
    <t>Office - Union Office</t>
  </si>
  <si>
    <t>AIM-UNION-D</t>
  </si>
  <si>
    <t>WS - AGS - Display</t>
  </si>
  <si>
    <t>AIM-WSAGSDISP-L</t>
  </si>
  <si>
    <t>WS - ECM</t>
  </si>
  <si>
    <t>AIM-WSFEM15</t>
  </si>
  <si>
    <t>AIM-WSFEM27</t>
  </si>
  <si>
    <t>WS - AGS - Build 1</t>
  </si>
  <si>
    <t>AIM-WSFEM30</t>
  </si>
  <si>
    <t>WS - Display - Laramie Lookahead</t>
  </si>
  <si>
    <t>AIM-WSFEM34</t>
  </si>
  <si>
    <t>WS - Display - Truck Drivers</t>
  </si>
  <si>
    <t>AIM-WSFEM35</t>
  </si>
  <si>
    <t>WS - Carousel - Packout</t>
  </si>
  <si>
    <t>AIM-WSFEM38</t>
  </si>
  <si>
    <t>WS - WS Carrier</t>
  </si>
  <si>
    <t>AIM-WSFEM42</t>
  </si>
  <si>
    <t>WS - AGS - Seal 2</t>
  </si>
  <si>
    <t>AIM-WSFEM43</t>
  </si>
  <si>
    <t>WS - AGS - Build 2</t>
  </si>
  <si>
    <t>AIM-WSFEM44</t>
  </si>
  <si>
    <t>WS - AGS - Test 2</t>
  </si>
  <si>
    <t>AIM-WSFEM45</t>
  </si>
  <si>
    <t>WS - Grill - ORT</t>
  </si>
  <si>
    <t>AIM-WSFEM48</t>
  </si>
  <si>
    <t>AIM-WSFEM5</t>
  </si>
  <si>
    <t>WS - AGS - Seal 1</t>
  </si>
  <si>
    <t>AIM-WSFEM7</t>
  </si>
  <si>
    <t>T1XX - SUV - Desk</t>
  </si>
  <si>
    <t>AIMTEAMLEADT1</t>
  </si>
  <si>
    <t>Inventory Link Table</t>
  </si>
  <si>
    <t>DT Display - ECM</t>
  </si>
  <si>
    <t>Press 2 Tablet</t>
  </si>
  <si>
    <t>Press 3 Tablet</t>
  </si>
  <si>
    <t>Press 4 Tablet</t>
  </si>
  <si>
    <t>AIM-DTECM2</t>
  </si>
  <si>
    <t>C:\Users\johntay4\source\repos\Git\Plant VNC\Server\</t>
  </si>
  <si>
    <t>C:\Users\johntay4\source\repos\Git\Plant VNC\ServerTL\</t>
  </si>
  <si>
    <t>C:\Users\johntay4\source\repos\Git\Plant VNC\ServerTest\</t>
  </si>
  <si>
    <t>C:\Users\johntay4\source\repos\Git\Plant VNC\User\</t>
  </si>
  <si>
    <t>WS - AGS - Side Seal</t>
  </si>
  <si>
    <t>10.68.89.</t>
  </si>
  <si>
    <t>AIM-WSFEM51</t>
  </si>
  <si>
    <t>10.68.89.170</t>
  </si>
  <si>
    <t>WS Carrier Cell</t>
  </si>
  <si>
    <t>10.68.89.200</t>
  </si>
  <si>
    <t>10.68.89.96</t>
  </si>
  <si>
    <t>10.68.89.161</t>
  </si>
  <si>
    <t>WS EOL</t>
  </si>
  <si>
    <t>aim-t1suvtest</t>
  </si>
  <si>
    <t>aim-t1suvseal2</t>
  </si>
  <si>
    <t>aim-t1suvseal1</t>
  </si>
  <si>
    <t>10.68.134.80</t>
  </si>
  <si>
    <t>WS Hood Latch</t>
  </si>
  <si>
    <t>WS Turn Table</t>
  </si>
  <si>
    <t>10.68.134.81</t>
  </si>
  <si>
    <t>10.68.134.55</t>
  </si>
  <si>
    <t>WS AGS Seal</t>
  </si>
  <si>
    <t>10.68.134.71</t>
  </si>
  <si>
    <t>T1XX-2 Lower</t>
  </si>
  <si>
    <t>DT Display - FEM Buffer (Wall)</t>
  </si>
  <si>
    <t>10.68.134.83</t>
  </si>
  <si>
    <t>10.68.134.186</t>
  </si>
  <si>
    <t>10.68.134.159</t>
  </si>
  <si>
    <t>DT Display = FEM Buffer (Dock)</t>
  </si>
  <si>
    <t>Team Lead Desk - SUV</t>
  </si>
  <si>
    <t>Production Desks</t>
  </si>
  <si>
    <t>Workstation</t>
  </si>
  <si>
    <t>t1suvasy1 (assy1)</t>
  </si>
  <si>
    <t>t1suvasy2 (assy2)</t>
  </si>
  <si>
    <t>t1suvasy3 (assy3)</t>
  </si>
  <si>
    <t>Team Lead Desk - AAD</t>
  </si>
  <si>
    <t>WS Carousel - Packout</t>
  </si>
  <si>
    <t>AIM-WSFEM53</t>
  </si>
  <si>
    <t>AIM-WSFEM54</t>
  </si>
  <si>
    <t>AIM-WSFEM52</t>
  </si>
  <si>
    <t>AIM-WSFEM55</t>
  </si>
  <si>
    <t>AIM-T1SPARE15-D</t>
  </si>
  <si>
    <t>AIM-WSFEM56</t>
  </si>
  <si>
    <t>10.68.134.143</t>
  </si>
  <si>
    <t>Team Lead Desk - DT FEM</t>
  </si>
  <si>
    <t>Quality Desk - DT FEM</t>
  </si>
  <si>
    <t>Quality Desk - T1</t>
  </si>
  <si>
    <t>Maintenance Desk - WS</t>
  </si>
  <si>
    <t>Maintenance Desk - Cage</t>
  </si>
  <si>
    <t>Maintenance Desk - DT FEM</t>
  </si>
  <si>
    <t>DT Display - Keith's Display</t>
  </si>
  <si>
    <t>Maintenance Desk - Molding</t>
  </si>
  <si>
    <t>Team Lead Desk - Molding</t>
  </si>
  <si>
    <t>Team Lead Desk - WS</t>
  </si>
  <si>
    <t>WS AGS Upper</t>
  </si>
  <si>
    <t>IntuneSerial</t>
  </si>
  <si>
    <t>IPLookup</t>
  </si>
  <si>
    <t>Win 11 25H2</t>
  </si>
  <si>
    <t>AIM-DETECTIT-2</t>
  </si>
  <si>
    <t>AIM-DTFEM10</t>
  </si>
  <si>
    <t>AIM-PRODUCTION2</t>
  </si>
  <si>
    <t>AIM-PRODUCTION6</t>
  </si>
  <si>
    <t>AIM-PRODUCTION7</t>
  </si>
  <si>
    <t>AIM-SUVSWAP1-D</t>
  </si>
  <si>
    <t>AIM-SUVSWAP5-D</t>
  </si>
  <si>
    <t>AIM-SWAP02-D</t>
  </si>
  <si>
    <t>AIM-T1SPARE01-D</t>
  </si>
  <si>
    <t>AIM-T1SPARE10-D</t>
  </si>
  <si>
    <t>AIM-T1SPARE2-D</t>
  </si>
  <si>
    <t>AIM-T1SPARE4-D</t>
  </si>
  <si>
    <t>AIM-T1SPARE6-D</t>
  </si>
  <si>
    <t>AIM-T1SPARE7-D</t>
  </si>
  <si>
    <t>AIM-T1SPARE8-D</t>
  </si>
  <si>
    <t>AIM-T1SPARE9-D</t>
  </si>
  <si>
    <t>AIM-BT1XXJIT-D</t>
  </si>
  <si>
    <t>T1XX - T1XX LD JIT Display</t>
  </si>
  <si>
    <t>T1XX - AAD - Station 0.5</t>
  </si>
  <si>
    <t>AIM-DTAAD4</t>
  </si>
  <si>
    <t>T1XX - AAD - Station 3 (Pins)</t>
  </si>
  <si>
    <t>AIM-DTAAD6</t>
  </si>
  <si>
    <t>WS - Pole Buffer Display</t>
  </si>
  <si>
    <t>DT Lower - Assembly 2</t>
  </si>
  <si>
    <t>AIM-SRVSPARE1-D</t>
  </si>
  <si>
    <t>AIM-SRVSPARE4-D</t>
  </si>
  <si>
    <t>DT Lower - Assembly 1</t>
  </si>
  <si>
    <t>AIM-T1SPARE3-D</t>
  </si>
  <si>
    <t>DT Lower - Seal &amp; Test 2</t>
  </si>
  <si>
    <t>AIM-T1SPARE5-D</t>
  </si>
  <si>
    <t>Crash Cart</t>
  </si>
  <si>
    <t>AIM-MANUALMODE</t>
  </si>
  <si>
    <t>10.68.134.147</t>
  </si>
  <si>
    <t>Press 2</t>
  </si>
  <si>
    <t>WS - Team Lead Desk</t>
  </si>
  <si>
    <t>172.18.75.111</t>
  </si>
  <si>
    <t>Service - DS AGS - Test 1</t>
  </si>
  <si>
    <t>10.68.89.63</t>
  </si>
  <si>
    <t>5CG612200K</t>
  </si>
  <si>
    <t>5CG1153Z9Y</t>
  </si>
  <si>
    <t>5CD143FBS0</t>
  </si>
  <si>
    <t>5CD224JFBW</t>
  </si>
  <si>
    <t>6M1BXH2</t>
  </si>
  <si>
    <t>MXL9521SYZ</t>
  </si>
  <si>
    <t>8X777J2</t>
  </si>
  <si>
    <t>2MO91724YZ</t>
  </si>
  <si>
    <t>10.68.88.244</t>
  </si>
  <si>
    <t>5CG4193FWS</t>
  </si>
  <si>
    <t>5CG02543NT</t>
  </si>
  <si>
    <t>5CG6290RCD</t>
  </si>
  <si>
    <t>CNU416CTB2</t>
  </si>
  <si>
    <t>5CG6122NDY</t>
  </si>
  <si>
    <t>5CG93692QD</t>
  </si>
  <si>
    <t>5CG01569DV</t>
  </si>
  <si>
    <t>5CG4193FWP</t>
  </si>
  <si>
    <t>5CD30241DJ</t>
  </si>
  <si>
    <t>5CG9037WPB</t>
  </si>
  <si>
    <t>MXL93045Q2</t>
  </si>
  <si>
    <t>MXL9304845</t>
  </si>
  <si>
    <t>66KTJK2</t>
  </si>
  <si>
    <t>Molding - Process Tech Desk</t>
  </si>
  <si>
    <t>5CG9152LZ0</t>
  </si>
  <si>
    <t>5CG01574W7</t>
  </si>
  <si>
    <t>5CD047RBPL</t>
  </si>
  <si>
    <t>5CD116V8GZ</t>
  </si>
  <si>
    <t>5CG91525JP</t>
  </si>
  <si>
    <t>5CD143F75K</t>
  </si>
  <si>
    <t>5CD047RBP4</t>
  </si>
  <si>
    <t>5CG7151DN8</t>
  </si>
  <si>
    <t>5CD116V7W9</t>
  </si>
  <si>
    <t>5CG9152MLM</t>
  </si>
  <si>
    <t>5CD116V7DW</t>
  </si>
  <si>
    <t>5CD116V91K</t>
  </si>
  <si>
    <t>5CD224JF6Z</t>
  </si>
  <si>
    <t>5CG95279W0</t>
  </si>
  <si>
    <t>5CG6120LS6</t>
  </si>
  <si>
    <t>5CD116V74B</t>
  </si>
  <si>
    <t>5CD116V9PT</t>
  </si>
  <si>
    <t>5CD1171BJV</t>
  </si>
  <si>
    <t>5CD116V8PG</t>
  </si>
  <si>
    <t>5CD116V8DR</t>
  </si>
  <si>
    <t>5CD116V8Q0</t>
  </si>
  <si>
    <t>5CD1171BXN</t>
  </si>
  <si>
    <t>5CG02543NH</t>
  </si>
  <si>
    <t>5CG7386T8J</t>
  </si>
  <si>
    <t>5CG0156QCT</t>
  </si>
  <si>
    <t>5CG8034QYZ</t>
  </si>
  <si>
    <t>5CD224JFCF</t>
  </si>
  <si>
    <t>5CG9152MTP</t>
  </si>
  <si>
    <t>003047920853</t>
  </si>
  <si>
    <t>5CD224JF9C</t>
  </si>
  <si>
    <t>5CG90433VF</t>
  </si>
  <si>
    <t>5CD224JDPR</t>
  </si>
  <si>
    <t>5CG0254210</t>
  </si>
  <si>
    <t>5CD302419D</t>
  </si>
  <si>
    <t>5CD224JF5C</t>
  </si>
  <si>
    <t>5CD30241BY</t>
  </si>
  <si>
    <t>5CD30241CK</t>
  </si>
  <si>
    <t>5CD224JFBQ</t>
  </si>
  <si>
    <t>5CD302413H</t>
  </si>
  <si>
    <t>5CD302419X</t>
  </si>
  <si>
    <t>5CG1153Z9R</t>
  </si>
  <si>
    <t>5CD302413N</t>
  </si>
  <si>
    <t>5CD30241C6</t>
  </si>
  <si>
    <t>5CG9117SDY</t>
  </si>
  <si>
    <t>5CG0156V23</t>
  </si>
  <si>
    <t>5CD8256FZY</t>
  </si>
  <si>
    <t>Quality Laptop</t>
  </si>
  <si>
    <t>8CG7205V7Z</t>
  </si>
  <si>
    <t>Dock 74 - Team Lead Desk</t>
  </si>
  <si>
    <t>10.68.90.195</t>
  </si>
  <si>
    <t>5CG4193FWR</t>
  </si>
  <si>
    <t>MXL9032JK4</t>
  </si>
  <si>
    <t>5CD328B4Y9</t>
  </si>
  <si>
    <t>8CG7442W13</t>
  </si>
  <si>
    <t>8CG7442VXP</t>
  </si>
  <si>
    <t>2YX2MP2</t>
  </si>
  <si>
    <t>t1suvtesterpack</t>
  </si>
  <si>
    <t>press1</t>
  </si>
  <si>
    <t>press2</t>
  </si>
  <si>
    <t>press3</t>
  </si>
  <si>
    <t>press4</t>
  </si>
  <si>
    <t>press5</t>
  </si>
  <si>
    <t>press6</t>
  </si>
  <si>
    <t>press7</t>
  </si>
  <si>
    <t>Line</t>
  </si>
  <si>
    <t>Station (Description)</t>
  </si>
  <si>
    <t>Client IP</t>
  </si>
  <si>
    <t>Printer Type</t>
  </si>
  <si>
    <t>Label Printer IP</t>
  </si>
  <si>
    <t>Container Printer IP</t>
  </si>
  <si>
    <t>Workplace</t>
  </si>
  <si>
    <t>BT1 Upper</t>
  </si>
  <si>
    <t>GM BT1X Compression Limiter</t>
  </si>
  <si>
    <t>WIP Label</t>
  </si>
  <si>
    <t>10.68.134.92</t>
  </si>
  <si>
    <t>bt1limiter</t>
  </si>
  <si>
    <t>GM BT1xx Upper Assembly Station1</t>
  </si>
  <si>
    <t>bt1uprassy</t>
  </si>
  <si>
    <t>GM BT1xx Upper TesterPack1</t>
  </si>
  <si>
    <t>FG Label</t>
  </si>
  <si>
    <t>10.68.134.206</t>
  </si>
  <si>
    <t>10.68.134.210</t>
  </si>
  <si>
    <t>bt1uprtestpack1</t>
  </si>
  <si>
    <t>GM BT1xx Upper TesterPack2</t>
  </si>
  <si>
    <t>10.68.134.94</t>
  </si>
  <si>
    <t>10.68.134.220</t>
  </si>
  <si>
    <t>bt1uprtestpack2</t>
  </si>
  <si>
    <t>BT1 Lower</t>
  </si>
  <si>
    <t>GM BT1xx Lower AGS (Shutter) Assembly Pack1</t>
  </si>
  <si>
    <t>WIP/FG/Container Label</t>
  </si>
  <si>
    <t>10.68.134.221</t>
  </si>
  <si>
    <t>10.68.134.253</t>
  </si>
  <si>
    <t>bt1lwshtasypck</t>
  </si>
  <si>
    <t>GM BT1xx Lower Flapper Assembly Station1</t>
  </si>
  <si>
    <t>WIP</t>
  </si>
  <si>
    <t>10.68.134.222</t>
  </si>
  <si>
    <t>bt1lwflpasy</t>
  </si>
  <si>
    <t>GM BT1xx Lower Flapper Tester Pack1</t>
  </si>
  <si>
    <t>FG/Container</t>
  </si>
  <si>
    <t>10.68.134.251</t>
  </si>
  <si>
    <t>10.68.134.226</t>
  </si>
  <si>
    <t>bt1lwflptstpck</t>
  </si>
  <si>
    <t>Client Name</t>
  </si>
  <si>
    <t>Active Air Dam Station 0.5 (OP0.5)</t>
  </si>
  <si>
    <t>dtaad05</t>
  </si>
  <si>
    <t>Active Air Dam Station 3.0 (OP3.0)</t>
  </si>
  <si>
    <t>dtaad30</t>
  </si>
  <si>
    <t>Active Air Dam Torque Station (OP50)</t>
  </si>
  <si>
    <t>dtaadtorqstn</t>
  </si>
  <si>
    <t>Active Air Dam Assembly Mount (OP60)</t>
  </si>
  <si>
    <t>dtaadassym</t>
  </si>
  <si>
    <t>Active Air Dam Tester/Pack Station (OP70)</t>
  </si>
  <si>
    <t>10.68.134.116</t>
  </si>
  <si>
    <t>10.68.134.87</t>
  </si>
  <si>
    <t>dtaadtesterpack</t>
  </si>
  <si>
    <t>DT Lower AGS</t>
  </si>
  <si>
    <t>DT AGS Lower Assembly 1</t>
  </si>
  <si>
    <t>10.68.134.131</t>
  </si>
  <si>
    <t>AIM-DTAGSLOWASSY1</t>
  </si>
  <si>
    <t>10.68.134.105</t>
  </si>
  <si>
    <t>dtagslwrassy1</t>
  </si>
  <si>
    <t>DT Lower AGS Assembly 2</t>
  </si>
  <si>
    <t>AIM-DTLWAGSASY2</t>
  </si>
  <si>
    <t>dtlwagsasy2</t>
  </si>
  <si>
    <t>DT Lower AGS Assembly 3</t>
  </si>
  <si>
    <t>AIM-DTLWAGSASY3</t>
  </si>
  <si>
    <t>dtlwagsasy3</t>
  </si>
  <si>
    <t>DT AGS Lower Seal Test Station 1</t>
  </si>
  <si>
    <t>AIM-DTAGSLOWSEAL1</t>
  </si>
  <si>
    <t>10.68.134.102</t>
  </si>
  <si>
    <t>10.68.134.5</t>
  </si>
  <si>
    <t>dtagslwrsltst1</t>
  </si>
  <si>
    <t>DT Lower AGS Seal Test Station 2</t>
  </si>
  <si>
    <t>AIM-DTLWAGSSEL2</t>
  </si>
  <si>
    <t>10.68.134.50</t>
  </si>
  <si>
    <t>10.68.134.246</t>
  </si>
  <si>
    <t>dtlwagsseltst2</t>
  </si>
  <si>
    <t>DT Lower AGS Seal Test Station 3</t>
  </si>
  <si>
    <t>10.68.134.166</t>
  </si>
  <si>
    <t>10.68.134.167</t>
  </si>
  <si>
    <t>dtlwagsseltst3</t>
  </si>
  <si>
    <t>DT Upper AGS</t>
  </si>
  <si>
    <t>DT AGS Upper Assembly 1</t>
  </si>
  <si>
    <t>AIM-DTUPAGSASY1</t>
  </si>
  <si>
    <t>10.68.134.211</t>
  </si>
  <si>
    <t>dtupragsassy1</t>
  </si>
  <si>
    <t>DT Upper AGS Assembly 2</t>
  </si>
  <si>
    <t>10.68.134.180</t>
  </si>
  <si>
    <t>dtupagsasy2</t>
  </si>
  <si>
    <t>DT Upper AGS Assembly 3</t>
  </si>
  <si>
    <t>10.68.134.181</t>
  </si>
  <si>
    <t>dtupagsasy3</t>
  </si>
  <si>
    <t>DT AGS Upper Assembly 4</t>
  </si>
  <si>
    <t>aim-dtagsuprassy4</t>
  </si>
  <si>
    <t>dtupragsassy4</t>
  </si>
  <si>
    <t>DT AGS Upper Seal 1</t>
  </si>
  <si>
    <t>AIM-DTAGSUPRSEAL1</t>
  </si>
  <si>
    <t>dtupragsseal1</t>
  </si>
  <si>
    <t>DT Upper AGS Seal 2</t>
  </si>
  <si>
    <t>AIM-DTUPAGSSEL2</t>
  </si>
  <si>
    <t>dtupagssel2</t>
  </si>
  <si>
    <t>DT AGS Upper Seal 3</t>
  </si>
  <si>
    <t>aim-dtagsuprseal3</t>
  </si>
  <si>
    <t>dtupragsseal3</t>
  </si>
  <si>
    <t>DT Upper AGS Tester/Pack 1</t>
  </si>
  <si>
    <t>AIM-DTAGSUPRTEST1</t>
  </si>
  <si>
    <t>FG &amp; Container Labels</t>
  </si>
  <si>
    <t>10.68.134.212</t>
  </si>
  <si>
    <t>10.68.134.7</t>
  </si>
  <si>
    <t>dtupragstestpack1</t>
  </si>
  <si>
    <t>DT Upper AGS Tester/Pack 2</t>
  </si>
  <si>
    <t>aim-dtupagstst2</t>
  </si>
  <si>
    <t>dtupagststpck2</t>
  </si>
  <si>
    <t>Service - T1X LD Chvevy</t>
  </si>
  <si>
    <t>Service T1X-LD Chevy Assembly1</t>
  </si>
  <si>
    <t>AIM-SRVT1CHVASSY1</t>
  </si>
  <si>
    <t>10.68.89.10</t>
  </si>
  <si>
    <t>srvt1chvasy1</t>
  </si>
  <si>
    <t>Service T1X-LD Chevy Seal 1</t>
  </si>
  <si>
    <t>AIM-SRVT1CHVSEAL1</t>
  </si>
  <si>
    <t>srvt1chvsel1</t>
  </si>
  <si>
    <t>Service T1X-LD Chevy Tester/Pack</t>
  </si>
  <si>
    <t>AIM-SRVT1CHVTEST</t>
  </si>
  <si>
    <t>10.68.89.11</t>
  </si>
  <si>
    <t>10.68.89.12</t>
  </si>
  <si>
    <t>srvt1chvtstpck</t>
  </si>
  <si>
    <t>Service - T1X LD GMC</t>
  </si>
  <si>
    <t>Service T1X-LD GMC Assembly1</t>
  </si>
  <si>
    <t>10.68.89.7</t>
  </si>
  <si>
    <t>AIM-SRVT1GMCASSY1</t>
  </si>
  <si>
    <t>10.68.89.13</t>
  </si>
  <si>
    <t>srvt1gmcasy1</t>
  </si>
  <si>
    <t>Service T1X-LD GMC Seal1</t>
  </si>
  <si>
    <t>10.68.89.8</t>
  </si>
  <si>
    <t>AIM-SRVT1GMCSEAL1</t>
  </si>
  <si>
    <t>srvt1gmcsel1</t>
  </si>
  <si>
    <t>Service T1X-LD GMC Tester/Pack</t>
  </si>
  <si>
    <t>10.68.89.9</t>
  </si>
  <si>
    <t>AIM-SRVT1GMCTEST</t>
  </si>
  <si>
    <t>10.68.89.14</t>
  </si>
  <si>
    <t>10.68.89.15</t>
  </si>
  <si>
    <t>srvt1gmctstpck</t>
  </si>
  <si>
    <t>Service - DT Upper AGS</t>
  </si>
  <si>
    <t>Service DT Upper AGS Assembly 1</t>
  </si>
  <si>
    <t>10.68.134.125</t>
  </si>
  <si>
    <t>AIM-SRVDTUPASSY1</t>
  </si>
  <si>
    <t>10.68.134.106</t>
  </si>
  <si>
    <t>srvdtupagsasy1</t>
  </si>
  <si>
    <t>Service DT Upper AGS Seal 1</t>
  </si>
  <si>
    <t>10.68.134.10</t>
  </si>
  <si>
    <t>AIM-SRVDTUPSEAL1</t>
  </si>
  <si>
    <t>srvdtupagssel1</t>
  </si>
  <si>
    <t>Service DT Upper AGS Tester/Pack</t>
  </si>
  <si>
    <t>10.68.134.123</t>
  </si>
  <si>
    <t>AIM-SRVDTUPTEST</t>
  </si>
  <si>
    <t>10.68.134.110</t>
  </si>
  <si>
    <t>srvdtupagststpck</t>
  </si>
  <si>
    <t>GM Assembly Station1</t>
  </si>
  <si>
    <t>aim-t1suvassy1</t>
  </si>
  <si>
    <t>10.68.134.238</t>
  </si>
  <si>
    <t>assy1</t>
  </si>
  <si>
    <t>GM Assembly Station2</t>
  </si>
  <si>
    <t>aim-t1suvassy2</t>
  </si>
  <si>
    <t>10.68.134.241</t>
  </si>
  <si>
    <t>assy2</t>
  </si>
  <si>
    <t>GM Assembly Station3</t>
  </si>
  <si>
    <t>aim-t1suvassy3</t>
  </si>
  <si>
    <t>10.68.134.188</t>
  </si>
  <si>
    <t>assy3</t>
  </si>
  <si>
    <t>GM Weld Station1</t>
  </si>
  <si>
    <t>weld1</t>
  </si>
  <si>
    <t>GM Weld Station2</t>
  </si>
  <si>
    <t>aim-t1suvweld2</t>
  </si>
  <si>
    <t>weld2</t>
  </si>
  <si>
    <t>GM Seal Station1</t>
  </si>
  <si>
    <t>seal1</t>
  </si>
  <si>
    <t>GM Seal Station2</t>
  </si>
  <si>
    <t>seal2</t>
  </si>
  <si>
    <t>GM T1XX SUV Tester-Packout Station</t>
  </si>
  <si>
    <t>FG/Container Labels</t>
  </si>
  <si>
    <t>10.68.134.239</t>
  </si>
  <si>
    <t>10.68.134.139</t>
  </si>
  <si>
    <t>T1XX LD Chevy</t>
  </si>
  <si>
    <t>T1XX-LD Chevy Assembly1</t>
  </si>
  <si>
    <t>aim-t1ldchvasy1</t>
  </si>
  <si>
    <t>T1XX-LD Chevy Assembly2</t>
  </si>
  <si>
    <t>aim-t1ldchvasy2</t>
  </si>
  <si>
    <t>T1XX-LD Chevy Assembly3</t>
  </si>
  <si>
    <t>aim-t1ldchvasy3</t>
  </si>
  <si>
    <t>T1XX-LD Chevy Seal1</t>
  </si>
  <si>
    <t>aim-t1ldchvsea1</t>
  </si>
  <si>
    <t>T1XX-LD Chevy Seal2</t>
  </si>
  <si>
    <t>aim-t1ldchvsea2</t>
  </si>
  <si>
    <t>T1XX-LD Chevy Test</t>
  </si>
  <si>
    <t>aim-t1ldchvtest</t>
  </si>
  <si>
    <t>T1XX-LD Chevy Packout</t>
  </si>
  <si>
    <t>10.68.134.230</t>
  </si>
  <si>
    <t>aim-t1ldchvpack</t>
  </si>
  <si>
    <t>Verifier</t>
  </si>
  <si>
    <t>T1XX LD GMC</t>
  </si>
  <si>
    <t>T1XX-LD GMC Assembly1</t>
  </si>
  <si>
    <t>aim-t1ldgmcasy1</t>
  </si>
  <si>
    <t>T1XX-LD GMC Assembly2</t>
  </si>
  <si>
    <t>aim-t1ldgmcasy2</t>
  </si>
  <si>
    <t>T1XX-LD GMC Seal</t>
  </si>
  <si>
    <t>aim-t1ldgmcseal</t>
  </si>
  <si>
    <t>T1XX-LD GMC Test</t>
  </si>
  <si>
    <t>aim-t1ldgmctest</t>
  </si>
  <si>
    <t>T1XX-LD GMC Packout</t>
  </si>
  <si>
    <t>aim-t1ldgmcpack</t>
  </si>
  <si>
    <t>T1XX-Lower Assembly-Test1</t>
  </si>
  <si>
    <t>10.68.134.236</t>
  </si>
  <si>
    <t>aim-t1lwasytst1</t>
  </si>
  <si>
    <t>t1ldlwrasytest1</t>
  </si>
  <si>
    <t>T1XX-Lower Assembly-Test2</t>
  </si>
  <si>
    <t>10.68.134.237</t>
  </si>
  <si>
    <t>aim-t1lwasytst2</t>
  </si>
  <si>
    <t>t1ldlwrasytest2</t>
  </si>
  <si>
    <t>T1XX-Lower Assembly-Test3</t>
  </si>
  <si>
    <t>Aim-t1lwasytst3</t>
  </si>
  <si>
    <t>t1ldlwrasytest3</t>
  </si>
  <si>
    <t>T1XX-Lower Assembly-Test4</t>
  </si>
  <si>
    <t>aim-t1lwasytst4</t>
  </si>
  <si>
    <t>t1ldlwrasytest4</t>
  </si>
  <si>
    <t>T1XX-Lower Packout1</t>
  </si>
  <si>
    <t>aim-t1lwpack1</t>
  </si>
  <si>
    <t>t1lwrpack1</t>
  </si>
  <si>
    <t>T1XX-Lower Packout2</t>
  </si>
  <si>
    <t>aim-t1lwpack2</t>
  </si>
  <si>
    <t>t1lwrpack2</t>
  </si>
  <si>
    <t>T1XX-Lower Packout3</t>
  </si>
  <si>
    <t>10.68.134.247</t>
  </si>
  <si>
    <t>aim-t1lwpack3</t>
  </si>
  <si>
    <t>T1XX-Lower Packout4</t>
  </si>
  <si>
    <t>10.68.134.248</t>
  </si>
  <si>
    <t>aim-t1lwpack4</t>
  </si>
  <si>
    <t>GM T1XX-2 Lower Actuator Assembly1</t>
  </si>
  <si>
    <t>10.68.89.115</t>
  </si>
  <si>
    <t>t2lwagsactorasy1</t>
  </si>
  <si>
    <t>GM:T1XX-2 Lower AGS Assembly-Test-Pack1</t>
  </si>
  <si>
    <t>10.68.89.116</t>
  </si>
  <si>
    <t>FG &amp; Rack Label</t>
  </si>
  <si>
    <t>10.68.89.119</t>
  </si>
  <si>
    <t>10.68.89.122</t>
  </si>
  <si>
    <t>t2lwagsasytstpck1</t>
  </si>
  <si>
    <t>GM:T1XX-2 Lower AGS Assembly-Test-Pack2</t>
  </si>
  <si>
    <t>10.68.89.117</t>
  </si>
  <si>
    <t>10.68.89.120</t>
  </si>
  <si>
    <t>10.68.89.36</t>
  </si>
  <si>
    <t>t2lwagsasytstpck2</t>
  </si>
  <si>
    <t>GM:T1XX-2 Lower AGS Assembly-Test-Pack3</t>
  </si>
  <si>
    <t>10.68.89.118</t>
  </si>
  <si>
    <t>10.68.89.121</t>
  </si>
  <si>
    <t>10.68.89.37</t>
  </si>
  <si>
    <t>t2lwagsasytstpck3</t>
  </si>
  <si>
    <t>WS &amp; MAS Upper AGS</t>
  </si>
  <si>
    <t>WS &amp; MAS AGS Assembly 1</t>
  </si>
  <si>
    <t>10.68.134.184</t>
  </si>
  <si>
    <t>AIM-WSUPAGSASY1</t>
  </si>
  <si>
    <t>10.68.134.57</t>
  </si>
  <si>
    <t>wsmasupagsasy1</t>
  </si>
  <si>
    <t>WS &amp; MAS AGS Assembly 2</t>
  </si>
  <si>
    <t>AIM-WSUPAGSASY2</t>
  </si>
  <si>
    <t>10.68.134.58</t>
  </si>
  <si>
    <t>wsmasupagsasy2</t>
  </si>
  <si>
    <t>WS &amp; MAS AGS Seal 1</t>
  </si>
  <si>
    <t>AIM-WSUPAGSSEAL1</t>
  </si>
  <si>
    <t>wsmasupagssel1</t>
  </si>
  <si>
    <t>WS &amp; MAS AGS Tester/Pack 1</t>
  </si>
  <si>
    <t>AIM-WSUPAGSTEST1</t>
  </si>
  <si>
    <t>10.68.134.60</t>
  </si>
  <si>
    <t>10.68.134.69</t>
  </si>
  <si>
    <t>wsmasupagststpck1</t>
  </si>
  <si>
    <t>10.68.134.172</t>
  </si>
  <si>
    <t>T1XX-2 Lower - Pack 3</t>
  </si>
  <si>
    <t>T1XX-2 Lower - Actuator</t>
  </si>
  <si>
    <t>Win11</t>
  </si>
  <si>
    <t>IoT</t>
  </si>
  <si>
    <t>10.68.134.120</t>
  </si>
  <si>
    <t>10.68.134.121</t>
  </si>
  <si>
    <t>AIM-BT1UPPLMTR</t>
  </si>
  <si>
    <t>AIM-PRODUCTION5</t>
  </si>
  <si>
    <t>AIM-PRODUCTION4</t>
  </si>
  <si>
    <t>AIM-WSAGSUPTST1</t>
  </si>
  <si>
    <t>AIM-WSAGSUPSEL1</t>
  </si>
  <si>
    <t>10.68.134.77</t>
  </si>
  <si>
    <t>DT Display - Shipping Sequence Display</t>
  </si>
  <si>
    <t>DT FEM - Rebuild Station</t>
  </si>
  <si>
    <t>10.68.134.1</t>
  </si>
  <si>
    <t>10.68.134.2</t>
  </si>
  <si>
    <t>10.68.134.3</t>
  </si>
  <si>
    <t>10.68.134.4</t>
  </si>
  <si>
    <t>10.68.134.6</t>
  </si>
  <si>
    <t>aim-bt1uprassy2.magna.global</t>
  </si>
  <si>
    <t>10.68.134.9</t>
  </si>
  <si>
    <t>AIM-DTAGSUPSEL3.magna.global</t>
  </si>
  <si>
    <t>10.68.134.11</t>
  </si>
  <si>
    <t>10.68.134.12</t>
  </si>
  <si>
    <t>10.68.134.13</t>
  </si>
  <si>
    <t>10.68.134.14</t>
  </si>
  <si>
    <t>10.68.134.15</t>
  </si>
  <si>
    <t>10.68.134.16</t>
  </si>
  <si>
    <t>10.68.134.17</t>
  </si>
  <si>
    <t>aim-dtfem0.magna.global</t>
  </si>
  <si>
    <t>aim-dtfem1.magna.global</t>
  </si>
  <si>
    <t>aim-dtfem2.magna.global</t>
  </si>
  <si>
    <t>aim-dtfem3.magna.global</t>
  </si>
  <si>
    <t>aim-dtfem4.magna.global</t>
  </si>
  <si>
    <t>aim-dtfem5.magna.global</t>
  </si>
  <si>
    <t>10.68.134.24</t>
  </si>
  <si>
    <t>aim-dtfem7.magna.global</t>
  </si>
  <si>
    <t>aim-dtfem8.magna.global</t>
  </si>
  <si>
    <t>10.68.134.27</t>
  </si>
  <si>
    <t>aim-dtfem9.magna.global</t>
  </si>
  <si>
    <t>aim-dtfem11.magna.global</t>
  </si>
  <si>
    <t>aim-fem12.magna.global</t>
  </si>
  <si>
    <t>aim-dtkitty.magna.global</t>
  </si>
  <si>
    <t>10.68.134.32</t>
  </si>
  <si>
    <t>10.68.134.33</t>
  </si>
  <si>
    <t>10.68.134.34</t>
  </si>
  <si>
    <t>10.68.134.35</t>
  </si>
  <si>
    <t>AIM-DTECM1.magna.global</t>
  </si>
  <si>
    <t>AIM-DTECM2.magna.global</t>
  </si>
  <si>
    <t>AIM-HPSPARE2-D.magna.global</t>
  </si>
  <si>
    <t>AIM-HPSPARE1-D.magna.global</t>
  </si>
  <si>
    <t>aim-prtgdisp.magna.global</t>
  </si>
  <si>
    <t>10.68.134.41</t>
  </si>
  <si>
    <t>10.68.134.42</t>
  </si>
  <si>
    <t>AIM-DTCARRIER1.magna.global</t>
  </si>
  <si>
    <t>AIM-T1SUVWELD1.magna.global</t>
  </si>
  <si>
    <t>AIM-SUVSWAP5-D.magna.global</t>
  </si>
  <si>
    <t>aim-wsfem34.magna.global</t>
  </si>
  <si>
    <t>10.68.134.48</t>
  </si>
  <si>
    <t>aim-bt1lwrtest.magna.global</t>
  </si>
  <si>
    <t>AIM-WSAGSUPSEL1.magna.global</t>
  </si>
  <si>
    <t>10.68.134.53</t>
  </si>
  <si>
    <t>10.68.134.54</t>
  </si>
  <si>
    <t>aim-display16.magna.global</t>
  </si>
  <si>
    <t>AIM-WSWHTurnT.magna.global</t>
  </si>
  <si>
    <t>AIM-WSAGSUPTST1.magna.global</t>
  </si>
  <si>
    <t>10.68.134.59</t>
  </si>
  <si>
    <t>10.68.134.61</t>
  </si>
  <si>
    <t>10.68.134.62</t>
  </si>
  <si>
    <t>AIM-T1X2LWRA1.magna.global</t>
  </si>
  <si>
    <t>10.68.134.63</t>
  </si>
  <si>
    <t>10.68.134.64</t>
  </si>
  <si>
    <t>10.68.134.65</t>
  </si>
  <si>
    <t>aim-dtagslowdsp.magna.global</t>
  </si>
  <si>
    <t>10.68.134.66</t>
  </si>
  <si>
    <t>aim-display13.magna.global</t>
  </si>
  <si>
    <t>10.68.134.68</t>
  </si>
  <si>
    <t>10.68.134.70</t>
  </si>
  <si>
    <t>aim-wsfem29.magna.global</t>
  </si>
  <si>
    <t>10.68.134.72</t>
  </si>
  <si>
    <t>10.68.134.73</t>
  </si>
  <si>
    <t>AIM-OFFICEFEM2.magna.global</t>
  </si>
  <si>
    <t>10.68.134.75</t>
  </si>
  <si>
    <t>AIM-ITSWAP1.magna.global</t>
  </si>
  <si>
    <t>aim-dtshipseq2.magna.global</t>
  </si>
  <si>
    <t>10.68.134.78</t>
  </si>
  <si>
    <t>aim-dttruck-d.magna.global</t>
  </si>
  <si>
    <t>AIM-WSHLASSY1-D.magna.global</t>
  </si>
  <si>
    <t>AIM-WSEOL-D.magna.global</t>
  </si>
  <si>
    <t>10.68.134.82</t>
  </si>
  <si>
    <t>aim-dtfemdisp.magna.global</t>
  </si>
  <si>
    <t>10.68.134.84</t>
  </si>
  <si>
    <t>10.68.134.85</t>
  </si>
  <si>
    <t>10.68.134.86</t>
  </si>
  <si>
    <t>10.68.134.88</t>
  </si>
  <si>
    <t>10.68.134.89</t>
  </si>
  <si>
    <t>10.68.134.90</t>
  </si>
  <si>
    <t>aim-bt1uprassy.magna.global</t>
  </si>
  <si>
    <t>aim-bt1uprsltst.magna.global</t>
  </si>
  <si>
    <t>AIM-BT1USLTST2.magna.global</t>
  </si>
  <si>
    <t>AIM-DTAAD4.magna.global</t>
  </si>
  <si>
    <t>AIM-DTAAD6.magna.global</t>
  </si>
  <si>
    <t>10.68.134.98</t>
  </si>
  <si>
    <t>10.68.134.99</t>
  </si>
  <si>
    <t>10.68.134.100</t>
  </si>
  <si>
    <t>10.68.134.101</t>
  </si>
  <si>
    <t>10.68.134.103</t>
  </si>
  <si>
    <t>10.68.134.104</t>
  </si>
  <si>
    <t>10.68.134.107</t>
  </si>
  <si>
    <t>10.68.134.108</t>
  </si>
  <si>
    <t>10.68.134.109</t>
  </si>
  <si>
    <t>10.68.134.111</t>
  </si>
  <si>
    <t>10.68.134.112</t>
  </si>
  <si>
    <t>10.68.134.113</t>
  </si>
  <si>
    <t>10.68.134.117</t>
  </si>
  <si>
    <t>10.68.134.118</t>
  </si>
  <si>
    <t>10.68.134.119</t>
  </si>
  <si>
    <t>AIM-PRESS6.magna.global</t>
  </si>
  <si>
    <t>AIM-Press7.magna.global</t>
  </si>
  <si>
    <t>10.68.134.122</t>
  </si>
  <si>
    <t>AIM-DTAGSUPTST1.magna.global</t>
  </si>
  <si>
    <t>10.68.134.124</t>
  </si>
  <si>
    <t>AIM-DTAGSUPASY3.magna.global</t>
  </si>
  <si>
    <t>10.68.134.126</t>
  </si>
  <si>
    <t>10.68.134.127</t>
  </si>
  <si>
    <t>10.68.134.128</t>
  </si>
  <si>
    <t>10.68.134.129</t>
  </si>
  <si>
    <t>AIM-PRODUCTION8.magna.global</t>
  </si>
  <si>
    <t>AIM-T1SPARE3-D.magna.global</t>
  </si>
  <si>
    <t>AIM-T1SPARE5-D.magna.global</t>
  </si>
  <si>
    <t>10.68.134.133</t>
  </si>
  <si>
    <t>AIM-T1X2LWRA2.magna.global</t>
  </si>
  <si>
    <t>10.68.134.134</t>
  </si>
  <si>
    <t>AIM-T1X2LWRA3.magna.global</t>
  </si>
  <si>
    <t>10.68.134.135</t>
  </si>
  <si>
    <t>10.68.134.136</t>
  </si>
  <si>
    <t>10.68.134.137</t>
  </si>
  <si>
    <t>10.68.134.138</t>
  </si>
  <si>
    <t>10.68.134.140</t>
  </si>
  <si>
    <t>10.68.134.141</t>
  </si>
  <si>
    <t>10.68.134.142</t>
  </si>
  <si>
    <t>aim-dtecmdisp.magna.global</t>
  </si>
  <si>
    <t>10.68.134.144</t>
  </si>
  <si>
    <t>NPIF447B0</t>
  </si>
  <si>
    <t>10.68.134.145</t>
  </si>
  <si>
    <t>aim-t1suvseal2.magna.global</t>
  </si>
  <si>
    <t>aim-skynet1.magna.global</t>
  </si>
  <si>
    <t>10.68.134.148</t>
  </si>
  <si>
    <t>10.68.134.149</t>
  </si>
  <si>
    <t>10.68.134.150</t>
  </si>
  <si>
    <t>AIM-BT1UPPLMTR.magna.global</t>
  </si>
  <si>
    <t>10.68.134.152</t>
  </si>
  <si>
    <t>10.68.134.153</t>
  </si>
  <si>
    <t>10.68.134.154</t>
  </si>
  <si>
    <t>10.68.134.155</t>
  </si>
  <si>
    <t>10.68.134.156</t>
  </si>
  <si>
    <t>aim-display5.magna.global</t>
  </si>
  <si>
    <t>10.68.134.158</t>
  </si>
  <si>
    <t>aim-display7.magna.global</t>
  </si>
  <si>
    <t>10.68.134.160</t>
  </si>
  <si>
    <t>10.68.134.161</t>
  </si>
  <si>
    <t>10.68.134.162</t>
  </si>
  <si>
    <t>10.68.134.163</t>
  </si>
  <si>
    <t>10.68.134.164</t>
  </si>
  <si>
    <t>aim-dtlwagssel3.magna.global</t>
  </si>
  <si>
    <t>aim-itdisp1.magna.global</t>
  </si>
  <si>
    <t>aim-itdisp2.magna.global</t>
  </si>
  <si>
    <t>aim-fempoledisp.magna.global</t>
  </si>
  <si>
    <t>aim-dtagsuprseal1.magna.global</t>
  </si>
  <si>
    <t>AIM-SRVSPARE1-D.magna.global</t>
  </si>
  <si>
    <t>AIM-T1SPARE11-D</t>
  </si>
  <si>
    <t>AIM-T1SPARE7-D.magna.global</t>
  </si>
  <si>
    <t>AIM-PRODUCTION5.magna.global</t>
  </si>
  <si>
    <t>aim-dtupagsasy2.magna.global</t>
  </si>
  <si>
    <t>aim-dtupagsasy3.magna.global</t>
  </si>
  <si>
    <t>10.68.134.182</t>
  </si>
  <si>
    <t>10.68.134.183</t>
  </si>
  <si>
    <t>AIM-WSUPAGSASY1.magna.global</t>
  </si>
  <si>
    <t>10.68.134.185</t>
  </si>
  <si>
    <t>AIM-DTLOOKAHEAD.magna.global</t>
  </si>
  <si>
    <t>10.68.134.187</t>
  </si>
  <si>
    <t>10.68.134.189</t>
  </si>
  <si>
    <t>10.68.134.190</t>
  </si>
  <si>
    <t>10.68.134.191</t>
  </si>
  <si>
    <t>10.68.134.192</t>
  </si>
  <si>
    <t>10.68.134.193</t>
  </si>
  <si>
    <t>10.68.134.194</t>
  </si>
  <si>
    <t>10.68.134.195</t>
  </si>
  <si>
    <t>10.68.134.196</t>
  </si>
  <si>
    <t>10.68.134.197</t>
  </si>
  <si>
    <t>10.68.134.198</t>
  </si>
  <si>
    <t>10.68.134.199</t>
  </si>
  <si>
    <t>10.68.134.200</t>
  </si>
  <si>
    <t>10.68.134.201</t>
  </si>
  <si>
    <t>10.68.134.202</t>
  </si>
  <si>
    <t>10.68.134.203</t>
  </si>
  <si>
    <t>10.68.134.204</t>
  </si>
  <si>
    <t>10.68.134.205</t>
  </si>
  <si>
    <t>aim-display12.magna.global</t>
  </si>
  <si>
    <t>aim-dtaadpack.magna.global</t>
  </si>
  <si>
    <t>aim-wsagsdisp-l.magna.global</t>
  </si>
  <si>
    <t>aim-t1suvassy3.magna.global</t>
  </si>
  <si>
    <t>AIM-SUVSWAP1-D.magna.global</t>
  </si>
  <si>
    <t>aim-t1suvassy2.magna.global</t>
  </si>
  <si>
    <t>10.68.134.216</t>
  </si>
  <si>
    <t>aim-t1suvseal1.magna.global</t>
  </si>
  <si>
    <t>aim-t1suvtest.magna.global</t>
  </si>
  <si>
    <t>aim-bt1lwrassy.magna.global</t>
  </si>
  <si>
    <t>10.68.134.223</t>
  </si>
  <si>
    <t>AIM-T1LDCHVASY1.magna.global</t>
  </si>
  <si>
    <t>AIM-T1LDCHVASY2.magna.global</t>
  </si>
  <si>
    <t>aim-t1ldchvsea1.magna.global</t>
  </si>
  <si>
    <t>aim-t1ldchvsea2.magna.global</t>
  </si>
  <si>
    <t>aim-t1dchvtest.magna.global</t>
  </si>
  <si>
    <t>aim-t1ldgmcasyy1.magna.global</t>
  </si>
  <si>
    <t>aim-t1ldgmcasy2.magna.global</t>
  </si>
  <si>
    <t>aim-t1ldgmcseal.magna.global</t>
  </si>
  <si>
    <t>aim-t1ldgmctest.magna.global</t>
  </si>
  <si>
    <t>aim-t1dgmcpack.magna.global</t>
  </si>
  <si>
    <t>10.68.134.240</t>
  </si>
  <si>
    <t>10.68.134.242</t>
  </si>
  <si>
    <t>AIM-PRODUCTION4.magna.global</t>
  </si>
  <si>
    <t>aim-t1lwasytst4.magna.global</t>
  </si>
  <si>
    <t>aim-t1lwpack2.magna.global</t>
  </si>
  <si>
    <t>10.68.134.249</t>
  </si>
  <si>
    <t>10.68.134.250</t>
  </si>
  <si>
    <t>10.68.134.252</t>
  </si>
  <si>
    <t>10.68.134.254</t>
  </si>
  <si>
    <t>No Hostname Found</t>
  </si>
  <si>
    <t>SName</t>
  </si>
  <si>
    <t>NameLookup</t>
  </si>
  <si>
    <t>AIM-PRESS6</t>
  </si>
  <si>
    <t>AIM-DTLOOKAHEAD</t>
  </si>
  <si>
    <t>AIM-DTCARRIER1</t>
  </si>
  <si>
    <t>AIM-WSHLASSY1-D</t>
  </si>
  <si>
    <t>AIM-WSEOL-D</t>
  </si>
  <si>
    <t>AIM-T1X2LWRA1</t>
  </si>
  <si>
    <t>AIM-PRODUCTION8</t>
  </si>
  <si>
    <t>AIM-T1X2LWRA2</t>
  </si>
  <si>
    <t>AIM-T1X2LWRA3</t>
  </si>
  <si>
    <t>10.68.89.1</t>
  </si>
  <si>
    <t>10.68.89.2</t>
  </si>
  <si>
    <t>10.68.89.3</t>
  </si>
  <si>
    <t>AIM-SRVT1CHVASSY1.magna.global</t>
  </si>
  <si>
    <t>AIM-SRVT1CHVSEAL1.magna.global</t>
  </si>
  <si>
    <t>AIM-SRVT1CHVTEST.magna.global</t>
  </si>
  <si>
    <t>AIM-SRVT1GMCASSY1.magna.global</t>
  </si>
  <si>
    <t>AIM-SRVT1GMCSEAL1.magna.global</t>
  </si>
  <si>
    <t>AIM-SRVT1GMCTEST.magna.global</t>
  </si>
  <si>
    <t>10.68.89.16</t>
  </si>
  <si>
    <t>10.68.89.17</t>
  </si>
  <si>
    <t>10.68.89.18</t>
  </si>
  <si>
    <t>10.68.89.19</t>
  </si>
  <si>
    <t>10.68.89.20</t>
  </si>
  <si>
    <t>10.68.89.21</t>
  </si>
  <si>
    <t>10.68.89.22</t>
  </si>
  <si>
    <t>10.68.89.23</t>
  </si>
  <si>
    <t>10.68.89.24</t>
  </si>
  <si>
    <t>AIM-press1-T.magna.global</t>
  </si>
  <si>
    <t>10.68.89.26</t>
  </si>
  <si>
    <t>10.68.89.27</t>
  </si>
  <si>
    <t>10.68.89.28</t>
  </si>
  <si>
    <t>10.68.89.29</t>
  </si>
  <si>
    <t>10.68.89.30</t>
  </si>
  <si>
    <t>10.68.89.31</t>
  </si>
  <si>
    <t>10.68.89.32</t>
  </si>
  <si>
    <t>10.68.89.33</t>
  </si>
  <si>
    <t>10.68.89.34</t>
  </si>
  <si>
    <t>10.68.89.35</t>
  </si>
  <si>
    <t>10.68.89.38</t>
  </si>
  <si>
    <t>10.68.89.39</t>
  </si>
  <si>
    <t>10.68.89.40</t>
  </si>
  <si>
    <t>10.68.89.41</t>
  </si>
  <si>
    <t>10.68.89.42</t>
  </si>
  <si>
    <t>10.68.89.43</t>
  </si>
  <si>
    <t>10.68.89.44</t>
  </si>
  <si>
    <t>AIMPRESS5-HMI.magna.global</t>
  </si>
  <si>
    <t>10.68.89.45</t>
  </si>
  <si>
    <t>10.68.89.46</t>
  </si>
  <si>
    <t>AIMPRESS4-HMI.magna.global</t>
  </si>
  <si>
    <t>10.68.89.47</t>
  </si>
  <si>
    <t>10.68.89.48</t>
  </si>
  <si>
    <t>10.68.89.49</t>
  </si>
  <si>
    <t>AIMPRESS3-HMI.magna.global</t>
  </si>
  <si>
    <t>10.68.89.50</t>
  </si>
  <si>
    <t>10.68.89.51</t>
  </si>
  <si>
    <t>NPI118099</t>
  </si>
  <si>
    <t>10.68.89.52</t>
  </si>
  <si>
    <t>10.68.89.53</t>
  </si>
  <si>
    <t>10.68.89.54</t>
  </si>
  <si>
    <t>10.68.89.55</t>
  </si>
  <si>
    <t>10.68.89.56</t>
  </si>
  <si>
    <t>10.68.89.57</t>
  </si>
  <si>
    <t>10.68.89.58</t>
  </si>
  <si>
    <t>AIMPRESS6-HMI.magna.global</t>
  </si>
  <si>
    <t>10.68.89.59</t>
  </si>
  <si>
    <t>10.68.89.60</t>
  </si>
  <si>
    <t>AIMPRESS7-HMI.magna.global</t>
  </si>
  <si>
    <t>10.68.89.61</t>
  </si>
  <si>
    <t>IPD-5A00</t>
  </si>
  <si>
    <t>10.68.89.62</t>
  </si>
  <si>
    <t>IPD-DE78</t>
  </si>
  <si>
    <t>aim-wsfem5.magna.global</t>
  </si>
  <si>
    <t>10.68.89.64</t>
  </si>
  <si>
    <t>10.68.89.65</t>
  </si>
  <si>
    <t>10.68.89.66</t>
  </si>
  <si>
    <t>10.68.89.67</t>
  </si>
  <si>
    <t>10.68.89.68</t>
  </si>
  <si>
    <t>10.68.89.69</t>
  </si>
  <si>
    <t>10.68.89.70</t>
  </si>
  <si>
    <t>10.68.89.71</t>
  </si>
  <si>
    <t>10.68.89.72</t>
  </si>
  <si>
    <t>10.68.89.73</t>
  </si>
  <si>
    <t>10.68.89.74</t>
  </si>
  <si>
    <t>10.68.89.75</t>
  </si>
  <si>
    <t>10.68.89.76</t>
  </si>
  <si>
    <t>aim-wsfem6.magna.global</t>
  </si>
  <si>
    <t>10.68.89.78</t>
  </si>
  <si>
    <t>10.68.89.80</t>
  </si>
  <si>
    <t>10.68.89.81</t>
  </si>
  <si>
    <t>10.68.89.82</t>
  </si>
  <si>
    <t>10.68.89.83</t>
  </si>
  <si>
    <t>10.68.89.84</t>
  </si>
  <si>
    <t>10.68.89.85</t>
  </si>
  <si>
    <t>aim-wsfem12.magna.global</t>
  </si>
  <si>
    <t>10.68.89.86</t>
  </si>
  <si>
    <t>10.68.89.87</t>
  </si>
  <si>
    <t>10.68.89.88</t>
  </si>
  <si>
    <t>aim-wsfem48.magna.global</t>
  </si>
  <si>
    <t>10.68.89.89</t>
  </si>
  <si>
    <t>10.68.89.90</t>
  </si>
  <si>
    <t>10.68.89.91</t>
  </si>
  <si>
    <t>10.68.89.92</t>
  </si>
  <si>
    <t>10.68.89.93</t>
  </si>
  <si>
    <t>10.68.89.94</t>
  </si>
  <si>
    <t>10.68.89.95</t>
  </si>
  <si>
    <t>aim-wsfem15.magna.global</t>
  </si>
  <si>
    <t>10.68.89.97</t>
  </si>
  <si>
    <t>10.68.89.98</t>
  </si>
  <si>
    <t>10.68.89.99</t>
  </si>
  <si>
    <t>10.68.89.100</t>
  </si>
  <si>
    <t>10.68.89.101</t>
  </si>
  <si>
    <t>10.68.89.102</t>
  </si>
  <si>
    <t>10.68.89.103</t>
  </si>
  <si>
    <t>10.68.89.104</t>
  </si>
  <si>
    <t>10.68.89.105</t>
  </si>
  <si>
    <t>10.68.89.106</t>
  </si>
  <si>
    <t>10.68.89.107</t>
  </si>
  <si>
    <t>10.68.89.108</t>
  </si>
  <si>
    <t>10.68.89.109</t>
  </si>
  <si>
    <t>10.68.89.110</t>
  </si>
  <si>
    <t>aim-press0-t.magna.global</t>
  </si>
  <si>
    <t>10.68.89.111</t>
  </si>
  <si>
    <t>10.68.89.112</t>
  </si>
  <si>
    <t>AIM-SURFACE10-T.magna.global</t>
  </si>
  <si>
    <t>10.68.89.113</t>
  </si>
  <si>
    <t>aim-press5-t.magna.global</t>
  </si>
  <si>
    <t>10.68.89.123</t>
  </si>
  <si>
    <t>KM41454E</t>
  </si>
  <si>
    <t>10.68.89.124</t>
  </si>
  <si>
    <t>10.68.89.125</t>
  </si>
  <si>
    <t>10.68.89.126</t>
  </si>
  <si>
    <t>10.68.89.127</t>
  </si>
  <si>
    <t>10.68.89.128</t>
  </si>
  <si>
    <t>AIM-WSFEM56.magna.global</t>
  </si>
  <si>
    <t>AIM-WSFEM51.magna.global</t>
  </si>
  <si>
    <t>10.68.89.131</t>
  </si>
  <si>
    <t>AIM-T1SPARE15-D.magna.global</t>
  </si>
  <si>
    <t>AIM-WSFEM55.magna.global</t>
  </si>
  <si>
    <t>AIM-WSFEM52.magna.global</t>
  </si>
  <si>
    <t>AIM-WSFEM54.magna.global</t>
  </si>
  <si>
    <t>10.68.89.136</t>
  </si>
  <si>
    <t>AIM-WSFEM53.magna.global</t>
  </si>
  <si>
    <t>aim-wsfem25.magna.global</t>
  </si>
  <si>
    <t>10.68.89.139</t>
  </si>
  <si>
    <t>10.68.89.140</t>
  </si>
  <si>
    <t>aim-wsfem26.magna.global</t>
  </si>
  <si>
    <t>10.68.89.142</t>
  </si>
  <si>
    <t>10.68.89.143</t>
  </si>
  <si>
    <t>AIM-WSFEM60.magna.global</t>
  </si>
  <si>
    <t>10.68.89.145</t>
  </si>
  <si>
    <t>10.68.89.146</t>
  </si>
  <si>
    <t>10.68.89.147</t>
  </si>
  <si>
    <t>10.68.89.148</t>
  </si>
  <si>
    <t>10.68.89.149</t>
  </si>
  <si>
    <t>10.68.89.150</t>
  </si>
  <si>
    <t>10.68.89.151</t>
  </si>
  <si>
    <t>10.68.89.152</t>
  </si>
  <si>
    <t>10.68.89.153</t>
  </si>
  <si>
    <t>10.68.89.154</t>
  </si>
  <si>
    <t>aim-wsfem32.magna.global</t>
  </si>
  <si>
    <t>10.68.89.156</t>
  </si>
  <si>
    <t>10.68.89.157</t>
  </si>
  <si>
    <t>10.68.89.158</t>
  </si>
  <si>
    <t>10.68.89.159</t>
  </si>
  <si>
    <t>10.68.89.160</t>
  </si>
  <si>
    <t>AIM-SRVSPARE4-D.magna.global</t>
  </si>
  <si>
    <t>10.68.89.162</t>
  </si>
  <si>
    <t>10.68.89.163</t>
  </si>
  <si>
    <t>10.68.89.164</t>
  </si>
  <si>
    <t>10.68.89.165</t>
  </si>
  <si>
    <t>10.68.89.166</t>
  </si>
  <si>
    <t>10.68.89.167</t>
  </si>
  <si>
    <t>10.68.89.168</t>
  </si>
  <si>
    <t>10.68.89.169</t>
  </si>
  <si>
    <t>10.68.89.171</t>
  </si>
  <si>
    <t>10.68.89.172</t>
  </si>
  <si>
    <t>10.68.89.173</t>
  </si>
  <si>
    <t>10.68.89.174</t>
  </si>
  <si>
    <t>10.68.89.175</t>
  </si>
  <si>
    <t>10.68.89.176</t>
  </si>
  <si>
    <t>10.68.89.177</t>
  </si>
  <si>
    <t>10.68.89.178</t>
  </si>
  <si>
    <t>10.68.89.179</t>
  </si>
  <si>
    <t>10.68.89.180</t>
  </si>
  <si>
    <t>10.68.89.181</t>
  </si>
  <si>
    <t>10.68.89.182</t>
  </si>
  <si>
    <t>10.68.89.183</t>
  </si>
  <si>
    <t>10.68.89.184</t>
  </si>
  <si>
    <t>10.68.89.185</t>
  </si>
  <si>
    <t>10.68.89.186</t>
  </si>
  <si>
    <t>10.68.89.187</t>
  </si>
  <si>
    <t>10.68.89.188</t>
  </si>
  <si>
    <t>10.68.89.189</t>
  </si>
  <si>
    <t>10.68.89.190</t>
  </si>
  <si>
    <t>10.68.89.191</t>
  </si>
  <si>
    <t>10.68.89.192</t>
  </si>
  <si>
    <t>10.68.89.193</t>
  </si>
  <si>
    <t>10.68.89.194</t>
  </si>
  <si>
    <t>10.68.89.195</t>
  </si>
  <si>
    <t>10.68.89.196</t>
  </si>
  <si>
    <t>10.68.89.197</t>
  </si>
  <si>
    <t>10.68.89.198</t>
  </si>
  <si>
    <t>10.68.89.199</t>
  </si>
  <si>
    <t>aim-wsfem42.magna.global</t>
  </si>
  <si>
    <t>10.68.89.201</t>
  </si>
  <si>
    <t>aim-wsfem43.magna.global</t>
  </si>
  <si>
    <t>10.68.89.202</t>
  </si>
  <si>
    <t>aim-wsfem44.magna.global</t>
  </si>
  <si>
    <t>10.68.89.203</t>
  </si>
  <si>
    <t>10.68.89.204</t>
  </si>
  <si>
    <t>10.68.89.205</t>
  </si>
  <si>
    <t>10.68.89.206</t>
  </si>
  <si>
    <t>10.68.89.207</t>
  </si>
  <si>
    <t>10.68.89.208</t>
  </si>
  <si>
    <t>10.68.89.209</t>
  </si>
  <si>
    <t>10.68.89.210</t>
  </si>
  <si>
    <t>10.68.89.211</t>
  </si>
  <si>
    <t>10.68.89.212</t>
  </si>
  <si>
    <t>10.68.89.213</t>
  </si>
  <si>
    <t>10.68.89.214</t>
  </si>
  <si>
    <t>10.68.89.215</t>
  </si>
  <si>
    <t>10.68.89.216</t>
  </si>
  <si>
    <t>10.68.89.217</t>
  </si>
  <si>
    <t>10.68.89.218</t>
  </si>
  <si>
    <t>10.68.89.219</t>
  </si>
  <si>
    <t>10.68.89.220</t>
  </si>
  <si>
    <t>10.68.89.221</t>
  </si>
  <si>
    <t>10.68.89.222</t>
  </si>
  <si>
    <t>AIM-DSTESTER-D.magna.global</t>
  </si>
  <si>
    <t>10.68.89.223</t>
  </si>
  <si>
    <t>10.68.89.224</t>
  </si>
  <si>
    <t>10.68.89.225</t>
  </si>
  <si>
    <t>10.68.89.226</t>
  </si>
  <si>
    <t>10.68.89.227</t>
  </si>
  <si>
    <t>10.68.89.228</t>
  </si>
  <si>
    <t>10.68.89.229</t>
  </si>
  <si>
    <t>10.68.89.230</t>
  </si>
  <si>
    <t>10.68.89.231</t>
  </si>
  <si>
    <t>10.68.89.232</t>
  </si>
  <si>
    <t>10.68.89.233</t>
  </si>
  <si>
    <t>10.68.89.234</t>
  </si>
  <si>
    <t>10.68.89.235</t>
  </si>
  <si>
    <t>10.68.89.236</t>
  </si>
  <si>
    <t>10.68.89.237</t>
  </si>
  <si>
    <t>10.68.89.238</t>
  </si>
  <si>
    <t>10.68.89.239</t>
  </si>
  <si>
    <t>10.68.89.240</t>
  </si>
  <si>
    <t>10.68.89.241</t>
  </si>
  <si>
    <t>10.68.89.242</t>
  </si>
  <si>
    <t>10.68.89.243</t>
  </si>
  <si>
    <t>10.68.89.244</t>
  </si>
  <si>
    <t>10.68.89.245</t>
  </si>
  <si>
    <t>10.68.89.246</t>
  </si>
  <si>
    <t>10.68.89.247</t>
  </si>
  <si>
    <t>10.68.89.248</t>
  </si>
  <si>
    <t>10.68.89.249</t>
  </si>
  <si>
    <t>10.68.89.250</t>
  </si>
  <si>
    <t>10.68.89.251</t>
  </si>
  <si>
    <t>10.68.89.252</t>
  </si>
  <si>
    <t>10.68.89.253</t>
  </si>
  <si>
    <t>10.68.89.254</t>
  </si>
  <si>
    <t>AIMPRESS5-HMI</t>
  </si>
  <si>
    <t>AIMPRESS4-HMI</t>
  </si>
  <si>
    <t>AIMPRESS3-HMI</t>
  </si>
  <si>
    <t>AIMPRESS6-HMI</t>
  </si>
  <si>
    <t>AIMPRESS7-HMI</t>
  </si>
  <si>
    <t>AIM-WSFEM12</t>
  </si>
  <si>
    <t>DT Display - FEM Buffer By Dock 74</t>
  </si>
  <si>
    <t>Press 7 HMI</t>
  </si>
  <si>
    <t>Press 6 HMI</t>
  </si>
  <si>
    <t>Press 5 HMI</t>
  </si>
  <si>
    <t>Press 4 HMI</t>
  </si>
  <si>
    <t>Press 3 HMI</t>
  </si>
  <si>
    <t>DT AGS Lower - Seal &amp; Test 2</t>
  </si>
  <si>
    <t>DT AGS Lower - Assembly 1</t>
  </si>
  <si>
    <t>DT AGS Upper - Assembly 1</t>
  </si>
  <si>
    <t>DT AGS Lower - Seal &amp; Test 1</t>
  </si>
  <si>
    <t>DT AGS Lower - Seal &amp; Test 3</t>
  </si>
  <si>
    <t>LocLookup</t>
  </si>
  <si>
    <t>WS Carousel - Camera Tester</t>
  </si>
  <si>
    <t>DT AGS Upper - Seal 3</t>
  </si>
  <si>
    <t>WS Display - Sequence Check</t>
  </si>
  <si>
    <t>DT FEM - AGS Lookahead</t>
  </si>
  <si>
    <t>Entered IP</t>
  </si>
  <si>
    <t>Entered Client Name</t>
  </si>
  <si>
    <t>Name from DNS</t>
  </si>
  <si>
    <t>IP from DNS</t>
  </si>
  <si>
    <t>Entered Location</t>
  </si>
  <si>
    <t>Location from IT Inventory</t>
  </si>
  <si>
    <t>Entered Folder</t>
  </si>
  <si>
    <t>Never Enforce Password</t>
  </si>
  <si>
    <t>Don't Write To Server</t>
  </si>
  <si>
    <t>View Only</t>
  </si>
  <si>
    <t>Add to Team Lead VNC Folder</t>
  </si>
  <si>
    <t>IP 3</t>
  </si>
  <si>
    <t>IP 4</t>
  </si>
  <si>
    <t>Host Name in VNC FIle</t>
  </si>
  <si>
    <t>Path to VNC File</t>
  </si>
  <si>
    <t>Windows 11 Status</t>
  </si>
  <si>
    <t>IoT Status</t>
  </si>
  <si>
    <t>Folder Path</t>
  </si>
  <si>
    <t>Parent Path</t>
  </si>
  <si>
    <t>Name of Folder</t>
  </si>
  <si>
    <t>Target Item</t>
  </si>
  <si>
    <t>Target Path</t>
  </si>
  <si>
    <t>Folders</t>
  </si>
  <si>
    <t>Solidat WS From Mamadou Document</t>
  </si>
  <si>
    <t>Entered Solidat Workstation</t>
  </si>
  <si>
    <t>Team Lead Desk - Dock 74</t>
  </si>
  <si>
    <t>MDSolidatWS</t>
  </si>
  <si>
    <t>t1ldchvasy1</t>
  </si>
  <si>
    <t>t1ldchvasy2</t>
  </si>
  <si>
    <t>Name from IT Inventory</t>
  </si>
  <si>
    <t>NameLookup2</t>
  </si>
  <si>
    <t>t1ldgmcasy2</t>
  </si>
  <si>
    <t>t1ldgmcasy1</t>
  </si>
  <si>
    <t>Team Lead Desk - Service</t>
  </si>
  <si>
    <t>AIM-PRESS7</t>
  </si>
  <si>
    <t>AIM-CLIENT04-D</t>
  </si>
  <si>
    <t>AIM-CLIENT02-D</t>
  </si>
  <si>
    <t>AIM-WSFEM60</t>
  </si>
  <si>
    <t>AIM-CLIENT14-D</t>
  </si>
  <si>
    <t>AIM-CLIENT11-D</t>
  </si>
  <si>
    <t>AIM-PRESS1-T</t>
  </si>
  <si>
    <t>AIM-CLIENT03-D</t>
  </si>
  <si>
    <t>AIM-CLIENT09-D</t>
  </si>
  <si>
    <t>AIM-CLIENT07-D</t>
  </si>
  <si>
    <t>AIM-CLIENT12-D</t>
  </si>
  <si>
    <t>T1XX-2 Lower - Pack 2</t>
  </si>
  <si>
    <t>T1XX-2 Lower = Pack 1</t>
  </si>
  <si>
    <t>K2 SUV Assembly</t>
  </si>
  <si>
    <t>AIM-CLIENT15-D</t>
  </si>
  <si>
    <t>Service - DS AGS - Assembly</t>
  </si>
  <si>
    <t>Service - DS AGS - Seal</t>
  </si>
  <si>
    <t>Service - DS AGS - Test</t>
  </si>
  <si>
    <t>Service - DS Grill - ORT</t>
  </si>
  <si>
    <t>Service - DS Grill - Laramie</t>
  </si>
  <si>
    <t>AIM-CLIENT20-D</t>
  </si>
  <si>
    <t>AIM-BT1UPRASSY2</t>
  </si>
  <si>
    <t>AIM-CLIENT22-D</t>
  </si>
  <si>
    <t>IoT-Add</t>
  </si>
  <si>
    <t>DT FEM - Upper AGS Seal</t>
  </si>
  <si>
    <t>AIM-CLIENT24-D</t>
  </si>
  <si>
    <t>AIM-DTFEMST09-D</t>
  </si>
  <si>
    <t>AIM-DTFEMST10-D</t>
  </si>
  <si>
    <t>AIM-DTTRUCK-D</t>
  </si>
  <si>
    <t>AIM-T1LDGMCASYY1</t>
  </si>
  <si>
    <t>Upgrade Status:</t>
  </si>
  <si>
    <t>Obsolete</t>
  </si>
  <si>
    <t>Unknown</t>
  </si>
  <si>
    <t>Completed</t>
  </si>
  <si>
    <t>Todo</t>
  </si>
  <si>
    <t>Special Needs</t>
  </si>
  <si>
    <t>AIM-WSWHTURNT</t>
  </si>
  <si>
    <t>PLANT-UFAGS1</t>
  </si>
  <si>
    <t>AIM-CLIENT16-D</t>
  </si>
  <si>
    <t>AIM-DSTEAMLED-D</t>
  </si>
  <si>
    <t>AIM-ZEBRAMAT2-T</t>
  </si>
  <si>
    <t>Production Tablets</t>
  </si>
  <si>
    <t>Materials Tablet - Zebra 2</t>
  </si>
  <si>
    <t>Engineering Server</t>
  </si>
  <si>
    <t>Server</t>
  </si>
  <si>
    <t>AIM-CLIENT01-D</t>
  </si>
  <si>
    <t>AIM-CLIENT05-D</t>
  </si>
  <si>
    <t>AIM-CLIENT06-D</t>
  </si>
  <si>
    <t>AIM-CLIENT08-D</t>
  </si>
  <si>
    <t>AIM-CLIENT10-D</t>
  </si>
  <si>
    <t>AIM-CLIENT13-D</t>
  </si>
  <si>
    <t>WS Display - Truck Driver Display</t>
  </si>
  <si>
    <t>AIM-CLIENT17-D</t>
  </si>
  <si>
    <t>AIM-CLIENT18-D</t>
  </si>
  <si>
    <t>AIM-CLIENT19-D</t>
  </si>
  <si>
    <t>WS Display - Carousel Sequencing</t>
  </si>
  <si>
    <t>DT Display - FEM Buffer</t>
  </si>
  <si>
    <t>PLANT-K2ASSY5</t>
  </si>
  <si>
    <t>172.18.75.57</t>
  </si>
  <si>
    <t>PLANT-K2ASSY3</t>
  </si>
  <si>
    <t>AIM-QUALCOVE-D</t>
  </si>
  <si>
    <t>Old K2 Assembly (2016)</t>
  </si>
  <si>
    <t>K2 SUV Packout</t>
  </si>
  <si>
    <t>PLANT-PACKOUT1</t>
  </si>
  <si>
    <t>K2 PU2 Assembly</t>
  </si>
  <si>
    <t>AIM-ZEBRATAB3-T</t>
  </si>
  <si>
    <t>AIM-CLIENT29-D</t>
  </si>
  <si>
    <t>AIM-CLIENT28-D</t>
  </si>
  <si>
    <t>AIM-CLIENT27-D</t>
  </si>
  <si>
    <t>t1ldchvseal1</t>
  </si>
  <si>
    <t>t1ldchvseal2</t>
  </si>
  <si>
    <t>t1ldchvtesterpack</t>
  </si>
  <si>
    <t>t1ldgmcseal1</t>
  </si>
  <si>
    <t>t1ldgmctesterpack</t>
  </si>
  <si>
    <t>AIM-CLIENT33-D</t>
  </si>
  <si>
    <t>DT Display - FEM Lookahead</t>
  </si>
  <si>
    <t>Materials Tablet - Zebra 1</t>
  </si>
  <si>
    <t>Materials Tablet - Zebra 3</t>
  </si>
  <si>
    <t>AIM-ZEBRAMAT3-T</t>
  </si>
  <si>
    <t>AIM-CLIENT34-D</t>
  </si>
  <si>
    <t>10.69.89.198</t>
  </si>
  <si>
    <t>Client Model</t>
  </si>
  <si>
    <t>Dell OptiPlex</t>
  </si>
  <si>
    <t>Microsoft Surface</t>
  </si>
  <si>
    <t>Zebra Tablet</t>
  </si>
  <si>
    <t>HP ProDesk</t>
  </si>
  <si>
    <t>HP Z2 Mini</t>
  </si>
  <si>
    <t>AIM-CLIENT30-D</t>
  </si>
  <si>
    <t>AIM-CLIENT21-D</t>
  </si>
  <si>
    <t>AIM-CLIENT31-D</t>
  </si>
  <si>
    <t>ELO Touch</t>
  </si>
  <si>
    <t>Panel Mount</t>
  </si>
  <si>
    <t>AIM-CLIENT32-D</t>
  </si>
  <si>
    <t>dtlwagsseltst1</t>
  </si>
  <si>
    <t>WS AGS Upper - MAS Assembly 1</t>
  </si>
  <si>
    <t>ExternalData</t>
  </si>
  <si>
    <t>Data</t>
  </si>
  <si>
    <t>VNC\BT1XX Lower\BT1XX Lower - Shutter.vnc</t>
  </si>
  <si>
    <t>VNC\BT1XX Lower\BT1XX Lower - Test.vnc</t>
  </si>
  <si>
    <t>VNC\BT1XX Upper\BT1XX Upper - Assembly 1.vnc</t>
  </si>
  <si>
    <t>VNC\BT1XX Upper\BT1XX Upper - Seal &amp; Test 1.vnc</t>
  </si>
  <si>
    <t>VNC\BT1XX Upper\BT1XX Upper - Seal &amp; Test 2.vnc</t>
  </si>
  <si>
    <t>VNC\BT1XX Upper\BT1XX Upper - Assembly 2.vnc</t>
  </si>
  <si>
    <t>VNC\T1XX SUV\T1XX SUV - Assembly 3.vnc</t>
  </si>
  <si>
    <t>VNC\T1XX SUV\T1XX SUV - Assembly 2.vnc</t>
  </si>
  <si>
    <t>VNC\T1XX SUV\T1XX SUV - Weld 1.vnc</t>
  </si>
  <si>
    <t>VNC\T1XX SUV\T1XX SUV - Seal 1.vnc</t>
  </si>
  <si>
    <t>VNC\T1XX SUV\T1XX SUV - Seal 2.vnc</t>
  </si>
  <si>
    <t>VNC\T1XX SUV\T1XX SUV - Test.vnc</t>
  </si>
  <si>
    <t>VNC\DT AGS Upper\DT AGS Upper - Test.vnc</t>
  </si>
  <si>
    <t>VNC\DT AGS Upper\DT AGS Upper - Assembly 2.vnc</t>
  </si>
  <si>
    <t>VNC\DT FEM\DT FEM - Upper AGS Seal.vnc</t>
  </si>
  <si>
    <t>VNC\DT AGS Lower\DT AGS Lower - Seal &amp; Test 2.vnc</t>
  </si>
  <si>
    <t>VNC\DT AGS Lower\DT AGS Lower - Assembly 2.vnc</t>
  </si>
  <si>
    <t>VNC\T1XX SUV\T1XX SUV - Assembly 1.vnc</t>
  </si>
  <si>
    <t>VNC\BT1XX Upper\BT1XX Upper - Limiter.vnc</t>
  </si>
  <si>
    <t>VNC\Service\DT AGS Lower - Seal &amp; Test 1.vnc</t>
  </si>
  <si>
    <t>VNC\DT AAD\DT AAD - Station 0.5 (Limiter).vnc</t>
  </si>
  <si>
    <t>VNC\DT AAD\DT AAD - Station 3 (Pins).vnc</t>
  </si>
  <si>
    <t>VNC\DT Displays\DT FEM - AGS Lookahead.vnc</t>
  </si>
  <si>
    <t>VNC\Service\DT AGS Upper - Assembly 1.vnc</t>
  </si>
  <si>
    <t>VNC\Service\DT AGS Upper - Seal 3.vnc</t>
  </si>
  <si>
    <t>VNC\Service\Service - DT AGS Upper - Test.vnc</t>
  </si>
  <si>
    <t>VNC\DT FEM\DT Carrier.vnc</t>
  </si>
  <si>
    <t>VNC\DT FEM\DT ECM - Station 1 (ECM).vnc</t>
  </si>
  <si>
    <t>VNC\DT FEM\DT ECM - Station 2 (E-Fan).vnc</t>
  </si>
  <si>
    <t>VNC\DT FEM\DT FEM - Station 0 (Hood Latch).vnc</t>
  </si>
  <si>
    <t>VNC\DT FEM\DT FEM - Station 1 (Load Carrier).vnc</t>
  </si>
  <si>
    <t>VNC\DT FEM\DT FEM - Station 2 (Passthrough).vnc</t>
  </si>
  <si>
    <t>VNC\DT FEM\DT FEM - Station 3 (Wire Harness Install).vnc</t>
  </si>
  <si>
    <t>VNC\DT FEM\DT FEM - Station 4 (Bottles).vnc</t>
  </si>
  <si>
    <t>VNC\DT FEM\DT FEM - Station 5 (AGS Install).vnc</t>
  </si>
  <si>
    <t>VNC\DT FEM\DT FEM - Station 6 (Wire Harness Routing).vnc</t>
  </si>
  <si>
    <t>VNC\DT FEM\DT FEM - Station 7 (ECM Install).vnc</t>
  </si>
  <si>
    <t>VNC\DT FEM\DT FEM - Station 8 (E-Test).vnc</t>
  </si>
  <si>
    <t>VNC\DT FEM\DT FEM - Station 9 (Lower Air Guide).vnc</t>
  </si>
  <si>
    <t>VNC\DT FEM\DT FEM - Station 10 (Unload).vnc</t>
  </si>
  <si>
    <t>VNC\DT FEM\DT FEM - Kitting (Wire Harness Kitting).vnc</t>
  </si>
  <si>
    <t>VNC\DT AGS Lower\DT AGS Lower - Assembly 3.vnc</t>
  </si>
  <si>
    <t>VNC\DT AGS Lower\DT AGS Lower - Seal &amp; Test 3.vnc</t>
  </si>
  <si>
    <t>VNC\DT AGS Upper\DT AGS Upper - Assembly 3.vnc</t>
  </si>
  <si>
    <t>VNC\DT AAD\DT AAD - Station 50 (Torque).vnc</t>
  </si>
  <si>
    <t>VNC\DT AAD\DT AAD - Station 70 (Tester).vnc</t>
  </si>
  <si>
    <t>VNC\DT AAD\DT AAD - Station 60 (Assembly).vnc</t>
  </si>
  <si>
    <t>VNC\T1XX Lower\T1XX Lower - Assembly 3.vnc</t>
  </si>
  <si>
    <t>VNC\T1XX Lower\T1XX Lower - Assembly 1.vnc</t>
  </si>
  <si>
    <t>VNC\DT FEM\DT FEM - Rebuild Station.vnc</t>
  </si>
  <si>
    <t>VNC\WS FEM\WS Carousel - Packout.vnc</t>
  </si>
  <si>
    <t>VNC\Service\Service - T1XX Chevy Assembly.vnc</t>
  </si>
  <si>
    <t>VNC\Service\Service - T1XX Chevy Seal.vnc</t>
  </si>
  <si>
    <t>VNC\Service\Service - T1XX Chevy Test.vnc</t>
  </si>
  <si>
    <t>VNC\Service\Service - T1XX GMC Assembly.vnc</t>
  </si>
  <si>
    <t>VNC\Service\Service - T1XX GMC Seal.vnc</t>
  </si>
  <si>
    <t>VNC\Service\Service - T1XX GMC Test.vnc</t>
  </si>
  <si>
    <t>VNC\T1XX SUV\T1XX SUV - Weld 2.vnc</t>
  </si>
  <si>
    <t>VNC\T1XX Chevy\T1XX Chevy - Test.vnc</t>
  </si>
  <si>
    <t>VNC\T1XX Lower\T1XX Lower - Pack 1.vnc</t>
  </si>
  <si>
    <t>VNC\T1XX Chevy\T1XX Chevy - Assembly 1.vnc</t>
  </si>
  <si>
    <t>VNC\T1XX Chevy\T1XX Chevy - Assembly 2.vnc</t>
  </si>
  <si>
    <t>VNC\T1XX Chevy\T1XX Chevy - Seal 1.vnc</t>
  </si>
  <si>
    <t>VNC\T1XX Chevy\T1XX Chevy - Seal 2.vnc</t>
  </si>
  <si>
    <t>VNC\T1XX GMC\T1XX GMC - Assembly 2.vnc</t>
  </si>
  <si>
    <t>VNC\T1XX GMC\T1XX GMC - Assembly 1.vnc</t>
  </si>
  <si>
    <t>VNC\T1XX GMC\T1XX GMC - Seal.vnc</t>
  </si>
  <si>
    <t>VNC\T1XX GMC\T1XX GMC - Test.vnc</t>
  </si>
  <si>
    <t>VNC\T1XX Lower\T1XX Lower - Assembly 4.vnc</t>
  </si>
  <si>
    <t>VNC\T1XX Lower\T1XX Lower - Pack 2.vnc</t>
  </si>
  <si>
    <t>VNC\WS FEM\WS Carousel - Station 8.vnc</t>
  </si>
  <si>
    <t>VNC\Service\DT AGS Lower - Assembly 1.vnc</t>
  </si>
  <si>
    <t>VNC\T1XX Lower\T1XX Lower - Assembly 2.vnc</t>
  </si>
  <si>
    <t>VNC\T1XX-2 Lower\T1XX-2 Lower = Pack 1.vnc</t>
  </si>
  <si>
    <t>VNC\T1XX-2 Lower\T1XX-2 Lower - Pack 2.vnc</t>
  </si>
  <si>
    <t>VNC\T1XX-2 Lower\T1XX-2 Lower - Pack 3.vnc</t>
  </si>
  <si>
    <t>VNC\WS AGS Upper\WS AGS Upper - Seal.vnc</t>
  </si>
  <si>
    <t>VNC\WS AGS Upper\WS AGS Upper - Test.vnc</t>
  </si>
  <si>
    <t>VNC\WS FEM\WS Display - WS Camera.vnc</t>
  </si>
  <si>
    <t>VNC\WS FEM\WS EOL.vnc</t>
  </si>
  <si>
    <t>VNC\Service\Service - DS Grill - Laramie.vnc</t>
  </si>
  <si>
    <t>VNC\WS FEM\WS ECM.vnc</t>
  </si>
  <si>
    <t>VNC\WS FEM\WS Carousel - Station 3.vnc</t>
  </si>
  <si>
    <t>VNC\WS FEM\WS Carousel - Station 2.vnc</t>
  </si>
  <si>
    <t>VNC\WS FEM\WS AGS Seal.vnc</t>
  </si>
  <si>
    <t>VNC\BT1XX Lower\BT1XX Lower - Assembly.vnc</t>
  </si>
  <si>
    <t>VNC\WS FEM\WS Carrier Cell.vnc</t>
  </si>
  <si>
    <t>VNC\Service\Service - DS AGS - Seal.vnc</t>
  </si>
  <si>
    <t>VNC\Service\Service - DS AGS - Assembly.vnc</t>
  </si>
  <si>
    <t>VNC\Service\Service - DS Grill - ORT.vnc</t>
  </si>
  <si>
    <t>VNC\Service\Service - DS AGS - Test.vnc</t>
  </si>
  <si>
    <t>VNC\WS FEM\WS Carousel - Station 1.vnc</t>
  </si>
  <si>
    <t>VNC\WS FEM\WS Carousel - Station 6.vnc</t>
  </si>
  <si>
    <t>VNC\WS FEM\WS Carousel - Station 4.vnc</t>
  </si>
  <si>
    <t>VNC\WS FEM\WS Carousel - Station 5.vnc</t>
  </si>
  <si>
    <t>VNC\WS FEM\WS Carousel - Station 7.vnc</t>
  </si>
  <si>
    <t>VNC\WS FEM\WS Carousel - Station 9.vnc</t>
  </si>
  <si>
    <t>VNC\WS FEM\WS Hood Latch.vnc</t>
  </si>
  <si>
    <t>VNC\WS AGS Upper\WS AGS Upper - MAS Assembly 1.vnc</t>
  </si>
  <si>
    <t>VNC\WS FEM\WS Turn Table.vnc</t>
  </si>
  <si>
    <t>VNC\Service\K2 PU2 Assembly.vnc</t>
  </si>
  <si>
    <t>VNC\Service\K2 SUV Assembly.vnc</t>
  </si>
  <si>
    <t>VNC\Service\Service - UF AGS.vnc</t>
  </si>
  <si>
    <t>VNC\Service\Old K2 Assembly (2016).vnc</t>
  </si>
  <si>
    <t>VNC\Molding\Press 4 Tablet.vnc</t>
  </si>
  <si>
    <t>VNC\Molding\Press 3 Tablet.vnc</t>
  </si>
  <si>
    <t>VNC\Molding\Press 1 Tablet.vnc</t>
  </si>
  <si>
    <t>VNC\Molding\Press 3 HMI.vnc</t>
  </si>
  <si>
    <t>VNC\Molding\Press 4 HMI.vnc</t>
  </si>
  <si>
    <t>VNC\Molding\Press 5 HMI.vnc</t>
  </si>
  <si>
    <t>VNC\Molding\Press 5 Tablet.vnc</t>
  </si>
  <si>
    <t>VNC\Molding\Press 6 Tablet.vnc</t>
  </si>
  <si>
    <t>VNC\Molding\Press 6 HMI.vnc</t>
  </si>
  <si>
    <t>VNC\Molding\Press 7 Tablet.vnc</t>
  </si>
  <si>
    <t>VNC\Molding\Press 7 HMI.vnc</t>
  </si>
  <si>
    <t>VNC\Molding\Press 2 Tablet.vnc</t>
  </si>
  <si>
    <t>VNC\T1XX JIT\T1XX JIT - BT1XX.vnc</t>
  </si>
  <si>
    <t>VNC\WS Displays\WS Display - Truck Driver Display.vnc</t>
  </si>
  <si>
    <t>VNC\WS Displays\WS Display - Carousel Sequencing.vnc</t>
  </si>
  <si>
    <t>VNC\DT Displays\DT Display - FEM Buffer.vnc</t>
  </si>
  <si>
    <t>VNC\DT Displays\DT Display - FEM Buffer (Wall).vnc</t>
  </si>
  <si>
    <t>VNC\T1XX JIT\T1XX JIT - SUV.vnc</t>
  </si>
  <si>
    <t>VNC\T1XX JIT\T1XX JIT - AAD.vnc</t>
  </si>
  <si>
    <t>VNC\DT Displays\DT Display - FEM Buffer By Dock 74.vnc</t>
  </si>
  <si>
    <t>VNC\WS Displays\WS Display - Truck Driver Scans.vnc</t>
  </si>
  <si>
    <t>VNC\DT Displays\DT Display = FEM Buffer (Dock).vnc</t>
  </si>
  <si>
    <t>VNC\DT Displays\DT Display - ECM.vnc</t>
  </si>
  <si>
    <t>VNC\DT Displays\DT Display - Shipping Sequence Display.vnc</t>
  </si>
  <si>
    <t>VNC\WS Displays\WS Display - WS Buffer Root.vnc</t>
  </si>
  <si>
    <t>VNC\WS Displays\WS Display - WS Buffer (Pole).vnc</t>
  </si>
  <si>
    <t>VNC\DT Displays\DT Display - FEM Buffer (St. 6 Camera).vnc</t>
  </si>
  <si>
    <t>VNC\IT Displays\IT Display - Display 1.vnc</t>
  </si>
  <si>
    <t>VNC\IT Displays\IT Display - Display 2.vnc</t>
  </si>
  <si>
    <t>VNC\DT Displays\DT Display - Keith's Display.vnc</t>
  </si>
  <si>
    <t>VNC\DT Displays\DT Display - FEM Buffer Root.vnc</t>
  </si>
  <si>
    <t>VNC\IT Displays\IT Display - PRTG.vnc</t>
  </si>
  <si>
    <t>VNC\WS Displays\WS Display - AGS Seal Lookahead.vnc</t>
  </si>
  <si>
    <t>VNC\WS Displays\WS Display - Sequence Check.vnc</t>
  </si>
  <si>
    <t>VNC\WS Displays\WS Display - ECM Lookahead.vnc</t>
  </si>
  <si>
    <t>VNC\WS Displays\WS Display - Shipping Racks.vnc</t>
  </si>
  <si>
    <t>VNC\Production Desks\Team Lead Desk - AAD.vnc</t>
  </si>
  <si>
    <t>VNC\Production Desks\Team Lead Desk - Service.vnc</t>
  </si>
  <si>
    <t>VNC\Production Desks\Team Lead Desk - SUV.vnc</t>
  </si>
  <si>
    <t>VNC\Production Desks\Maintenance Desk - WS.vnc</t>
  </si>
  <si>
    <t>VNC\Production Desks\Team Lead Desk - WS.vnc</t>
  </si>
  <si>
    <t>VNC\Production Desks\Maintenance Desk - DT FEM.vnc</t>
  </si>
  <si>
    <t>VNC\Production Desks\Maintenance Desk - Cage.vnc</t>
  </si>
  <si>
    <t>VNC\Server\Engineering Server.vnc</t>
  </si>
  <si>
    <t>VNC\Production Desks\Team Lead Desk - Molding.vnc</t>
  </si>
  <si>
    <t>VNC\Production Desks\Maintenance Desk - Molding.vnc</t>
  </si>
  <si>
    <t>VNC\Production Desks\Quality Desk - DT FEM.vnc</t>
  </si>
  <si>
    <t>VNC\Production Desks\Quality Desk - T1.vnc</t>
  </si>
  <si>
    <t>VNC\Production Desks\Team Lead Desk - Dock 74.vnc</t>
  </si>
  <si>
    <t>VNC\Production Desks\Team Lead Desk - DT FEM.vnc</t>
  </si>
  <si>
    <t>VNC\Production Tablets\Materials Tablet - Zebra 2.vnc</t>
  </si>
  <si>
    <t>VNC\Production Tablets\Materials Tablet - Zebra 3.vnc</t>
  </si>
  <si>
    <t>VNC\Production Tablets\Materials Tablet - Zebra 1.vnc</t>
  </si>
  <si>
    <t>VNC\Service\K2 SUV Packout.vnc</t>
  </si>
  <si>
    <t>VNC\AIM-CLIENT01-D.vnc</t>
  </si>
  <si>
    <t>VNC\AIM-CLIENT06-D.vnc</t>
  </si>
  <si>
    <t>VNC\DT Displays\DT Display - FEM Lookahead.vnc</t>
  </si>
  <si>
    <t>VNC\AIM-CLIENT13-D.vnc</t>
  </si>
  <si>
    <t>Press 2 HMI</t>
  </si>
  <si>
    <t>AIMPRESS2-HMI</t>
  </si>
  <si>
    <t>dtlwagsasy1</t>
  </si>
  <si>
    <t>AIM-CLIENT36-D</t>
  </si>
  <si>
    <t>Dell OptiPlex 3040</t>
  </si>
  <si>
    <t>Dell OptiPlex 3050</t>
  </si>
  <si>
    <t>Lobby Tablet</t>
  </si>
  <si>
    <t>AIM-LOBBY2-T</t>
  </si>
  <si>
    <t>Office</t>
  </si>
  <si>
    <t>DT Display - Truck Display</t>
  </si>
  <si>
    <t>AIM-CLIENT25-D</t>
  </si>
  <si>
    <t>OMEN</t>
  </si>
  <si>
    <t>AIM-CLIENT37-D</t>
  </si>
  <si>
    <t>AIM-CLIENT38-D</t>
  </si>
  <si>
    <t>dtaadtorqnew</t>
  </si>
  <si>
    <t>AIM-CLIENT41-D</t>
  </si>
  <si>
    <t>NewClientStaged</t>
  </si>
  <si>
    <t>AIM-CLIENT50-D</t>
  </si>
  <si>
    <t>AIM-CLIENT51-D</t>
  </si>
  <si>
    <t>WS Display - Hood Latch Cameras</t>
  </si>
  <si>
    <t>AIM-CLIENT60-D</t>
  </si>
  <si>
    <t>AIM-CLIENT59-D</t>
  </si>
  <si>
    <t>AIM-CLIENT58-D</t>
  </si>
  <si>
    <t>AIM-CLIENT48-D</t>
  </si>
  <si>
    <t>AIM-CLIENT44-D</t>
  </si>
  <si>
    <t>AIM-CLIENT47-D</t>
  </si>
  <si>
    <t>AIM-CLIENT49-D</t>
  </si>
  <si>
    <t>AIM_CLIENT45-D</t>
  </si>
  <si>
    <t>AIM_CLIENT42-D</t>
  </si>
  <si>
    <t>AIM-CLIENT46-D</t>
  </si>
  <si>
    <t>AIM-CLIENT43-D</t>
  </si>
  <si>
    <t>NO DATA</t>
  </si>
  <si>
    <t>AIM-CLIENT57-D</t>
  </si>
  <si>
    <t>Not in Table</t>
  </si>
  <si>
    <t>Remove</t>
  </si>
  <si>
    <t>Lookup1</t>
  </si>
  <si>
    <t>Lookup2</t>
  </si>
  <si>
    <t>VNC\Molding\Press 2 HMI.vnc</t>
  </si>
  <si>
    <t>VNC\DT Displays\DT Display - Truck Display.vnc</t>
  </si>
  <si>
    <t>VNC\WS Displays\WS Display - Hood Latch Cameras.vnc</t>
  </si>
  <si>
    <t>VNC\Office\Lobby Tablet.vnc</t>
  </si>
  <si>
    <t>VNC\zzzzOBSOLETE\WS Carousel - Camera Tester.vnc</t>
  </si>
  <si>
    <t>ERROR</t>
  </si>
  <si>
    <t>AIM-DTECM1</t>
  </si>
  <si>
    <t>AIM-HPSPARE1-D</t>
  </si>
  <si>
    <t>AIM-ITSWAP1</t>
  </si>
  <si>
    <t>AIM-HPSPARE2-D</t>
  </si>
  <si>
    <t>0</t>
  </si>
  <si>
    <t>VNC\T1XX-2 Lower\T1XX-2 Lower - Actuator.vnc</t>
  </si>
  <si>
    <t>Active Directory OS Listings</t>
  </si>
  <si>
    <t>cn</t>
  </si>
  <si>
    <t>dNSHostName</t>
  </si>
  <si>
    <t>operatingSystem</t>
  </si>
  <si>
    <t>operatingSystemVersion</t>
  </si>
  <si>
    <t>Windows 11 Enterprise</t>
  </si>
  <si>
    <t>10.0 (26200)</t>
  </si>
  <si>
    <t>AIM-CLIENT26-D</t>
  </si>
  <si>
    <t>AIM-CLIENT26-D.magna.global</t>
  </si>
  <si>
    <t>Windows 11 Pro</t>
  </si>
  <si>
    <t>AIM-MATCLIENT-D</t>
  </si>
  <si>
    <t>AIM-MATCLIENT-D.magna.global</t>
  </si>
  <si>
    <t>AIM-BT1XXJIT-D.magna.global</t>
  </si>
  <si>
    <t>AIM-WSUPAGSASY2.magna.global</t>
  </si>
  <si>
    <t>AIM-LOBBY2-T.magna.global</t>
  </si>
  <si>
    <t>AIM-SHIPTAB1</t>
  </si>
  <si>
    <t>AIM-SHIPTAB1.magna.global</t>
  </si>
  <si>
    <t>AIM-PRESS5</t>
  </si>
  <si>
    <t>AIM-PRESS5.magna.global</t>
  </si>
  <si>
    <t>10.0 (17763)</t>
  </si>
  <si>
    <t>AIM-DTBEVFEMOP1</t>
  </si>
  <si>
    <t>AIM-DTBEVFEMOP1.magna.global</t>
  </si>
  <si>
    <t>10.0 (26100)</t>
  </si>
  <si>
    <t>AIM-PC80-T.magna.global</t>
  </si>
  <si>
    <t>Windows 10 Enterprise</t>
  </si>
  <si>
    <t>10.0 (19045)</t>
  </si>
  <si>
    <t>AIM-SURFACE1-T.magna.global</t>
  </si>
  <si>
    <t>Windows 10 Pro</t>
  </si>
  <si>
    <t>10.0 (19044)</t>
  </si>
  <si>
    <t>AIM-DTCARRIER</t>
  </si>
  <si>
    <t>AIM-DTCARRIER.magna.global</t>
  </si>
  <si>
    <t>AIM-SURFACE11-T.magna.global</t>
  </si>
  <si>
    <t>10.0 (14393)</t>
  </si>
  <si>
    <t>AIM-SURFACE9-T.magna.global</t>
  </si>
  <si>
    <t>AIM-SURFACE5-T.magna.global</t>
  </si>
  <si>
    <t>Windows 10 Enterprise LTSC</t>
  </si>
  <si>
    <t>AIM-AUTOMATION9.magna.global</t>
  </si>
  <si>
    <t>Windows 10 Enterprise 2016 LTSB</t>
  </si>
  <si>
    <t>AIM-TRAINING1.magna.global</t>
  </si>
  <si>
    <t>AIM-TRAINING2.magna.global</t>
  </si>
  <si>
    <t>AIM-TRAINING3.magna.global</t>
  </si>
  <si>
    <t>AIMWRNDETECTIT</t>
  </si>
  <si>
    <t>AIMWRNDETECTIT.magna.global</t>
  </si>
  <si>
    <t>AIMWS5CD328B4Y9</t>
  </si>
  <si>
    <t>AIMWS5CD328B4Y9.magna.global</t>
  </si>
  <si>
    <t>10.0 (22621)</t>
  </si>
  <si>
    <t>AIMWS5CD328B54S</t>
  </si>
  <si>
    <t>AIMWS5CD328B54S.magna.global</t>
  </si>
  <si>
    <t>AIMWRNDETECTIT2</t>
  </si>
  <si>
    <t>AIMWRNDETECTIT2.magna.global</t>
  </si>
  <si>
    <t>10.0 (22631)</t>
  </si>
  <si>
    <t>AIM-PC81-L</t>
  </si>
  <si>
    <t>AIM-PC81-L.magna.global</t>
  </si>
  <si>
    <t>AIM-ZEBRAMAT2-T.magna.global</t>
  </si>
  <si>
    <t>AIM-ITSPARE-L.magna.global</t>
  </si>
  <si>
    <t>AIM-ITBKUP01-D.magna.global</t>
  </si>
  <si>
    <t>AIM-ZEBRAMAT3-T.magna.global</t>
  </si>
  <si>
    <t>AIM-DASHBOARD5</t>
  </si>
  <si>
    <t>AIM-DASHBOARD5.magna.global</t>
  </si>
  <si>
    <t>AIM-SHIPPING3-D.magna.global</t>
  </si>
  <si>
    <t>AIM-QUALGAGE3</t>
  </si>
  <si>
    <t>AIM-QUALGAGE3.magna.global</t>
  </si>
  <si>
    <t>AIM-PC49-L</t>
  </si>
  <si>
    <t>AIM-PC49-L.magna.global</t>
  </si>
  <si>
    <t>AIM-QUALITY1-L.magna.global</t>
  </si>
  <si>
    <t>AIMWS5CD328B53M</t>
  </si>
  <si>
    <t>AIMWS5CD328B53M.magna.global</t>
  </si>
  <si>
    <t>AIMWS5CD328B530</t>
  </si>
  <si>
    <t>AIMWS5CD328B530.magna.global</t>
  </si>
  <si>
    <t>AIMWSSTT27E12BP</t>
  </si>
  <si>
    <t>AIMWSSTt27e12bp.magna.global</t>
  </si>
  <si>
    <t>AIM-TLAAD-D.magna.global</t>
  </si>
  <si>
    <t>AIM-PC25-L.magna.global</t>
  </si>
  <si>
    <t>AIM-PC27-L.magna.global</t>
  </si>
  <si>
    <t>AIM-LSEALS-L.magna.global</t>
  </si>
  <si>
    <t>AIM-PC14-L</t>
  </si>
  <si>
    <t>AIM-PC14-L.magna.global</t>
  </si>
  <si>
    <t>AIM-PC30-L.magna.global</t>
  </si>
  <si>
    <t>AIM-PC17-L.magna.global</t>
  </si>
  <si>
    <t>AIM-DTFEMMAIN.magna.global</t>
  </si>
  <si>
    <t>AIM-JTAYLOR-L</t>
  </si>
  <si>
    <t>AIM-JTAYLOR-L.magna.global</t>
  </si>
  <si>
    <t>AIM-MATCLERK-D.magna.global</t>
  </si>
  <si>
    <t>AIM-D5CD328B53M</t>
  </si>
  <si>
    <t>AIM-D5CD328B53M.magna.global</t>
  </si>
  <si>
    <t>AIM-DSTEAMLED-D.magna.global</t>
  </si>
  <si>
    <t>AIM-KYLESTAF-L</t>
  </si>
  <si>
    <t>AIM-KYLESTAF-L.magna.global</t>
  </si>
  <si>
    <t>AIM-MFOURNIER3</t>
  </si>
  <si>
    <t>AIM-MFOURNIER3.magna.global</t>
  </si>
  <si>
    <t>AIM-HRTABLET1</t>
  </si>
  <si>
    <t>AIM-HRTABLET1.magna.global</t>
  </si>
  <si>
    <t>AIM-TMCLARTY</t>
  </si>
  <si>
    <t>AIM-TMcLarty.magna.global</t>
  </si>
  <si>
    <t>AIM-QUALITY3-L</t>
  </si>
  <si>
    <t>AIM-QUALITY3-L.magna.global</t>
  </si>
  <si>
    <t>AIM-JPALA2-L</t>
  </si>
  <si>
    <t>AIM-JPALA2-L.magna.global</t>
  </si>
  <si>
    <t>AIM-RASLJANIN-L</t>
  </si>
  <si>
    <t>AIM-RASLJANIN-L.magna.global</t>
  </si>
  <si>
    <t>AIM-DOCK74-D</t>
  </si>
  <si>
    <t>AIM-DOCK74-D.magna.global</t>
  </si>
  <si>
    <t>AIM-JALOR-L</t>
  </si>
  <si>
    <t>AIM-JALOR-L.magna.global</t>
  </si>
  <si>
    <t>AIM-QUALCOVE-D.magna.global</t>
  </si>
  <si>
    <t>AIM-JORTISI2-L</t>
  </si>
  <si>
    <t>AIM-JORTISI2-L.magna.global</t>
  </si>
  <si>
    <t>AIMWS2MQ5310GVS</t>
  </si>
  <si>
    <t>AIMWS2MQ5310GVS.magna.global</t>
  </si>
  <si>
    <t>AIMWS2MQ5310GX5</t>
  </si>
  <si>
    <t>AIMWS2MQ5310GX5.magna.global</t>
  </si>
  <si>
    <t>AIMWS1H844934ZF</t>
  </si>
  <si>
    <t>AIMWS1H844934ZF.magna.global</t>
  </si>
  <si>
    <t>Good</t>
  </si>
  <si>
    <t>AIM-CLIENT52-D</t>
  </si>
  <si>
    <t>DT Display - ECM Lookahead</t>
  </si>
  <si>
    <t>VNC\DT Displays\DT Display - ECM Lookahead.vnc</t>
  </si>
  <si>
    <t>NPE</t>
  </si>
  <si>
    <t>VO</t>
  </si>
  <si>
    <t>AIM-DTFEMST08-D</t>
  </si>
  <si>
    <t>AIM-CLIENT39-D</t>
  </si>
  <si>
    <t>AIM-CLIENT40-D</t>
  </si>
  <si>
    <t>T1XX-2 Lower - Universal Machine 2</t>
  </si>
  <si>
    <t>AIM-T1X2LWR</t>
  </si>
  <si>
    <t>T1XX-2 Lower = Universal Machine 1</t>
  </si>
  <si>
    <t>T1XX-2 Lower - Universal Machine 3</t>
  </si>
  <si>
    <t>AIM-T1X2LWR2</t>
  </si>
  <si>
    <t>AIM-CLIENT42-D</t>
  </si>
  <si>
    <t>AIM-CLIENT45-D</t>
  </si>
  <si>
    <t>AIM-WSTESTHMI</t>
  </si>
  <si>
    <t>WS AGS Upper Test HMI</t>
  </si>
  <si>
    <t>HMI</t>
  </si>
  <si>
    <t>AIM-DTECMST02-D</t>
  </si>
  <si>
    <t>AIM-DTFEMST07-D</t>
  </si>
  <si>
    <t>AIM-DTFEMST06-D</t>
  </si>
  <si>
    <t>AIM-DTFEMST00-D</t>
  </si>
  <si>
    <t>AIM-DTFEMST01-D</t>
  </si>
  <si>
    <t>AIM-DTFEMST02-D</t>
  </si>
  <si>
    <t>AIM-DTFEMST03-D</t>
  </si>
  <si>
    <t>AIM-DTFEMST04-D</t>
  </si>
  <si>
    <t>AIM-DTFEMST05-D</t>
  </si>
  <si>
    <t>AIM-PRESS3-T.magna.global</t>
  </si>
  <si>
    <t>AIM-RSALJANIN2</t>
  </si>
  <si>
    <t>AIM-RSALJANIN2.magna.global</t>
  </si>
  <si>
    <t>AIM-JCAPERS-L</t>
  </si>
  <si>
    <t>AIM-JCAPERS-L.magna.global</t>
  </si>
  <si>
    <t>AIM-MDIALLO2</t>
  </si>
  <si>
    <t>AIM-MDIALLO2.magna.global</t>
  </si>
  <si>
    <t>AIM-DTFEMST08-D.magna.global</t>
  </si>
  <si>
    <t>AIM-DTFEMST02-D.magna.global</t>
  </si>
  <si>
    <t>AIM-DTFEMST06-D.magna.global</t>
  </si>
  <si>
    <t>AIM-DTFEMST01-D.magna.global</t>
  </si>
  <si>
    <t>AIM-DTFEMST05-D.magna.global</t>
  </si>
  <si>
    <t>AIM-MFOURNIER4</t>
  </si>
  <si>
    <t>AIM-MFOURNIER4.magna.global</t>
  </si>
  <si>
    <t>AIM-DTFEMST00-D.magna.global</t>
  </si>
  <si>
    <t>AIM-RASLJANIN4</t>
  </si>
  <si>
    <t>AIM-RASLJANIN4.magna.global</t>
  </si>
  <si>
    <t>AIM-DTFEMST04-D.magna.global</t>
  </si>
  <si>
    <t>AIM-DTFEMST07-D.magna.global</t>
  </si>
  <si>
    <t>AIM-DTFEMST03-D.magna.global</t>
  </si>
  <si>
    <t>OSVersion</t>
  </si>
  <si>
    <t>ClientType</t>
  </si>
  <si>
    <t>AIM-BYPASSDISP</t>
  </si>
  <si>
    <t>AIM-BYPASSDISP.magna.global</t>
  </si>
  <si>
    <t>Windows 11 IoT Enterprise LTSC</t>
  </si>
  <si>
    <t>AIM-CLIENT01-D.magna.global</t>
  </si>
  <si>
    <t>AIM-client02-d.magna.global</t>
  </si>
  <si>
    <t>AIM-CLIENT05-D.magna.global</t>
  </si>
  <si>
    <t>AIM-CLIENT07-D.magna.global</t>
  </si>
  <si>
    <t>AIM-CLIENT08-D.magna.global</t>
  </si>
  <si>
    <t>AIM-CLIENT09-D.magna.global</t>
  </si>
  <si>
    <t>AIM-Client10-D.magna.global</t>
  </si>
  <si>
    <t>AIM-Client11-D.magna.global</t>
  </si>
  <si>
    <t>AIM-Client12-D.magna.global</t>
  </si>
  <si>
    <t>AIM-CLIENT13-D.magna.global</t>
  </si>
  <si>
    <t>AIM-Client14-D.magna.global</t>
  </si>
  <si>
    <t>AIM-CLIENT15-D.magna.global</t>
  </si>
  <si>
    <t>AIM-CLIENT16-D.magna.global</t>
  </si>
  <si>
    <t>AIM-Client17-D.magna.global</t>
  </si>
  <si>
    <t>AIM-Client18-D.magna.global</t>
  </si>
  <si>
    <t>AIM-CLIENT19-D.magna.global</t>
  </si>
  <si>
    <t>AIM-Client20-D.magna.global</t>
  </si>
  <si>
    <t>AIM-CLIENT21-D.magna.global</t>
  </si>
  <si>
    <t>AIM-CLIENT22-D.magna.global</t>
  </si>
  <si>
    <t>AIM-CLIENT23-D</t>
  </si>
  <si>
    <t>AIM-CLIENT23-D.magna.global</t>
  </si>
  <si>
    <t>AIM-CLIENT24-D.magna.global</t>
  </si>
  <si>
    <t>AIM-CLIENT25-D.magna.global</t>
  </si>
  <si>
    <t>AIM-CLIENT27-D.magna.global</t>
  </si>
  <si>
    <t>AIM-CLIENT28-D.magna.global</t>
  </si>
  <si>
    <t>AIM-CLIENT29-D.magna.global</t>
  </si>
  <si>
    <t>AIM-CLIENT30-D.magna.global</t>
  </si>
  <si>
    <t>AIM-Client31-d.magna.global</t>
  </si>
  <si>
    <t>AIM-CLIENT32-D.magna.global</t>
  </si>
  <si>
    <t>AIM-CLIENT33-D.magna.global</t>
  </si>
  <si>
    <t>AIM-CLIENT34-D.magna.global</t>
  </si>
  <si>
    <t>AIM-CLIENT35-D</t>
  </si>
  <si>
    <t>AIM-CLIENT35-D.magna.global</t>
  </si>
  <si>
    <t>AIM-CLIENT36-D.magna.global</t>
  </si>
  <si>
    <t>AIM-CLIENT37-D.magna.global</t>
  </si>
  <si>
    <t>AIM-CLIENT38-D.magna.global</t>
  </si>
  <si>
    <t>AIM-CLIENT39-D.magna.global</t>
  </si>
  <si>
    <t>AIM-CLIENT40-D.magna.global</t>
  </si>
  <si>
    <t>AIM-CLIENT41-D.magna.global</t>
  </si>
  <si>
    <t>AIM-CLIENT42-D.magna.global</t>
  </si>
  <si>
    <t>AIM-CLIENT43-D.magna.global</t>
  </si>
  <si>
    <t>AIM-CLIENT44-D.magna.global</t>
  </si>
  <si>
    <t>AIM-CLIENT45-D.magna.global</t>
  </si>
  <si>
    <t>AIM-CLIENT46-D.magna.global</t>
  </si>
  <si>
    <t>AIM-CLIENT47-D.magna.global</t>
  </si>
  <si>
    <t>AIM-CLIENT48-D.magna.global</t>
  </si>
  <si>
    <t>AIM-CLIENT49-D.magna.global</t>
  </si>
  <si>
    <t>AIM-CLIENT50-D.magna.global</t>
  </si>
  <si>
    <t>AIM-CLIENT51-D.magna.global</t>
  </si>
  <si>
    <t>AIM-CLIENT52-D.magna.global</t>
  </si>
  <si>
    <t>AIM-CLIENT53-D</t>
  </si>
  <si>
    <t>AIM-CLIENT53-D.magna.global</t>
  </si>
  <si>
    <t>AIM-CLIENT54-D</t>
  </si>
  <si>
    <t>AIM-CLIENT54-D.magna.global</t>
  </si>
  <si>
    <t>AIM-CLIENT55-D</t>
  </si>
  <si>
    <t>AIM-CLIENT55-D.magna.global</t>
  </si>
  <si>
    <t>AIM-CLIENT56-D</t>
  </si>
  <si>
    <t>AIM-CLIENT56-D.magna.global</t>
  </si>
  <si>
    <t>AIM-CLIENT57-D.magna.global</t>
  </si>
  <si>
    <t>AIM-client58-d.magna.global</t>
  </si>
  <si>
    <t>AIM-CLIENT59-D.magna.global</t>
  </si>
  <si>
    <t>AIM-CLIENT63-D</t>
  </si>
  <si>
    <t>AIM-CLIENT63-D.magna.global</t>
  </si>
  <si>
    <t>AIM-CLIENT64-D</t>
  </si>
  <si>
    <t>AIM-CLIENT64-D.magna.global</t>
  </si>
  <si>
    <t>AIM-DSMAINT-D.magna.global</t>
  </si>
  <si>
    <t>AIM-DTECMST02-D.magna.global</t>
  </si>
  <si>
    <t>AIM-DTFEMST09-D.magna.global</t>
  </si>
  <si>
    <t>AIM-DTFEMST10-D.magna.global</t>
  </si>
  <si>
    <t>AIM-MOLDDISP2-D</t>
  </si>
  <si>
    <t>AIM-MOLDDISP2-D.magna.global</t>
  </si>
  <si>
    <t>AIM-QUALITY2-L.magna.global</t>
  </si>
  <si>
    <t>AIM-UNION2-D</t>
  </si>
  <si>
    <t>AIM-Union2-D.magna.global</t>
  </si>
  <si>
    <t>AIM-WSAGSL1HMI</t>
  </si>
  <si>
    <t>AIM-WSAGSL1HMI.magna.global</t>
  </si>
  <si>
    <t>AIM-WSTURN-D</t>
  </si>
  <si>
    <t>AIM-WSTURN-D.magna.global</t>
  </si>
  <si>
    <t>AIM-ZEBRATAB3-T.magna.global</t>
  </si>
  <si>
    <t>Press HMI</t>
  </si>
  <si>
    <t>Needs Key Change</t>
  </si>
  <si>
    <t>Server 2</t>
  </si>
  <si>
    <t>Remove / Check</t>
  </si>
  <si>
    <t>AIM-CLIENT06-D.magna.global</t>
  </si>
  <si>
    <t>AIM-CLIENT60-D.magna.global</t>
  </si>
  <si>
    <t>AIM-CLIENT69-D</t>
  </si>
  <si>
    <t>AIM-CLIENT69-D.magna.global</t>
  </si>
  <si>
    <t>AIM-HRTAB-T</t>
  </si>
  <si>
    <t>AIM-HRTAB-T.magna.global</t>
  </si>
  <si>
    <t>AIM-MOLDTECH-D.magna.global</t>
  </si>
  <si>
    <t>AIM-T1SUVJIT</t>
  </si>
  <si>
    <t>AIM-T1SUVJIT.magna.global</t>
  </si>
  <si>
    <t>AIM-TESTPROD-TM</t>
  </si>
  <si>
    <t>AIM-TESTPROD-TM.magna.global</t>
  </si>
  <si>
    <t>AIMHYPERV1</t>
  </si>
  <si>
    <t>AIMHYPERV1.magna.global</t>
  </si>
  <si>
    <t>Windows Server 2025 Datacenter</t>
  </si>
  <si>
    <t>AIMHYPERV2</t>
  </si>
  <si>
    <t>AIMHYPERV2.magna.global</t>
  </si>
  <si>
    <t>AIMMSDC41</t>
  </si>
  <si>
    <t>AIMMSDC41.magna.global</t>
  </si>
  <si>
    <t>Windows Server 2019 Standard</t>
  </si>
  <si>
    <t>AIMNYSSQL02-NEW</t>
  </si>
  <si>
    <t>AIMNYSSQL02-NEW.magna.global</t>
  </si>
  <si>
    <t>Windows Server 2022 Standard</t>
  </si>
  <si>
    <t>10.0 (20348)</t>
  </si>
  <si>
    <t>AIMSQLAGL1</t>
  </si>
  <si>
    <t>AIMSQLAGL1.magna.global</t>
  </si>
  <si>
    <t>AIMSQLCLS01</t>
  </si>
  <si>
    <t>AIMSQLCLS01.magna.global</t>
  </si>
  <si>
    <t>Windows Server 2012 R2 Standard</t>
  </si>
  <si>
    <t>6.3 (9600)</t>
  </si>
  <si>
    <t>AIMTeamLeadT1.magna.global</t>
  </si>
  <si>
    <t>AIMWRNAPP01-NEW</t>
  </si>
  <si>
    <t>AIMWRNAPP01-NEW.magna.global</t>
  </si>
  <si>
    <t>AIMWRNAPP07</t>
  </si>
  <si>
    <t>AIMWRNAPP07.magna.global</t>
  </si>
  <si>
    <t>Windows Server 2008 R2 Standard</t>
  </si>
  <si>
    <t>6.1 (7601)</t>
  </si>
  <si>
    <t>AIMWRNAPP15</t>
  </si>
  <si>
    <t>AIMWRNAPP15.magna.global</t>
  </si>
  <si>
    <t>AIMWRNATCOP</t>
  </si>
  <si>
    <t>AIMWRNATCOP.magna.global</t>
  </si>
  <si>
    <t>AIMWRNBLCK</t>
  </si>
  <si>
    <t>AIMWRNBLCK.magna.global</t>
  </si>
  <si>
    <t>AIMWRNBLCK-OLD</t>
  </si>
  <si>
    <t>AIMWRNBLCK-OLD.magna.global</t>
  </si>
  <si>
    <t>AIMWRNBUPROXY</t>
  </si>
  <si>
    <t>AIMWRNBUPROXY.magna.global</t>
  </si>
  <si>
    <t>AIMWRNCOM01</t>
  </si>
  <si>
    <t>AIMWRNCOM01.magna.global</t>
  </si>
  <si>
    <t>Windows Server 2016 Standard</t>
  </si>
  <si>
    <t>AIMWRNCOM02</t>
  </si>
  <si>
    <t>AIMWRNCOM02.magna.global</t>
  </si>
  <si>
    <t>AIMWRNCOM04</t>
  </si>
  <si>
    <t>AIMWRNCOM04.magna.global</t>
  </si>
  <si>
    <t>AIMWRNCOM05</t>
  </si>
  <si>
    <t>AIMWRNCOM05.magna.global</t>
  </si>
  <si>
    <t>AIMWRNDB03</t>
  </si>
  <si>
    <t>AIMWRNDB03.magna.global</t>
  </si>
  <si>
    <t>AIMWRNFS01-NEW</t>
  </si>
  <si>
    <t>AIMWRNFS01-NEW.magna.global</t>
  </si>
  <si>
    <t>AIMWRNFTPC02</t>
  </si>
  <si>
    <t>AIMWRNFTPC02.magna.global</t>
  </si>
  <si>
    <t>AIMWRNFTPC05</t>
  </si>
  <si>
    <t>AIMWRNFTPC05.magna.global</t>
  </si>
  <si>
    <t>AIMWRNFTPC06</t>
  </si>
  <si>
    <t>AIMWRNFTPC06.magna.global</t>
  </si>
  <si>
    <t>AIMWRNFTPC07</t>
  </si>
  <si>
    <t>AIMWRNFTPC07.magna.global</t>
  </si>
  <si>
    <t>AIMWRNFTPC09</t>
  </si>
  <si>
    <t>AIMWRNFTPC09.magna.global</t>
  </si>
  <si>
    <t>AIMWRNFTPC10</t>
  </si>
  <si>
    <t>AIMWRNFTPC10.magna.global</t>
  </si>
  <si>
    <t>AIMWRNFTPC11</t>
  </si>
  <si>
    <t>AIMWRNFTPC11.magna.global</t>
  </si>
  <si>
    <t>AIMWRNFTPC12</t>
  </si>
  <si>
    <t>AIMWRNFTPC12.magna.global</t>
  </si>
  <si>
    <t>AIMWRNFTPC13</t>
  </si>
  <si>
    <t>AIMWRNFTPC13.magna.global</t>
  </si>
  <si>
    <t>AIMWRNFTPC14</t>
  </si>
  <si>
    <t>AIMWRNFTPC14.magna.global</t>
  </si>
  <si>
    <t>AIMWRNIT</t>
  </si>
  <si>
    <t>AIMWRNIT.magna.global</t>
  </si>
  <si>
    <t>AIMWRNMRP01-NEW</t>
  </si>
  <si>
    <t>AIMWRNMRP01-NEW.magna.global</t>
  </si>
  <si>
    <t>AIMWRNNYS01</t>
  </si>
  <si>
    <t>AIMWRNNYS01.magna.global</t>
  </si>
  <si>
    <t>AIMWRNNYS01-NEW</t>
  </si>
  <si>
    <t>AIMWRNNYS01-NEW.magna.global</t>
  </si>
  <si>
    <t>AIMWRNNYS02-NEW</t>
  </si>
  <si>
    <t>AIMWRNNYS02-NEW.magna.global</t>
  </si>
  <si>
    <t>AIMWRNNYSMON</t>
  </si>
  <si>
    <t>AIMWRNNYSMON.magna.global</t>
  </si>
  <si>
    <t>AIMWRNNYSSQL</t>
  </si>
  <si>
    <t>AIMWRNNYSSQL.magna.global</t>
  </si>
  <si>
    <t>AIMWRNNYSSQL-OL</t>
  </si>
  <si>
    <t>AIMWRNNYSSQL-OLD.magna.global</t>
  </si>
  <si>
    <t>AIMWRNODSTEST</t>
  </si>
  <si>
    <t>AIMWRNODSTEST.magna.global</t>
  </si>
  <si>
    <t>AIMWRNOPC01</t>
  </si>
  <si>
    <t>AIMWRNOPC01.magna.global</t>
  </si>
  <si>
    <t>AIMWRNPIC</t>
  </si>
  <si>
    <t>AIMWRNPIC.magna.global</t>
  </si>
  <si>
    <t>AIMWRNPRTG</t>
  </si>
  <si>
    <t>AIMWRNPRTG.magna.global</t>
  </si>
  <si>
    <t>AIMWRNPS03</t>
  </si>
  <si>
    <t>AIMWRNPS03.magna.global</t>
  </si>
  <si>
    <t>AIMWRNUJI01</t>
  </si>
  <si>
    <t>AIMWRNUJI01.magna.global</t>
  </si>
  <si>
    <t>aimwrndhcp</t>
  </si>
  <si>
    <t>AIMWRNDHCP.magna.global</t>
  </si>
  <si>
    <t>aimwrnpurge</t>
  </si>
  <si>
    <t>AIMWRNPURGE.magna.global</t>
  </si>
  <si>
    <t>aimwrntb01</t>
  </si>
  <si>
    <t>AIMWRNTB01.magna.global</t>
  </si>
  <si>
    <t>AIM-WSPACKOUT-D</t>
  </si>
  <si>
    <t>AIM-WSCAROSL1-D</t>
  </si>
  <si>
    <t>AIM-WSCAROSL2-D</t>
  </si>
  <si>
    <t>AIM-WSCAROSL3-D</t>
  </si>
  <si>
    <t>AIM-WSCAROSL4-D</t>
  </si>
  <si>
    <t>AIM-WSCAROSL5-D</t>
  </si>
  <si>
    <t>AIM-WSCAROSL6-D</t>
  </si>
  <si>
    <t>AIM-WSCAROSL7-D</t>
  </si>
  <si>
    <t>AIM-WSCAROSL8-D</t>
  </si>
  <si>
    <t>AIM-WSCAROSL9-D</t>
  </si>
  <si>
    <t>WS Carrier - Turntable 2</t>
  </si>
  <si>
    <t>WS Carrier - Turntable 1</t>
  </si>
  <si>
    <t>Hostname for IPAM</t>
  </si>
  <si>
    <t>Hostname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</si>
</sst>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  <numFmt numFmtId="165" formatCode="0.0\);[Blue]\(000,000,000,000\)"/>
  </numFmts>
  <fonts count="53" x14ac:knownFonts="1">
    <font>
      <sz val="11"/>
      <color rgb="FF000000"/>
      <name val="Bahnschrift"/>
      <family val="2"/>
      <scheme val="minor"/>
    </font>
    <font>
      <sz val="11"/>
      <color theme="1"/>
      <name val="Bahnschrift"/>
      <family val="2"/>
      <scheme val="minor"/>
    </font>
    <font>
      <sz val="11"/>
      <color theme="1"/>
      <name val="Bahnschrift"/>
      <family val="2"/>
      <scheme val="min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1"/>
      <color theme="1"/>
      <name val="Bahnschrift Condensed"/>
      <family val="2"/>
    </font>
    <font>
      <sz val="11"/>
      <color theme="1"/>
      <name val="Bahnschrift"/>
      <family val="2"/>
    </font>
    <font>
      <sz val="11"/>
      <color rgb="FFE6E6E6"/>
      <name val="Bahnschrift"/>
      <family val="2"/>
      <scheme val="major"/>
    </font>
    <font>
      <sz val="11"/>
      <color rgb="FF3F3F3F"/>
      <name val="Bahnschrift"/>
      <family val="2"/>
      <scheme val="major"/>
    </font>
    <font>
      <sz val="11"/>
      <color rgb="FF3F3F3F"/>
      <name val="OCR A Extended"/>
      <family val="3"/>
    </font>
    <font>
      <sz val="11"/>
      <color rgb="FF606060"/>
      <name val="Bahnschrift"/>
      <family val="2"/>
      <scheme val="major"/>
    </font>
    <font>
      <sz val="11"/>
      <color rgb="FF808080"/>
      <name val="Bahnschrift"/>
      <family val="2"/>
      <scheme val="major"/>
    </font>
    <font>
      <i/>
      <sz val="11"/>
      <color rgb="FF404040"/>
      <name val="Bahnschrift"/>
      <family val="2"/>
      <scheme val="major"/>
    </font>
    <font>
      <sz val="16"/>
      <color rgb="FFD8DFFE"/>
      <name val="Bahnschrift"/>
      <family val="2"/>
      <scheme val="major"/>
    </font>
    <font>
      <sz val="11"/>
      <color rgb="FFD8DFFE"/>
      <name val="Bahnschrift"/>
      <family val="2"/>
      <scheme val="major"/>
    </font>
    <font>
      <sz val="11"/>
      <color rgb="FF052398"/>
      <name val="Bahnschrift"/>
      <family val="2"/>
      <scheme val="major"/>
    </font>
    <font>
      <sz val="11"/>
      <color rgb="FF052398"/>
      <name val="OCR A Extended"/>
      <family val="3"/>
    </font>
    <font>
      <i/>
      <sz val="11"/>
      <color rgb="FF052398"/>
      <name val="Bahnschrift"/>
      <family val="2"/>
      <scheme val="major"/>
    </font>
    <font>
      <sz val="11"/>
      <color rgb="FFFFFFCC"/>
      <name val="Bahnschrift"/>
      <family val="2"/>
      <scheme val="major"/>
    </font>
    <font>
      <sz val="11"/>
      <color rgb="FF000000"/>
      <name val="Bahnschrift"/>
      <family val="2"/>
      <scheme val="major"/>
    </font>
    <font>
      <sz val="11"/>
      <color rgb="FF000000"/>
      <name val="OCR A Extended"/>
      <family val="3"/>
    </font>
    <font>
      <i/>
      <sz val="11"/>
      <color rgb="FF808000"/>
      <name val="Bahnschrift"/>
      <family val="2"/>
      <scheme val="major"/>
    </font>
    <font>
      <sz val="11"/>
      <color rgb="FFFFCACA"/>
      <name val="Bahnschrift"/>
      <family val="2"/>
      <scheme val="major"/>
    </font>
    <font>
      <i/>
      <sz val="11"/>
      <color rgb="FF7D0000"/>
      <name val="Bahnschrift"/>
      <family val="2"/>
      <scheme val="major"/>
    </font>
    <font>
      <sz val="11"/>
      <color rgb="FFCFFCFB"/>
      <name val="Bahnschrift"/>
      <family val="2"/>
      <scheme val="major"/>
    </font>
    <font>
      <i/>
      <sz val="11"/>
      <color rgb="FF077A77"/>
      <name val="Bahnschrift"/>
      <family val="2"/>
      <scheme val="major"/>
    </font>
    <font>
      <sz val="11"/>
      <color rgb="FFC5FEC8"/>
      <name val="Bahnschrift"/>
      <family val="2"/>
      <scheme val="major"/>
    </font>
    <font>
      <i/>
      <sz val="11"/>
      <color rgb="FF016B06"/>
      <name val="Bahnschrift"/>
      <family val="2"/>
      <scheme val="major"/>
    </font>
    <font>
      <sz val="11"/>
      <color rgb="FFEEE1F7"/>
      <name val="Bahnschrift"/>
      <family val="2"/>
      <scheme val="major"/>
    </font>
    <font>
      <i/>
      <sz val="11"/>
      <color rgb="FF58267D"/>
      <name val="Bahnschrift"/>
      <family val="2"/>
      <scheme val="major"/>
    </font>
    <font>
      <sz val="8"/>
      <name val="Bahnschrift"/>
      <family val="2"/>
      <scheme val="minor"/>
    </font>
    <font>
      <sz val="10"/>
      <color rgb="FF000000"/>
      <name val="Cascadia Code"/>
      <family val="3"/>
    </font>
    <font>
      <sz val="11"/>
      <color rgb="FF000000"/>
      <name val="Cascadia Code"/>
      <family val="3"/>
    </font>
    <font>
      <sz val="11"/>
      <color theme="1"/>
      <name val="Cascadia Code"/>
      <family val="3"/>
    </font>
    <font>
      <sz val="20"/>
      <color rgb="FFD8DFFE"/>
      <name val="Bahnschrift"/>
      <family val="2"/>
      <scheme val="major"/>
    </font>
    <font>
      <sz val="11"/>
      <color rgb="FF052398"/>
      <name val="Cascadia Code"/>
      <family val="3"/>
    </font>
  </fonts>
  <fills count="8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CFFCFB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52398"/>
        <bgColor indexed="64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8438BC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darkDown">
        <fgColor rgb="FFEEE1F7"/>
        <bgColor rgb="FFDDC6EE"/>
      </patternFill>
    </fill>
    <fill>
      <patternFill patternType="solid">
        <fgColor theme="2" tint="-4.9989318521683403E-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9">
    <xf numFmtId="0" fontId="0" fillId="0" borderId="0" applyNumberFormat="0" applyBorder="0" applyAlignment="0" applyProtection="0">
      <protection locked="0"/>
    </xf>
    <xf numFmtId="43" fontId="3" fillId="0" borderId="0" applyNumberFormat="0" applyFill="0" applyBorder="0" applyAlignment="0" applyProtection="0"/>
    <xf numFmtId="41" fontId="3" fillId="0" borderId="0" applyNumberFormat="0" applyFill="0" applyBorder="0" applyAlignment="0" applyProtection="0"/>
    <xf numFmtId="44" fontId="3" fillId="0" borderId="0" applyNumberFormat="0" applyFill="0" applyBorder="0" applyAlignment="0" applyProtection="0"/>
    <xf numFmtId="42" fontId="3" fillId="0" borderId="0" applyNumberFormat="0" applyFill="0" applyBorder="0" applyAlignment="0" applyProtection="0"/>
    <xf numFmtId="9" fontId="23" fillId="0" borderId="0" applyFill="0" applyBorder="0" applyAlignment="0" applyProtection="0"/>
    <xf numFmtId="0" fontId="21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3" fillId="8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8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9" fontId="30" fillId="44" borderId="10">
      <alignment horizontal="center" vertical="center"/>
    </xf>
    <xf numFmtId="49" fontId="46" fillId="78" borderId="10" applyAlignment="0">
      <protection locked="0"/>
    </xf>
    <xf numFmtId="49" fontId="31" fillId="45" borderId="10">
      <alignment horizontal="center" vertical="center"/>
    </xf>
    <xf numFmtId="49" fontId="41" fillId="62" borderId="10" applyAlignment="0"/>
    <xf numFmtId="0" fontId="36" fillId="64" borderId="10" applyNumberFormat="0" applyAlignment="0"/>
    <xf numFmtId="49" fontId="34" fillId="49" borderId="10" applyProtection="0">
      <alignment horizontal="center" vertical="center"/>
      <protection locked="0"/>
    </xf>
    <xf numFmtId="0" fontId="29" fillId="43" borderId="10" applyNumberFormat="0" applyAlignment="0"/>
    <xf numFmtId="0" fontId="40" fillId="61" borderId="10" applyNumberFormat="0" applyAlignment="0" applyProtection="0">
      <protection locked="0"/>
    </xf>
    <xf numFmtId="0" fontId="42" fillId="66" borderId="10" applyNumberFormat="0" applyAlignment="0"/>
    <xf numFmtId="0" fontId="44" fillId="72" borderId="10" applyNumberFormat="0" applyAlignment="0"/>
    <xf numFmtId="0" fontId="38" fillId="55" borderId="10" applyNumberFormat="0" applyAlignment="0">
      <protection locked="0"/>
    </xf>
    <xf numFmtId="0" fontId="32" fillId="48" borderId="10" applyNumberFormat="0" applyProtection="0">
      <alignment horizontal="center" vertical="center"/>
      <protection locked="0"/>
    </xf>
    <xf numFmtId="49" fontId="31" fillId="44" borderId="10">
      <alignment horizontal="center" vertical="center"/>
    </xf>
    <xf numFmtId="0" fontId="32" fillId="46" borderId="10" applyNumberFormat="0" applyProtection="0">
      <alignment horizontal="center" vertical="center"/>
      <protection locked="0"/>
    </xf>
    <xf numFmtId="0" fontId="33" fillId="47" borderId="10" applyNumberFormat="0" applyProtection="0">
      <alignment horizontal="center" vertical="center"/>
      <protection locked="0"/>
    </xf>
    <xf numFmtId="0" fontId="25" fillId="40" borderId="10" applyNumberFormat="0" applyAlignment="0"/>
    <xf numFmtId="49" fontId="24" fillId="37" borderId="10" applyAlignment="0"/>
    <xf numFmtId="49" fontId="24" fillId="36" borderId="10" applyAlignment="0"/>
    <xf numFmtId="0" fontId="25" fillId="38" borderId="10" applyNumberFormat="0" applyAlignment="0"/>
    <xf numFmtId="0" fontId="26" fillId="39" borderId="10" applyNumberFormat="0" applyAlignment="0"/>
    <xf numFmtId="0" fontId="27" fillId="42" borderId="10" applyNumberFormat="0" applyAlignment="0"/>
    <xf numFmtId="49" fontId="28" fillId="37" borderId="10" applyAlignment="0"/>
    <xf numFmtId="49" fontId="27" fillId="41" borderId="10" applyAlignment="0"/>
    <xf numFmtId="0" fontId="36" fillId="60" borderId="10" applyNumberFormat="0" applyAlignment="0" applyProtection="0">
      <protection locked="0"/>
    </xf>
    <xf numFmtId="49" fontId="39" fillId="57" borderId="10" applyAlignment="0"/>
    <xf numFmtId="49" fontId="39" fillId="56" borderId="10" applyAlignment="0"/>
    <xf numFmtId="0" fontId="36" fillId="58" borderId="10" applyNumberFormat="0" applyAlignment="0" applyProtection="0">
      <protection locked="0"/>
    </xf>
    <xf numFmtId="0" fontId="37" fillId="59" borderId="10" applyNumberFormat="0" applyAlignment="0" applyProtection="0">
      <protection locked="0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36" fillId="54" borderId="10" applyNumberFormat="0" applyAlignment="0">
      <protection locked="0"/>
    </xf>
    <xf numFmtId="164" fontId="37" fillId="53" borderId="10" applyAlignment="0">
      <protection locked="0"/>
    </xf>
    <xf numFmtId="49" fontId="35" fillId="51" borderId="10" applyAlignment="0"/>
    <xf numFmtId="49" fontId="35" fillId="50" borderId="10" applyAlignment="0"/>
    <xf numFmtId="0" fontId="36" fillId="52" borderId="10" applyNumberFormat="0" applyAlignment="0">
      <protection locked="0"/>
    </xf>
    <xf numFmtId="0" fontId="37" fillId="53" borderId="10" applyNumberFormat="0" applyAlignment="0">
      <alignment horizontal="left"/>
      <protection locked="0"/>
    </xf>
    <xf numFmtId="0" fontId="36" fillId="77" borderId="10" applyNumberFormat="0" applyAlignment="0">
      <protection locked="0"/>
    </xf>
    <xf numFmtId="49" fontId="45" fillId="74" borderId="10" applyAlignment="0"/>
    <xf numFmtId="49" fontId="45" fillId="73" borderId="10" applyAlignment="0"/>
    <xf numFmtId="0" fontId="36" fillId="75" borderId="10" applyNumberFormat="0" applyAlignment="0">
      <protection locked="0"/>
    </xf>
    <xf numFmtId="0" fontId="37" fillId="76" borderId="10" applyNumberFormat="0" applyAlignment="0">
      <protection locked="0"/>
    </xf>
    <xf numFmtId="0" fontId="36" fillId="35" borderId="10" applyNumberFormat="0" applyAlignment="0"/>
    <xf numFmtId="164" fontId="37" fillId="65" borderId="10" applyAlignment="0">
      <alignment horizontal="left"/>
    </xf>
    <xf numFmtId="49" fontId="41" fillId="63" borderId="10" applyAlignment="0"/>
    <xf numFmtId="0" fontId="37" fillId="65" borderId="10" applyNumberFormat="0" applyAlignment="0">
      <alignment horizontal="left"/>
    </xf>
    <xf numFmtId="0" fontId="36" fillId="71" borderId="10" applyNumberFormat="0" applyAlignment="0"/>
    <xf numFmtId="49" fontId="43" fillId="68" borderId="10" applyAlignment="0"/>
    <xf numFmtId="49" fontId="43" fillId="67" borderId="10" applyAlignment="0"/>
    <xf numFmtId="0" fontId="36" fillId="69" borderId="10" applyNumberFormat="0" applyAlignment="0"/>
    <xf numFmtId="0" fontId="48" fillId="70" borderId="10" applyNumberFormat="0" applyAlignment="0"/>
    <xf numFmtId="0" fontId="50" fillId="34" borderId="1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37">
    <xf numFmtId="0" fontId="0" fillId="0" borderId="0" xfId="0">
      <protection locked="0"/>
    </xf>
    <xf numFmtId="0" fontId="0" fillId="0" borderId="0" xfId="0" applyAlignment="1">
      <alignment horizontal="center"/>
      <protection locked="0"/>
    </xf>
    <xf numFmtId="0" fontId="25" fillId="40" borderId="10" xfId="62"/>
    <xf numFmtId="49" fontId="24" fillId="37" borderId="10" xfId="63"/>
    <xf numFmtId="0" fontId="25" fillId="40" borderId="10" xfId="62" applyNumberFormat="1"/>
    <xf numFmtId="0" fontId="0" fillId="0" borderId="0" xfId="0" applyBorder="1">
      <protection locked="0"/>
    </xf>
    <xf numFmtId="0" fontId="0" fillId="0" borderId="0" xfId="0" applyBorder="1" applyProtection="1">
      <protection locked="0"/>
    </xf>
    <xf numFmtId="0" fontId="2" fillId="33" borderId="10" xfId="0" applyFont="1" applyFill="1" applyBorder="1">
      <protection locked="0"/>
    </xf>
    <xf numFmtId="0" fontId="25" fillId="40" borderId="14" xfId="62" applyNumberFormat="1" applyBorder="1"/>
    <xf numFmtId="0" fontId="0" fillId="0" borderId="0" xfId="0" applyNumberFormat="1" applyAlignment="1">
      <alignment horizontal="center"/>
      <protection locked="0"/>
    </xf>
    <xf numFmtId="0" fontId="0" fillId="0" borderId="0" xfId="0" applyAlignment="1">
      <alignment horizontal="left"/>
      <protection locked="0"/>
    </xf>
    <xf numFmtId="0" fontId="0" fillId="0" borderId="0" xfId="0" applyNumberFormat="1" applyAlignment="1">
      <alignment horizontal="left"/>
      <protection locked="0"/>
    </xf>
    <xf numFmtId="0" fontId="0" fillId="0" borderId="0" xfId="0" applyNumberFormat="1">
      <protection locked="0"/>
    </xf>
    <xf numFmtId="0" fontId="1" fillId="33" borderId="10" xfId="0" applyFont="1" applyFill="1" applyBorder="1">
      <protection locked="0"/>
    </xf>
    <xf numFmtId="49" fontId="0" fillId="0" borderId="0" xfId="0" applyNumberFormat="1" applyAlignment="1">
      <alignment horizontal="left"/>
      <protection locked="0"/>
    </xf>
    <xf numFmtId="49" fontId="0" fillId="0" borderId="0" xfId="0" applyNumberFormat="1">
      <protection locked="0"/>
    </xf>
    <xf numFmtId="0" fontId="0" fillId="0" borderId="0" xfId="0" applyProtection="1"/>
    <xf numFmtId="0" fontId="25" fillId="40" borderId="10" xfId="62" applyAlignment="1">
      <alignment horizontal="left"/>
    </xf>
    <xf numFmtId="0" fontId="25" fillId="40" borderId="10" xfId="62" applyNumberFormat="1" applyAlignment="1">
      <alignment horizontal="left"/>
    </xf>
    <xf numFmtId="0" fontId="50" fillId="0" borderId="0" xfId="97" applyNumberFormat="1" applyFill="1" applyBorder="1" applyProtection="1">
      <protection locked="0"/>
    </xf>
    <xf numFmtId="49" fontId="24" fillId="37" borderId="10" xfId="63" applyAlignment="1">
      <alignment horizontal="left"/>
    </xf>
    <xf numFmtId="0" fontId="0" fillId="0" borderId="0" xfId="0" applyAlignment="1" applyProtection="1">
      <alignment horizontal="left"/>
    </xf>
    <xf numFmtId="49" fontId="35" fillId="51" borderId="10" xfId="79"/>
    <xf numFmtId="0" fontId="25" fillId="40" borderId="14" xfId="62" applyBorder="1"/>
    <xf numFmtId="0" fontId="50" fillId="79" borderId="10" xfId="97" applyFill="1" applyAlignment="1" applyProtection="1">
      <alignment horizontal="left"/>
    </xf>
    <xf numFmtId="0" fontId="50" fillId="79" borderId="10" xfId="97" applyNumberFormat="1" applyFill="1" applyBorder="1" applyAlignment="1" applyProtection="1">
      <alignment horizontal="left"/>
    </xf>
    <xf numFmtId="0" fontId="50" fillId="79" borderId="10" xfId="97" applyNumberFormat="1" applyFill="1" applyAlignment="1" applyProtection="1">
      <alignment horizontal="left"/>
    </xf>
    <xf numFmtId="0" fontId="50" fillId="79" borderId="10" xfId="97" applyNumberFormat="1" applyFill="1" applyProtection="1"/>
    <xf numFmtId="0" fontId="50" fillId="79" borderId="0" xfId="97" applyNumberFormat="1" applyFill="1" applyBorder="1" applyAlignment="1" applyProtection="1">
      <alignment horizontal="left"/>
    </xf>
    <xf numFmtId="0" fontId="50" fillId="79" borderId="0" xfId="97" applyFill="1" applyBorder="1" applyAlignment="1" applyProtection="1">
      <alignment horizontal="left"/>
    </xf>
    <xf numFmtId="0" fontId="50" fillId="79" borderId="10" xfId="97" applyFill="1" applyBorder="1" applyAlignment="1" applyProtection="1">
      <alignment horizontal="left"/>
    </xf>
    <xf numFmtId="49" fontId="31" fillId="45" borderId="10" xfId="49">
      <alignment horizontal="center" vertical="center"/>
    </xf>
    <xf numFmtId="49" fontId="31" fillId="45" borderId="10" xfId="49" applyAlignment="1">
      <alignment horizontal="center" vertical="center" wrapText="1"/>
    </xf>
    <xf numFmtId="0" fontId="0" fillId="0" borderId="0" xfId="0" applyAlignment="1">
      <alignment wrapText="1"/>
      <protection locked="0"/>
    </xf>
    <xf numFmtId="0" fontId="25" fillId="40" borderId="10" xfId="62" applyAlignment="1">
      <alignment horizontal="center"/>
    </xf>
    <xf numFmtId="0" fontId="25" fillId="40" borderId="10" xfId="62" applyNumberFormat="1" applyAlignment="1">
      <alignment horizontal="center"/>
    </xf>
    <xf numFmtId="0" fontId="25" fillId="40" borderId="14" xfId="62" applyNumberFormat="1" applyBorder="1" applyAlignment="1">
      <alignment horizontal="center"/>
    </xf>
    <xf numFmtId="0" fontId="25" fillId="40" borderId="14" xfId="62" applyBorder="1" applyAlignment="1">
      <alignment horizontal="center"/>
    </xf>
    <xf numFmtId="0" fontId="50" fillId="40" borderId="10" xfId="97" applyFill="1" applyBorder="1" applyProtection="1"/>
    <xf numFmtId="0" fontId="50" fillId="40" borderId="10" xfId="97" applyNumberFormat="1" applyFill="1" applyBorder="1" applyProtection="1"/>
    <xf numFmtId="0" fontId="50" fillId="40" borderId="14" xfId="97" applyNumberFormat="1" applyFill="1" applyBorder="1" applyProtection="1"/>
    <xf numFmtId="0" fontId="50" fillId="40" borderId="14" xfId="97" applyFill="1" applyBorder="1" applyProtection="1"/>
    <xf numFmtId="0" fontId="50" fillId="0" borderId="10" xfId="97" applyNumberFormat="1" applyFill="1" applyBorder="1" applyProtection="1"/>
    <xf numFmtId="49" fontId="0" fillId="0" borderId="0" xfId="0" applyNumberFormat="1" applyProtection="1"/>
    <xf numFmtId="0" fontId="25" fillId="40" borderId="14" xfId="62" applyBorder="1" applyAlignment="1">
      <alignment horizontal="left"/>
    </xf>
    <xf numFmtId="0" fontId="50" fillId="40" borderId="15" xfId="97" applyNumberFormat="1" applyFill="1" applyBorder="1" applyProtection="1"/>
    <xf numFmtId="0" fontId="50" fillId="0" borderId="0" xfId="97" applyFill="1" applyBorder="1" applyAlignment="1" applyProtection="1">
      <alignment horizontal="left"/>
      <protection locked="0"/>
    </xf>
    <xf numFmtId="0" fontId="50" fillId="0" borderId="0" xfId="97" applyNumberFormat="1" applyFill="1" applyBorder="1" applyAlignment="1" applyProtection="1">
      <alignment horizontal="left"/>
      <protection locked="0"/>
    </xf>
    <xf numFmtId="0" fontId="50" fillId="0" borderId="10" xfId="97" applyFill="1" applyBorder="1" applyAlignment="1" applyProtection="1">
      <alignment horizontal="left"/>
      <protection locked="0"/>
    </xf>
    <xf numFmtId="0" fontId="49" fillId="0" borderId="0" xfId="0" applyFont="1" applyBorder="1" applyProtection="1">
      <protection locked="0"/>
    </xf>
    <xf numFmtId="0" fontId="0" fillId="0" borderId="0" xfId="0" applyProtection="1">
      <protection locked="0"/>
    </xf>
    <xf numFmtId="0" fontId="49" fillId="0" borderId="0" xfId="0" applyFont="1" applyProtection="1">
      <protection locked="0"/>
    </xf>
    <xf numFmtId="0" fontId="0" fillId="0" borderId="10" xfId="0" applyBorder="1" applyProtection="1">
      <protection locked="0"/>
    </xf>
    <xf numFmtId="0" fontId="49" fillId="0" borderId="10" xfId="0" applyFont="1" applyBorder="1" applyProtection="1">
      <protection locked="0"/>
    </xf>
    <xf numFmtId="0" fontId="50" fillId="40" borderId="10" xfId="97" applyFill="1"/>
    <xf numFmtId="0" fontId="50" fillId="40" borderId="10" xfId="97" applyNumberFormat="1" applyFill="1"/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36" fillId="54" borderId="10" xfId="77" applyNumberFormat="1" applyAlignment="1">
      <alignment horizontal="center"/>
      <protection locked="0"/>
    </xf>
    <xf numFmtId="0" fontId="36" fillId="54" borderId="14" xfId="77" applyNumberFormat="1" applyBorder="1" applyAlignment="1">
      <alignment horizontal="center"/>
      <protection locked="0"/>
    </xf>
    <xf numFmtId="0" fontId="0" fillId="0" borderId="0" xfId="0" applyBorder="1" applyAlignment="1" applyProtection="1">
      <alignment horizontal="left"/>
      <protection locked="0"/>
    </xf>
    <xf numFmtId="0" fontId="0" fillId="0" borderId="0" xfId="0" applyNumberForma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36" fillId="69" borderId="0" xfId="95" applyBorder="1" applyAlignment="1" applyProtection="1">
      <alignment horizontal="left"/>
      <protection locked="0"/>
    </xf>
    <xf numFmtId="0" fontId="50" fillId="0" borderId="10" xfId="97" applyNumberFormat="1" applyFill="1" applyBorder="1" applyAlignment="1" applyProtection="1">
      <alignment horizontal="left"/>
    </xf>
    <xf numFmtId="0" fontId="50" fillId="40" borderId="0" xfId="97" applyFill="1" applyBorder="1"/>
    <xf numFmtId="0" fontId="50" fillId="40" borderId="10" xfId="97" applyFill="1" applyBorder="1"/>
    <xf numFmtId="0" fontId="50" fillId="37" borderId="10" xfId="97" applyNumberFormat="1" applyFill="1"/>
    <xf numFmtId="0" fontId="36" fillId="54" borderId="14" xfId="77" applyNumberFormat="1" applyBorder="1" applyAlignment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6" fillId="54" borderId="10" xfId="77" applyNumberFormat="1" applyAlignment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0" fillId="0" borderId="0" xfId="0" applyNumberFormat="1" applyProtection="1"/>
    <xf numFmtId="49" fontId="31" fillId="44" borderId="10" xfId="59">
      <alignment horizontal="center" vertical="center"/>
    </xf>
    <xf numFmtId="49" fontId="31" fillId="45" borderId="19" xfId="49" applyBorder="1" applyAlignment="1">
      <alignment vertical="center"/>
    </xf>
    <xf numFmtId="49" fontId="31" fillId="45" borderId="17" xfId="49" applyBorder="1" applyAlignment="1">
      <alignment vertical="center"/>
    </xf>
    <xf numFmtId="49" fontId="31" fillId="45" borderId="20" xfId="49" applyBorder="1" applyAlignment="1">
      <alignment vertical="center"/>
    </xf>
    <xf numFmtId="49" fontId="31" fillId="45" borderId="21" xfId="49" applyBorder="1" applyAlignment="1">
      <alignment vertical="center"/>
    </xf>
    <xf numFmtId="49" fontId="31" fillId="45" borderId="22" xfId="49" applyBorder="1" applyAlignment="1">
      <alignment vertical="center"/>
    </xf>
    <xf numFmtId="49" fontId="31" fillId="45" borderId="23" xfId="49" applyBorder="1" applyAlignment="1">
      <alignment vertical="center"/>
    </xf>
    <xf numFmtId="0" fontId="52" fillId="47" borderId="10" xfId="61" applyFont="1" applyProtection="1">
      <alignment horizontal="center" vertical="center"/>
    </xf>
    <xf numFmtId="0" fontId="52" fillId="47" borderId="10" xfId="61" applyNumberFormat="1" applyFont="1" applyProtection="1">
      <alignment horizontal="center" vertical="center"/>
    </xf>
    <xf numFmtId="0" fontId="50" fillId="40" borderId="0" xfId="97" applyFill="1" applyBorder="1" applyAlignment="1" applyProtection="1">
      <alignment horizontal="left"/>
      <protection locked="0"/>
    </xf>
    <xf numFmtId="0" fontId="50" fillId="0" borderId="14" xfId="97" applyFill="1" applyBorder="1" applyAlignment="1" applyProtection="1">
      <alignment horizontal="left"/>
      <protection locked="0"/>
    </xf>
    <xf numFmtId="0" fontId="50" fillId="0" borderId="0" xfId="97" applyNumberFormat="1" applyFill="1" applyBorder="1" applyAlignment="1" applyProtection="1">
      <alignment horizontal="left"/>
    </xf>
    <xf numFmtId="0" fontId="50" fillId="0" borderId="14" xfId="97" applyNumberFormat="1" applyFill="1" applyBorder="1" applyProtection="1"/>
    <xf numFmtId="0" fontId="50" fillId="33" borderId="0" xfId="97" applyFill="1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50" fillId="40" borderId="10" xfId="97" applyNumberFormat="1" applyFill="1" applyBorder="1"/>
    <xf numFmtId="0" fontId="23" fillId="0" borderId="0" xfId="97" applyFont="1" applyFill="1" applyBorder="1" applyAlignment="1" applyProtection="1">
      <alignment horizontal="left"/>
      <protection locked="0"/>
    </xf>
    <xf numFmtId="0" fontId="36" fillId="54" borderId="10" xfId="77" applyNumberFormat="1" applyAlignment="1">
      <alignment horizontal="left"/>
      <protection locked="0"/>
    </xf>
    <xf numFmtId="0" fontId="36" fillId="54" borderId="10" xfId="77" applyAlignment="1">
      <alignment horizontal="left"/>
      <protection locked="0"/>
    </xf>
    <xf numFmtId="49" fontId="35" fillId="51" borderId="10" xfId="79" applyAlignment="1">
      <alignment horizontal="left"/>
    </xf>
    <xf numFmtId="49" fontId="30" fillId="44" borderId="14" xfId="47" applyBorder="1">
      <alignment horizontal="center" vertical="center"/>
    </xf>
    <xf numFmtId="0" fontId="40" fillId="61" borderId="10" xfId="54" applyProtection="1"/>
    <xf numFmtId="49" fontId="30" fillId="44" borderId="0" xfId="47" applyBorder="1">
      <alignment horizontal="center" vertical="center"/>
    </xf>
    <xf numFmtId="49" fontId="30" fillId="44" borderId="12" xfId="47" applyBorder="1" applyAlignment="1">
      <alignment vertical="center"/>
    </xf>
    <xf numFmtId="49" fontId="30" fillId="44" borderId="13" xfId="47" applyBorder="1" applyAlignment="1">
      <alignment vertical="center"/>
    </xf>
    <xf numFmtId="49" fontId="41" fillId="62" borderId="10" xfId="50"/>
    <xf numFmtId="0" fontId="36" fillId="54" borderId="10" xfId="77" applyNumberFormat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6" fillId="35" borderId="10" xfId="88"/>
    <xf numFmtId="49" fontId="24" fillId="37" borderId="10" xfId="63" applyAlignment="1">
      <alignment horizontal="center"/>
    </xf>
    <xf numFmtId="0" fontId="25" fillId="40" borderId="14" xfId="62" applyNumberFormat="1" applyBorder="1" applyAlignment="1">
      <alignment horizontal="left"/>
    </xf>
    <xf numFmtId="0" fontId="50" fillId="0" borderId="10" xfId="97" applyNumberFormat="1" applyFill="1" applyBorder="1" applyProtection="1">
      <protection locked="0"/>
    </xf>
    <xf numFmtId="0" fontId="50" fillId="40" borderId="0" xfId="97" applyNumberFormat="1" applyFill="1" applyBorder="1"/>
    <xf numFmtId="0" fontId="50" fillId="0" borderId="0" xfId="97" applyNumberFormat="1" applyFill="1" applyBorder="1" applyProtection="1"/>
    <xf numFmtId="0" fontId="50" fillId="0" borderId="15" xfId="97" applyNumberFormat="1" applyFill="1" applyBorder="1" applyProtection="1"/>
    <xf numFmtId="0" fontId="50" fillId="0" borderId="10" xfId="97" applyNumberFormat="1" applyFill="1" applyBorder="1" applyAlignment="1" applyProtection="1">
      <alignment horizontal="left"/>
      <protection locked="0"/>
    </xf>
    <xf numFmtId="0" fontId="25" fillId="0" borderId="10" xfId="62" applyNumberFormat="1" applyFill="1" applyAlignment="1" applyProtection="1">
      <alignment horizontal="left"/>
      <protection locked="0"/>
    </xf>
    <xf numFmtId="0" fontId="36" fillId="69" borderId="10" xfId="95" applyNumberFormat="1"/>
    <xf numFmtId="49" fontId="30" fillId="44" borderId="10" xfId="47">
      <alignment horizontal="center" vertical="center"/>
    </xf>
    <xf numFmtId="49" fontId="30" fillId="44" borderId="11" xfId="47" applyBorder="1">
      <alignment horizontal="center" vertical="center"/>
    </xf>
    <xf numFmtId="49" fontId="30" fillId="44" borderId="12" xfId="47" applyBorder="1">
      <alignment horizontal="center" vertical="center"/>
    </xf>
    <xf numFmtId="49" fontId="30" fillId="44" borderId="13" xfId="47" applyBorder="1">
      <alignment horizontal="center" vertical="center"/>
    </xf>
    <xf numFmtId="49" fontId="51" fillId="45" borderId="14" xfId="49" applyFont="1" applyBorder="1" applyAlignment="1">
      <alignment horizontal="right" vertical="center"/>
    </xf>
    <xf numFmtId="49" fontId="51" fillId="45" borderId="18" xfId="49" applyFont="1" applyBorder="1" applyAlignment="1">
      <alignment horizontal="right" vertical="center"/>
    </xf>
    <xf numFmtId="49" fontId="30" fillId="44" borderId="15" xfId="47" applyBorder="1">
      <alignment horizontal="center" vertical="center"/>
    </xf>
    <xf numFmtId="49" fontId="30" fillId="44" borderId="0" xfId="47" applyBorder="1">
      <alignment horizontal="center" vertical="center"/>
    </xf>
    <xf numFmtId="49" fontId="30" fillId="44" borderId="19" xfId="47" applyBorder="1">
      <alignment horizontal="center" vertical="center"/>
    </xf>
    <xf numFmtId="49" fontId="30" fillId="44" borderId="17" xfId="47" applyBorder="1">
      <alignment horizontal="center" vertical="center"/>
    </xf>
    <xf numFmtId="0" fontId="50" fillId="33" borderId="14" xfId="97" applyFill="1" applyBorder="1" applyAlignment="1" applyProtection="1">
      <alignment horizontal="left"/>
      <protection locked="0"/>
    </xf>
    <xf numFmtId="0" fontId="25" fillId="40" borderId="10" xfId="62" applyBorder="1" applyAlignment="1">
      <alignment horizontal="left"/>
    </xf>
    <xf numFmtId="0" fontId="25" fillId="40" borderId="10" xfId="62" applyNumberFormat="1" applyBorder="1" applyAlignment="1">
      <alignment horizontal="left"/>
    </xf>
    <xf numFmtId="0" fontId="25" fillId="0" borderId="10" xfId="62" applyNumberFormat="1" applyFill="1" applyBorder="1" applyAlignment="1" applyProtection="1">
      <alignment horizontal="left"/>
      <protection locked="0"/>
    </xf>
    <xf numFmtId="0" fontId="36" fillId="54" borderId="10" xfId="77" applyBorder="1" applyAlignment="1">
      <alignment horizontal="left"/>
      <protection locked="0"/>
    </xf>
    <xf numFmtId="0" fontId="36" fillId="54" borderId="14" xfId="77" applyNumberFormat="1" applyBorder="1" applyAlignment="1">
      <alignment horizontal="left"/>
      <protection locked="0"/>
    </xf>
    <xf numFmtId="0" fontId="25" fillId="40" borderId="10" xfId="62" applyNumberFormat="1" applyBorder="1" applyAlignment="1">
      <alignment horizontal="center"/>
    </xf>
    <xf numFmtId="0" fontId="25" fillId="40" borderId="10" xfId="62" applyBorder="1" applyAlignment="1">
      <alignment horizontal="center"/>
    </xf>
    <xf numFmtId="0" fontId="25" fillId="40" borderId="10" xfId="62" applyNumberFormat="1" applyBorder="1"/>
    <xf numFmtId="0" fontId="25" fillId="40" borderId="10" xfId="62" applyBorder="1"/>
    <xf numFmtId="0" fontId="36" fillId="54" borderId="10" xfId="77" applyNumberFormat="1" applyBorder="1" applyAlignment="1">
      <alignment horizontal="center"/>
      <protection locked="0"/>
    </xf>
    <xf numFmtId="0" fontId="36" fillId="54" borderId="10" xfId="77" applyNumberFormat="1" applyBorder="1" applyAlignment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1" fillId="44" borderId="14" xfId="59" applyBorder="1" applyAlignment="1">
      <alignment vertical="center"/>
    </xf>
    <xf numFmtId="49" fontId="31" fillId="44" borderId="18" xfId="59" applyBorder="1" applyAlignment="1">
      <alignment vertical="center"/>
    </xf>
    <xf numFmtId="0" fontId="50" fillId="79" borderId="0" xfId="97" applyNumberFormat="1" applyFill="1" applyBorder="1" applyProtection="1"/>
    <xf numFmtId="0" fontId="50" fillId="37" borderId="14" xfId="97" applyNumberFormat="1" applyFill="1" applyBorder="1" applyProtection="1"/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hidden="1" customBuiltin="1"/>
    <cellStyle name="BoxCell" xfId="58" xr:uid="{089E0B46-4D65-4428-9EEC-3847FEB95492}"/>
    <cellStyle name="BoxHD" xfId="49" xr:uid="{CEBBCF39-E2E1-4C18-85F6-44EBBA0FF54D}"/>
    <cellStyle name="BoxHdKey" xfId="59" xr:uid="{AAD0D979-AAC4-47C7-B757-8CD5E5FAE571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hidden="1" customBuiltin="1"/>
    <cellStyle name="CalcVal" xfId="66" xr:uid="{85019704-284F-44DD-B33D-936FBF820B0B}"/>
    <cellStyle name="Check Cell" xfId="18" builtinId="23" hidden="1" customBuiltin="1"/>
    <cellStyle name="Comma" xfId="1" builtinId="3" hidden="1" customBuiltin="1"/>
    <cellStyle name="Comma [0]" xfId="2" builtinId="6" hidden="1" customBuiltin="1"/>
    <cellStyle name="Currency" xfId="3" builtinId="4" hidden="1" customBuiltin="1"/>
    <cellStyle name="Currency [0]" xfId="4" builtinId="7" hidden="1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hidden="1" customBuiltin="1"/>
    <cellStyle name="Followed Hyperlink" xfId="75" builtinId="9" hidden="1" customBuiltin="1"/>
    <cellStyle name="Good" xfId="11" builtinId="26" hidden="1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hidden="1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hidden="1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hidden="1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hidden="1" customBuiltin="1"/>
    <cellStyle name="Normal" xfId="0" builtinId="0" customBuiltin="1"/>
    <cellStyle name="Note" xfId="20" builtinId="10" hidden="1" customBuiltin="1"/>
    <cellStyle name="Output" xfId="15" builtinId="21" hidden="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hidden="1" customBuiltin="1"/>
    <cellStyle name="Total" xfId="22" builtinId="25" hidden="1" customBuiltin="1"/>
    <cellStyle name="Warning Text" xfId="19" builtinId="11" hidden="1" customBuiltin="1"/>
    <cellStyle name="xCond" xfId="98" xr:uid="{3EB8D63E-7ECF-46C3-B159-59B5FBB3D7AF}"/>
    <cellStyle name="xMono" xfId="97" xr:uid="{8625505F-E274-4855-90A5-FFF71C0EFD01}"/>
  </cellStyles>
  <dxfs count="161">
    <dxf>
      <numFmt numFmtId="0" formatCode="General"/>
      <alignment horizontal="left" vertical="bottom" textRotation="0" wrapText="0" indent="0" justifyLastLine="0" shrinkToFit="0" readingOrder="0"/>
    </dxf>
    <dxf>
      <fill>
        <patternFill patternType="darkDown">
          <f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ont>
        <color theme="0" tint="-0.499984740745262"/>
      </font>
      <fill>
        <patternFill>
          <fgColor theme="1" tint="0.499984740745262"/>
          <bgColor theme="1" tint="0.499984740745262"/>
        </patternFill>
      </fill>
    </dxf>
    <dxf>
      <fill>
        <patternFill>
          <bgColor theme="7" tint="0.59996337778862885"/>
        </patternFill>
      </fill>
    </dxf>
    <dxf>
      <fill>
        <patternFill patternType="darkDown">
          <fgColor theme="5" tint="0.59996337778862885"/>
          <bgColor rgb="FFFFC000"/>
        </patternFill>
      </fill>
    </dxf>
    <dxf>
      <fill>
        <patternFill patternType="darkDown">
          <fgColor theme="8" tint="0.79998168889431442"/>
          <bgColor theme="8"/>
        </patternFill>
      </fill>
    </dxf>
    <dxf>
      <fill>
        <patternFill patternType="darkUp">
          <fgColor theme="7"/>
          <bgColor theme="7" tint="0.59996337778862885"/>
        </patternFill>
      </fill>
    </dxf>
    <dxf>
      <fill>
        <patternFill patternType="darkDown">
          <fgColor theme="6" tint="0.59996337778862885"/>
          <bgColor theme="6" tint="0.39994506668294322"/>
        </patternFill>
      </fill>
    </dxf>
    <dxf>
      <fill>
        <patternFill patternType="darkDown">
          <fgColor rgb="FFFFC000"/>
        </patternFill>
      </fill>
    </dxf>
    <dxf>
      <fill>
        <patternFill patternType="darkDown">
          <fgColor rgb="FFFFC000"/>
        </patternFill>
      </fill>
    </dxf>
    <dxf>
      <fill>
        <patternFill patternType="darkUp">
          <fgColor theme="5" tint="-0.24994659260841701"/>
          <bgColor theme="5" tint="0.39994506668294322"/>
        </patternFill>
      </fill>
    </dxf>
    <dxf>
      <font>
        <b/>
        <i val="0"/>
        <strike/>
        <color theme="1" tint="0.499984740745262"/>
      </font>
      <fill>
        <patternFill patternType="darkUp">
          <fgColor theme="0"/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darkDown">
          <fgColor rgb="FFFFC000"/>
        </patternFill>
      </fill>
    </dxf>
    <dxf>
      <numFmt numFmtId="0" formatCode="General"/>
      <protection locked="1" hidden="0"/>
    </dxf>
    <dxf>
      <numFmt numFmtId="30" formatCode="@"/>
    </dxf>
    <dxf>
      <numFmt numFmtId="30" formatCode="@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border outline="0">
        <top style="thin">
          <color auto="1"/>
        </top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minor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minor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numFmt numFmtId="0" formatCode="General"/>
      <border>
        <left style="thin">
          <color auto="1"/>
        </left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border>
        <right style="thin">
          <color auto="1"/>
        </right>
      </border>
      <protection locked="1" hidden="0"/>
    </dxf>
    <dxf>
      <numFmt numFmtId="0" formatCode="General"/>
      <protection locked="1" hidden="0"/>
    </dxf>
    <dxf>
      <numFmt numFmtId="0" formatCode="General"/>
      <border>
        <left style="thin">
          <color auto="1"/>
        </left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  <border>
        <left style="thin">
          <color auto="1"/>
        </left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  <border>
        <right style="thin">
          <color auto="1"/>
        </right>
      </border>
      <protection locked="1" hidden="0"/>
    </dxf>
    <dxf>
      <alignment horizontal="center" vertical="bottom" textRotation="0" wrapText="0" indent="0" justifyLastLine="0" shrinkToFit="0" readingOrder="0"/>
      <border>
        <right style="thin">
          <color auto="1"/>
        </right>
      </border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Cascadia Code"/>
        <family val="3"/>
        <scheme val="none"/>
      </font>
      <protection locked="0" hidden="0"/>
    </dxf>
    <dxf>
      <protection locked="0" hidden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 tint="-4.9989318521683403E-2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2" tint="-4.9989318521683403E-2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theme="2" tint="-4.9989318521683403E-2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0" formatCode="General"/>
      <fill>
        <patternFill patternType="none">
          <fgColor indexed="64"/>
          <bgColor theme="2" tint="-4.9989318521683403E-2"/>
        </patternFill>
      </fill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scadia Code"/>
        <family val="3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InputTable" defaultPivotStyle="PivotStyleLight16">
    <tableStyle name="BoxTable" pivot="0" count="7" xr9:uid="{A825FDD6-0344-402A-BB72-733CECCCCC45}">
      <tableStyleElement type="wholeTable" dxfId="160"/>
      <tableStyleElement type="headerRow" dxfId="159"/>
      <tableStyleElement type="totalRow" dxfId="158"/>
      <tableStyleElement type="firstColumn" dxfId="157"/>
      <tableStyleElement type="lastColumn" dxfId="156"/>
      <tableStyleElement type="firstHeaderCell" dxfId="155"/>
      <tableStyleElement type="firstTotalCell" dxfId="154"/>
    </tableStyle>
    <tableStyle name="CalculatedTable" pivot="0" count="7" xr9:uid="{2B9716CA-B174-45F3-AE10-F3E50D0CDD94}">
      <tableStyleElement type="wholeTable" dxfId="153"/>
      <tableStyleElement type="headerRow" dxfId="152"/>
      <tableStyleElement type="totalRow" dxfId="151"/>
      <tableStyleElement type="firstColumn" dxfId="150"/>
      <tableStyleElement type="lastColumn" dxfId="149"/>
      <tableStyleElement type="firstHeaderCell" dxfId="148"/>
      <tableStyleElement type="firstTotalCell" dxfId="147"/>
    </tableStyle>
    <tableStyle name="ErrorTable" pivot="0" count="7" xr9:uid="{50241DDC-9BFD-4907-A3C5-ABBF88ABD84E}">
      <tableStyleElement type="wholeTable" dxfId="146"/>
      <tableStyleElement type="headerRow" dxfId="145"/>
      <tableStyleElement type="totalRow" dxfId="144"/>
      <tableStyleElement type="firstColumn" dxfId="143"/>
      <tableStyleElement type="lastColumn" dxfId="142"/>
      <tableStyleElement type="firstHeaderCell" dxfId="141"/>
      <tableStyleElement type="firstTotalCell" dxfId="140"/>
    </tableStyle>
    <tableStyle name="InputTable" pivot="0" count="7" xr9:uid="{9617E59F-5DF0-47AF-83C4-A84A98084870}">
      <tableStyleElement type="wholeTable" dxfId="139"/>
      <tableStyleElement type="headerRow" dxfId="138"/>
      <tableStyleElement type="totalRow" dxfId="137"/>
      <tableStyleElement type="firstColumn" dxfId="136"/>
      <tableStyleElement type="lastColumn" dxfId="135"/>
      <tableStyleElement type="firstHeaderCell" dxfId="134"/>
      <tableStyleElement type="firstTotalCell" dxfId="133"/>
    </tableStyle>
    <tableStyle name="InternalTable" pivot="0" count="7" xr9:uid="{9A63A350-72BA-49B9-801B-3C3B44C3E076}">
      <tableStyleElement type="wholeTable" dxfId="132"/>
      <tableStyleElement type="headerRow" dxfId="131"/>
      <tableStyleElement type="totalRow" dxfId="130"/>
      <tableStyleElement type="firstColumn" dxfId="129"/>
      <tableStyleElement type="lastColumn" dxfId="128"/>
      <tableStyleElement type="firstHeaderCell" dxfId="127"/>
      <tableStyleElement type="firstTotalCell" dxfId="126"/>
    </tableStyle>
    <tableStyle name="LookupTable" pivot="0" count="7" xr9:uid="{D3586F5E-ABCB-4F16-BB44-E3580B59E066}">
      <tableStyleElement type="wholeTable" dxfId="125"/>
      <tableStyleElement type="headerRow" dxfId="124"/>
      <tableStyleElement type="totalRow" dxfId="123"/>
      <tableStyleElement type="firstColumn" dxfId="122"/>
      <tableStyleElement type="lastColumn" dxfId="121"/>
      <tableStyleElement type="firstHeaderCell" dxfId="120"/>
      <tableStyleElement type="firstTotalCell" dxfId="119"/>
    </tableStyle>
    <tableStyle name="QueryTable" pivot="0" count="9" xr9:uid="{7DC53262-A055-4B56-B573-515E8A82B02E}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firstHeaderCell" dxfId="113"/>
      <tableStyleElement type="lastHeaderCell" dxfId="112"/>
      <tableStyleElement type="firstTotalCell" dxfId="111"/>
      <tableStyleElement type="lastTotalCell" dxfId="110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alcChain" Target="calcChain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7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6.xml"/><Relationship Id="rId10" Type="http://schemas.openxmlformats.org/officeDocument/2006/relationships/theme" Target="theme/theme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5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F6691B1-BCDD-46B5-B8EB-FE1B6B21144C}" autoFormatId="16" applyNumberFormats="0" applyBorderFormats="0" applyFontFormats="0" applyPatternFormats="0" applyAlignmentFormats="0" applyWidthHeightFormats="0">
  <queryTableRefresh nextId="25">
    <queryTableFields count="24">
      <queryTableField id="1" name="Name" tableColumnId="1"/>
      <queryTableField id="2" name="LocLookup" tableColumnId="2"/>
      <queryTableField id="3" name="IP" tableColumnId="3"/>
      <queryTableField id="4" name="NameLookup" tableColumnId="4"/>
      <queryTableField id="5" name="ClientName" tableColumnId="5"/>
      <queryTableField id="6" name="IPLookup" tableColumnId="6"/>
      <queryTableField id="7" name="NameLookup2" tableColumnId="7"/>
      <queryTableField id="8" name="NewClientStaged" tableColumnId="8"/>
      <queryTableField id="9" name="Client Model" tableColumnId="9"/>
      <queryTableField id="10" name="Folder" tableColumnId="10"/>
      <queryTableField id="11" name="Workstation" tableColumnId="11"/>
      <queryTableField id="12" name="MDSolidatWS" tableColumnId="12"/>
      <queryTableField id="13" name="NoServer" tableColumnId="13"/>
      <queryTableField id="14" name="NoPassEver" tableColumnId="14"/>
      <queryTableField id="15" name="ViewOnlyOnServer" tableColumnId="15"/>
      <queryTableField id="16" name="IncludeInTeamLead" tableColumnId="16"/>
      <queryTableField id="17" name="G3" tableColumnId="17"/>
      <queryTableField id="18" name="G4" tableColumnId="18"/>
      <queryTableField id="19" name="Host" tableColumnId="19"/>
      <queryTableField id="20" name="Valid" tableColumnId="20"/>
      <queryTableField id="21" name="Path" tableColumnId="21"/>
      <queryTableField id="22" name="Win11" tableColumnId="22"/>
      <queryTableField id="23" name="IoT-Add" tableColumnId="23"/>
      <queryTableField id="24" name="IoT" tableColumnId="24"/>
    </queryTableFields>
  </queryTableRefresh>
  <extLst>
    <ext xmlns:x15="http://schemas.microsoft.com/office/spreadsheetml/2010/11/main" uri="{883FBD77-0823-4a55-B5E3-86C4891E6966}">
      <x15:queryTable sourceDataName="Query - VNCAll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0DC75C9-2A59-4B5C-B605-1B175E777867}" autoFormatId="16" applyNumberFormats="0" applyBorderFormats="0" applyFontFormats="0" applyPatternFormats="0" applyAlignmentFormats="0" applyWidthHeightFormats="0">
  <queryTableRefresh nextId="10">
    <queryTableFields count="7">
      <queryTableField id="1" name="Type" tableColumnId="1"/>
      <queryTableField id="6" name="IntuneSerial" tableColumnId="6"/>
      <queryTableField id="2" name="Assigned Location" tableColumnId="2"/>
      <queryTableField id="3" name="IPv4 Address" tableColumnId="3"/>
      <queryTableField id="7" name="IPLookup" tableColumnId="7"/>
      <queryTableField id="4" name="Name" tableColumnId="4"/>
      <queryTableField id="5" name="OS Version" tableColumnId="5"/>
    </queryTableFields>
  </queryTableRefresh>
  <extLst>
    <ext xmlns:x15="http://schemas.microsoft.com/office/spreadsheetml/2010/11/main" uri="{883FBD77-0823-4a55-B5E3-86C4891E6966}">
      <x15:queryTable sourceDataName="Query - ITEquipmentTabl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A15A370-3497-42E4-B885-D347DCC04B27}" autoFormatId="16" applyNumberFormats="0" applyBorderFormats="0" applyFontFormats="0" applyPatternFormats="0" applyAlignmentFormats="0" applyWidthHeightFormats="0">
  <queryTableRefresh nextId="13" unboundColumnsRight="2">
    <queryTableFields count="11">
      <queryTableField id="1" name="Name" tableColumnId="1"/>
      <queryTableField id="9" name="NewClientStaged" tableColumnId="9"/>
      <queryTableField id="2" name="NoServer" tableColumnId="2"/>
      <queryTableField id="3" name="NoPassEver" tableColumnId="3"/>
      <queryTableField id="4" name="ViewOnlyOnServer" tableColumnId="4"/>
      <queryTableField id="5" name="IncludeInTeamLead" tableColumnId="5"/>
      <queryTableField id="6" name="Host" tableColumnId="6"/>
      <queryTableField id="7" name="Valid" tableColumnId="7"/>
      <queryTableField id="8" name="Path" tableColumnId="8"/>
      <queryTableField id="11" dataBound="0" tableColumnId="10"/>
      <queryTableField id="12" dataBound="0" tableColumnId="11"/>
    </queryTableFields>
  </queryTableRefresh>
  <extLst>
    <ext xmlns:x15="http://schemas.microsoft.com/office/spreadsheetml/2010/11/main" uri="{883FBD77-0823-4a55-B5E3-86C4891E6966}">
      <x15:queryTable sourceDataName="Query - VNCTable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connectionId="2" xr16:uid="{DD1B8DB4-063C-4961-A6FE-9CA01113E0DB}" autoFormatId="16" applyNumberFormats="0" applyBorderFormats="0" applyFontFormats="0" applyPatternFormats="0" applyAlignmentFormats="0" applyWidthHeightFormats="0">
  <queryTableRefresh nextId="9">
    <queryTableFields count="8">
      <queryTableField id="1" name="Line" tableColumnId="1"/>
      <queryTableField id="2" name="Station (Description)" tableColumnId="2"/>
      <queryTableField id="3" name="Client IP" tableColumnId="3"/>
      <queryTableField id="4" name="Client Name" tableColumnId="4"/>
      <queryTableField id="5" name="Printer Type" tableColumnId="5"/>
      <queryTableField id="6" name="Label Printer IP" tableColumnId="6"/>
      <queryTableField id="7" name="Container Printer IP" tableColumnId="7"/>
      <queryTableField id="8" name="Workplace" tableColumnId="8"/>
    </queryTableFields>
  </queryTableRefresh>
  <extLst>
    <ext xmlns:x15="http://schemas.microsoft.com/office/spreadsheetml/2010/11/main" uri="{883FBD77-0823-4a55-B5E3-86C4891E6966}">
      <x15:queryTable sourceDataName="Query - MamadouTable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FABAACD0-F671-4AF3-9FA7-035DBBA63D27}" autoFormatId="16" applyNumberFormats="0" applyBorderFormats="0" applyFontFormats="0" applyPatternFormats="0" applyAlignmentFormats="0" applyWidthHeightFormats="0">
  <queryTableRefresh nextId="23" unboundColumnsRight="2">
    <queryTableFields count="8">
      <queryTableField id="1" name="cn" tableColumnId="1"/>
      <queryTableField id="2" name="dNSHostName" tableColumnId="2"/>
      <queryTableField id="11" name="operatingSystem" tableColumnId="11"/>
      <queryTableField id="13" name="operatingSystemVersion" tableColumnId="13"/>
      <queryTableField id="21" name="OSVersion" tableColumnId="3"/>
      <queryTableField id="22" name="ClientType" tableColumnId="4"/>
      <queryTableField id="19" dataBound="0" tableColumnId="19"/>
      <queryTableField id="20" dataBound="0" tableColumnId="20"/>
    </queryTableFields>
  </queryTableRefresh>
  <extLst>
    <ext xmlns:x15="http://schemas.microsoft.com/office/spreadsheetml/2010/11/main" uri="{883FBD77-0823-4a55-B5E3-86C4891E6966}">
      <x15:queryTable sourceDataName="Query - computer"/>
    </ext>
  </extLst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1:A3" totalsRowShown="0" headerRowDxfId="109" dataDxfId="108" tableBorderDxfId="107">
  <tableColumns count="1">
    <tableColumn id="1" xr3:uid="{05176BC8-1854-4480-8FA0-241B7288A519}" name="Bool" dataDxfId="106"/>
  </tableColumns>
  <tableStyleInfo name="InternalTable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1:B3" totalsRowShown="0" headerRowDxfId="105" dataDxfId="104">
  <tableColumns count="1">
    <tableColumn id="1" xr3:uid="{81DCCB68-E122-4508-B003-CA2A07871428}" name="YN" dataDxfId="103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F32037-83DF-4CB8-94DD-0EF199C56176}" name="VNCTable" displayName="VNCTable" ref="A5:Y173" totalsRowShown="0" tableBorderDxfId="102">
  <autoFilter ref="A5:Y173" xr:uid="{44F32037-83DF-4CB8-94DD-0EF199C56176}"/>
  <sortState xmlns:xlrd2="http://schemas.microsoft.com/office/spreadsheetml/2017/richdata2" ref="A6:Y173">
    <sortCondition ref="R6:R173"/>
    <sortCondition ref="S6:S173"/>
  </sortState>
  <tableColumns count="25">
    <tableColumn id="1" xr3:uid="{3B7EECF4-1F10-4EC9-8C27-D751196CABB1}" name="Name" dataDxfId="101"/>
    <tableColumn id="2" xr3:uid="{68EE8238-4249-4BEB-BAE1-E2CA2A62D60C}" name="IP" dataDxfId="100" dataCellStyle="xMono"/>
    <tableColumn id="3" xr3:uid="{EE5746D7-F330-45A8-B3D8-2120CF365D61}" name="ClientName" dataDxfId="99" dataCellStyle="xMono"/>
    <tableColumn id="25" xr3:uid="{9822E5CC-A1D9-44AF-B5D8-6634A7256D5D}" name="Hostname" dataDxfId="0" dataCellStyle="CalcCell">
      <calculatedColumnFormula>IF(ISBLANK(VNCTable[[#This Row],[ClientName]]), "", LOWER(VNCTable[[#This Row],[ClientName]]) &amp; ".magna.global")</calculatedColumnFormula>
    </tableColumn>
    <tableColumn id="16" xr3:uid="{A2AC30D7-6194-47A8-97DB-6741BF8E8725}" name="NameLookup" dataDxfId="98" dataCellStyle="xMono">
      <calculatedColumnFormula>_xlfn.LET(_xlpm.v,_xlfn.XLOOKUP(VNCTable[[#This Row],[ClientName]],IpResults[SName],IpResults[IP], "NO DATA"), _xlpm.x, IF(AND(LEN(_xlpm.v) = 0, LEN(VNCTable[[#This Row],[IP]]) &gt; 6), "ERROR", _xlpm.v),_xlpm.x)</calculatedColumnFormula>
    </tableColumn>
    <tableColumn id="20" xr3:uid="{13B8743B-E77D-4267-BAEF-79194136987F}" name="LocLookup" dataDxfId="97" dataCellStyle="CalcCell">
      <calculatedColumnFormula>_xlfn.LET(_xlpm.c, _xlfn.XLOOKUP(VNCTable[[#This Row],[ClientName]],ITEquipmentTable[Name],ITEquipmentTable[Assigned Location], "ERROR"), IF(_xlpm.c = 0, "NO DATA", _xlpm.c))</calculatedColumnFormula>
    </tableColumn>
    <tableColumn id="18" xr3:uid="{A747540A-049C-4B66-BE76-7495CB0C4F21}" name="IPLookup" dataDxfId="96" dataCellStyle="xMono">
      <calculatedColumnFormula>_xlfn.LET(_xlpm.v,_xlfn.XLOOKUP(VNCTable[[#This Row],[IP]],IpResults[IP],IpResults[SName], ""), _xlpm.x, IF(AND(LEN(_xlpm.v) = 0, LEN(VNCTable[[#This Row],[ClientName]]) &gt; 6), "ERROR", _xlpm.v),_xlpm.x)</calculatedColumnFormula>
    </tableColumn>
    <tableColumn id="21" xr3:uid="{378BD7DD-E8B3-452A-875B-8CB6D86C558C}" name="NameLookup2" dataDxfId="95" dataCellStyle="xMono">
      <calculatedColumnFormula array="1">_xlfn.LET(_xlpm.look, _xlfn.XLOOKUP(VNCTable[[#This Row],[IP]],ITEquipmentTable[IPv4 Address],ITEquipmentTable[Name], "ERROR"), _xlfn.SWITCH(VNCTable[[#This Row],[IP]], "DHCP", "N/A", IF(LEN(VNCTable[[#This Row],[IP]]) = 0, "NO DATA", _xlpm.look)))</calculatedColumnFormula>
    </tableColumn>
    <tableColumn id="24" xr3:uid="{B69F63F8-71D5-44EF-A515-89EFAAEAB450}" name="NewClientStaged" dataDxfId="94" dataCellStyle="xMono"/>
    <tableColumn id="23" xr3:uid="{FA028CC2-FFFF-4631-BA00-46D495D8870A}" name="Client Model" dataDxfId="93" dataCellStyle="InpCell"/>
    <tableColumn id="4" xr3:uid="{76CC3262-9814-4CBA-846B-7CB6D7574FE8}" name="Folder" dataDxfId="92"/>
    <tableColumn id="17" xr3:uid="{6C7D748F-389A-4E55-9535-46E5B0073FBF}" name="Workstation" dataDxfId="91"/>
    <tableColumn id="19" xr3:uid="{E2E53CBD-0C09-43CC-945C-763744C1597D}" name="MDSolidatWS" dataDxfId="90" dataCellStyle="xMono">
      <calculatedColumnFormula>IF(VNCTable[[#This Row],[Workstation]] = "N/A", "N/A", IF(VNCTable[[#This Row],[Workstation]] = "", "", _xlfn.XLOOKUP(VNCTable[[#This Row],[IP]],MamadouTable[Client IP],MamadouTable[Workplace], "")))</calculatedColumnFormula>
    </tableColumn>
    <tableColumn id="14" xr3:uid="{34A13744-8133-4244-980C-720A72C06431}" name="NoServer" dataDxfId="89"/>
    <tableColumn id="11" xr3:uid="{72695C6E-2A7C-4F20-89E3-37E142A77A43}" name="NoPassEver" dataDxfId="88"/>
    <tableColumn id="13" xr3:uid="{9AF41CDE-E561-4E26-9BA5-27A141414529}" name="ViewOnlyOnServer" dataDxfId="87"/>
    <tableColumn id="12" xr3:uid="{0EE170CC-B612-4E8B-BCA5-8D61CDB30B2D}" name="IncludeInTeamLead" dataDxfId="86"/>
    <tableColumn id="7" xr3:uid="{2DC64050-89CF-451F-B354-8723147000D4}" name="G3" dataDxfId="85" dataCellStyle="CalcCell">
      <calculatedColumnFormula>IFERROR(_xlfn.TEXTBEFORE(_xlfn.TEXTAFTER(VNCTable[[#This Row],[IP]], ".", 2), "."), NA())</calculatedColumnFormula>
    </tableColumn>
    <tableColumn id="6" xr3:uid="{2B0700F7-6605-439E-8ED6-8C2F4EB2D210}" name="G4" dataDxfId="84" dataCellStyle="CalcCell">
      <calculatedColumnFormula>IFERROR(_xlfn.LET(_xlpm.val, _xlfn.TEXTAFTER(VNCTable[[#This Row],[IP]], ".", 3), IF(ISNA(_xlpm.val), NA(), IF(LEN(_xlpm.val) = 0, NA(), _xlpm.val))), NA())</calculatedColumnFormula>
    </tableColumn>
    <tableColumn id="8" xr3:uid="{A558C182-7B87-4921-B97D-F595E5439866}" name="Host" dataDxfId="83" dataCellStyle="xMono">
      <calculatedColumnFormula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calculatedColumnFormula>
    </tableColumn>
    <tableColumn id="9" xr3:uid="{EE141EB0-7FCB-489B-9B96-CFFCBFD8986F}" name="Valid" dataDxfId="82" dataCellStyle="CalcCell">
      <calculatedColumnFormula>LEN(VNCTable[[#This Row],[Host]]) &gt; 0</calculatedColumnFormula>
    </tableColumn>
    <tableColumn id="5" xr3:uid="{233BE616-5C36-4704-9212-A7ED6D9199A2}" name="Path" dataDxfId="81" dataCellStyle="CalcCell">
      <calculatedColumnFormula>_xlfn.XLOOKUP(VNCTable[[#This Row],[Folder]],FolderTable[Name],FolderTable[ParentPath]) &amp; VNCTable[[#This Row],[Name]] &amp; ".vnc"</calculatedColumnFormula>
    </tableColumn>
    <tableColumn id="15" xr3:uid="{551D3D6D-009A-406C-8339-B412C8615E7E}" name="Win11" dataDxfId="80" dataCellStyle="InpCell"/>
    <tableColumn id="22" xr3:uid="{953DE83A-7DEB-40A6-9793-0984A32D0002}" name="IoT-Add" dataDxfId="79" dataCellStyle="InpCell"/>
    <tableColumn id="10" xr3:uid="{C0B1C646-C39B-41CF-BB9E-F05B2FEBAFB1}" name="IoT" dataDxfId="78" dataCellStyle="CalcCell">
      <calculatedColumnFormula>OR(Contains(VNCTable[[#This Row],[ClientName]], "client"), VNCTable[[#This Row],[IoT-Add]])</calculatedColumnFormula>
    </tableColumn>
  </tableColumns>
  <tableStyleInfo name="Input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067B7B0-DD7F-48E4-8570-49C3A5987E82}" name="FolderTable" displayName="FolderTable" ref="AA5:AD30" totalsRowShown="0" tableBorderDxfId="77">
  <autoFilter ref="AA5:AD30" xr:uid="{A067B7B0-DD7F-48E4-8570-49C3A5987E82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AA6:AD30">
    <sortCondition ref="AA6:AA30"/>
  </sortState>
  <tableColumns count="4">
    <tableColumn id="1" xr3:uid="{4A2D1F0C-1897-49C4-AA3C-8992ADB60450}" name="Name"/>
    <tableColumn id="2" xr3:uid="{B5DB9124-D84C-4A92-BD05-199CC68C3483}" name="Parent"/>
    <tableColumn id="3" xr3:uid="{3037CDD6-2A79-4939-8AAA-4623D4BDAE75}" name="Path" dataDxfId="76" dataCellStyle="CalcCell">
      <calculatedColumnFormula>FolderTable[[#This Row],[Name]]&amp;"\"</calculatedColumnFormula>
    </tableColumn>
    <tableColumn id="6" xr3:uid="{5BA6D3AD-2170-460A-8030-9B34E0FAAE0D}" name="ParentPath" dataDxfId="75" dataCellStyle="CalcCell">
      <calculatedColumnFormula>_xlfn.LET(_xlpm.parentpath, IFERROR(_xlfn.XLOOKUP(FolderTable[[#This Row],[Parent]], FolderTable[Name],FolderTable[Path]), ""),_xlpm.parentpath &amp; FolderTable[[#This Row],[Path]])</calculatedColumnFormula>
    </tableColumn>
  </tableColumns>
  <tableStyleInfo name="Input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7A7BB2F-7BF4-4931-9C41-E87E74218DEF}" name="PathTable" displayName="PathTable" ref="AF5:AG9" totalsRowShown="0" tableBorderDxfId="74">
  <autoFilter ref="AF5:AG9" xr:uid="{67A7BB2F-7BF4-4931-9C41-E87E74218DEF}">
    <filterColumn colId="0" hiddenButton="1"/>
    <filterColumn colId="1" hiddenButton="1"/>
  </autoFilter>
  <tableColumns count="2">
    <tableColumn id="1" xr3:uid="{20F1EB11-AE3C-4344-B468-1596C0F6A0F3}" name="Name" dataDxfId="73"/>
    <tableColumn id="2" xr3:uid="{FFF93F35-33D4-42A3-A781-33E86D187563}" name="Path" dataDxfId="72"/>
  </tableColumns>
  <tableStyleInfo name="Input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1876594-F3B4-4780-BBCA-D23B3F0AA8D2}" name="VNCTable_2" displayName="VNCTable_3" ref="A1:X169" tableType="queryTable" totalsRowShown="0">
  <autoFilter ref="A1:X169" xr:uid="{71876594-F3B4-4780-BBCA-D23B3F0AA8D2}"/>
  <tableColumns count="24">
    <tableColumn id="1" xr3:uid="{45DE8F4D-3124-488A-949F-764AD42F3C7A}" uniqueName="1" name="Name" queryTableFieldId="1" dataDxfId="71"/>
    <tableColumn id="2" xr3:uid="{B1E1A489-47D4-43E5-A62E-C96734411B77}" uniqueName="2" name="LocLookup" queryTableFieldId="2" dataDxfId="70"/>
    <tableColumn id="3" xr3:uid="{58223DB9-2B2B-4A1E-9065-094D812E0182}" uniqueName="3" name="IP" queryTableFieldId="3" dataDxfId="69"/>
    <tableColumn id="4" xr3:uid="{AC6CDFB4-5E6D-43DC-970C-C13D6B8DD3FE}" uniqueName="4" name="NameLookup" queryTableFieldId="4" dataDxfId="68"/>
    <tableColumn id="5" xr3:uid="{C2DD6AFA-484E-46D4-90A4-E32A530AC0D7}" uniqueName="5" name="ClientName" queryTableFieldId="5" dataDxfId="67"/>
    <tableColumn id="6" xr3:uid="{4F2075BC-5944-4A13-A062-321D4FAADF14}" uniqueName="6" name="IPLookup" queryTableFieldId="6" dataDxfId="66"/>
    <tableColumn id="7" xr3:uid="{4C796F33-43F0-4031-9726-9749D7AE77EB}" uniqueName="7" name="NameLookup2" queryTableFieldId="7" dataDxfId="65"/>
    <tableColumn id="8" xr3:uid="{B8222CBB-9A97-4CB3-B981-CB34ED026736}" uniqueName="8" name="NewClientStaged" queryTableFieldId="8"/>
    <tableColumn id="9" xr3:uid="{C3B17593-B53A-4946-9B1E-6828F705A5CE}" uniqueName="9" name="Client Model" queryTableFieldId="9" dataDxfId="64"/>
    <tableColumn id="10" xr3:uid="{2D5E6276-D2B6-485B-B7B1-7471C06E5F5A}" uniqueName="10" name="Folder" queryTableFieldId="10" dataDxfId="63"/>
    <tableColumn id="11" xr3:uid="{255F8BFC-1394-4C56-A6DF-2E5BF1D9DC7D}" uniqueName="11" name="Workstation" queryTableFieldId="11" dataDxfId="62"/>
    <tableColumn id="12" xr3:uid="{6C619C10-A946-40B7-93F1-34EE86F7B944}" uniqueName="12" name="MDSolidatWS" queryTableFieldId="12" dataDxfId="61"/>
    <tableColumn id="13" xr3:uid="{CB17983D-7BE8-48B4-B010-11FEA2731E5B}" uniqueName="13" name="NoServer" queryTableFieldId="13"/>
    <tableColumn id="14" xr3:uid="{217B9867-F0B1-416B-BAAC-7E93CE67B76B}" uniqueName="14" name="NoPassEver" queryTableFieldId="14"/>
    <tableColumn id="15" xr3:uid="{C969175B-DB19-4269-B425-4BC6A9E60ABA}" uniqueName="15" name="ViewOnlyOnServer" queryTableFieldId="15"/>
    <tableColumn id="16" xr3:uid="{8084E392-8E0B-40F7-90C7-CC973A5531E8}" uniqueName="16" name="IncludeInTeamLead" queryTableFieldId="16"/>
    <tableColumn id="17" xr3:uid="{A4C09F15-FB63-4E1F-B7C4-2EB5C0CFD4F4}" uniqueName="17" name="G3" queryTableFieldId="17"/>
    <tableColumn id="18" xr3:uid="{D46F84A6-DDB8-4FCE-BEDD-CCE0F324F2E9}" uniqueName="18" name="G4" queryTableFieldId="18"/>
    <tableColumn id="19" xr3:uid="{C2918067-C20E-46CF-BB3E-58400519A798}" uniqueName="19" name="Host" queryTableFieldId="19" dataDxfId="60"/>
    <tableColumn id="20" xr3:uid="{528FF903-F71F-4545-8F36-4017F4A8EA2F}" uniqueName="20" name="Valid" queryTableFieldId="20"/>
    <tableColumn id="21" xr3:uid="{DC415655-EE04-4647-BB59-7E5A8500839A}" uniqueName="21" name="Path" queryTableFieldId="21" dataDxfId="59"/>
    <tableColumn id="22" xr3:uid="{8598BD10-E24D-4E2B-81F5-203EE21FC3A6}" uniqueName="22" name="Win11" queryTableFieldId="22"/>
    <tableColumn id="23" xr3:uid="{89D8227A-1334-4D76-A8E3-C560550F2FB7}" uniqueName="23" name="IoT-Add" queryTableFieldId="23"/>
    <tableColumn id="24" xr3:uid="{FDA9ACD3-458E-4E8C-BDA1-882BF0FC34B5}" uniqueName="24" name="IoT" queryTableFieldId="24"/>
  </tableColumns>
  <tableStyleInfo name="Input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CB8D83D-276B-430E-9280-DE998192DB5E}" name="ITEquipmentTable" displayName="ITEquipmentTable" ref="A2:G411" tableType="queryTable" totalsRowShown="0">
  <autoFilter ref="A2:G411" xr:uid="{ACB8D83D-276B-430E-9280-DE998192DB5E}"/>
  <sortState xmlns:xlrd2="http://schemas.microsoft.com/office/spreadsheetml/2017/richdata2" ref="A3:G411">
    <sortCondition ref="C2:C411"/>
  </sortState>
  <tableColumns count="7">
    <tableColumn id="1" xr3:uid="{C06F5BB2-3916-4A2F-A1CC-BF0015532609}" uniqueName="1" name="Type" queryTableFieldId="1" dataDxfId="58"/>
    <tableColumn id="6" xr3:uid="{48A54FA3-127C-4175-AA3C-2D2FE931C146}" uniqueName="6" name="IntuneSerial" queryTableFieldId="6" dataDxfId="57"/>
    <tableColumn id="2" xr3:uid="{F274AA30-6D78-4B87-85BB-3E3E33A18E6A}" uniqueName="2" name="Assigned Location" queryTableFieldId="2" dataDxfId="56"/>
    <tableColumn id="3" xr3:uid="{FF19893C-67D9-4E2A-940A-93688DB882FB}" uniqueName="3" name="IPv4 Address" queryTableFieldId="3" dataDxfId="55"/>
    <tableColumn id="7" xr3:uid="{CF2F4BE8-91E5-44D3-838F-A744C7529EC4}" uniqueName="7" name="IPLookup" queryTableFieldId="7" dataDxfId="54"/>
    <tableColumn id="4" xr3:uid="{18252B66-EE8D-4017-A7DE-349912C965E6}" uniqueName="4" name="Name" queryTableFieldId="4" dataDxfId="53"/>
    <tableColumn id="5" xr3:uid="{CE5D8245-A432-4FFB-A705-61C9C9157D8F}" uniqueName="5" name="OS Version" queryTableFieldId="5" dataDxfId="52"/>
  </tableColumns>
  <tableStyleInfo name="Input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440011-40EC-421E-9BD6-F3EE989F7415}" name="Table2" displayName="Table2" ref="M2:M167" totalsRowShown="0" tableBorderDxfId="51" headerRowCellStyle="CalcHd" dataCellStyle="CalcCell">
  <autoFilter ref="M2:M167" xr:uid="{5E440011-40EC-421E-9BD6-F3EE989F7415}"/>
  <tableColumns count="1">
    <tableColumn id="1" xr3:uid="{FE3EFB8E-5EF6-4787-84D0-2277FC31791B}" name="ExternalData" dataDxfId="50" dataCellStyle="CalcCell">
      <calculatedColumnFormula>"(""" &amp; _xlfn.TEXTJOIN(""", @""", FALSE,  VNCTable_2[[#This Row],[Name]], VNCTable_2[[#This Row],[Host]], VNCTable_2[[#This Row],[Path]]) &amp; """, " &amp; _xlfn.TEXTJOIN(", ", TRUE, LOWER(VNCTable_2[[#This Row],[NPE]]), VNCTable_2[[#This Row],[VO]]) &amp; "),"</calculatedColumnFormula>
    </tableColumn>
  </tableColumns>
  <tableStyleInfo name="Calculated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63F172F-7916-4B5E-AD00-37BDB2F8C8DC}" name="VNCTable_2" displayName="VNCTable_2" ref="A2:K167" tableType="queryTable" totalsRowShown="0" headerRowDxfId="49" dataDxfId="48" tableBorderDxfId="47">
  <autoFilter ref="A2:K167" xr:uid="{163F172F-7916-4B5E-AD00-37BDB2F8C8DC}"/>
  <tableColumns count="11">
    <tableColumn id="1" xr3:uid="{D4F4FCDA-071D-4F05-B9DF-94F877862AC7}" uniqueName="1" name="Name" queryTableFieldId="1" dataDxfId="46"/>
    <tableColumn id="9" xr3:uid="{67403921-89B2-4415-ADEF-303B30639AF0}" uniqueName="9" name="NewClientStaged" queryTableFieldId="9"/>
    <tableColumn id="2" xr3:uid="{77077397-5A3E-4A3E-A948-57B3739D2B2C}" uniqueName="2" name="NoServer" queryTableFieldId="2" dataDxfId="45"/>
    <tableColumn id="3" xr3:uid="{1DF1D11D-41FE-4AAC-87D2-48C93E6434F3}" uniqueName="3" name="NoPassEver" queryTableFieldId="3" dataDxfId="44"/>
    <tableColumn id="4" xr3:uid="{5E4FDA40-E053-4A7E-90A6-E54C43CDE7CA}" uniqueName="4" name="ViewOnlyOnServer" queryTableFieldId="4" dataDxfId="43"/>
    <tableColumn id="5" xr3:uid="{43AB8221-F0AA-4B07-A40E-79B82CDA433E}" uniqueName="5" name="IncludeInTeamLead" queryTableFieldId="5" dataDxfId="42"/>
    <tableColumn id="6" xr3:uid="{9C9B6858-E211-4358-A57B-5C52D7A122A1}" uniqueName="6" name="Host" queryTableFieldId="6" dataDxfId="41"/>
    <tableColumn id="7" xr3:uid="{0D04C1AF-F3C3-440D-BA07-C5B2EE240FEF}" uniqueName="7" name="Valid" queryTableFieldId="7" dataDxfId="40"/>
    <tableColumn id="8" xr3:uid="{51DBB763-8D0E-4435-90ED-37BADC949B50}" uniqueName="8" name="Path" queryTableFieldId="8" dataDxfId="39"/>
    <tableColumn id="10" xr3:uid="{495D19FA-017D-450B-8C9B-AB70368DB46E}" uniqueName="10" name="NPE" queryTableFieldId="11" dataDxfId="38" dataCellStyle="CalcCell">
      <calculatedColumnFormula array="1">LOWER(IfEmpty(VNCTable_2[[#This Row],[NoPassEver]], FALSE))</calculatedColumnFormula>
    </tableColumn>
    <tableColumn id="11" xr3:uid="{5927BF83-46E7-452A-95AA-96136ED52A93}" uniqueName="11" name="VO" queryTableFieldId="12" dataDxfId="37" dataCellStyle="CalcCell">
      <calculatedColumnFormula array="1">LOWER(IfEmpty(VNCTable_2[[#This Row],[ViewOnlyOnServer]], FALSE))</calculatedColumnFormula>
    </tableColumn>
  </tableColumns>
  <tableStyleInfo name="Input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675A8A3-BAD8-4622-A515-B352CB28FBDF}" name="AddTable2" displayName="AddTable2" ref="A2:B23" totalsRowShown="0">
  <autoFilter ref="A2:B23" xr:uid="{F675A8A3-BAD8-4622-A515-B352CB28FBDF}">
    <filterColumn colId="0" hiddenButton="1"/>
    <filterColumn colId="1" hiddenButton="1"/>
  </autoFilter>
  <tableColumns count="2">
    <tableColumn id="1" xr3:uid="{664C503F-095A-4B60-8950-66039672D588}" name="IP" dataDxfId="36"/>
    <tableColumn id="2" xr3:uid="{9165C780-B16A-4CF5-A824-508B7396ACAD}" name="SName" dataDxfId="35"/>
  </tableColumns>
  <tableStyleInfo name="Input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FB267C1-8221-481B-9485-6DA85F8F4939}" name="MamadouTable" displayName="MamadouTable" ref="A1:H73" tableType="queryTable" totalsRowShown="0">
  <autoFilter ref="A1:H73" xr:uid="{1FB267C1-8221-481B-9485-6DA85F8F49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73">
    <sortCondition ref="A2:A73"/>
    <sortCondition ref="D2:D73"/>
    <sortCondition ref="C2:C73"/>
  </sortState>
  <tableColumns count="8">
    <tableColumn id="1" xr3:uid="{8FE4142D-45C9-41DF-8A8D-8C8BD2202F7C}" uniqueName="1" name="Line" queryTableFieldId="1" dataDxfId="34"/>
    <tableColumn id="2" xr3:uid="{10DE321A-212E-415C-9E0A-EE2A2EECB6C2}" uniqueName="2" name="Station (Description)" queryTableFieldId="2" dataDxfId="33"/>
    <tableColumn id="3" xr3:uid="{AF93BBEB-BEB5-42F9-B4F9-5220F774B10F}" uniqueName="3" name="Client IP" queryTableFieldId="3" dataDxfId="32"/>
    <tableColumn id="4" xr3:uid="{E8659B97-9F1A-483E-A6BD-74911910E79C}" uniqueName="4" name="Client Name" queryTableFieldId="4" dataDxfId="31"/>
    <tableColumn id="5" xr3:uid="{657706D5-E6E4-4F56-AC22-36D861CBD960}" uniqueName="5" name="Printer Type" queryTableFieldId="5" dataDxfId="30"/>
    <tableColumn id="6" xr3:uid="{2C4B514B-C143-4688-976E-8674808B168F}" uniqueName="6" name="Label Printer IP" queryTableFieldId="6" dataDxfId="29"/>
    <tableColumn id="7" xr3:uid="{D0494920-32CE-4452-869B-67506B6D4846}" uniqueName="7" name="Container Printer IP" queryTableFieldId="7" dataDxfId="28"/>
    <tableColumn id="8" xr3:uid="{3162B839-E537-431F-9DE5-7E13FA2E783D}" uniqueName="8" name="Workplace" queryTableFieldId="8" dataDxfId="27"/>
  </tableColumns>
  <tableStyleInfo name="Input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98941D-6A80-425B-B809-6CAC8E0496CD}" name="ADTable" displayName="ADTable" ref="A2:H235" tableType="queryTable" totalsRowShown="0">
  <autoFilter ref="A2:H235" xr:uid="{B598941D-6A80-425B-B809-6CAC8E0496CD}">
    <filterColumn colId="6">
      <filters>
        <filter val="FALSE"/>
      </filters>
    </filterColumn>
    <filterColumn colId="7">
      <filters>
        <filter val="FALSE"/>
      </filters>
    </filterColumn>
  </autoFilter>
  <sortState xmlns:xlrd2="http://schemas.microsoft.com/office/spreadsheetml/2017/richdata2" ref="A3:H235">
    <sortCondition ref="D2:D235"/>
  </sortState>
  <tableColumns count="8">
    <tableColumn id="1" xr3:uid="{62EAB839-79B8-475D-8D50-485E2836FBAA}" uniqueName="1" name="cn" queryTableFieldId="1" dataDxfId="26"/>
    <tableColumn id="2" xr3:uid="{EBB70F87-2FAF-48F5-B3A0-867C8F9F06D8}" uniqueName="2" name="dNSHostName" queryTableFieldId="2" dataDxfId="25"/>
    <tableColumn id="11" xr3:uid="{75055604-2E74-483A-9B2D-B97B098808A4}" uniqueName="11" name="operatingSystem" queryTableFieldId="11" dataDxfId="24"/>
    <tableColumn id="13" xr3:uid="{41CB47B9-6F95-47D5-8FC3-EBE692CB37A1}" uniqueName="13" name="operatingSystemVersion" queryTableFieldId="13" dataDxfId="23"/>
    <tableColumn id="3" xr3:uid="{22EFEE5D-B07C-48F2-8C73-684934E94977}" uniqueName="3" name="OSVersion" queryTableFieldId="21"/>
    <tableColumn id="4" xr3:uid="{59B8B2D9-2AA2-4C3C-997A-CD12B7E40CFD}" uniqueName="4" name="ClientType" queryTableFieldId="22" dataDxfId="22"/>
    <tableColumn id="19" xr3:uid="{3DAF89B8-DCF4-43B3-B15B-ACC01D23F509}" uniqueName="19" name="Remove" queryTableFieldId="19" dataDxfId="21" dataCellStyle="InpCell"/>
    <tableColumn id="20" xr3:uid="{7B057FC8-FF04-43C0-9A94-EC08348C381B}" uniqueName="20" name="Good" queryTableFieldId="20" dataDxfId="20" dataCellStyle="InpCell"/>
  </tableColumns>
  <tableStyleInfo name="Query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BE5FFBA-B682-4AD8-B6BA-D02FD0A81F94}" name="IpResults" displayName="IpResults" ref="A1:C509" totalsRowShown="0">
  <autoFilter ref="A1:C509" xr:uid="{5BE5FFBA-B682-4AD8-B6BA-D02FD0A81F94}"/>
  <tableColumns count="3">
    <tableColumn id="1" xr3:uid="{8B08A70D-E096-45A3-9953-078EAD88F8C8}" name="IP" dataDxfId="19"/>
    <tableColumn id="2" xr3:uid="{34189B88-4890-48BD-B3D9-3143EB58B6A4}" name="Name" dataDxfId="18"/>
    <tableColumn id="3" xr3:uid="{7D698619-EA3F-4573-9740-7EE1D00FC332}" name="SName" dataDxfId="17">
      <calculatedColumnFormula>UPPER(_xlfn.TEXTBEFORE(IpResults[[#This Row],[Name]],".", -2,1,1,"N/A"))</calculatedColumnFormula>
    </tableColumn>
  </tableColumns>
  <tableStyleInfo name="Input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56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03B1DF-C3FE-4E52-9EB1-9E424B923D2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C3"/>
  <sheetViews>
    <sheetView workbookViewId="0">
      <selection activeCell="D7" sqref="D7"/>
    </sheetView>
  </sheetViews>
  <sheetFormatPr defaultRowHeight="14.25" x14ac:dyDescent="0.2"/>
  <cols>
    <col min="1" max="1" width="6.33203125" customWidth="1"/>
    <col min="2" max="2" width="8.109375" customWidth="1"/>
    <col min="3" max="3" width="9" customWidth="1"/>
    <col min="4" max="4" width="8.77734375" customWidth="1"/>
    <col min="5" max="5" width="9.44140625" customWidth="1"/>
    <col min="6" max="6" width="14" customWidth="1"/>
    <col min="7" max="7" width="9.21875" customWidth="1"/>
    <col min="8" max="8" width="8.109375" customWidth="1"/>
    <col min="9" max="9" width="8.77734375" customWidth="1"/>
    <col min="10" max="10" width="8" customWidth="1"/>
    <col min="11" max="11" width="7.77734375" customWidth="1"/>
    <col min="12" max="12" width="9.44140625" bestFit="1" customWidth="1"/>
    <col min="13" max="14" width="8.77734375" customWidth="1"/>
    <col min="15" max="16" width="10.44140625" customWidth="1"/>
    <col min="17" max="17" width="16.44140625" customWidth="1"/>
    <col min="18" max="18" width="14.88671875" customWidth="1"/>
  </cols>
  <sheetData>
    <row r="1" spans="1:3" x14ac:dyDescent="0.2">
      <c r="A1" s="1" t="s">
        <v>0</v>
      </c>
      <c r="B1" s="1" t="s">
        <v>1</v>
      </c>
      <c r="C1" s="1"/>
    </row>
    <row r="2" spans="1:3" x14ac:dyDescent="0.2">
      <c r="A2" s="1" t="b">
        <v>1</v>
      </c>
      <c r="B2" s="1" t="s">
        <v>2</v>
      </c>
      <c r="C2" s="1"/>
    </row>
    <row r="3" spans="1:3" x14ac:dyDescent="0.2">
      <c r="A3" s="1" t="b">
        <v>0</v>
      </c>
      <c r="B3" s="1" t="s">
        <v>3</v>
      </c>
      <c r="C3" s="1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VNCSheet"/>
  <dimension ref="A1:AG175"/>
  <sheetViews>
    <sheetView tabSelected="1" topLeftCell="A151" zoomScaleNormal="100" workbookViewId="0">
      <pane xSplit="1" topLeftCell="B1" activePane="topRight" state="frozen"/>
      <selection pane="topRight" activeCell="E179" sqref="E179"/>
    </sheetView>
  </sheetViews>
  <sheetFormatPr defaultRowHeight="14.25" x14ac:dyDescent="0.2"/>
  <cols>
    <col min="1" max="1" width="33.109375" style="16" bestFit="1" customWidth="1"/>
    <col min="2" max="2" width="28.109375" style="21" customWidth="1"/>
    <col min="3" max="3" width="18.21875" style="21" bestFit="1" customWidth="1"/>
    <col min="4" max="4" width="25.77734375" style="21" bestFit="1" customWidth="1"/>
    <col min="5" max="5" width="14.109375" style="16" customWidth="1"/>
    <col min="6" max="7" width="18.21875" style="16" customWidth="1"/>
    <col min="8" max="9" width="16.109375" style="16" customWidth="1"/>
    <col min="10" max="10" width="14.77734375" style="16" bestFit="1" customWidth="1"/>
    <col min="11" max="11" width="18.21875" style="16" bestFit="1" customWidth="1"/>
    <col min="12" max="13" width="18.21875" style="16" customWidth="1"/>
    <col min="14" max="14" width="9.21875" style="16" customWidth="1"/>
    <col min="15" max="15" width="11.6640625" style="16" customWidth="1"/>
    <col min="16" max="16" width="15" style="16" customWidth="1"/>
    <col min="17" max="17" width="15.33203125" style="16" customWidth="1"/>
    <col min="18" max="19" width="5" style="16" customWidth="1"/>
    <col min="20" max="20" width="16.109375" style="16" bestFit="1" customWidth="1"/>
    <col min="21" max="21" width="6" style="16" customWidth="1"/>
    <col min="22" max="22" width="47.33203125" style="16" customWidth="1"/>
    <col min="23" max="23" width="9.33203125" bestFit="1" customWidth="1"/>
    <col min="24" max="24" width="6.77734375" bestFit="1" customWidth="1"/>
    <col min="25" max="25" width="6" bestFit="1" customWidth="1"/>
    <col min="26" max="26" width="6" customWidth="1"/>
    <col min="27" max="27" width="14.88671875" bestFit="1" customWidth="1"/>
    <col min="28" max="28" width="5.88671875" bestFit="1" customWidth="1"/>
    <col min="29" max="29" width="15.5546875" bestFit="1" customWidth="1"/>
    <col min="30" max="30" width="19.44140625" bestFit="1" customWidth="1"/>
    <col min="31" max="31" width="6.109375" customWidth="1"/>
    <col min="32" max="32" width="12.44140625" bestFit="1" customWidth="1"/>
    <col min="33" max="33" width="46.33203125" bestFit="1" customWidth="1"/>
  </cols>
  <sheetData>
    <row r="1" spans="1:33" ht="19.5" x14ac:dyDescent="0.2">
      <c r="A1" s="112" t="s">
        <v>7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4"/>
      <c r="AA1" s="111" t="s">
        <v>1757</v>
      </c>
      <c r="AB1" s="111"/>
      <c r="AC1" s="111"/>
      <c r="AD1" s="111"/>
      <c r="AF1" s="111" t="s">
        <v>164</v>
      </c>
      <c r="AG1" s="111"/>
    </row>
    <row r="2" spans="1:33" x14ac:dyDescent="0.2">
      <c r="A2" s="115" t="s">
        <v>1799</v>
      </c>
      <c r="B2" s="74" t="s">
        <v>1800</v>
      </c>
      <c r="C2" s="74" t="s">
        <v>1801</v>
      </c>
      <c r="D2" s="133"/>
      <c r="E2" s="74" t="s">
        <v>1802</v>
      </c>
      <c r="F2" s="74" t="s">
        <v>1803</v>
      </c>
      <c r="G2" s="74" t="s">
        <v>1804</v>
      </c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7"/>
      <c r="AA2" s="75"/>
      <c r="AB2" s="76"/>
      <c r="AC2" s="76"/>
      <c r="AD2" s="77"/>
      <c r="AF2" s="75"/>
      <c r="AG2" s="77"/>
    </row>
    <row r="3" spans="1:33" ht="16.5" x14ac:dyDescent="0.2">
      <c r="A3" s="116"/>
      <c r="B3" s="81">
        <f>COUNTIF(VNCTable[Win11], -1)</f>
        <v>0</v>
      </c>
      <c r="C3" s="81">
        <f>COUNTIF(VNCTable[Win11], 0)</f>
        <v>1</v>
      </c>
      <c r="D3" s="134"/>
      <c r="E3" s="81">
        <f>COUNTIF(VNCTable[Win11], 1)</f>
        <v>128</v>
      </c>
      <c r="F3" s="81">
        <f>COUNTIF(VNCTable[Win11], 2)</f>
        <v>29</v>
      </c>
      <c r="G3" s="82">
        <f>COUNTIF(VNCTable[Win11], 5)</f>
        <v>3</v>
      </c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80"/>
      <c r="AA3" s="78"/>
      <c r="AB3" s="79"/>
      <c r="AC3" s="79"/>
      <c r="AD3" s="80"/>
      <c r="AF3" s="78"/>
      <c r="AG3" s="80"/>
    </row>
    <row r="4" spans="1:33" s="33" customFormat="1" ht="28.5" x14ac:dyDescent="0.2">
      <c r="A4" s="32" t="s">
        <v>1739</v>
      </c>
      <c r="B4" s="32" t="s">
        <v>1740</v>
      </c>
      <c r="C4" s="32" t="s">
        <v>1735</v>
      </c>
      <c r="D4" s="32" t="s">
        <v>2451</v>
      </c>
      <c r="E4" s="32" t="s">
        <v>1738</v>
      </c>
      <c r="F4" s="32" t="s">
        <v>1736</v>
      </c>
      <c r="G4" s="32" t="s">
        <v>1737</v>
      </c>
      <c r="H4" s="32" t="s">
        <v>1764</v>
      </c>
      <c r="I4" s="32"/>
      <c r="J4" s="32"/>
      <c r="K4" s="32" t="s">
        <v>1741</v>
      </c>
      <c r="L4" s="32" t="s">
        <v>1759</v>
      </c>
      <c r="M4" s="32" t="s">
        <v>1758</v>
      </c>
      <c r="N4" s="32" t="s">
        <v>1743</v>
      </c>
      <c r="O4" s="32" t="s">
        <v>1742</v>
      </c>
      <c r="P4" s="32" t="s">
        <v>1744</v>
      </c>
      <c r="Q4" s="32" t="s">
        <v>1745</v>
      </c>
      <c r="R4" s="32" t="s">
        <v>1746</v>
      </c>
      <c r="S4" s="32" t="s">
        <v>1747</v>
      </c>
      <c r="T4" s="32" t="s">
        <v>1748</v>
      </c>
      <c r="U4" s="32"/>
      <c r="V4" s="32" t="s">
        <v>1749</v>
      </c>
      <c r="W4" s="32" t="s">
        <v>1750</v>
      </c>
      <c r="X4" s="32"/>
      <c r="Y4" s="32" t="s">
        <v>1751</v>
      </c>
      <c r="Z4"/>
      <c r="AA4" s="31" t="s">
        <v>1754</v>
      </c>
      <c r="AB4" s="31" t="s">
        <v>75</v>
      </c>
      <c r="AC4" s="31" t="s">
        <v>1752</v>
      </c>
      <c r="AD4" s="31" t="s">
        <v>1753</v>
      </c>
      <c r="AF4" s="31" t="s">
        <v>1755</v>
      </c>
      <c r="AG4" s="31" t="s">
        <v>1756</v>
      </c>
    </row>
    <row r="5" spans="1:33" x14ac:dyDescent="0.2">
      <c r="A5" s="16" t="s">
        <v>5</v>
      </c>
      <c r="B5" s="21" t="s">
        <v>8</v>
      </c>
      <c r="C5" s="16" t="s">
        <v>9</v>
      </c>
      <c r="D5" s="3" t="s">
        <v>2452</v>
      </c>
      <c r="E5" s="3" t="s">
        <v>1451</v>
      </c>
      <c r="F5" s="3" t="s">
        <v>1730</v>
      </c>
      <c r="G5" s="20" t="s">
        <v>824</v>
      </c>
      <c r="H5" s="20" t="s">
        <v>1765</v>
      </c>
      <c r="I5" s="20" t="s">
        <v>2044</v>
      </c>
      <c r="J5" s="93" t="s">
        <v>1850</v>
      </c>
      <c r="K5" s="16" t="s">
        <v>10</v>
      </c>
      <c r="L5" s="16" t="s">
        <v>799</v>
      </c>
      <c r="M5" s="3" t="s">
        <v>1761</v>
      </c>
      <c r="N5" s="16" t="s">
        <v>195</v>
      </c>
      <c r="O5" s="16" t="s">
        <v>173</v>
      </c>
      <c r="P5" s="16" t="s">
        <v>203</v>
      </c>
      <c r="Q5" s="16" t="s">
        <v>175</v>
      </c>
      <c r="R5" s="3" t="s">
        <v>152</v>
      </c>
      <c r="S5" s="3" t="s">
        <v>151</v>
      </c>
      <c r="T5" s="3" t="s">
        <v>167</v>
      </c>
      <c r="U5" s="3" t="s">
        <v>169</v>
      </c>
      <c r="V5" s="3" t="s">
        <v>11</v>
      </c>
      <c r="W5" s="22" t="s">
        <v>1223</v>
      </c>
      <c r="X5" s="22" t="s">
        <v>1792</v>
      </c>
      <c r="Y5" s="3" t="s">
        <v>1224</v>
      </c>
      <c r="AA5" t="s">
        <v>5</v>
      </c>
      <c r="AB5" t="s">
        <v>75</v>
      </c>
      <c r="AC5" s="3" t="s">
        <v>11</v>
      </c>
      <c r="AD5" s="3" t="s">
        <v>78</v>
      </c>
      <c r="AF5" t="s">
        <v>5</v>
      </c>
      <c r="AG5" t="s">
        <v>11</v>
      </c>
    </row>
    <row r="6" spans="1:33" ht="16.5" x14ac:dyDescent="0.3">
      <c r="A6" s="62" t="s">
        <v>187</v>
      </c>
      <c r="B6" s="46" t="s">
        <v>234</v>
      </c>
      <c r="C6" s="46" t="s">
        <v>635</v>
      </c>
      <c r="D6" s="17" t="str">
        <f>IF(ISBLANK(VNCTable[[#This Row],[ClientName]]), "", LOWER(VNCTable[[#This Row],[ClientName]]) &amp; ".magna.global")</f>
        <v>aim-dtspare20-d.magna.global</v>
      </c>
      <c r="E6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6" s="122" t="str">
        <f>_xlfn.LET(_xlpm.c, _xlfn.XLOOKUP(VNCTable[[#This Row],[ClientName]],ITEquipmentTable[Name],ITEquipmentTable[Assigned Location], "ERROR"), IF(_xlpm.c = 0, "NO DATA", _xlpm.c))</f>
        <v>Office - Display</v>
      </c>
      <c r="G6" s="30" t="str">
        <f>_xlfn.LET(_xlpm.v,_xlfn.XLOOKUP(VNCTable[[#This Row],[IP]],IpResults[IP],IpResults[SName], ""), _xlpm.x, IF(AND(LEN(_xlpm.v) = 0, LEN(VNCTable[[#This Row],[ClientName]]) &gt; 6), "ERROR", _xlpm.v),_xlpm.x)</f>
        <v>ERROR</v>
      </c>
      <c r="H6" s="30" t="str" cm="1">
        <f t="array" ref="H6">_xlfn.LET(_xlpm.look, _xlfn.XLOOKUP(VNCTable[[#This Row],[IP]],ITEquipmentTable[IPv4 Address],ITEquipmentTable[Name], "ERROR"), _xlfn.SWITCH(VNCTable[[#This Row],[IP]], "DHCP", "N/A", IF(LEN(VNCTable[[#This Row],[IP]]) = 0, "NO DATA", _xlpm.look)))</f>
        <v>AIM-DTSPARE20-D</v>
      </c>
      <c r="I6" s="30"/>
      <c r="J6" s="92" t="s">
        <v>1851</v>
      </c>
      <c r="K6" s="6" t="s">
        <v>181</v>
      </c>
      <c r="L6" s="49" t="s">
        <v>4</v>
      </c>
      <c r="M6" s="69" t="str">
        <f>IF(VNCTable[[#This Row],[Workstation]] = "N/A", "N/A", IF(VNCTable[[#This Row],[Workstation]] = "", "", _xlfn.XLOOKUP(VNCTable[[#This Row],[IP]],MamadouTable[Client IP],MamadouTable[Workplace], "")))</f>
        <v>N/A</v>
      </c>
      <c r="N6" s="56"/>
      <c r="O6" s="56" t="b">
        <v>1</v>
      </c>
      <c r="P6" s="56" t="b">
        <v>1</v>
      </c>
      <c r="Q6" s="59" t="b">
        <v>1</v>
      </c>
      <c r="R6" s="127" t="str">
        <f>IFERROR(_xlfn.TEXTBEFORE(_xlfn.TEXTAFTER(VNCTable[[#This Row],[IP]], ".", 2), "."), NA())</f>
        <v>74</v>
      </c>
      <c r="S6" s="127" t="str">
        <f>IFERROR(_xlfn.LET(_xlpm.val, _xlfn.TEXTAFTER(VNCTable[[#This Row],[IP]], ".", 3), IF(ISNA(_xlpm.val), NA(), IF(LEN(_xlpm.val) = 0, NA(), _xlpm.val))), NA())</f>
        <v>37</v>
      </c>
      <c r="T6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172.18.74.37</v>
      </c>
      <c r="U6" s="129" t="b">
        <f>LEN(VNCTable[[#This Row],[Host]]) &gt; 0</f>
        <v>1</v>
      </c>
      <c r="V6" s="129" t="str">
        <f>_xlfn.XLOOKUP(VNCTable[[#This Row],[Folder]],FolderTable[Name],FolderTable[ParentPath]) &amp; VNCTable[[#This Row],[Name]] &amp; ".vnc"</f>
        <v>VNC\WS Displays\WS Display - WS Buffer Root.vnc</v>
      </c>
      <c r="W6" s="60">
        <v>5</v>
      </c>
      <c r="X6" s="71" t="b">
        <v>0</v>
      </c>
      <c r="Y6" s="4" t="b">
        <f>OR(Contains(VNCTable[[#This Row],[ClientName]], "client"), VNCTable[[#This Row],[IoT-Add]])</f>
        <v>0</v>
      </c>
      <c r="AA6" t="s">
        <v>149</v>
      </c>
      <c r="AB6" t="s">
        <v>77</v>
      </c>
      <c r="AC6" s="2" t="str">
        <f>FolderTable[[#This Row],[Name]]&amp;"\"</f>
        <v>BT1XX Lower\</v>
      </c>
      <c r="AD6" s="2" t="str">
        <f>_xlfn.LET(_xlpm.parentpath, IFERROR(_xlfn.XLOOKUP(FolderTable[[#This Row],[Parent]], FolderTable[Name],FolderTable[Path]), ""),_xlpm.parentpath &amp; FolderTable[[#This Row],[Path]])</f>
        <v>VNC\BT1XX Lower\</v>
      </c>
      <c r="AF6" s="7" t="s">
        <v>137</v>
      </c>
      <c r="AG6" s="13" t="s">
        <v>768</v>
      </c>
    </row>
    <row r="7" spans="1:33" ht="16.5" x14ac:dyDescent="0.3">
      <c r="A7" s="62" t="s">
        <v>818</v>
      </c>
      <c r="B7" s="46" t="s">
        <v>233</v>
      </c>
      <c r="C7" s="46" t="s">
        <v>647</v>
      </c>
      <c r="D7" s="17" t="str">
        <f>IF(ISBLANK(VNCTable[[#This Row],[ClientName]]), "", LOWER(VNCTable[[#This Row],[ClientName]]) &amp; ".magna.global")</f>
        <v>aim-itspare2-d.magna.global</v>
      </c>
      <c r="E7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7" s="17" t="str">
        <f>_xlfn.LET(_xlpm.c, _xlfn.XLOOKUP(VNCTable[[#This Row],[ClientName]],ITEquipmentTable[Name],ITEquipmentTable[Assigned Location], "ERROR"), IF(_xlpm.c = 0, "NO DATA", _xlpm.c))</f>
        <v>Office - Keith</v>
      </c>
      <c r="G7" s="30" t="str">
        <f>_xlfn.LET(_xlpm.v,_xlfn.XLOOKUP(VNCTable[[#This Row],[IP]],IpResults[IP],IpResults[SName], ""), _xlpm.x, IF(AND(LEN(_xlpm.v) = 0, LEN(VNCTable[[#This Row],[ClientName]]) &gt; 6), "ERROR", _xlpm.v),_xlpm.x)</f>
        <v>ERROR</v>
      </c>
      <c r="H7" s="30" t="str" cm="1">
        <f t="array" ref="H7">_xlfn.LET(_xlpm.look, _xlfn.XLOOKUP(VNCTable[[#This Row],[IP]],ITEquipmentTable[IPv4 Address],ITEquipmentTable[Name], "ERROR"), _xlfn.SWITCH(VNCTable[[#This Row],[IP]], "DHCP", "N/A", IF(LEN(VNCTable[[#This Row],[IP]]) = 0, "NO DATA", _xlpm.look)))</f>
        <v>AIM-ITSPARE2-D</v>
      </c>
      <c r="I7" s="30"/>
      <c r="J7" s="92" t="s">
        <v>1851</v>
      </c>
      <c r="K7" s="6" t="s">
        <v>180</v>
      </c>
      <c r="L7" s="49" t="s">
        <v>4</v>
      </c>
      <c r="M7" s="69" t="str">
        <f>IF(VNCTable[[#This Row],[Workstation]] = "N/A", "N/A", IF(VNCTable[[#This Row],[Workstation]] = "", "", _xlfn.XLOOKUP(VNCTable[[#This Row],[IP]],MamadouTable[Client IP],MamadouTable[Workplace], "")))</f>
        <v>N/A</v>
      </c>
      <c r="N7" s="56"/>
      <c r="O7" s="56" t="b">
        <v>1</v>
      </c>
      <c r="P7" s="56" t="b">
        <v>1</v>
      </c>
      <c r="Q7" s="56" t="b">
        <v>1</v>
      </c>
      <c r="R7" s="35" t="str">
        <f>IFERROR(_xlfn.TEXTBEFORE(_xlfn.TEXTAFTER(VNCTable[[#This Row],[IP]], ".", 2), "."), NA())</f>
        <v>74</v>
      </c>
      <c r="S7" s="35" t="str">
        <f>IFERROR(_xlfn.LET(_xlpm.val, _xlfn.TEXTAFTER(VNCTable[[#This Row],[IP]], ".", 3), IF(ISNA(_xlpm.val), NA(), IF(LEN(_xlpm.val) = 0, NA(), _xlpm.val))), NA())</f>
        <v>38</v>
      </c>
      <c r="T7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172.18.74.38</v>
      </c>
      <c r="U7" s="4" t="b">
        <f>LEN(VNCTable[[#This Row],[Host]]) &gt; 0</f>
        <v>1</v>
      </c>
      <c r="V7" s="4" t="str">
        <f>_xlfn.XLOOKUP(VNCTable[[#This Row],[Folder]],FolderTable[Name],FolderTable[ParentPath]) &amp; VNCTable[[#This Row],[Name]] &amp; ".vnc"</f>
        <v>VNC\DT Displays\DT Display - Keith's Display.vnc</v>
      </c>
      <c r="W7" s="60">
        <v>5</v>
      </c>
      <c r="X7" s="72" t="b">
        <v>0</v>
      </c>
      <c r="Y7" s="4" t="b">
        <f>OR(Contains(VNCTable[[#This Row],[ClientName]], "client"), VNCTable[[#This Row],[IoT-Add]])</f>
        <v>0</v>
      </c>
      <c r="AA7" t="s">
        <v>148</v>
      </c>
      <c r="AB7" t="s">
        <v>77</v>
      </c>
      <c r="AC7" s="2" t="str">
        <f>FolderTable[[#This Row],[Name]]&amp;"\"</f>
        <v>BT1XX Upper\</v>
      </c>
      <c r="AD7" s="2" t="str">
        <f>_xlfn.LET(_xlpm.parentpath, IFERROR(_xlfn.XLOOKUP(FolderTable[[#This Row],[Parent]], FolderTable[Name],FolderTable[Path]), ""),_xlpm.parentpath &amp; FolderTable[[#This Row],[Path]])</f>
        <v>VNC\BT1XX Upper\</v>
      </c>
      <c r="AF7" s="7" t="s">
        <v>138</v>
      </c>
      <c r="AG7" s="13" t="s">
        <v>769</v>
      </c>
    </row>
    <row r="8" spans="1:33" ht="16.5" x14ac:dyDescent="0.3">
      <c r="A8" s="62" t="s">
        <v>192</v>
      </c>
      <c r="B8" s="46" t="s">
        <v>236</v>
      </c>
      <c r="C8" s="46" t="s">
        <v>2049</v>
      </c>
      <c r="D8" s="17" t="str">
        <f>IF(ISBLANK(VNCTable[[#This Row],[ClientName]]), "", LOWER(VNCTable[[#This Row],[ClientName]]) &amp; ".magna.global")</f>
        <v>aim-client59-d.magna.global</v>
      </c>
      <c r="E8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8" s="17" t="str">
        <f>_xlfn.LET(_xlpm.c, _xlfn.XLOOKUP(VNCTable[[#This Row],[ClientName]],ITEquipmentTable[Name],ITEquipmentTable[Assigned Location], "ERROR"), IF(_xlpm.c = 0, "NO DATA", _xlpm.c))</f>
        <v>ERROR</v>
      </c>
      <c r="G8" s="30" t="str">
        <f>_xlfn.LET(_xlpm.v,_xlfn.XLOOKUP(VNCTable[[#This Row],[IP]],IpResults[IP],IpResults[SName], ""), _xlpm.x, IF(AND(LEN(_xlpm.v) = 0, LEN(VNCTable[[#This Row],[ClientName]]) &gt; 6), "ERROR", _xlpm.v),_xlpm.x)</f>
        <v>ERROR</v>
      </c>
      <c r="H8" s="30" t="str" cm="1">
        <f t="array" ref="H8">_xlfn.LET(_xlpm.look, _xlfn.XLOOKUP(VNCTable[[#This Row],[IP]],ITEquipmentTable[IPv4 Address],ITEquipmentTable[Name], "ERROR"), _xlfn.SWITCH(VNCTable[[#This Row],[IP]], "DHCP", "N/A", IF(LEN(VNCTable[[#This Row],[IP]]) = 0, "NO DATA", _xlpm.look)))</f>
        <v>AIM-WSCAMERA</v>
      </c>
      <c r="I8" s="30"/>
      <c r="J8" s="92" t="s">
        <v>1851</v>
      </c>
      <c r="K8" s="6" t="s">
        <v>150</v>
      </c>
      <c r="L8" s="49" t="s">
        <v>4</v>
      </c>
      <c r="M8" s="69" t="str">
        <f>IF(VNCTable[[#This Row],[Workstation]] = "N/A", "N/A", IF(VNCTable[[#This Row],[Workstation]] = "", "", _xlfn.XLOOKUP(VNCTable[[#This Row],[IP]],MamadouTable[Client IP],MamadouTable[Workplace], "")))</f>
        <v>N/A</v>
      </c>
      <c r="N8" s="56"/>
      <c r="O8" s="56" t="b">
        <v>1</v>
      </c>
      <c r="P8" s="56" t="b">
        <v>1</v>
      </c>
      <c r="Q8" s="56" t="b">
        <v>1</v>
      </c>
      <c r="R8" s="35" t="str">
        <f>IFERROR(_xlfn.TEXTBEFORE(_xlfn.TEXTAFTER(VNCTable[[#This Row],[IP]], ".", 2), "."), NA())</f>
        <v>74</v>
      </c>
      <c r="S8" s="35" t="str">
        <f>IFERROR(_xlfn.LET(_xlpm.val, _xlfn.TEXTAFTER(VNCTable[[#This Row],[IP]], ".", 3), IF(ISNA(_xlpm.val), NA(), IF(LEN(_xlpm.val) = 0, NA(), _xlpm.val))), NA())</f>
        <v>182</v>
      </c>
      <c r="T8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172.18.74.182</v>
      </c>
      <c r="U8" s="4" t="b">
        <f>LEN(VNCTable[[#This Row],[Host]]) &gt; 0</f>
        <v>1</v>
      </c>
      <c r="V8" s="4" t="str">
        <f>_xlfn.XLOOKUP(VNCTable[[#This Row],[Folder]],FolderTable[Name],FolderTable[ParentPath]) &amp; VNCTable[[#This Row],[Name]] &amp; ".vnc"</f>
        <v>VNC\WS FEM\WS Display - WS Camera.vnc</v>
      </c>
      <c r="W8" s="60">
        <v>1</v>
      </c>
      <c r="X8" s="132" t="b">
        <v>1</v>
      </c>
      <c r="Y8" s="4" t="b">
        <f>OR(Contains(VNCTable[[#This Row],[ClientName]], "client"), VNCTable[[#This Row],[IoT-Add]])</f>
        <v>1</v>
      </c>
      <c r="AA8" t="s">
        <v>142</v>
      </c>
      <c r="AB8" t="s">
        <v>77</v>
      </c>
      <c r="AC8" s="2" t="str">
        <f>FolderTable[[#This Row],[Name]]&amp;"\"</f>
        <v>DT AAD\</v>
      </c>
      <c r="AD8" s="2" t="str">
        <f>_xlfn.LET(_xlpm.parentpath, IFERROR(_xlfn.XLOOKUP(FolderTable[[#This Row],[Parent]], FolderTable[Name],FolderTable[Path]), ""),_xlpm.parentpath &amp; FolderTable[[#This Row],[Path]])</f>
        <v>VNC\DT AAD\</v>
      </c>
      <c r="AF8" s="7" t="s">
        <v>139</v>
      </c>
      <c r="AG8" s="13" t="s">
        <v>770</v>
      </c>
    </row>
    <row r="9" spans="1:33" ht="16.5" x14ac:dyDescent="0.3">
      <c r="A9" s="62" t="s">
        <v>188</v>
      </c>
      <c r="B9" s="46" t="s">
        <v>235</v>
      </c>
      <c r="C9" s="46" t="s">
        <v>581</v>
      </c>
      <c r="D9" s="17" t="str">
        <f>IF(ISBLANK(VNCTable[[#This Row],[ClientName]]), "", LOWER(VNCTable[[#This Row],[ClientName]]) &amp; ".magna.global")</f>
        <v>aim-display4.magna.global</v>
      </c>
      <c r="E9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9" s="17" t="str">
        <f>_xlfn.LET(_xlpm.c, _xlfn.XLOOKUP(VNCTable[[#This Row],[ClientName]],ITEquipmentTable[Name],ITEquipmentTable[Assigned Location], "ERROR"), IF(_xlpm.c = 0, "NO DATA", _xlpm.c))</f>
        <v>WS - Display</v>
      </c>
      <c r="G9" s="30" t="str">
        <f>_xlfn.LET(_xlpm.v,_xlfn.XLOOKUP(VNCTable[[#This Row],[IP]],IpResults[IP],IpResults[SName], ""), _xlpm.x, IF(AND(LEN(_xlpm.v) = 0, LEN(VNCTable[[#This Row],[ClientName]]) &gt; 6), "ERROR", _xlpm.v),_xlpm.x)</f>
        <v>ERROR</v>
      </c>
      <c r="H9" s="30" t="str" cm="1">
        <f t="array" ref="H9">_xlfn.LET(_xlpm.look, _xlfn.XLOOKUP(VNCTable[[#This Row],[IP]],ITEquipmentTable[IPv4 Address],ITEquipmentTable[Name], "ERROR"), _xlfn.SWITCH(VNCTable[[#This Row],[IP]], "DHCP", "N/A", IF(LEN(VNCTable[[#This Row],[IP]]) = 0, "NO DATA", _xlpm.look)))</f>
        <v>AIM-DISPLAY4</v>
      </c>
      <c r="I9" s="30"/>
      <c r="J9" s="92" t="s">
        <v>1851</v>
      </c>
      <c r="K9" s="6" t="s">
        <v>181</v>
      </c>
      <c r="L9" s="49" t="s">
        <v>4</v>
      </c>
      <c r="M9" s="69" t="str">
        <f>IF(VNCTable[[#This Row],[Workstation]] = "N/A", "N/A", IF(VNCTable[[#This Row],[Workstation]] = "", "", _xlfn.XLOOKUP(VNCTable[[#This Row],[IP]],MamadouTable[Client IP],MamadouTable[Workplace], "")))</f>
        <v>N/A</v>
      </c>
      <c r="N9" s="56"/>
      <c r="O9" s="56" t="b">
        <v>1</v>
      </c>
      <c r="P9" s="56" t="b">
        <v>1</v>
      </c>
      <c r="Q9" s="59" t="b">
        <v>1</v>
      </c>
      <c r="R9" s="127" t="str">
        <f>IFERROR(_xlfn.TEXTBEFORE(_xlfn.TEXTAFTER(VNCTable[[#This Row],[IP]], ".", 2), "."), NA())</f>
        <v>74</v>
      </c>
      <c r="S9" s="127" t="str">
        <f>IFERROR(_xlfn.LET(_xlpm.val, _xlfn.TEXTAFTER(VNCTable[[#This Row],[IP]], ".", 3), IF(ISNA(_xlpm.val), NA(), IF(LEN(_xlpm.val) = 0, NA(), _xlpm.val))), NA())</f>
        <v>188</v>
      </c>
      <c r="T9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172.18.74.188</v>
      </c>
      <c r="U9" s="129" t="b">
        <f>LEN(VNCTable[[#This Row],[Host]]) &gt; 0</f>
        <v>1</v>
      </c>
      <c r="V9" s="129" t="str">
        <f>_xlfn.XLOOKUP(VNCTable[[#This Row],[Folder]],FolderTable[Name],FolderTable[ParentPath]) &amp; VNCTable[[#This Row],[Name]] &amp; ".vnc"</f>
        <v>VNC\WS Displays\WS Display - Truck Driver Scans.vnc</v>
      </c>
      <c r="W9" s="131">
        <v>5</v>
      </c>
      <c r="X9" s="132" t="b">
        <v>0</v>
      </c>
      <c r="Y9" s="4" t="b">
        <f>OR(Contains(VNCTable[[#This Row],[ClientName]], "client"), VNCTable[[#This Row],[IoT-Add]])</f>
        <v>0</v>
      </c>
      <c r="AA9" t="s">
        <v>147</v>
      </c>
      <c r="AB9" t="s">
        <v>77</v>
      </c>
      <c r="AC9" s="2" t="str">
        <f>FolderTable[[#This Row],[Name]]&amp;"\"</f>
        <v>DT AGS Lower\</v>
      </c>
      <c r="AD9" s="2" t="str">
        <f>_xlfn.LET(_xlpm.parentpath, IFERROR(_xlfn.XLOOKUP(FolderTable[[#This Row],[Parent]], FolderTable[Name],FolderTable[Path]), ""),_xlpm.parentpath &amp; FolderTable[[#This Row],[Path]])</f>
        <v>VNC\DT AGS Lower\</v>
      </c>
      <c r="AF9" s="7" t="s">
        <v>140</v>
      </c>
      <c r="AG9" s="13" t="s">
        <v>771</v>
      </c>
    </row>
    <row r="10" spans="1:33" ht="16.5" x14ac:dyDescent="0.3">
      <c r="A10" s="62" t="s">
        <v>1830</v>
      </c>
      <c r="B10" s="46" t="s">
        <v>1827</v>
      </c>
      <c r="C10" s="46"/>
      <c r="D10" s="17" t="str">
        <f>IF(ISBLANK(VNCTable[[#This Row],[ClientName]]), "", LOWER(VNCTable[[#This Row],[ClientName]]) &amp; ".magna.global")</f>
        <v/>
      </c>
      <c r="E10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0" s="17" t="str">
        <f>_xlfn.LET(_xlpm.c, _xlfn.XLOOKUP(VNCTable[[#This Row],[ClientName]],ITEquipmentTable[Name],ITEquipmentTable[Assigned Location], "ERROR"), IF(_xlpm.c = 0, "NO DATA", _xlpm.c))</f>
        <v>ERROR</v>
      </c>
      <c r="G10" s="30" t="str">
        <f>_xlfn.LET(_xlpm.v,_xlfn.XLOOKUP(VNCTable[[#This Row],[IP]],IpResults[IP],IpResults[SName], ""), _xlpm.x, IF(AND(LEN(_xlpm.v) = 0, LEN(VNCTable[[#This Row],[ClientName]]) &gt; 6), "ERROR", _xlpm.v),_xlpm.x)</f>
        <v/>
      </c>
      <c r="H10" s="30" t="str" cm="1">
        <f t="array" ref="H10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0" s="30"/>
      <c r="J10" s="92"/>
      <c r="K10" s="6" t="s">
        <v>208</v>
      </c>
      <c r="L10" s="49" t="s">
        <v>4</v>
      </c>
      <c r="M10" s="69" t="str">
        <f>IF(VNCTable[[#This Row],[Workstation]] = "N/A", "N/A", IF(VNCTable[[#This Row],[Workstation]] = "", "", _xlfn.XLOOKUP(VNCTable[[#This Row],[IP]],MamadouTable[Client IP],MamadouTable[Workplace], "")))</f>
        <v>N/A</v>
      </c>
      <c r="N10" s="56"/>
      <c r="O10" s="56"/>
      <c r="P10" s="56"/>
      <c r="Q10" s="56" t="b">
        <v>1</v>
      </c>
      <c r="R10" s="35" t="str">
        <f>IFERROR(_xlfn.TEXTBEFORE(_xlfn.TEXTAFTER(VNCTable[[#This Row],[IP]], ".", 2), "."), NA())</f>
        <v>75</v>
      </c>
      <c r="S10" s="35" t="str">
        <f>IFERROR(_xlfn.LET(_xlpm.val, _xlfn.TEXTAFTER(VNCTable[[#This Row],[IP]], ".", 3), IF(ISNA(_xlpm.val), NA(), IF(LEN(_xlpm.val) = 0, NA(), _xlpm.val))), NA())</f>
        <v>57</v>
      </c>
      <c r="T10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172.18.75.57</v>
      </c>
      <c r="U10" s="4" t="b">
        <f>LEN(VNCTable[[#This Row],[Host]]) &gt; 0</f>
        <v>1</v>
      </c>
      <c r="V10" s="4" t="str">
        <f>_xlfn.XLOOKUP(VNCTable[[#This Row],[Folder]],FolderTable[Name],FolderTable[ParentPath]) &amp; VNCTable[[#This Row],[Name]] &amp; ".vnc"</f>
        <v>VNC\Service\Old K2 Assembly (2016).vnc</v>
      </c>
      <c r="W10" s="60">
        <v>-2</v>
      </c>
      <c r="X10" s="72" t="b">
        <v>1</v>
      </c>
      <c r="Y10" s="4" t="b">
        <f>OR(Contains(VNCTable[[#This Row],[ClientName]], "client"), VNCTable[[#This Row],[IoT-Add]])</f>
        <v>1</v>
      </c>
      <c r="AA10" t="s">
        <v>146</v>
      </c>
      <c r="AB10" t="s">
        <v>77</v>
      </c>
      <c r="AC10" s="2" t="str">
        <f>FolderTable[[#This Row],[Name]]&amp;"\"</f>
        <v>DT AGS Upper\</v>
      </c>
      <c r="AD10" s="2" t="str">
        <f>_xlfn.LET(_xlpm.parentpath, IFERROR(_xlfn.XLOOKUP(FolderTable[[#This Row],[Parent]], FolderTable[Name],FolderTable[Path]), ""),_xlpm.parentpath &amp; FolderTable[[#This Row],[Path]])</f>
        <v>VNC\DT AGS Upper\</v>
      </c>
    </row>
    <row r="11" spans="1:33" ht="16.5" x14ac:dyDescent="0.3">
      <c r="A11" s="62" t="s">
        <v>210</v>
      </c>
      <c r="B11" s="46" t="s">
        <v>222</v>
      </c>
      <c r="C11" s="46" t="s">
        <v>1806</v>
      </c>
      <c r="D11" s="17" t="str">
        <f>IF(ISBLANK(VNCTable[[#This Row],[ClientName]]), "", LOWER(VNCTable[[#This Row],[ClientName]]) &amp; ".magna.global")</f>
        <v>plant-ufags1.magna.global</v>
      </c>
      <c r="E11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1" s="17" t="str">
        <f>_xlfn.LET(_xlpm.c, _xlfn.XLOOKUP(VNCTable[[#This Row],[ClientName]],ITEquipmentTable[Name],ITEquipmentTable[Assigned Location], "ERROR"), IF(_xlpm.c = 0, "NO DATA", _xlpm.c))</f>
        <v>ERROR</v>
      </c>
      <c r="G11" s="30" t="str">
        <f>_xlfn.LET(_xlpm.v,_xlfn.XLOOKUP(VNCTable[[#This Row],[IP]],IpResults[IP],IpResults[SName], ""), _xlpm.x, IF(AND(LEN(_xlpm.v) = 0, LEN(VNCTable[[#This Row],[ClientName]]) &gt; 6), "ERROR", _xlpm.v),_xlpm.x)</f>
        <v>ERROR</v>
      </c>
      <c r="H11" s="30" t="str" cm="1">
        <f t="array" ref="H11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1" s="30"/>
      <c r="J11" s="92"/>
      <c r="K11" s="6" t="s">
        <v>208</v>
      </c>
      <c r="L11" s="49" t="s">
        <v>4</v>
      </c>
      <c r="M11" s="69" t="str">
        <f>IF(VNCTable[[#This Row],[Workstation]] = "N/A", "N/A", IF(VNCTable[[#This Row],[Workstation]] = "", "", _xlfn.XLOOKUP(VNCTable[[#This Row],[IP]],MamadouTable[Client IP],MamadouTable[Workplace], "")))</f>
        <v>N/A</v>
      </c>
      <c r="N11" s="56"/>
      <c r="O11" s="56"/>
      <c r="P11" s="56"/>
      <c r="Q11" s="56" t="b">
        <v>1</v>
      </c>
      <c r="R11" s="127" t="str">
        <f>IFERROR(_xlfn.TEXTBEFORE(_xlfn.TEXTAFTER(VNCTable[[#This Row],[IP]], ".", 2), "."), NA())</f>
        <v>75</v>
      </c>
      <c r="S11" s="127" t="str">
        <f>IFERROR(_xlfn.LET(_xlpm.val, _xlfn.TEXTAFTER(VNCTable[[#This Row],[IP]], ".", 3), IF(ISNA(_xlpm.val), NA(), IF(LEN(_xlpm.val) = 0, NA(), _xlpm.val))), NA())</f>
        <v>66</v>
      </c>
      <c r="T11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172.18.75.66</v>
      </c>
      <c r="U11" s="129" t="b">
        <f>LEN(VNCTable[[#This Row],[Host]]) &gt; 0</f>
        <v>1</v>
      </c>
      <c r="V11" s="129" t="str">
        <f>_xlfn.XLOOKUP(VNCTable[[#This Row],[Folder]],FolderTable[Name],FolderTable[ParentPath]) &amp; VNCTable[[#This Row],[Name]] &amp; ".vnc"</f>
        <v>VNC\Service\Service - UF AGS.vnc</v>
      </c>
      <c r="W11" s="131">
        <v>-2</v>
      </c>
      <c r="X11" s="132" t="b">
        <v>1</v>
      </c>
      <c r="Y11" s="4" t="b">
        <f>OR(Contains(VNCTable[[#This Row],[ClientName]], "client"), VNCTable[[#This Row],[IoT-Add]])</f>
        <v>1</v>
      </c>
      <c r="AA11" s="5" t="s">
        <v>180</v>
      </c>
      <c r="AB11" s="5" t="s">
        <v>77</v>
      </c>
      <c r="AC11" s="4" t="str">
        <f>FolderTable[[#This Row],[Name]]&amp;"\"</f>
        <v>DT Displays\</v>
      </c>
      <c r="AD11" s="4" t="str">
        <f>_xlfn.LET(_xlpm.parentpath, IFERROR(_xlfn.XLOOKUP(FolderTable[[#This Row],[Parent]], FolderTable[Name],FolderTable[Path]), ""),_xlpm.parentpath &amp; FolderTable[[#This Row],[Path]])</f>
        <v>VNC\DT Displays\</v>
      </c>
    </row>
    <row r="12" spans="1:33" ht="16.5" x14ac:dyDescent="0.3">
      <c r="A12" s="62" t="s">
        <v>1812</v>
      </c>
      <c r="B12" s="46" t="s">
        <v>872</v>
      </c>
      <c r="C12" s="46" t="s">
        <v>640</v>
      </c>
      <c r="D12" s="17" t="str">
        <f>IF(ISBLANK(VNCTable[[#This Row],[ClientName]]), "", LOWER(VNCTable[[#This Row],[ClientName]]) &amp; ".magna.global")</f>
        <v>aim-engomen-d.magna.global</v>
      </c>
      <c r="E12" s="67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2" s="18" t="str">
        <f>_xlfn.LET(_xlpm.c, _xlfn.XLOOKUP(VNCTable[[#This Row],[ClientName]],ITEquipmentTable[Name],ITEquipmentTable[Assigned Location], "ERROR"), IF(_xlpm.c = 0, "NO DATA", _xlpm.c))</f>
        <v>Server Room</v>
      </c>
      <c r="G12" s="67" t="str">
        <f>_xlfn.LET(_xlpm.v,_xlfn.XLOOKUP(VNCTable[[#This Row],[IP]],IpResults[IP],IpResults[SName], ""), _xlpm.x, IF(AND(LEN(_xlpm.v) = 0, LEN(VNCTable[[#This Row],[ClientName]]) &gt; 6), "ERROR", _xlpm.v),_xlpm.x)</f>
        <v>ERROR</v>
      </c>
      <c r="H12" s="25" t="str" cm="1">
        <f t="array" ref="H12">_xlfn.LET(_xlpm.look, _xlfn.XLOOKUP(VNCTable[[#This Row],[IP]],ITEquipmentTable[IPv4 Address],ITEquipmentTable[Name], "ERROR"), _xlfn.SWITCH(VNCTable[[#This Row],[IP]], "DHCP", "N/A", IF(LEN(VNCTable[[#This Row],[IP]]) = 0, "NO DATA", _xlpm.look)))</f>
        <v>AIM-ENGOMEN-D</v>
      </c>
      <c r="I12" s="25"/>
      <c r="J12" s="91" t="s">
        <v>2039</v>
      </c>
      <c r="K12" s="6" t="s">
        <v>1813</v>
      </c>
      <c r="L12" s="49" t="s">
        <v>4</v>
      </c>
      <c r="M12" s="42" t="str">
        <f>IF(VNCTable[[#This Row],[Workstation]] = "N/A", "N/A", IF(VNCTable[[#This Row],[Workstation]] = "", "", _xlfn.XLOOKUP(VNCTable[[#This Row],[IP]],MamadouTable[Client IP],MamadouTable[Workplace], "")))</f>
        <v>N/A</v>
      </c>
      <c r="N12" s="56"/>
      <c r="O12" s="56"/>
      <c r="P12" s="56"/>
      <c r="Q12" s="56"/>
      <c r="R12" s="127" t="str">
        <f>IFERROR(_xlfn.TEXTBEFORE(_xlfn.TEXTAFTER(VNCTable[[#This Row],[IP]], ".", 2), "."), NA())</f>
        <v>88</v>
      </c>
      <c r="S12" s="127" t="str">
        <f>IFERROR(_xlfn.LET(_xlpm.val, _xlfn.TEXTAFTER(VNCTable[[#This Row],[IP]], ".", 3), IF(ISNA(_xlpm.val), NA(), IF(LEN(_xlpm.val) = 0, NA(), _xlpm.val))), NA())</f>
        <v>244</v>
      </c>
      <c r="T12" s="42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10.68.88.244</v>
      </c>
      <c r="U12" s="129" t="b">
        <f>LEN(VNCTable[[#This Row],[Host]]) &gt; 0</f>
        <v>1</v>
      </c>
      <c r="V12" s="129" t="str">
        <f>_xlfn.XLOOKUP(VNCTable[[#This Row],[Folder]],FolderTable[Name],FolderTable[ParentPath]) &amp; VNCTable[[#This Row],[Name]] &amp; ".vnc"</f>
        <v>VNC\Server\Engineering Server.vnc</v>
      </c>
      <c r="W12" s="60">
        <v>1</v>
      </c>
      <c r="X12" s="72" t="b">
        <v>0</v>
      </c>
      <c r="Y12" s="4" t="b">
        <f>OR(Contains(VNCTable[[#This Row],[ClientName]], "client"), VNCTable[[#This Row],[IoT-Add]])</f>
        <v>0</v>
      </c>
      <c r="AA12" t="s">
        <v>76</v>
      </c>
      <c r="AB12" t="s">
        <v>77</v>
      </c>
      <c r="AC12" s="2" t="str">
        <f>FolderTable[[#This Row],[Name]]&amp;"\"</f>
        <v>DT FEM\</v>
      </c>
      <c r="AD12" s="2" t="str">
        <f>_xlfn.LET(_xlpm.parentpath, IFERROR(_xlfn.XLOOKUP(FolderTable[[#This Row],[Parent]], FolderTable[Name],FolderTable[Path]), ""),_xlpm.parentpath &amp; FolderTable[[#This Row],[Path]])</f>
        <v>VNC\DT FEM\</v>
      </c>
    </row>
    <row r="13" spans="1:33" ht="16.5" x14ac:dyDescent="0.3">
      <c r="A13" s="62" t="s">
        <v>211</v>
      </c>
      <c r="B13" s="46" t="s">
        <v>231</v>
      </c>
      <c r="C13" s="83" t="s">
        <v>1062</v>
      </c>
      <c r="D13" s="17" t="str">
        <f>IF(ISBLANK(VNCTable[[#This Row],[ClientName]]), "", LOWER(VNCTable[[#This Row],[ClientName]]) &amp; ".magna.global")</f>
        <v>aim-srvt1chvassy1.magna.global</v>
      </c>
      <c r="E13" s="30" t="str">
        <f>_xlfn.LET(_xlpm.v,_xlfn.XLOOKUP(VNCTable[[#This Row],[ClientName]],IpResults[SName],IpResults[IP], "NO DATA"), _xlpm.x, IF(AND(LEN(_xlpm.v) = 0, LEN(VNCTable[[#This Row],[IP]]) &gt; 6), "ERROR", _xlpm.v),_xlpm.x)</f>
        <v>10.68.89.4</v>
      </c>
      <c r="F13" s="17" t="str">
        <f>_xlfn.LET(_xlpm.c, _xlfn.XLOOKUP(VNCTable[[#This Row],[ClientName]],ITEquipmentTable[Name],ITEquipmentTable[Assigned Location], "ERROR"), IF(_xlpm.c = 0, "NO DATA", _xlpm.c))</f>
        <v>ERROR</v>
      </c>
      <c r="G13" s="30" t="str">
        <f>_xlfn.LET(_xlpm.v,_xlfn.XLOOKUP(VNCTable[[#This Row],[IP]],IpResults[IP],IpResults[SName], ""), _xlpm.x, IF(AND(LEN(_xlpm.v) = 0, LEN(VNCTable[[#This Row],[ClientName]]) &gt; 6), "ERROR", _xlpm.v),_xlpm.x)</f>
        <v>AIM-SRVT1CHVASSY1</v>
      </c>
      <c r="H13" s="30" t="str" cm="1">
        <f t="array" ref="H13">_xlfn.LET(_xlpm.look, _xlfn.XLOOKUP(VNCTable[[#This Row],[IP]],ITEquipmentTable[IPv4 Address],ITEquipmentTable[Name], "ERROR"), _xlfn.SWITCH(VNCTable[[#This Row],[IP]], "DHCP", "N/A", IF(LEN(VNCTable[[#This Row],[IP]]) = 0, "NO DATA", _xlpm.look)))</f>
        <v>AIM-SRVT1CHVASS</v>
      </c>
      <c r="I13" s="30"/>
      <c r="J13" s="92"/>
      <c r="K13" s="6" t="s">
        <v>208</v>
      </c>
      <c r="L13" s="49" t="s">
        <v>1064</v>
      </c>
      <c r="M13" s="54" t="str">
        <f>IF(VNCTable[[#This Row],[Workstation]] = "N/A", "N/A", IF(VNCTable[[#This Row],[Workstation]] = "", "", _xlfn.XLOOKUP(VNCTable[[#This Row],[IP]],MamadouTable[Client IP],MamadouTable[Workplace], "")))</f>
        <v>srvt1chvasy1</v>
      </c>
      <c r="N13" s="56"/>
      <c r="O13" s="56"/>
      <c r="P13" s="56"/>
      <c r="Q13" s="56" t="b">
        <v>1</v>
      </c>
      <c r="R13" s="127" t="str">
        <f>IFERROR(_xlfn.TEXTBEFORE(_xlfn.TEXTAFTER(VNCTable[[#This Row],[IP]], ".", 2), "."), NA())</f>
        <v>89</v>
      </c>
      <c r="S13" s="127" t="str">
        <f>IFERROR(_xlfn.LET(_xlpm.val, _xlfn.TEXTAFTER(VNCTable[[#This Row],[IP]], ".", 3), IF(ISNA(_xlpm.val), NA(), IF(LEN(_xlpm.val) = 0, NA(), _xlpm.val))), NA())</f>
        <v>4</v>
      </c>
      <c r="T13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10.68.89.4</v>
      </c>
      <c r="U13" s="129" t="b">
        <f>LEN(VNCTable[[#This Row],[Host]]) &gt; 0</f>
        <v>1</v>
      </c>
      <c r="V13" s="129" t="str">
        <f>_xlfn.XLOOKUP(VNCTable[[#This Row],[Folder]],FolderTable[Name],FolderTable[ParentPath]) &amp; VNCTable[[#This Row],[Name]] &amp; ".vnc"</f>
        <v>VNC\Service\Service - T1XX Chevy Assembly.vnc</v>
      </c>
      <c r="W13" s="60">
        <v>2</v>
      </c>
      <c r="X13" s="72" t="b">
        <v>0</v>
      </c>
      <c r="Y13" s="4" t="b">
        <f>OR(Contains(VNCTable[[#This Row],[ClientName]], "client"), VNCTable[[#This Row],[IoT-Add]])</f>
        <v>0</v>
      </c>
      <c r="AA13" s="5" t="s">
        <v>196</v>
      </c>
      <c r="AB13" s="5" t="s">
        <v>77</v>
      </c>
      <c r="AC13" s="4" t="str">
        <f>FolderTable[[#This Row],[Name]]&amp;"\"</f>
        <v>IT Displays\</v>
      </c>
      <c r="AD13" s="4" t="str">
        <f>_xlfn.LET(_xlpm.parentpath, IFERROR(_xlfn.XLOOKUP(FolderTable[[#This Row],[Parent]], FolderTable[Name],FolderTable[Path]), ""),_xlpm.parentpath &amp; FolderTable[[#This Row],[Path]])</f>
        <v>VNC\IT Displays\</v>
      </c>
    </row>
    <row r="14" spans="1:33" ht="16.5" x14ac:dyDescent="0.3">
      <c r="A14" s="62" t="s">
        <v>212</v>
      </c>
      <c r="B14" s="46" t="s">
        <v>223</v>
      </c>
      <c r="C14" s="83" t="s">
        <v>1066</v>
      </c>
      <c r="D14" s="17" t="str">
        <f>IF(ISBLANK(VNCTable[[#This Row],[ClientName]]), "", LOWER(VNCTable[[#This Row],[ClientName]]) &amp; ".magna.global")</f>
        <v>aim-srvt1chvseal1.magna.global</v>
      </c>
      <c r="E14" s="30" t="str">
        <f>_xlfn.LET(_xlpm.v,_xlfn.XLOOKUP(VNCTable[[#This Row],[ClientName]],IpResults[SName],IpResults[IP], "NO DATA"), _xlpm.x, IF(AND(LEN(_xlpm.v) = 0, LEN(VNCTable[[#This Row],[IP]]) &gt; 6), "ERROR", _xlpm.v),_xlpm.x)</f>
        <v>10.68.89.5</v>
      </c>
      <c r="F14" s="17" t="str">
        <f>_xlfn.LET(_xlpm.c, _xlfn.XLOOKUP(VNCTable[[#This Row],[ClientName]],ITEquipmentTable[Name],ITEquipmentTable[Assigned Location], "ERROR"), IF(_xlpm.c = 0, "NO DATA", _xlpm.c))</f>
        <v>ERROR</v>
      </c>
      <c r="G14" s="30" t="str">
        <f>_xlfn.LET(_xlpm.v,_xlfn.XLOOKUP(VNCTable[[#This Row],[IP]],IpResults[IP],IpResults[SName], ""), _xlpm.x, IF(AND(LEN(_xlpm.v) = 0, LEN(VNCTable[[#This Row],[ClientName]]) &gt; 6), "ERROR", _xlpm.v),_xlpm.x)</f>
        <v>AIM-SRVT1CHVSEAL1</v>
      </c>
      <c r="H14" s="30" t="str" cm="1">
        <f t="array" ref="H14">_xlfn.LET(_xlpm.look, _xlfn.XLOOKUP(VNCTable[[#This Row],[IP]],ITEquipmentTable[IPv4 Address],ITEquipmentTable[Name], "ERROR"), _xlfn.SWITCH(VNCTable[[#This Row],[IP]], "DHCP", "N/A", IF(LEN(VNCTable[[#This Row],[IP]]) = 0, "NO DATA", _xlpm.look)))</f>
        <v>AIM-SRVT1CHVSEA</v>
      </c>
      <c r="I14" s="30"/>
      <c r="J14" s="92"/>
      <c r="K14" s="6" t="s">
        <v>208</v>
      </c>
      <c r="L14" s="49" t="s">
        <v>1067</v>
      </c>
      <c r="M14" s="54" t="str">
        <f>IF(VNCTable[[#This Row],[Workstation]] = "N/A", "N/A", IF(VNCTable[[#This Row],[Workstation]] = "", "", _xlfn.XLOOKUP(VNCTable[[#This Row],[IP]],MamadouTable[Client IP],MamadouTable[Workplace], "")))</f>
        <v>srvt1chvsel1</v>
      </c>
      <c r="N14" s="56"/>
      <c r="O14" s="56"/>
      <c r="P14" s="56"/>
      <c r="Q14" s="56" t="b">
        <v>1</v>
      </c>
      <c r="R14" s="127" t="str">
        <f>IFERROR(_xlfn.TEXTBEFORE(_xlfn.TEXTAFTER(VNCTable[[#This Row],[IP]], ".", 2), "."), NA())</f>
        <v>89</v>
      </c>
      <c r="S14" s="127" t="str">
        <f>IFERROR(_xlfn.LET(_xlpm.val, _xlfn.TEXTAFTER(VNCTable[[#This Row],[IP]], ".", 3), IF(ISNA(_xlpm.val), NA(), IF(LEN(_xlpm.val) = 0, NA(), _xlpm.val))), NA())</f>
        <v>5</v>
      </c>
      <c r="T14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10.68.89.5</v>
      </c>
      <c r="U14" s="129" t="b">
        <f>LEN(VNCTable[[#This Row],[Host]]) &gt; 0</f>
        <v>1</v>
      </c>
      <c r="V14" s="129" t="str">
        <f>_xlfn.XLOOKUP(VNCTable[[#This Row],[Folder]],FolderTable[Name],FolderTable[ParentPath]) &amp; VNCTable[[#This Row],[Name]] &amp; ".vnc"</f>
        <v>VNC\Service\Service - T1XX Chevy Seal.vnc</v>
      </c>
      <c r="W14" s="60">
        <v>2</v>
      </c>
      <c r="X14" s="72" t="b">
        <v>0</v>
      </c>
      <c r="Y14" s="4" t="b">
        <f>OR(Contains(VNCTable[[#This Row],[ClientName]], "client"), VNCTable[[#This Row],[IoT-Add]])</f>
        <v>0</v>
      </c>
      <c r="AA14" s="5" t="s">
        <v>220</v>
      </c>
      <c r="AB14" s="5" t="s">
        <v>77</v>
      </c>
      <c r="AC14" s="4" t="str">
        <f>FolderTable[[#This Row],[Name]]&amp;"\"</f>
        <v>Molding\</v>
      </c>
      <c r="AD14" s="4" t="str">
        <f>_xlfn.LET(_xlpm.parentpath, IFERROR(_xlfn.XLOOKUP(FolderTable[[#This Row],[Parent]], FolderTable[Name],FolderTable[Path]), ""),_xlpm.parentpath &amp; FolderTable[[#This Row],[Path]])</f>
        <v>VNC\Molding\</v>
      </c>
    </row>
    <row r="15" spans="1:33" ht="16.5" x14ac:dyDescent="0.3">
      <c r="A15" s="62" t="s">
        <v>213</v>
      </c>
      <c r="B15" s="46" t="s">
        <v>237</v>
      </c>
      <c r="C15" s="83" t="s">
        <v>1069</v>
      </c>
      <c r="D15" s="17" t="str">
        <f>IF(ISBLANK(VNCTable[[#This Row],[ClientName]]), "", LOWER(VNCTable[[#This Row],[ClientName]]) &amp; ".magna.global")</f>
        <v>aim-srvt1chvtest.magna.global</v>
      </c>
      <c r="E15" s="30" t="str">
        <f>_xlfn.LET(_xlpm.v,_xlfn.XLOOKUP(VNCTable[[#This Row],[ClientName]],IpResults[SName],IpResults[IP], "NO DATA"), _xlpm.x, IF(AND(LEN(_xlpm.v) = 0, LEN(VNCTable[[#This Row],[IP]]) &gt; 6), "ERROR", _xlpm.v),_xlpm.x)</f>
        <v>10.68.89.6</v>
      </c>
      <c r="F15" s="17" t="str">
        <f>_xlfn.LET(_xlpm.c, _xlfn.XLOOKUP(VNCTable[[#This Row],[ClientName]],ITEquipmentTable[Name],ITEquipmentTable[Assigned Location], "ERROR"), IF(_xlpm.c = 0, "NO DATA", _xlpm.c))</f>
        <v>ERROR</v>
      </c>
      <c r="G15" s="30" t="str">
        <f>_xlfn.LET(_xlpm.v,_xlfn.XLOOKUP(VNCTable[[#This Row],[IP]],IpResults[IP],IpResults[SName], ""), _xlpm.x, IF(AND(LEN(_xlpm.v) = 0, LEN(VNCTable[[#This Row],[ClientName]]) &gt; 6), "ERROR", _xlpm.v),_xlpm.x)</f>
        <v>AIM-SRVT1CHVTEST</v>
      </c>
      <c r="H15" s="30" t="str" cm="1">
        <f t="array" ref="H15">_xlfn.LET(_xlpm.look, _xlfn.XLOOKUP(VNCTable[[#This Row],[IP]],ITEquipmentTable[IPv4 Address],ITEquipmentTable[Name], "ERROR"), _xlfn.SWITCH(VNCTable[[#This Row],[IP]], "DHCP", "N/A", IF(LEN(VNCTable[[#This Row],[IP]]) = 0, "NO DATA", _xlpm.look)))</f>
        <v>AIM-SRVT1CHVTES</v>
      </c>
      <c r="I15" s="30"/>
      <c r="J15" s="92"/>
      <c r="K15" s="6" t="s">
        <v>208</v>
      </c>
      <c r="L15" s="49" t="s">
        <v>1072</v>
      </c>
      <c r="M15" s="54" t="str">
        <f>IF(VNCTable[[#This Row],[Workstation]] = "N/A", "N/A", IF(VNCTable[[#This Row],[Workstation]] = "", "", _xlfn.XLOOKUP(VNCTable[[#This Row],[IP]],MamadouTable[Client IP],MamadouTable[Workplace], "")))</f>
        <v>srvt1chvtstpck</v>
      </c>
      <c r="N15" s="56"/>
      <c r="O15" s="56"/>
      <c r="P15" s="56"/>
      <c r="Q15" s="56" t="b">
        <v>1</v>
      </c>
      <c r="R15" s="127" t="str">
        <f>IFERROR(_xlfn.TEXTBEFORE(_xlfn.TEXTAFTER(VNCTable[[#This Row],[IP]], ".", 2), "."), NA())</f>
        <v>89</v>
      </c>
      <c r="S15" s="127" t="str">
        <f>IFERROR(_xlfn.LET(_xlpm.val, _xlfn.TEXTAFTER(VNCTable[[#This Row],[IP]], ".", 3), IF(ISNA(_xlpm.val), NA(), IF(LEN(_xlpm.val) = 0, NA(), _xlpm.val))), NA())</f>
        <v>6</v>
      </c>
      <c r="T15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10.68.89.6</v>
      </c>
      <c r="U15" s="129" t="b">
        <f>LEN(VNCTable[[#This Row],[Host]]) &gt; 0</f>
        <v>1</v>
      </c>
      <c r="V15" s="129" t="str">
        <f>_xlfn.XLOOKUP(VNCTable[[#This Row],[Folder]],FolderTable[Name],FolderTable[ParentPath]) &amp; VNCTable[[#This Row],[Name]] &amp; ".vnc"</f>
        <v>VNC\Service\Service - T1XX Chevy Test.vnc</v>
      </c>
      <c r="W15" s="60">
        <v>2</v>
      </c>
      <c r="X15" s="72" t="b">
        <v>0</v>
      </c>
      <c r="Y15" s="4" t="b">
        <f>OR(Contains(VNCTable[[#This Row],[ClientName]], "client"), VNCTable[[#This Row],[IoT-Add]])</f>
        <v>0</v>
      </c>
      <c r="AA15" s="5" t="s">
        <v>2036</v>
      </c>
      <c r="AB15" s="5" t="s">
        <v>77</v>
      </c>
      <c r="AC15" s="4" t="str">
        <f>FolderTable[[#This Row],[Name]]&amp;"\"</f>
        <v>Office\</v>
      </c>
      <c r="AD15" s="4" t="str">
        <f>_xlfn.LET(_xlpm.parentpath, IFERROR(_xlfn.XLOOKUP(FolderTable[[#This Row],[Parent]], FolderTable[Name],FolderTable[Path]), ""),_xlpm.parentpath &amp; FolderTable[[#This Row],[Path]])</f>
        <v>VNC\Office\</v>
      </c>
    </row>
    <row r="16" spans="1:33" ht="16.5" x14ac:dyDescent="0.3">
      <c r="A16" s="62" t="s">
        <v>214</v>
      </c>
      <c r="B16" s="46" t="s">
        <v>1075</v>
      </c>
      <c r="C16" s="46" t="s">
        <v>1076</v>
      </c>
      <c r="D16" s="17" t="str">
        <f>IF(ISBLANK(VNCTable[[#This Row],[ClientName]]), "", LOWER(VNCTable[[#This Row],[ClientName]]) &amp; ".magna.global")</f>
        <v>aim-srvt1gmcassy1.magna.global</v>
      </c>
      <c r="E16" s="30" t="str">
        <f>_xlfn.LET(_xlpm.v,_xlfn.XLOOKUP(VNCTable[[#This Row],[ClientName]],IpResults[SName],IpResults[IP], "NO DATA"), _xlpm.x, IF(AND(LEN(_xlpm.v) = 0, LEN(VNCTable[[#This Row],[IP]]) &gt; 6), "ERROR", _xlpm.v),_xlpm.x)</f>
        <v>10.68.89.7</v>
      </c>
      <c r="F16" s="17" t="str">
        <f>_xlfn.LET(_xlpm.c, _xlfn.XLOOKUP(VNCTable[[#This Row],[ClientName]],ITEquipmentTable[Name],ITEquipmentTable[Assigned Location], "ERROR"), IF(_xlpm.c = 0, "NO DATA", _xlpm.c))</f>
        <v>ERROR</v>
      </c>
      <c r="G16" s="30" t="str">
        <f>_xlfn.LET(_xlpm.v,_xlfn.XLOOKUP(VNCTable[[#This Row],[IP]],IpResults[IP],IpResults[SName], ""), _xlpm.x, IF(AND(LEN(_xlpm.v) = 0, LEN(VNCTable[[#This Row],[ClientName]]) &gt; 6), "ERROR", _xlpm.v),_xlpm.x)</f>
        <v>AIM-SRVT1GMCASSY1</v>
      </c>
      <c r="H16" s="30" t="str" cm="1">
        <f t="array" ref="H16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6" s="30"/>
      <c r="J16" s="92"/>
      <c r="K16" s="6" t="s">
        <v>208</v>
      </c>
      <c r="L16" s="49" t="s">
        <v>1078</v>
      </c>
      <c r="M16" s="69" t="str">
        <f>IF(VNCTable[[#This Row],[Workstation]] = "N/A", "N/A", IF(VNCTable[[#This Row],[Workstation]] = "", "", _xlfn.XLOOKUP(VNCTable[[#This Row],[IP]],MamadouTable[Client IP],MamadouTable[Workplace], "")))</f>
        <v>srvt1gmcasy1</v>
      </c>
      <c r="N16" s="56"/>
      <c r="O16" s="56"/>
      <c r="P16" s="56"/>
      <c r="Q16" s="56" t="b">
        <v>1</v>
      </c>
      <c r="R16" s="127" t="str">
        <f>IFERROR(_xlfn.TEXTBEFORE(_xlfn.TEXTAFTER(VNCTable[[#This Row],[IP]], ".", 2), "."), NA())</f>
        <v>89</v>
      </c>
      <c r="S16" s="127" t="str">
        <f>IFERROR(_xlfn.LET(_xlpm.val, _xlfn.TEXTAFTER(VNCTable[[#This Row],[IP]], ".", 3), IF(ISNA(_xlpm.val), NA(), IF(LEN(_xlpm.val) = 0, NA(), _xlpm.val))), NA())</f>
        <v>7</v>
      </c>
      <c r="T16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10.68.89.7</v>
      </c>
      <c r="U16" s="129" t="b">
        <f>LEN(VNCTable[[#This Row],[Host]]) &gt; 0</f>
        <v>1</v>
      </c>
      <c r="V16" s="129" t="str">
        <f>_xlfn.XLOOKUP(VNCTable[[#This Row],[Folder]],FolderTable[Name],FolderTable[ParentPath]) &amp; VNCTable[[#This Row],[Name]] &amp; ".vnc"</f>
        <v>VNC\Service\Service - T1XX GMC Assembly.vnc</v>
      </c>
      <c r="W16" s="131">
        <v>2</v>
      </c>
      <c r="X16" s="72" t="b">
        <v>0</v>
      </c>
      <c r="Y16" s="4" t="b">
        <f>OR(Contains(VNCTable[[#This Row],[ClientName]], "client"), VNCTable[[#This Row],[IoT-Add]])</f>
        <v>0</v>
      </c>
      <c r="AA16" s="5" t="s">
        <v>798</v>
      </c>
      <c r="AB16" s="5" t="s">
        <v>77</v>
      </c>
      <c r="AC16" s="4" t="str">
        <f>FolderTable[[#This Row],[Name]]&amp;"\"</f>
        <v>Production Desks\</v>
      </c>
      <c r="AD16" s="4" t="str">
        <f>_xlfn.LET(_xlpm.parentpath, IFERROR(_xlfn.XLOOKUP(FolderTable[[#This Row],[Parent]], FolderTable[Name],FolderTable[Path]), ""),_xlpm.parentpath &amp; FolderTable[[#This Row],[Path]])</f>
        <v>VNC\Production Desks\</v>
      </c>
    </row>
    <row r="17" spans="1:30" ht="16.5" x14ac:dyDescent="0.3">
      <c r="A17" s="62" t="s">
        <v>215</v>
      </c>
      <c r="B17" s="46" t="s">
        <v>1080</v>
      </c>
      <c r="C17" s="46" t="s">
        <v>1081</v>
      </c>
      <c r="D17" s="17" t="str">
        <f>IF(ISBLANK(VNCTable[[#This Row],[ClientName]]), "", LOWER(VNCTable[[#This Row],[ClientName]]) &amp; ".magna.global")</f>
        <v>aim-srvt1gmcseal1.magna.global</v>
      </c>
      <c r="E17" s="30" t="str">
        <f>_xlfn.LET(_xlpm.v,_xlfn.XLOOKUP(VNCTable[[#This Row],[ClientName]],IpResults[SName],IpResults[IP], "NO DATA"), _xlpm.x, IF(AND(LEN(_xlpm.v) = 0, LEN(VNCTable[[#This Row],[IP]]) &gt; 6), "ERROR", _xlpm.v),_xlpm.x)</f>
        <v>10.68.89.8</v>
      </c>
      <c r="F17" s="17" t="str">
        <f>_xlfn.LET(_xlpm.c, _xlfn.XLOOKUP(VNCTable[[#This Row],[ClientName]],ITEquipmentTable[Name],ITEquipmentTable[Assigned Location], "ERROR"), IF(_xlpm.c = 0, "NO DATA", _xlpm.c))</f>
        <v>ERROR</v>
      </c>
      <c r="G17" s="30" t="str">
        <f>_xlfn.LET(_xlpm.v,_xlfn.XLOOKUP(VNCTable[[#This Row],[IP]],IpResults[IP],IpResults[SName], ""), _xlpm.x, IF(AND(LEN(_xlpm.v) = 0, LEN(VNCTable[[#This Row],[ClientName]]) &gt; 6), "ERROR", _xlpm.v),_xlpm.x)</f>
        <v>AIM-SRVT1GMCSEAL1</v>
      </c>
      <c r="H17" s="30" t="str" cm="1">
        <f t="array" ref="H17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7" s="30"/>
      <c r="J17" s="92"/>
      <c r="K17" s="6" t="s">
        <v>208</v>
      </c>
      <c r="L17" s="49" t="s">
        <v>1082</v>
      </c>
      <c r="M17" s="69" t="str">
        <f>IF(VNCTable[[#This Row],[Workstation]] = "N/A", "N/A", IF(VNCTable[[#This Row],[Workstation]] = "", "", _xlfn.XLOOKUP(VNCTable[[#This Row],[IP]],MamadouTable[Client IP],MamadouTable[Workplace], "")))</f>
        <v>srvt1gmcsel1</v>
      </c>
      <c r="N17" s="56"/>
      <c r="O17" s="56"/>
      <c r="P17" s="56"/>
      <c r="Q17" s="56" t="b">
        <v>1</v>
      </c>
      <c r="R17" s="127" t="str">
        <f>IFERROR(_xlfn.TEXTBEFORE(_xlfn.TEXTAFTER(VNCTable[[#This Row],[IP]], ".", 2), "."), NA())</f>
        <v>89</v>
      </c>
      <c r="S17" s="127" t="str">
        <f>IFERROR(_xlfn.LET(_xlpm.val, _xlfn.TEXTAFTER(VNCTable[[#This Row],[IP]], ".", 3), IF(ISNA(_xlpm.val), NA(), IF(LEN(_xlpm.val) = 0, NA(), _xlpm.val))), NA())</f>
        <v>8</v>
      </c>
      <c r="T17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10.68.89.8</v>
      </c>
      <c r="U17" s="129" t="b">
        <f>LEN(VNCTable[[#This Row],[Host]]) &gt; 0</f>
        <v>1</v>
      </c>
      <c r="V17" s="129" t="str">
        <f>_xlfn.XLOOKUP(VNCTable[[#This Row],[Folder]],FolderTable[Name],FolderTable[ParentPath]) &amp; VNCTable[[#This Row],[Name]] &amp; ".vnc"</f>
        <v>VNC\Service\Service - T1XX GMC Seal.vnc</v>
      </c>
      <c r="W17" s="60">
        <v>2</v>
      </c>
      <c r="X17" s="72" t="b">
        <v>0</v>
      </c>
      <c r="Y17" s="4" t="b">
        <f>OR(Contains(VNCTable[[#This Row],[ClientName]], "client"), VNCTable[[#This Row],[IoT-Add]])</f>
        <v>0</v>
      </c>
      <c r="AA17" s="5" t="s">
        <v>1810</v>
      </c>
      <c r="AB17" s="5" t="s">
        <v>77</v>
      </c>
      <c r="AC17" s="4" t="str">
        <f>FolderTable[[#This Row],[Name]]&amp;"\"</f>
        <v>Production Tablets\</v>
      </c>
      <c r="AD17" s="4" t="str">
        <f>_xlfn.LET(_xlpm.parentpath, IFERROR(_xlfn.XLOOKUP(FolderTable[[#This Row],[Parent]], FolderTable[Name],FolderTable[Path]), ""),_xlpm.parentpath &amp; FolderTable[[#This Row],[Path]])</f>
        <v>VNC\Production Tablets\</v>
      </c>
    </row>
    <row r="18" spans="1:30" ht="16.5" x14ac:dyDescent="0.3">
      <c r="A18" s="62" t="s">
        <v>216</v>
      </c>
      <c r="B18" s="46" t="s">
        <v>1084</v>
      </c>
      <c r="C18" s="46" t="s">
        <v>1085</v>
      </c>
      <c r="D18" s="17" t="str">
        <f>IF(ISBLANK(VNCTable[[#This Row],[ClientName]]), "", LOWER(VNCTable[[#This Row],[ClientName]]) &amp; ".magna.global")</f>
        <v>aim-srvt1gmctest.magna.global</v>
      </c>
      <c r="E18" s="30" t="str">
        <f>_xlfn.LET(_xlpm.v,_xlfn.XLOOKUP(VNCTable[[#This Row],[ClientName]],IpResults[SName],IpResults[IP], "NO DATA"), _xlpm.x, IF(AND(LEN(_xlpm.v) = 0, LEN(VNCTable[[#This Row],[IP]]) &gt; 6), "ERROR", _xlpm.v),_xlpm.x)</f>
        <v>10.68.89.9</v>
      </c>
      <c r="F18" s="17" t="str">
        <f>_xlfn.LET(_xlpm.c, _xlfn.XLOOKUP(VNCTable[[#This Row],[ClientName]],ITEquipmentTable[Name],ITEquipmentTable[Assigned Location], "ERROR"), IF(_xlpm.c = 0, "NO DATA", _xlpm.c))</f>
        <v>ERROR</v>
      </c>
      <c r="G18" s="30" t="str">
        <f>_xlfn.LET(_xlpm.v,_xlfn.XLOOKUP(VNCTable[[#This Row],[IP]],IpResults[IP],IpResults[SName], ""), _xlpm.x, IF(AND(LEN(_xlpm.v) = 0, LEN(VNCTable[[#This Row],[ClientName]]) &gt; 6), "ERROR", _xlpm.v),_xlpm.x)</f>
        <v>AIM-SRVT1GMCTEST</v>
      </c>
      <c r="H18" s="29" t="str" cm="1">
        <f t="array" ref="H18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8" s="29"/>
      <c r="J18" s="92"/>
      <c r="K18" s="6" t="s">
        <v>208</v>
      </c>
      <c r="L18" s="49" t="s">
        <v>1088</v>
      </c>
      <c r="M18" s="69" t="str">
        <f>IF(VNCTable[[#This Row],[Workstation]] = "N/A", "N/A", IF(VNCTable[[#This Row],[Workstation]] = "", "", _xlfn.XLOOKUP(VNCTable[[#This Row],[IP]],MamadouTable[Client IP],MamadouTable[Workplace], "")))</f>
        <v>srvt1gmctstpck</v>
      </c>
      <c r="N18" s="56"/>
      <c r="O18" s="56"/>
      <c r="P18" s="56"/>
      <c r="Q18" s="56" t="b">
        <v>1</v>
      </c>
      <c r="R18" s="127" t="str">
        <f>IFERROR(_xlfn.TEXTBEFORE(_xlfn.TEXTAFTER(VNCTable[[#This Row],[IP]], ".", 2), "."), NA())</f>
        <v>89</v>
      </c>
      <c r="S18" s="127" t="str">
        <f>IFERROR(_xlfn.LET(_xlpm.val, _xlfn.TEXTAFTER(VNCTable[[#This Row],[IP]], ".", 3), IF(ISNA(_xlpm.val), NA(), IF(LEN(_xlpm.val) = 0, NA(), _xlpm.val))), NA())</f>
        <v>9</v>
      </c>
      <c r="T18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10.68.89.9</v>
      </c>
      <c r="U18" s="129" t="b">
        <f>LEN(VNCTable[[#This Row],[Host]]) &gt; 0</f>
        <v>1</v>
      </c>
      <c r="V18" s="129" t="str">
        <f>_xlfn.XLOOKUP(VNCTable[[#This Row],[Folder]],FolderTable[Name],FolderTable[ParentPath]) &amp; VNCTable[[#This Row],[Name]] &amp; ".vnc"</f>
        <v>VNC\Service\Service - T1XX GMC Test.vnc</v>
      </c>
      <c r="W18" s="60">
        <v>2</v>
      </c>
      <c r="X18" s="72" t="b">
        <v>0</v>
      </c>
      <c r="Y18" s="4" t="b">
        <f>OR(Contains(VNCTable[[#This Row],[ClientName]], "client"), VNCTable[[#This Row],[IoT-Add]])</f>
        <v>0</v>
      </c>
      <c r="AA18" s="5" t="s">
        <v>1813</v>
      </c>
      <c r="AB18" s="5" t="s">
        <v>77</v>
      </c>
      <c r="AC18" s="4" t="str">
        <f>FolderTable[[#This Row],[Name]]&amp;"\"</f>
        <v>Server\</v>
      </c>
      <c r="AD18" s="4" t="str">
        <f>_xlfn.LET(_xlpm.parentpath, IFERROR(_xlfn.XLOOKUP(FolderTable[[#This Row],[Parent]], FolderTable[Name],FolderTable[Path]), ""),_xlpm.parentpath &amp; FolderTable[[#This Row],[Path]])</f>
        <v>VNC\Server\</v>
      </c>
    </row>
    <row r="19" spans="1:30" ht="16.5" x14ac:dyDescent="0.3">
      <c r="A19" s="62" t="s">
        <v>765</v>
      </c>
      <c r="B19" s="46" t="s">
        <v>1473</v>
      </c>
      <c r="C19" s="46" t="s">
        <v>441</v>
      </c>
      <c r="D19" s="17" t="str">
        <f>IF(ISBLANK(VNCTable[[#This Row],[ClientName]]), "", LOWER(VNCTable[[#This Row],[ClientName]]) &amp; ".magna.global")</f>
        <v>aim-press3-t.magna.global</v>
      </c>
      <c r="E19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9" s="17" t="str">
        <f>_xlfn.LET(_xlpm.c, _xlfn.XLOOKUP(VNCTable[[#This Row],[ClientName]],ITEquipmentTable[Name],ITEquipmentTable[Assigned Location], "ERROR"), IF(_xlpm.c = 0, "NO DATA", _xlpm.c))</f>
        <v>NO DATA</v>
      </c>
      <c r="G19" s="30" t="str">
        <f>_xlfn.LET(_xlpm.v,_xlfn.XLOOKUP(VNCTable[[#This Row],[IP]],IpResults[IP],IpResults[SName], ""), _xlpm.x, IF(AND(LEN(_xlpm.v) = 0, LEN(VNCTable[[#This Row],[ClientName]]) &gt; 6), "ERROR", _xlpm.v),_xlpm.x)</f>
        <v>N/A</v>
      </c>
      <c r="H19" s="30" t="str" cm="1">
        <f t="array" ref="H19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9" s="30"/>
      <c r="J19" s="92" t="s">
        <v>1852</v>
      </c>
      <c r="K19" s="6" t="s">
        <v>220</v>
      </c>
      <c r="L19" s="49" t="s">
        <v>946</v>
      </c>
      <c r="M19" s="69" t="str">
        <f>IF(VNCTable[[#This Row],[Workstation]] = "N/A", "N/A", IF(VNCTable[[#This Row],[Workstation]] = "", "", _xlfn.XLOOKUP(VNCTable[[#This Row],[IP]],MamadouTable[Client IP],MamadouTable[Workplace], "")))</f>
        <v/>
      </c>
      <c r="N19" s="56"/>
      <c r="O19" s="56" t="b">
        <v>1</v>
      </c>
      <c r="P19" s="56"/>
      <c r="Q19" s="56" t="b">
        <v>1</v>
      </c>
      <c r="R19" s="127" t="str">
        <f>IFERROR(_xlfn.TEXTBEFORE(_xlfn.TEXTAFTER(VNCTable[[#This Row],[IP]], ".", 2), "."), NA())</f>
        <v>89</v>
      </c>
      <c r="S19" s="127" t="str">
        <f>IFERROR(_xlfn.LET(_xlpm.val, _xlfn.TEXTAFTER(VNCTable[[#This Row],[IP]], ".", 3), IF(ISNA(_xlpm.val), NA(), IF(LEN(_xlpm.val) = 0, NA(), _xlpm.val))), NA())</f>
        <v>19</v>
      </c>
      <c r="T19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10.68.89.19</v>
      </c>
      <c r="U19" s="129" t="b">
        <f>LEN(VNCTable[[#This Row],[Host]]) &gt; 0</f>
        <v>1</v>
      </c>
      <c r="V19" s="129" t="str">
        <f>_xlfn.XLOOKUP(VNCTable[[#This Row],[Folder]],FolderTable[Name],FolderTable[ParentPath]) &amp; VNCTable[[#This Row],[Name]] &amp; ".vnc"</f>
        <v>VNC\Molding\Press 3 Tablet.vnc</v>
      </c>
      <c r="W19" s="131">
        <v>1</v>
      </c>
      <c r="X19" s="132" t="b">
        <v>1</v>
      </c>
      <c r="Y19" s="4" t="b">
        <f>OR(Contains(VNCTable[[#This Row],[ClientName]], "client"), VNCTable[[#This Row],[IoT-Add]])</f>
        <v>1</v>
      </c>
      <c r="AA19" s="5" t="s">
        <v>208</v>
      </c>
      <c r="AB19" s="5" t="s">
        <v>77</v>
      </c>
      <c r="AC19" s="4" t="str">
        <f>FolderTable[[#This Row],[Name]]&amp;"\"</f>
        <v>Service\</v>
      </c>
      <c r="AD19" s="4" t="str">
        <f>_xlfn.LET(_xlpm.parentpath, IFERROR(_xlfn.XLOOKUP(FolderTable[[#This Row],[Parent]], FolderTable[Name],FolderTable[Path]), ""),_xlpm.parentpath &amp; FolderTable[[#This Row],[Path]])</f>
        <v>VNC\Service\</v>
      </c>
    </row>
    <row r="20" spans="1:30" ht="16.5" x14ac:dyDescent="0.3">
      <c r="A20" s="62" t="s">
        <v>221</v>
      </c>
      <c r="B20" s="46" t="s">
        <v>238</v>
      </c>
      <c r="C20" s="46" t="s">
        <v>1775</v>
      </c>
      <c r="D20" s="17" t="str">
        <f>IF(ISBLANK(VNCTable[[#This Row],[ClientName]]), "", LOWER(VNCTable[[#This Row],[ClientName]]) &amp; ".magna.global")</f>
        <v>aim-press1-t.magna.global</v>
      </c>
      <c r="E20" s="30" t="str">
        <f>_xlfn.LET(_xlpm.v,_xlfn.XLOOKUP(VNCTable[[#This Row],[ClientName]],IpResults[SName],IpResults[IP], "NO DATA"), _xlpm.x, IF(AND(LEN(_xlpm.v) = 0, LEN(VNCTable[[#This Row],[IP]]) &gt; 6), "ERROR", _xlpm.v),_xlpm.x)</f>
        <v>10.68.89.25</v>
      </c>
      <c r="F20" s="17" t="str">
        <f>_xlfn.LET(_xlpm.c, _xlfn.XLOOKUP(VNCTable[[#This Row],[ClientName]],ITEquipmentTable[Name],ITEquipmentTable[Assigned Location], "ERROR"), IF(_xlpm.c = 0, "NO DATA", _xlpm.c))</f>
        <v>ERROR</v>
      </c>
      <c r="G20" s="30" t="str">
        <f>_xlfn.LET(_xlpm.v,_xlfn.XLOOKUP(VNCTable[[#This Row],[IP]],IpResults[IP],IpResults[SName], ""), _xlpm.x, IF(AND(LEN(_xlpm.v) = 0, LEN(VNCTable[[#This Row],[ClientName]]) &gt; 6), "ERROR", _xlpm.v),_xlpm.x)</f>
        <v>AIM-PRESS1-T</v>
      </c>
      <c r="H20" s="29" t="str" cm="1">
        <f t="array" ref="H20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20" s="29"/>
      <c r="J20" s="92" t="s">
        <v>1852</v>
      </c>
      <c r="K20" s="6" t="s">
        <v>220</v>
      </c>
      <c r="L20" s="49" t="s">
        <v>944</v>
      </c>
      <c r="M20" s="54" t="str">
        <f>IF(VNCTable[[#This Row],[Workstation]] = "N/A", "N/A", IF(VNCTable[[#This Row],[Workstation]] = "", "", _xlfn.XLOOKUP(VNCTable[[#This Row],[IP]],MamadouTable[Client IP],MamadouTable[Workplace], "")))</f>
        <v/>
      </c>
      <c r="N20" s="56"/>
      <c r="O20" s="56" t="b">
        <v>1</v>
      </c>
      <c r="P20" s="56"/>
      <c r="Q20" s="56" t="b">
        <v>1</v>
      </c>
      <c r="R20" s="35" t="str">
        <f>IFERROR(_xlfn.TEXTBEFORE(_xlfn.TEXTAFTER(VNCTable[[#This Row],[IP]], ".", 2), "."), NA())</f>
        <v>89</v>
      </c>
      <c r="S20" s="35" t="str">
        <f>IFERROR(_xlfn.LET(_xlpm.val, _xlfn.TEXTAFTER(VNCTable[[#This Row],[IP]], ".", 3), IF(ISNA(_xlpm.val), NA(), IF(LEN(_xlpm.val) = 0, NA(), _xlpm.val))), NA())</f>
        <v>25</v>
      </c>
      <c r="T20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10.68.89.25</v>
      </c>
      <c r="U20" s="4" t="b">
        <f>LEN(VNCTable[[#This Row],[Host]]) &gt; 0</f>
        <v>1</v>
      </c>
      <c r="V20" s="4" t="str">
        <f>_xlfn.XLOOKUP(VNCTable[[#This Row],[Folder]],FolderTable[Name],FolderTable[ParentPath]) &amp; VNCTable[[#This Row],[Name]] &amp; ".vnc"</f>
        <v>VNC\Molding\Press 1 Tablet.vnc</v>
      </c>
      <c r="W20" s="60">
        <v>1</v>
      </c>
      <c r="X20" s="132" t="b">
        <v>0</v>
      </c>
      <c r="Y20" s="4" t="b">
        <f>OR(Contains(VNCTable[[#This Row],[ClientName]], "client"), VNCTable[[#This Row],[IoT-Add]])</f>
        <v>0</v>
      </c>
      <c r="AA20" t="s">
        <v>143</v>
      </c>
      <c r="AB20" t="s">
        <v>77</v>
      </c>
      <c r="AC20" s="2" t="str">
        <f>FolderTable[[#This Row],[Name]]&amp;"\"</f>
        <v>T1XX Chevy\</v>
      </c>
      <c r="AD20" s="2" t="str">
        <f>_xlfn.LET(_xlpm.parentpath, IFERROR(_xlfn.XLOOKUP(FolderTable[[#This Row],[Parent]], FolderTable[Name],FolderTable[Path]), ""),_xlpm.parentpath &amp; FolderTable[[#This Row],[Path]])</f>
        <v>VNC\T1XX Chevy\</v>
      </c>
    </row>
    <row r="21" spans="1:30" ht="16.5" x14ac:dyDescent="0.3">
      <c r="A21" s="62" t="s">
        <v>1722</v>
      </c>
      <c r="B21" s="19" t="s">
        <v>1496</v>
      </c>
      <c r="C21" s="47" t="s">
        <v>1713</v>
      </c>
      <c r="D21" s="18" t="str">
        <f>IF(ISBLANK(VNCTable[[#This Row],[ClientName]]), "", LOWER(VNCTable[[#This Row],[ClientName]]) &amp; ".magna.global")</f>
        <v>aimpress5-hmi.magna.global</v>
      </c>
      <c r="E21" s="25" t="str">
        <f>_xlfn.LET(_xlpm.v,_xlfn.XLOOKUP(VNCTable[[#This Row],[ClientName]],IpResults[SName],IpResults[IP], "NO DATA"), _xlpm.x, IF(AND(LEN(_xlpm.v) = 0, LEN(VNCTable[[#This Row],[IP]]) &gt; 6), "ERROR", _xlpm.v),_xlpm.x)</f>
        <v>10.68.89.44</v>
      </c>
      <c r="F21" s="17" t="str">
        <f>_xlfn.LET(_xlpm.c, _xlfn.XLOOKUP(VNCTable[[#This Row],[ClientName]],ITEquipmentTable[Name],ITEquipmentTable[Assigned Location], "ERROR"), IF(_xlpm.c = 0, "NO DATA", _xlpm.c))</f>
        <v>ERROR</v>
      </c>
      <c r="G21" s="25" t="str">
        <f>_xlfn.LET(_xlpm.v,_xlfn.XLOOKUP(VNCTable[[#This Row],[IP]],IpResults[IP],IpResults[SName], ""), _xlpm.x, IF(AND(LEN(_xlpm.v) = 0, LEN(VNCTable[[#This Row],[ClientName]]) &gt; 6), "ERROR", _xlpm.v),_xlpm.x)</f>
        <v>AIMPRESS5-HMI</v>
      </c>
      <c r="H21" s="25" t="str" cm="1">
        <f t="array" ref="H21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21" s="25"/>
      <c r="J21" s="91" t="s">
        <v>1860</v>
      </c>
      <c r="K21" s="6" t="s">
        <v>220</v>
      </c>
      <c r="L21" s="49" t="s">
        <v>4</v>
      </c>
      <c r="M21" s="54" t="str">
        <f>IF(VNCTable[[#This Row],[Workstation]] = "N/A", "N/A", IF(VNCTable[[#This Row],[Workstation]] = "", "", _xlfn.XLOOKUP(VNCTable[[#This Row],[IP]],MamadouTable[Client IP],MamadouTable[Workplace], "")))</f>
        <v>N/A</v>
      </c>
      <c r="N21" s="56"/>
      <c r="O21" s="56" t="b">
        <v>1</v>
      </c>
      <c r="P21" s="56"/>
      <c r="Q21" s="56" t="b">
        <v>1</v>
      </c>
      <c r="R21" s="127" t="str">
        <f>IFERROR(_xlfn.TEXTBEFORE(_xlfn.TEXTAFTER(VNCTable[[#This Row],[IP]], ".", 2), "."), NA())</f>
        <v>89</v>
      </c>
      <c r="S21" s="127" t="str">
        <f>IFERROR(_xlfn.LET(_xlpm.val, _xlfn.TEXTAFTER(VNCTable[[#This Row],[IP]], ".", 3), IF(ISNA(_xlpm.val), NA(), IF(LEN(_xlpm.val) = 0, NA(), _xlpm.val))), NA())</f>
        <v>44</v>
      </c>
      <c r="T21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10.68.89.44</v>
      </c>
      <c r="U21" s="129" t="b">
        <f>LEN(VNCTable[[#This Row],[Host]]) &gt; 0</f>
        <v>1</v>
      </c>
      <c r="V21" s="129" t="str">
        <f>_xlfn.XLOOKUP(VNCTable[[#This Row],[Folder]],FolderTable[Name],FolderTable[ParentPath]) &amp; VNCTable[[#This Row],[Name]] &amp; ".vnc"</f>
        <v>VNC\Molding\Press 5 HMI.vnc</v>
      </c>
      <c r="W21" s="60">
        <v>1</v>
      </c>
      <c r="X21" s="72" t="b">
        <v>1</v>
      </c>
      <c r="Y21" s="4" t="b">
        <f>OR(Contains(VNCTable[[#This Row],[ClientName]], "client"), VNCTable[[#This Row],[IoT-Add]])</f>
        <v>1</v>
      </c>
      <c r="AA21" t="s">
        <v>144</v>
      </c>
      <c r="AB21" t="s">
        <v>77</v>
      </c>
      <c r="AC21" s="23" t="str">
        <f>FolderTable[[#This Row],[Name]]&amp;"\"</f>
        <v>T1XX GMC\</v>
      </c>
      <c r="AD21" s="23" t="str">
        <f>_xlfn.LET(_xlpm.parentpath, IFERROR(_xlfn.XLOOKUP(FolderTable[[#This Row],[Parent]], FolderTable[Name],FolderTable[Path]), ""),_xlpm.parentpath &amp; FolderTable[[#This Row],[Path]])</f>
        <v>VNC\T1XX GMC\</v>
      </c>
    </row>
    <row r="22" spans="1:30" ht="16.5" x14ac:dyDescent="0.3">
      <c r="A22" s="62" t="s">
        <v>1723</v>
      </c>
      <c r="B22" s="19" t="s">
        <v>1499</v>
      </c>
      <c r="C22" s="47" t="s">
        <v>1714</v>
      </c>
      <c r="D22" s="18" t="str">
        <f>IF(ISBLANK(VNCTable[[#This Row],[ClientName]]), "", LOWER(VNCTable[[#This Row],[ClientName]]) &amp; ".magna.global")</f>
        <v>aimpress4-hmi.magna.global</v>
      </c>
      <c r="E22" s="25" t="str">
        <f>_xlfn.LET(_xlpm.v,_xlfn.XLOOKUP(VNCTable[[#This Row],[ClientName]],IpResults[SName],IpResults[IP], "NO DATA"), _xlpm.x, IF(AND(LEN(_xlpm.v) = 0, LEN(VNCTable[[#This Row],[IP]]) &gt; 6), "ERROR", _xlpm.v),_xlpm.x)</f>
        <v>10.68.89.46</v>
      </c>
      <c r="F22" s="17" t="str">
        <f>_xlfn.LET(_xlpm.c, _xlfn.XLOOKUP(VNCTable[[#This Row],[ClientName]],ITEquipmentTable[Name],ITEquipmentTable[Assigned Location], "ERROR"), IF(_xlpm.c = 0, "NO DATA", _xlpm.c))</f>
        <v>ERROR</v>
      </c>
      <c r="G22" s="25" t="str">
        <f>_xlfn.LET(_xlpm.v,_xlfn.XLOOKUP(VNCTable[[#This Row],[IP]],IpResults[IP],IpResults[SName], ""), _xlpm.x, IF(AND(LEN(_xlpm.v) = 0, LEN(VNCTable[[#This Row],[ClientName]]) &gt; 6), "ERROR", _xlpm.v),_xlpm.x)</f>
        <v>AIMPRESS4-HMI</v>
      </c>
      <c r="H22" s="28" t="str" cm="1">
        <f t="array" ref="H22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22" s="28"/>
      <c r="J22" s="91" t="s">
        <v>1860</v>
      </c>
      <c r="K22" s="6" t="s">
        <v>220</v>
      </c>
      <c r="L22" s="49" t="s">
        <v>4</v>
      </c>
      <c r="M22" s="54" t="str">
        <f>IF(VNCTable[[#This Row],[Workstation]] = "N/A", "N/A", IF(VNCTable[[#This Row],[Workstation]] = "", "", _xlfn.XLOOKUP(VNCTable[[#This Row],[IP]],MamadouTable[Client IP],MamadouTable[Workplace], "")))</f>
        <v>N/A</v>
      </c>
      <c r="N22" s="56"/>
      <c r="O22" s="56" t="b">
        <v>1</v>
      </c>
      <c r="P22" s="56"/>
      <c r="Q22" s="56" t="b">
        <v>1</v>
      </c>
      <c r="R22" s="127" t="str">
        <f>IFERROR(_xlfn.TEXTBEFORE(_xlfn.TEXTAFTER(VNCTable[[#This Row],[IP]], ".", 2), "."), NA())</f>
        <v>89</v>
      </c>
      <c r="S22" s="127" t="str">
        <f>IFERROR(_xlfn.LET(_xlpm.val, _xlfn.TEXTAFTER(VNCTable[[#This Row],[IP]], ".", 3), IF(ISNA(_xlpm.val), NA(), IF(LEN(_xlpm.val) = 0, NA(), _xlpm.val))), NA())</f>
        <v>46</v>
      </c>
      <c r="T22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10.68.89.46</v>
      </c>
      <c r="U22" s="129" t="b">
        <f>LEN(VNCTable[[#This Row],[Host]]) &gt; 0</f>
        <v>1</v>
      </c>
      <c r="V22" s="129" t="str">
        <f>_xlfn.XLOOKUP(VNCTable[[#This Row],[Folder]],FolderTable[Name],FolderTable[ParentPath]) &amp; VNCTable[[#This Row],[Name]] &amp; ".vnc"</f>
        <v>VNC\Molding\Press 4 HMI.vnc</v>
      </c>
      <c r="W22" s="60">
        <v>1</v>
      </c>
      <c r="X22" s="72" t="b">
        <v>1</v>
      </c>
      <c r="Y22" s="4" t="b">
        <f>OR(Contains(VNCTable[[#This Row],[ClientName]], "client"), VNCTable[[#This Row],[IoT-Add]])</f>
        <v>1</v>
      </c>
      <c r="AA22" s="5" t="s">
        <v>179</v>
      </c>
      <c r="AB22" s="5" t="s">
        <v>77</v>
      </c>
      <c r="AC22" s="8" t="str">
        <f>FolderTable[[#This Row],[Name]]&amp;"\"</f>
        <v>T1XX JIT\</v>
      </c>
      <c r="AD22" s="8" t="str">
        <f>_xlfn.LET(_xlpm.parentpath, IFERROR(_xlfn.XLOOKUP(FolderTable[[#This Row],[Parent]], FolderTable[Name],FolderTable[Path]), ""),_xlpm.parentpath &amp; FolderTable[[#This Row],[Path]])</f>
        <v>VNC\T1XX JIT\</v>
      </c>
    </row>
    <row r="23" spans="1:30" ht="16.5" x14ac:dyDescent="0.3">
      <c r="A23" s="62" t="s">
        <v>1724</v>
      </c>
      <c r="B23" s="19" t="s">
        <v>1503</v>
      </c>
      <c r="C23" s="47" t="s">
        <v>1715</v>
      </c>
      <c r="D23" s="18" t="str">
        <f>IF(ISBLANK(VNCTable[[#This Row],[ClientName]]), "", LOWER(VNCTable[[#This Row],[ClientName]]) &amp; ".magna.global")</f>
        <v>aimpress3-hmi.magna.global</v>
      </c>
      <c r="E23" s="25" t="str">
        <f>_xlfn.LET(_xlpm.v,_xlfn.XLOOKUP(VNCTable[[#This Row],[ClientName]],IpResults[SName],IpResults[IP], "NO DATA"), _xlpm.x, IF(AND(LEN(_xlpm.v) = 0, LEN(VNCTable[[#This Row],[IP]]) &gt; 6), "ERROR", _xlpm.v),_xlpm.x)</f>
        <v>10.68.89.49</v>
      </c>
      <c r="F23" s="17" t="str">
        <f>_xlfn.LET(_xlpm.c, _xlfn.XLOOKUP(VNCTable[[#This Row],[ClientName]],ITEquipmentTable[Name],ITEquipmentTable[Assigned Location], "ERROR"), IF(_xlpm.c = 0, "NO DATA", _xlpm.c))</f>
        <v>ERROR</v>
      </c>
      <c r="G23" s="25" t="str">
        <f>_xlfn.LET(_xlpm.v,_xlfn.XLOOKUP(VNCTable[[#This Row],[IP]],IpResults[IP],IpResults[SName], ""), _xlpm.x, IF(AND(LEN(_xlpm.v) = 0, LEN(VNCTable[[#This Row],[ClientName]]) &gt; 6), "ERROR", _xlpm.v),_xlpm.x)</f>
        <v>AIMPRESS3-HMI</v>
      </c>
      <c r="H23" s="25" t="str" cm="1">
        <f t="array" ref="H23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23" s="25"/>
      <c r="J23" s="91" t="s">
        <v>1860</v>
      </c>
      <c r="K23" s="6" t="s">
        <v>220</v>
      </c>
      <c r="L23" s="49" t="s">
        <v>4</v>
      </c>
      <c r="M23" s="54" t="str">
        <f>IF(VNCTable[[#This Row],[Workstation]] = "N/A", "N/A", IF(VNCTable[[#This Row],[Workstation]] = "", "", _xlfn.XLOOKUP(VNCTable[[#This Row],[IP]],MamadouTable[Client IP],MamadouTable[Workplace], "")))</f>
        <v>N/A</v>
      </c>
      <c r="N23" s="56"/>
      <c r="O23" s="56" t="b">
        <v>1</v>
      </c>
      <c r="P23" s="56"/>
      <c r="Q23" s="56" t="b">
        <v>1</v>
      </c>
      <c r="R23" s="35" t="str">
        <f>IFERROR(_xlfn.TEXTBEFORE(_xlfn.TEXTAFTER(VNCTable[[#This Row],[IP]], ".", 2), "."), NA())</f>
        <v>89</v>
      </c>
      <c r="S23" s="35" t="str">
        <f>IFERROR(_xlfn.LET(_xlpm.val, _xlfn.TEXTAFTER(VNCTable[[#This Row],[IP]], ".", 3), IF(ISNA(_xlpm.val), NA(), IF(LEN(_xlpm.val) = 0, NA(), _xlpm.val))), NA())</f>
        <v>49</v>
      </c>
      <c r="T23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10.68.89.49</v>
      </c>
      <c r="U23" s="4" t="b">
        <f>LEN(VNCTable[[#This Row],[Host]]) &gt; 0</f>
        <v>1</v>
      </c>
      <c r="V23" s="4" t="str">
        <f>_xlfn.XLOOKUP(VNCTable[[#This Row],[Folder]],FolderTable[Name],FolderTable[ParentPath]) &amp; VNCTable[[#This Row],[Name]] &amp; ".vnc"</f>
        <v>VNC\Molding\Press 3 HMI.vnc</v>
      </c>
      <c r="W23" s="60">
        <v>1</v>
      </c>
      <c r="X23" s="72" t="b">
        <v>1</v>
      </c>
      <c r="Y23" s="4" t="b">
        <f>OR(Contains(VNCTable[[#This Row],[ClientName]], "client"), VNCTable[[#This Row],[IoT-Add]])</f>
        <v>1</v>
      </c>
      <c r="AA23" t="s">
        <v>145</v>
      </c>
      <c r="AB23" t="s">
        <v>77</v>
      </c>
      <c r="AC23" s="23" t="str">
        <f>FolderTable[[#This Row],[Name]]&amp;"\"</f>
        <v>T1XX Lower\</v>
      </c>
      <c r="AD23" s="23" t="str">
        <f>_xlfn.LET(_xlpm.parentpath, IFERROR(_xlfn.XLOOKUP(FolderTable[[#This Row],[Parent]], FolderTable[Name],FolderTable[Path]), ""),_xlpm.parentpath &amp; FolderTable[[#This Row],[Path]])</f>
        <v>VNC\T1XX Lower\</v>
      </c>
    </row>
    <row r="24" spans="1:30" ht="16.5" x14ac:dyDescent="0.3">
      <c r="A24" s="65" t="s">
        <v>1721</v>
      </c>
      <c r="B24" s="19" t="s">
        <v>1514</v>
      </c>
      <c r="C24" s="47" t="s">
        <v>1716</v>
      </c>
      <c r="D24" s="18" t="str">
        <f>IF(ISBLANK(VNCTable[[#This Row],[ClientName]]), "", LOWER(VNCTable[[#This Row],[ClientName]]) &amp; ".magna.global")</f>
        <v>aimpress6-hmi.magna.global</v>
      </c>
      <c r="E24" s="25" t="str">
        <f>_xlfn.LET(_xlpm.v,_xlfn.XLOOKUP(VNCTable[[#This Row],[ClientName]],IpResults[SName],IpResults[IP], "NO DATA"), _xlpm.x, IF(AND(LEN(_xlpm.v) = 0, LEN(VNCTable[[#This Row],[IP]]) &gt; 6), "ERROR", _xlpm.v),_xlpm.x)</f>
        <v>10.68.89.58</v>
      </c>
      <c r="F24" s="17" t="str">
        <f>_xlfn.LET(_xlpm.c, _xlfn.XLOOKUP(VNCTable[[#This Row],[ClientName]],ITEquipmentTable[Name],ITEquipmentTable[Assigned Location], "ERROR"), IF(_xlpm.c = 0, "NO DATA", _xlpm.c))</f>
        <v>ERROR</v>
      </c>
      <c r="G24" s="25" t="str">
        <f>_xlfn.LET(_xlpm.v,_xlfn.XLOOKUP(VNCTable[[#This Row],[IP]],IpResults[IP],IpResults[SName], ""), _xlpm.x, IF(AND(LEN(_xlpm.v) = 0, LEN(VNCTable[[#This Row],[ClientName]]) &gt; 6), "ERROR", _xlpm.v),_xlpm.x)</f>
        <v>AIMPRESS6-HMI</v>
      </c>
      <c r="H24" s="28" t="str" cm="1">
        <f t="array" ref="H24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24" s="28"/>
      <c r="J24" s="91" t="s">
        <v>1860</v>
      </c>
      <c r="K24" s="6" t="s">
        <v>220</v>
      </c>
      <c r="L24" s="49" t="s">
        <v>4</v>
      </c>
      <c r="M24" s="54" t="str">
        <f>IF(VNCTable[[#This Row],[Workstation]] = "N/A", "N/A", IF(VNCTable[[#This Row],[Workstation]] = "", "", _xlfn.XLOOKUP(VNCTable[[#This Row],[IP]],MamadouTable[Client IP],MamadouTable[Workplace], "")))</f>
        <v>N/A</v>
      </c>
      <c r="N24" s="56"/>
      <c r="O24" s="56" t="b">
        <v>1</v>
      </c>
      <c r="P24" s="56"/>
      <c r="Q24" s="56" t="b">
        <v>1</v>
      </c>
      <c r="R24" s="127" t="str">
        <f>IFERROR(_xlfn.TEXTBEFORE(_xlfn.TEXTAFTER(VNCTable[[#This Row],[IP]], ".", 2), "."), NA())</f>
        <v>89</v>
      </c>
      <c r="S24" s="127" t="str">
        <f>IFERROR(_xlfn.LET(_xlpm.val, _xlfn.TEXTAFTER(VNCTable[[#This Row],[IP]], ".", 3), IF(ISNA(_xlpm.val), NA(), IF(LEN(_xlpm.val) = 0, NA(), _xlpm.val))), NA())</f>
        <v>58</v>
      </c>
      <c r="T24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10.68.89.58</v>
      </c>
      <c r="U24" s="129" t="b">
        <f>LEN(VNCTable[[#This Row],[Host]]) &gt; 0</f>
        <v>1</v>
      </c>
      <c r="V24" s="129" t="str">
        <f>_xlfn.XLOOKUP(VNCTable[[#This Row],[Folder]],FolderTable[Name],FolderTable[ParentPath]) &amp; VNCTable[[#This Row],[Name]] &amp; ".vnc"</f>
        <v>VNC\Molding\Press 6 HMI.vnc</v>
      </c>
      <c r="W24" s="60">
        <v>1</v>
      </c>
      <c r="X24" s="72" t="b">
        <v>0</v>
      </c>
      <c r="Y24" s="4" t="b">
        <f>OR(Contains(VNCTable[[#This Row],[ClientName]], "client"), VNCTable[[#This Row],[IoT-Add]])</f>
        <v>0</v>
      </c>
      <c r="AA24" t="s">
        <v>136</v>
      </c>
      <c r="AB24" t="s">
        <v>77</v>
      </c>
      <c r="AC24" s="23" t="str">
        <f>FolderTable[[#This Row],[Name]]&amp;"\"</f>
        <v>T1XX SUV\</v>
      </c>
      <c r="AD24" s="23" t="str">
        <f>_xlfn.LET(_xlpm.parentpath, IFERROR(_xlfn.XLOOKUP(FolderTable[[#This Row],[Parent]], FolderTable[Name],FolderTable[Path]), ""),_xlpm.parentpath &amp; FolderTable[[#This Row],[Path]])</f>
        <v>VNC\T1XX SUV\</v>
      </c>
    </row>
    <row r="25" spans="1:30" ht="16.5" x14ac:dyDescent="0.3">
      <c r="A25" s="62" t="s">
        <v>1720</v>
      </c>
      <c r="B25" s="104" t="s">
        <v>1517</v>
      </c>
      <c r="C25" s="108" t="s">
        <v>1717</v>
      </c>
      <c r="D25" s="18" t="str">
        <f>IF(ISBLANK(VNCTable[[#This Row],[ClientName]]), "", LOWER(VNCTable[[#This Row],[ClientName]]) &amp; ".magna.global")</f>
        <v>aimpress7-hmi.magna.global</v>
      </c>
      <c r="E25" s="25" t="str">
        <f>_xlfn.LET(_xlpm.v,_xlfn.XLOOKUP(VNCTable[[#This Row],[ClientName]],IpResults[SName],IpResults[IP], "NO DATA"), _xlpm.x, IF(AND(LEN(_xlpm.v) = 0, LEN(VNCTable[[#This Row],[IP]]) &gt; 6), "ERROR", _xlpm.v),_xlpm.x)</f>
        <v>10.68.89.60</v>
      </c>
      <c r="F25" s="17" t="str">
        <f>_xlfn.LET(_xlpm.c, _xlfn.XLOOKUP(VNCTable[[#This Row],[ClientName]],ITEquipmentTable[Name],ITEquipmentTable[Assigned Location], "ERROR"), IF(_xlpm.c = 0, "NO DATA", _xlpm.c))</f>
        <v>ERROR</v>
      </c>
      <c r="G25" s="25" t="str">
        <f>_xlfn.LET(_xlpm.v,_xlfn.XLOOKUP(VNCTable[[#This Row],[IP]],IpResults[IP],IpResults[SName], ""), _xlpm.x, IF(AND(LEN(_xlpm.v) = 0, LEN(VNCTable[[#This Row],[ClientName]]) &gt; 6), "ERROR", _xlpm.v),_xlpm.x)</f>
        <v>AIMPRESS7-HMI</v>
      </c>
      <c r="H25" s="25" t="str" cm="1">
        <f t="array" ref="H25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25" s="25"/>
      <c r="J25" s="91" t="s">
        <v>1860</v>
      </c>
      <c r="K25" s="52" t="s">
        <v>220</v>
      </c>
      <c r="L25" s="49" t="s">
        <v>4</v>
      </c>
      <c r="M25" s="54" t="str">
        <f>IF(VNCTable[[#This Row],[Workstation]] = "N/A", "N/A", IF(VNCTable[[#This Row],[Workstation]] = "", "", _xlfn.XLOOKUP(VNCTable[[#This Row],[IP]],MamadouTable[Client IP],MamadouTable[Workplace], "")))</f>
        <v>N/A</v>
      </c>
      <c r="N25" s="58"/>
      <c r="O25" s="58" t="b">
        <v>1</v>
      </c>
      <c r="P25" s="58"/>
      <c r="Q25" s="56" t="b">
        <v>1</v>
      </c>
      <c r="R25" s="127" t="str">
        <f>IFERROR(_xlfn.TEXTBEFORE(_xlfn.TEXTAFTER(VNCTable[[#This Row],[IP]], ".", 2), "."), NA())</f>
        <v>89</v>
      </c>
      <c r="S25" s="127" t="str">
        <f>IFERROR(_xlfn.LET(_xlpm.val, _xlfn.TEXTAFTER(VNCTable[[#This Row],[IP]], ".", 3), IF(ISNA(_xlpm.val), NA(), IF(LEN(_xlpm.val) = 0, NA(), _xlpm.val))), NA())</f>
        <v>60</v>
      </c>
      <c r="T25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10.68.89.60</v>
      </c>
      <c r="U25" s="129" t="b">
        <f>LEN(VNCTable[[#This Row],[Host]]) &gt; 0</f>
        <v>1</v>
      </c>
      <c r="V25" s="129" t="str">
        <f>_xlfn.XLOOKUP(VNCTable[[#This Row],[Folder]],FolderTable[Name],FolderTable[ParentPath]) &amp; VNCTable[[#This Row],[Name]] &amp; ".vnc"</f>
        <v>VNC\Molding\Press 7 HMI.vnc</v>
      </c>
      <c r="W25" s="60">
        <v>1</v>
      </c>
      <c r="X25" s="72" t="b">
        <v>0</v>
      </c>
      <c r="Y25" s="4" t="b">
        <f>OR(Contains(VNCTable[[#This Row],[ClientName]], "client"), VNCTable[[#This Row],[IoT-Add]])</f>
        <v>0</v>
      </c>
      <c r="AA25" s="5" t="s">
        <v>791</v>
      </c>
      <c r="AB25" s="5" t="s">
        <v>77</v>
      </c>
      <c r="AC25" s="8" t="str">
        <f>FolderTable[[#This Row],[Name]]&amp;"\"</f>
        <v>T1XX-2 Lower\</v>
      </c>
      <c r="AD25" s="8" t="str">
        <f>_xlfn.LET(_xlpm.parentpath, IFERROR(_xlfn.XLOOKUP(FolderTable[[#This Row],[Parent]], FolderTable[Name],FolderTable[Path]), ""),_xlpm.parentpath &amp; FolderTable[[#This Row],[Path]])</f>
        <v>VNC\T1XX-2 Lower\</v>
      </c>
    </row>
    <row r="26" spans="1:30" ht="16.5" x14ac:dyDescent="0.3">
      <c r="A26" s="62" t="s">
        <v>1786</v>
      </c>
      <c r="B26" s="19" t="s">
        <v>863</v>
      </c>
      <c r="C26" s="47" t="s">
        <v>757</v>
      </c>
      <c r="D26" s="18" t="str">
        <f>IF(ISBLANK(VNCTable[[#This Row],[ClientName]]), "", LOWER(VNCTable[[#This Row],[ClientName]]) &amp; ".magna.global")</f>
        <v>aim-wsfem5.magna.global</v>
      </c>
      <c r="E26" s="25" t="str">
        <f>_xlfn.LET(_xlpm.v,_xlfn.XLOOKUP(VNCTable[[#This Row],[ClientName]],IpResults[SName],IpResults[IP], "NO DATA"), _xlpm.x, IF(AND(LEN(_xlpm.v) = 0, LEN(VNCTable[[#This Row],[IP]]) &gt; 6), "ERROR", _xlpm.v),_xlpm.x)</f>
        <v>10.68.89.63</v>
      </c>
      <c r="F26" s="17" t="str">
        <f>_xlfn.LET(_xlpm.c, _xlfn.XLOOKUP(VNCTable[[#This Row],[ClientName]],ITEquipmentTable[Name],ITEquipmentTable[Assigned Location], "ERROR"), IF(_xlpm.c = 0, "NO DATA", _xlpm.c))</f>
        <v>Service - DS AGS - Test 1</v>
      </c>
      <c r="G26" s="25" t="str">
        <f>_xlfn.LET(_xlpm.v,_xlfn.XLOOKUP(VNCTable[[#This Row],[IP]],IpResults[IP],IpResults[SName], ""), _xlpm.x, IF(AND(LEN(_xlpm.v) = 0, LEN(VNCTable[[#This Row],[ClientName]]) &gt; 6), "ERROR", _xlpm.v),_xlpm.x)</f>
        <v>AIM-WSFEM5</v>
      </c>
      <c r="H26" s="25" t="str" cm="1">
        <f t="array" ref="H26">_xlfn.LET(_xlpm.look, _xlfn.XLOOKUP(VNCTable[[#This Row],[IP]],ITEquipmentTable[IPv4 Address],ITEquipmentTable[Name], "ERROR"), _xlfn.SWITCH(VNCTable[[#This Row],[IP]], "DHCP", "N/A", IF(LEN(VNCTable[[#This Row],[IP]]) = 0, "NO DATA", _xlpm.look)))</f>
        <v>AIM-WSFEM5</v>
      </c>
      <c r="I26" s="25"/>
      <c r="J26" s="91"/>
      <c r="K26" s="6" t="s">
        <v>208</v>
      </c>
      <c r="L26" s="49" t="s">
        <v>4</v>
      </c>
      <c r="M26" s="69" t="str">
        <f>IF(VNCTable[[#This Row],[Workstation]] = "N/A", "N/A", IF(VNCTable[[#This Row],[Workstation]] = "", "", _xlfn.XLOOKUP(VNCTable[[#This Row],[IP]],MamadouTable[Client IP],MamadouTable[Workplace], "")))</f>
        <v>N/A</v>
      </c>
      <c r="N26" s="56"/>
      <c r="O26" s="56"/>
      <c r="P26" s="56"/>
      <c r="Q26" s="56" t="b">
        <v>1</v>
      </c>
      <c r="R26" s="35" t="str">
        <f>IFERROR(_xlfn.TEXTBEFORE(_xlfn.TEXTAFTER(VNCTable[[#This Row],[IP]], ".", 2), "."), NA())</f>
        <v>89</v>
      </c>
      <c r="S26" s="35" t="str">
        <f>IFERROR(_xlfn.LET(_xlpm.val, _xlfn.TEXTAFTER(VNCTable[[#This Row],[IP]], ".", 3), IF(ISNA(_xlpm.val), NA(), IF(LEN(_xlpm.val) = 0, NA(), _xlpm.val))), NA())</f>
        <v>63</v>
      </c>
      <c r="T26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10.68.89.63</v>
      </c>
      <c r="U26" s="4" t="b">
        <f>LEN(VNCTable[[#This Row],[Host]]) &gt; 0</f>
        <v>1</v>
      </c>
      <c r="V26" s="4" t="str">
        <f>_xlfn.XLOOKUP(VNCTable[[#This Row],[Folder]],FolderTable[Name],FolderTable[ParentPath]) &amp; VNCTable[[#This Row],[Name]] &amp; ".vnc"</f>
        <v>VNC\Service\Service - DS AGS - Test.vnc</v>
      </c>
      <c r="W26" s="60">
        <v>1</v>
      </c>
      <c r="X26" s="72" t="b">
        <v>0</v>
      </c>
      <c r="Y26" s="4" t="b">
        <f>OR(Contains(VNCTable[[#This Row],[ClientName]], "client"), VNCTable[[#This Row],[IoT-Add]])</f>
        <v>0</v>
      </c>
      <c r="AA26" t="s">
        <v>77</v>
      </c>
      <c r="AC26" s="23" t="str">
        <f>FolderTable[[#This Row],[Name]]&amp;"\"</f>
        <v>VNC\</v>
      </c>
      <c r="AD26" s="23" t="str">
        <f>_xlfn.LET(_xlpm.parentpath, IFERROR(_xlfn.XLOOKUP(FolderTable[[#This Row],[Parent]], FolderTable[Name],FolderTable[Path]), ""),_xlpm.parentpath &amp; FolderTable[[#This Row],[Path]])</f>
        <v>VNC\</v>
      </c>
    </row>
    <row r="27" spans="1:30" ht="16.5" x14ac:dyDescent="0.3">
      <c r="A27" s="62" t="s">
        <v>2449</v>
      </c>
      <c r="B27" s="46" t="s">
        <v>1530</v>
      </c>
      <c r="C27" s="46" t="s">
        <v>2304</v>
      </c>
      <c r="D27" s="17" t="str">
        <f>IF(ISBLANK(VNCTable[[#This Row],[ClientName]]), "", LOWER(VNCTable[[#This Row],[ClientName]]) &amp; ".magna.global")</f>
        <v>aim-client63-d.magna.global</v>
      </c>
      <c r="E27" s="67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27" s="124" t="str">
        <f>_xlfn.LET(_xlpm.c, _xlfn.XLOOKUP(VNCTable[[#This Row],[ClientName]],ITEquipmentTable[Name],ITEquipmentTable[Assigned Location], "ERROR"), IF(_xlpm.c = 0, "NO DATA", _xlpm.c))</f>
        <v>ERROR</v>
      </c>
      <c r="G27" s="67" t="str">
        <f>_xlfn.LET(_xlpm.v,_xlfn.XLOOKUP(VNCTable[[#This Row],[IP]],IpResults[IP],IpResults[SName], ""), _xlpm.x, IF(AND(LEN(_xlpm.v) = 0, LEN(VNCTable[[#This Row],[ClientName]]) &gt; 6), "ERROR", _xlpm.v),_xlpm.x)</f>
        <v>N/A</v>
      </c>
      <c r="H27" s="25" t="str" cm="1">
        <f t="array" ref="H27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27" s="30"/>
      <c r="J27" s="125"/>
      <c r="K27" s="6" t="s">
        <v>150</v>
      </c>
      <c r="L27" s="49" t="s">
        <v>4</v>
      </c>
      <c r="M27" s="42" t="str">
        <f>IF(VNCTable[[#This Row],[Workstation]] = "N/A", "N/A", IF(VNCTable[[#This Row],[Workstation]] = "", "", _xlfn.XLOOKUP(VNCTable[[#This Row],[IP]],MamadouTable[Client IP],MamadouTable[Workplace], "")))</f>
        <v>N/A</v>
      </c>
      <c r="N27" s="56"/>
      <c r="O27" s="56"/>
      <c r="P27" s="56"/>
      <c r="Q27" s="56" t="b">
        <v>1</v>
      </c>
      <c r="R27" s="127" t="str">
        <f>IFERROR(_xlfn.TEXTBEFORE(_xlfn.TEXTAFTER(VNCTable[[#This Row],[IP]], ".", 2), "."), NA())</f>
        <v>89</v>
      </c>
      <c r="S27" s="127" t="str">
        <f>IFERROR(_xlfn.LET(_xlpm.val, _xlfn.TEXTAFTER(VNCTable[[#This Row],[IP]], ".", 3), IF(ISNA(_xlpm.val), NA(), IF(LEN(_xlpm.val) = 0, NA(), _xlpm.val))), NA())</f>
        <v>70</v>
      </c>
      <c r="T27" s="42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10.68.89.70</v>
      </c>
      <c r="U27" s="129" t="b">
        <f>LEN(VNCTable[[#This Row],[Host]]) &gt; 0</f>
        <v>1</v>
      </c>
      <c r="V27" s="129" t="str">
        <f>_xlfn.XLOOKUP(VNCTable[[#This Row],[Folder]],FolderTable[Name],FolderTable[ParentPath]) &amp; VNCTable[[#This Row],[Name]] &amp; ".vnc"</f>
        <v>VNC\WS FEM\WS Carrier - Turntable 2.vnc</v>
      </c>
      <c r="W27" s="131">
        <v>1</v>
      </c>
      <c r="X27" s="132" t="b">
        <v>0</v>
      </c>
      <c r="Y27" s="129" t="b">
        <f>OR(Contains(VNCTable[[#This Row],[ClientName]], "client"), VNCTable[[#This Row],[IoT-Add]])</f>
        <v>1</v>
      </c>
      <c r="AA27" t="s">
        <v>822</v>
      </c>
      <c r="AB27" t="s">
        <v>77</v>
      </c>
      <c r="AC27" s="23" t="str">
        <f>FolderTable[[#This Row],[Name]]&amp;"\"</f>
        <v>WS AGS Upper\</v>
      </c>
      <c r="AD27" s="23" t="str">
        <f>_xlfn.LET(_xlpm.parentpath, IFERROR(_xlfn.XLOOKUP(FolderTable[[#This Row],[Parent]], FolderTable[Name],FolderTable[Path]), ""),_xlpm.parentpath &amp; FolderTable[[#This Row],[Path]])</f>
        <v>VNC\WS AGS Upper\</v>
      </c>
    </row>
    <row r="28" spans="1:30" ht="16.5" x14ac:dyDescent="0.3">
      <c r="A28" s="62" t="s">
        <v>193</v>
      </c>
      <c r="B28" s="46" t="s">
        <v>185</v>
      </c>
      <c r="C28" s="46" t="s">
        <v>541</v>
      </c>
      <c r="D28" s="17" t="str">
        <f>IF(ISBLANK(VNCTable[[#This Row],[ClientName]]), "", LOWER(VNCTable[[#This Row],[ClientName]]) &amp; ".magna.global")</f>
        <v>aim-wsfem6.magna.global</v>
      </c>
      <c r="E28" s="30" t="str">
        <f>_xlfn.LET(_xlpm.v,_xlfn.XLOOKUP(VNCTable[[#This Row],[ClientName]],IpResults[SName],IpResults[IP], "NO DATA"), _xlpm.x, IF(AND(LEN(_xlpm.v) = 0, LEN(VNCTable[[#This Row],[IP]]) &gt; 6), "ERROR", _xlpm.v),_xlpm.x)</f>
        <v>10.68.89.77</v>
      </c>
      <c r="F28" s="17" t="str">
        <f>_xlfn.LET(_xlpm.c, _xlfn.XLOOKUP(VNCTable[[#This Row],[ClientName]],ITEquipmentTable[Name],ITEquipmentTable[Assigned Location], "ERROR"), IF(_xlpm.c = 0, "NO DATA", _xlpm.c))</f>
        <v>WS - ECM - Display</v>
      </c>
      <c r="G28" s="30" t="str">
        <f>_xlfn.LET(_xlpm.v,_xlfn.XLOOKUP(VNCTable[[#This Row],[IP]],IpResults[IP],IpResults[SName], ""), _xlpm.x, IF(AND(LEN(_xlpm.v) = 0, LEN(VNCTable[[#This Row],[ClientName]]) &gt; 6), "ERROR", _xlpm.v),_xlpm.x)</f>
        <v>AIM-WSFEM6</v>
      </c>
      <c r="H28" s="30" t="str" cm="1">
        <f t="array" ref="H28">_xlfn.LET(_xlpm.look, _xlfn.XLOOKUP(VNCTable[[#This Row],[IP]],ITEquipmentTable[IPv4 Address],ITEquipmentTable[Name], "ERROR"), _xlfn.SWITCH(VNCTable[[#This Row],[IP]], "DHCP", "N/A", IF(LEN(VNCTable[[#This Row],[IP]]) = 0, "NO DATA", _xlpm.look)))</f>
        <v>AIM-WSFEM6</v>
      </c>
      <c r="I28" s="30"/>
      <c r="J28" s="92"/>
      <c r="K28" s="6" t="s">
        <v>181</v>
      </c>
      <c r="L28" s="49" t="s">
        <v>4</v>
      </c>
      <c r="M28" s="69" t="str">
        <f>IF(VNCTable[[#This Row],[Workstation]] = "N/A", "N/A", IF(VNCTable[[#This Row],[Workstation]] = "", "", _xlfn.XLOOKUP(VNCTable[[#This Row],[IP]],MamadouTable[Client IP],MamadouTable[Workplace], "")))</f>
        <v>N/A</v>
      </c>
      <c r="N28" s="56"/>
      <c r="O28" s="56" t="b">
        <v>1</v>
      </c>
      <c r="P28" s="56" t="b">
        <v>1</v>
      </c>
      <c r="Q28" s="56" t="b">
        <v>1</v>
      </c>
      <c r="R28" s="35" t="str">
        <f>IFERROR(_xlfn.TEXTBEFORE(_xlfn.TEXTAFTER(VNCTable[[#This Row],[IP]], ".", 2), "."), NA())</f>
        <v>89</v>
      </c>
      <c r="S28" s="35" t="str">
        <f>IFERROR(_xlfn.LET(_xlpm.val, _xlfn.TEXTAFTER(VNCTable[[#This Row],[IP]], ".", 3), IF(ISNA(_xlpm.val), NA(), IF(LEN(_xlpm.val) = 0, NA(), _xlpm.val))), NA())</f>
        <v>77</v>
      </c>
      <c r="T28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10.68.89.77</v>
      </c>
      <c r="U28" s="4" t="b">
        <f>LEN(VNCTable[[#This Row],[Host]]) &gt; 0</f>
        <v>1</v>
      </c>
      <c r="V28" s="4" t="str">
        <f>_xlfn.XLOOKUP(VNCTable[[#This Row],[Folder]],FolderTable[Name],FolderTable[ParentPath]) &amp; VNCTable[[#This Row],[Name]] &amp; ".vnc"</f>
        <v>VNC\WS Displays\WS Display - ECM Lookahead.vnc</v>
      </c>
      <c r="W28" s="60">
        <v>2</v>
      </c>
      <c r="X28" s="132" t="b">
        <v>0</v>
      </c>
      <c r="Y28" s="4" t="b">
        <f>OR(Contains(VNCTable[[#This Row],[ClientName]], "client"), VNCTable[[#This Row],[IoT-Add]])</f>
        <v>0</v>
      </c>
      <c r="AA28" s="5" t="s">
        <v>181</v>
      </c>
      <c r="AB28" s="5" t="s">
        <v>77</v>
      </c>
      <c r="AC28" s="8" t="str">
        <f>FolderTable[[#This Row],[Name]]&amp;"\"</f>
        <v>WS Displays\</v>
      </c>
      <c r="AD28" s="8" t="str">
        <f>_xlfn.LET(_xlpm.parentpath, IFERROR(_xlfn.XLOOKUP(FolderTable[[#This Row],[Parent]], FolderTable[Name],FolderTable[Path]), ""),_xlpm.parentpath &amp; FolderTable[[#This Row],[Path]])</f>
        <v>VNC\WS Displays\</v>
      </c>
    </row>
    <row r="29" spans="1:30" ht="16.5" x14ac:dyDescent="0.3">
      <c r="A29" s="62" t="s">
        <v>189</v>
      </c>
      <c r="B29" s="46" t="s">
        <v>182</v>
      </c>
      <c r="C29" s="46" t="s">
        <v>429</v>
      </c>
      <c r="D29" s="17" t="str">
        <f>IF(ISBLANK(VNCTable[[#This Row],[ClientName]]), "", LOWER(VNCTable[[#This Row],[ClientName]]) &amp; ".magna.global")</f>
        <v>aim-dtspare25-d.magna.global</v>
      </c>
      <c r="E29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29" s="122" t="str">
        <f>_xlfn.LET(_xlpm.c, _xlfn.XLOOKUP(VNCTable[[#This Row],[ClientName]],ITEquipmentTable[Name],ITEquipmentTable[Assigned Location], "ERROR"), IF(_xlpm.c = 0, "NO DATA", _xlpm.c))</f>
        <v>WS - Pole Buffer Display</v>
      </c>
      <c r="G29" s="30" t="str">
        <f>_xlfn.LET(_xlpm.v,_xlfn.XLOOKUP(VNCTable[[#This Row],[IP]],IpResults[IP],IpResults[SName], ""), _xlpm.x, IF(AND(LEN(_xlpm.v) = 0, LEN(VNCTable[[#This Row],[ClientName]]) &gt; 6), "ERROR", _xlpm.v),_xlpm.x)</f>
        <v>N/A</v>
      </c>
      <c r="H29" s="29" t="str" cm="1">
        <f t="array" ref="H29">_xlfn.LET(_xlpm.look, _xlfn.XLOOKUP(VNCTable[[#This Row],[IP]],ITEquipmentTable[IPv4 Address],ITEquipmentTable[Name], "ERROR"), _xlfn.SWITCH(VNCTable[[#This Row],[IP]], "DHCP", "N/A", IF(LEN(VNCTable[[#This Row],[IP]]) = 0, "NO DATA", _xlpm.look)))</f>
        <v>AIM-DTSPARE25-D</v>
      </c>
      <c r="I29" s="29"/>
      <c r="J29" s="92"/>
      <c r="K29" s="6" t="s">
        <v>181</v>
      </c>
      <c r="L29" s="49" t="s">
        <v>4</v>
      </c>
      <c r="M29" s="69" t="str">
        <f>IF(VNCTable[[#This Row],[Workstation]] = "N/A", "N/A", IF(VNCTable[[#This Row],[Workstation]] = "", "", _xlfn.XLOOKUP(VNCTable[[#This Row],[IP]],MamadouTable[Client IP],MamadouTable[Workplace], "")))</f>
        <v>N/A</v>
      </c>
      <c r="N29" s="56"/>
      <c r="O29" s="56" t="b">
        <v>1</v>
      </c>
      <c r="P29" s="56" t="b">
        <v>1</v>
      </c>
      <c r="Q29" s="56" t="b">
        <v>1</v>
      </c>
      <c r="R29" s="127" t="str">
        <f>IFERROR(_xlfn.TEXTBEFORE(_xlfn.TEXTAFTER(VNCTable[[#This Row],[IP]], ".", 2), "."), NA())</f>
        <v>89</v>
      </c>
      <c r="S29" s="127" t="str">
        <f>IFERROR(_xlfn.LET(_xlpm.val, _xlfn.TEXTAFTER(VNCTable[[#This Row],[IP]], ".", 3), IF(ISNA(_xlpm.val), NA(), IF(LEN(_xlpm.val) = 0, NA(), _xlpm.val))), NA())</f>
        <v>79</v>
      </c>
      <c r="T29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10.68.89.79</v>
      </c>
      <c r="U29" s="129" t="b">
        <f>LEN(VNCTable[[#This Row],[Host]]) &gt; 0</f>
        <v>1</v>
      </c>
      <c r="V29" s="129" t="str">
        <f>_xlfn.XLOOKUP(VNCTable[[#This Row],[Folder]],FolderTable[Name],FolderTable[ParentPath]) &amp; VNCTable[[#This Row],[Name]] &amp; ".vnc"</f>
        <v>VNC\WS Displays\WS Display - WS Buffer (Pole).vnc</v>
      </c>
      <c r="W29" s="131">
        <v>1</v>
      </c>
      <c r="X29" s="132" t="b">
        <v>0</v>
      </c>
      <c r="Y29" s="129" t="b">
        <f>OR(Contains(VNCTable[[#This Row],[ClientName]], "client"), VNCTable[[#This Row],[IoT-Add]])</f>
        <v>0</v>
      </c>
      <c r="AA29" t="s">
        <v>150</v>
      </c>
      <c r="AB29" t="s">
        <v>77</v>
      </c>
      <c r="AC29" s="23" t="str">
        <f>FolderTable[[#This Row],[Name]]&amp;"\"</f>
        <v>WS FEM\</v>
      </c>
      <c r="AD29" s="23" t="str">
        <f>_xlfn.LET(_xlpm.parentpath, IFERROR(_xlfn.XLOOKUP(FolderTable[[#This Row],[Parent]], FolderTable[Name],FolderTable[Path]), ""),_xlpm.parentpath &amp; FolderTable[[#This Row],[Path]])</f>
        <v>VNC\WS FEM\</v>
      </c>
    </row>
    <row r="30" spans="1:30" ht="16.5" x14ac:dyDescent="0.3">
      <c r="A30" s="65" t="s">
        <v>1788</v>
      </c>
      <c r="B30" s="19" t="s">
        <v>1544</v>
      </c>
      <c r="C30" s="47" t="s">
        <v>1718</v>
      </c>
      <c r="D30" s="18" t="str">
        <f>IF(ISBLANK(VNCTable[[#This Row],[ClientName]]), "", LOWER(VNCTable[[#This Row],[ClientName]]) &amp; ".magna.global")</f>
        <v>aim-wsfem12.magna.global</v>
      </c>
      <c r="E30" s="25" t="str">
        <f>_xlfn.LET(_xlpm.v,_xlfn.XLOOKUP(VNCTable[[#This Row],[ClientName]],IpResults[SName],IpResults[IP], "NO DATA"), _xlpm.x, IF(AND(LEN(_xlpm.v) = 0, LEN(VNCTable[[#This Row],[IP]]) &gt; 6), "ERROR", _xlpm.v),_xlpm.x)</f>
        <v>10.68.89.85</v>
      </c>
      <c r="F30" s="17" t="str">
        <f>_xlfn.LET(_xlpm.c, _xlfn.XLOOKUP(VNCTable[[#This Row],[ClientName]],ITEquipmentTable[Name],ITEquipmentTable[Assigned Location], "ERROR"), IF(_xlpm.c = 0, "NO DATA", _xlpm.c))</f>
        <v>ERROR</v>
      </c>
      <c r="G30" s="25" t="str">
        <f>_xlfn.LET(_xlpm.v,_xlfn.XLOOKUP(VNCTable[[#This Row],[IP]],IpResults[IP],IpResults[SName], ""), _xlpm.x, IF(AND(LEN(_xlpm.v) = 0, LEN(VNCTable[[#This Row],[ClientName]]) &gt; 6), "ERROR", _xlpm.v),_xlpm.x)</f>
        <v>AIM-WSFEM12</v>
      </c>
      <c r="H30" s="25" t="str" cm="1">
        <f t="array" ref="H30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30" s="25"/>
      <c r="J30" s="91"/>
      <c r="K30" s="6" t="s">
        <v>208</v>
      </c>
      <c r="L30" s="49" t="s">
        <v>4</v>
      </c>
      <c r="M30" s="69" t="str">
        <f>IF(VNCTable[[#This Row],[Workstation]] = "N/A", "N/A", IF(VNCTable[[#This Row],[Workstation]] = "", "", _xlfn.XLOOKUP(VNCTable[[#This Row],[IP]],MamadouTable[Client IP],MamadouTable[Workplace], "")))</f>
        <v>N/A</v>
      </c>
      <c r="N30" s="56"/>
      <c r="O30" s="56"/>
      <c r="P30" s="56"/>
      <c r="Q30" s="56" t="b">
        <v>1</v>
      </c>
      <c r="R30" s="35" t="str">
        <f>IFERROR(_xlfn.TEXTBEFORE(_xlfn.TEXTAFTER(VNCTable[[#This Row],[IP]], ".", 2), "."), NA())</f>
        <v>89</v>
      </c>
      <c r="S30" s="35" t="str">
        <f>IFERROR(_xlfn.LET(_xlpm.val, _xlfn.TEXTAFTER(VNCTable[[#This Row],[IP]], ".", 3), IF(ISNA(_xlpm.val), NA(), IF(LEN(_xlpm.val) = 0, NA(), _xlpm.val))), NA())</f>
        <v>85</v>
      </c>
      <c r="T30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10.68.89.85</v>
      </c>
      <c r="U30" s="4" t="b">
        <f>LEN(VNCTable[[#This Row],[Host]]) &gt; 0</f>
        <v>1</v>
      </c>
      <c r="V30" s="4" t="str">
        <f>_xlfn.XLOOKUP(VNCTable[[#This Row],[Folder]],FolderTable[Name],FolderTable[ParentPath]) &amp; VNCTable[[#This Row],[Name]] &amp; ".vnc"</f>
        <v>VNC\Service\Service - DS Grill - Laramie.vnc</v>
      </c>
      <c r="W30" s="60">
        <v>1</v>
      </c>
      <c r="X30" s="72" t="b">
        <v>0</v>
      </c>
      <c r="Y30" s="4" t="b">
        <f>OR(Contains(VNCTable[[#This Row],[ClientName]], "client"), VNCTable[[#This Row],[IoT-Add]])</f>
        <v>0</v>
      </c>
      <c r="AA30" t="s">
        <v>141</v>
      </c>
      <c r="AB30" t="s">
        <v>77</v>
      </c>
      <c r="AC30" s="23" t="str">
        <f>FolderTable[[#This Row],[Name]]&amp;"\"</f>
        <v>zzzzOBSOLETE\</v>
      </c>
      <c r="AD30" s="23" t="str">
        <f>_xlfn.LET(_xlpm.parentpath, IFERROR(_xlfn.XLOOKUP(FolderTable[[#This Row],[Parent]], FolderTable[Name],FolderTable[Path]), ""),_xlpm.parentpath &amp; FolderTable[[#This Row],[Path]])</f>
        <v>VNC\zzzzOBSOLETE\</v>
      </c>
    </row>
    <row r="31" spans="1:30" ht="16.5" x14ac:dyDescent="0.3">
      <c r="A31" s="62" t="s">
        <v>1787</v>
      </c>
      <c r="B31" s="19" t="s">
        <v>1548</v>
      </c>
      <c r="C31" s="47" t="s">
        <v>756</v>
      </c>
      <c r="D31" s="18" t="str">
        <f>IF(ISBLANK(VNCTable[[#This Row],[ClientName]]), "", LOWER(VNCTable[[#This Row],[ClientName]]) &amp; ".magna.global")</f>
        <v>aim-wsfem48.magna.global</v>
      </c>
      <c r="E31" s="25" t="str">
        <f>_xlfn.LET(_xlpm.v,_xlfn.XLOOKUP(VNCTable[[#This Row],[ClientName]],IpResults[SName],IpResults[IP], "NO DATA"), _xlpm.x, IF(AND(LEN(_xlpm.v) = 0, LEN(VNCTable[[#This Row],[IP]]) &gt; 6), "ERROR", _xlpm.v),_xlpm.x)</f>
        <v>10.68.89.88</v>
      </c>
      <c r="F31" s="17" t="str">
        <f>_xlfn.LET(_xlpm.c, _xlfn.XLOOKUP(VNCTable[[#This Row],[ClientName]],ITEquipmentTable[Name],ITEquipmentTable[Assigned Location], "ERROR"), IF(_xlpm.c = 0, "NO DATA", _xlpm.c))</f>
        <v>WS - Grill - ORT</v>
      </c>
      <c r="G31" s="25" t="str">
        <f>_xlfn.LET(_xlpm.v,_xlfn.XLOOKUP(VNCTable[[#This Row],[IP]],IpResults[IP],IpResults[SName], ""), _xlpm.x, IF(AND(LEN(_xlpm.v) = 0, LEN(VNCTable[[#This Row],[ClientName]]) &gt; 6), "ERROR", _xlpm.v),_xlpm.x)</f>
        <v>AIM-WSFEM48</v>
      </c>
      <c r="H31" s="28" t="str" cm="1">
        <f t="array" ref="H31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31" s="28"/>
      <c r="J31" s="91"/>
      <c r="K31" s="6" t="s">
        <v>208</v>
      </c>
      <c r="L31" s="49" t="s">
        <v>4</v>
      </c>
      <c r="M31" s="69" t="str">
        <f>IF(VNCTable[[#This Row],[Workstation]] = "N/A", "N/A", IF(VNCTable[[#This Row],[Workstation]] = "", "", _xlfn.XLOOKUP(VNCTable[[#This Row],[IP]],MamadouTable[Client IP],MamadouTable[Workplace], "")))</f>
        <v>N/A</v>
      </c>
      <c r="N31" s="56"/>
      <c r="O31" s="56"/>
      <c r="P31" s="56"/>
      <c r="Q31" s="56" t="b">
        <v>1</v>
      </c>
      <c r="R31" s="127" t="str">
        <f>IFERROR(_xlfn.TEXTBEFORE(_xlfn.TEXTAFTER(VNCTable[[#This Row],[IP]], ".", 2), "."), NA())</f>
        <v>89</v>
      </c>
      <c r="S31" s="127" t="str">
        <f>IFERROR(_xlfn.LET(_xlpm.val, _xlfn.TEXTAFTER(VNCTable[[#This Row],[IP]], ".", 3), IF(ISNA(_xlpm.val), NA(), IF(LEN(_xlpm.val) = 0, NA(), _xlpm.val))), NA())</f>
        <v>88</v>
      </c>
      <c r="T31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10.68.89.88</v>
      </c>
      <c r="U31" s="129" t="b">
        <f>LEN(VNCTable[[#This Row],[Host]]) &gt; 0</f>
        <v>1</v>
      </c>
      <c r="V31" s="129" t="str">
        <f>_xlfn.XLOOKUP(VNCTable[[#This Row],[Folder]],FolderTable[Name],FolderTable[ParentPath]) &amp; VNCTable[[#This Row],[Name]] &amp; ".vnc"</f>
        <v>VNC\Service\Service - DS Grill - ORT.vnc</v>
      </c>
      <c r="W31" s="60">
        <v>1</v>
      </c>
      <c r="X31" s="72" t="b">
        <v>0</v>
      </c>
      <c r="Y31" s="4" t="b">
        <f>OR(Contains(VNCTable[[#This Row],[ClientName]], "client"), VNCTable[[#This Row],[IoT-Add]])</f>
        <v>0</v>
      </c>
    </row>
    <row r="32" spans="1:30" ht="16.5" x14ac:dyDescent="0.3">
      <c r="A32" s="62" t="s">
        <v>241</v>
      </c>
      <c r="B32" s="46" t="s">
        <v>778</v>
      </c>
      <c r="C32" s="46" t="s">
        <v>737</v>
      </c>
      <c r="D32" s="17" t="str">
        <f>IF(ISBLANK(VNCTable[[#This Row],[ClientName]]), "", LOWER(VNCTable[[#This Row],[ClientName]]) &amp; ".magna.global")</f>
        <v>aim-wsfem15.magna.global</v>
      </c>
      <c r="E32" s="30" t="str">
        <f>_xlfn.LET(_xlpm.v,_xlfn.XLOOKUP(VNCTable[[#This Row],[ClientName]],IpResults[SName],IpResults[IP], "NO DATA"), _xlpm.x, IF(AND(LEN(_xlpm.v) = 0, LEN(VNCTable[[#This Row],[IP]]) &gt; 6), "ERROR", _xlpm.v),_xlpm.x)</f>
        <v>10.68.89.96</v>
      </c>
      <c r="F32" s="122" t="str">
        <f>_xlfn.LET(_xlpm.c, _xlfn.XLOOKUP(VNCTable[[#This Row],[ClientName]],ITEquipmentTable[Name],ITEquipmentTable[Assigned Location], "ERROR"), IF(_xlpm.c = 0, "NO DATA", _xlpm.c))</f>
        <v>WS - ECM</v>
      </c>
      <c r="G32" s="30" t="str">
        <f>_xlfn.LET(_xlpm.v,_xlfn.XLOOKUP(VNCTable[[#This Row],[IP]],IpResults[IP],IpResults[SName], ""), _xlpm.x, IF(AND(LEN(_xlpm.v) = 0, LEN(VNCTable[[#This Row],[ClientName]]) &gt; 6), "ERROR", _xlpm.v),_xlpm.x)</f>
        <v>AIM-WSFEM15</v>
      </c>
      <c r="H32" s="30" t="str" cm="1">
        <f t="array" ref="H32">_xlfn.LET(_xlpm.look, _xlfn.XLOOKUP(VNCTable[[#This Row],[IP]],ITEquipmentTable[IPv4 Address],ITEquipmentTable[Name], "ERROR"), _xlfn.SWITCH(VNCTable[[#This Row],[IP]], "DHCP", "N/A", IF(LEN(VNCTable[[#This Row],[IP]]) = 0, "NO DATA", _xlpm.look)))</f>
        <v>AIM-WSFEM15</v>
      </c>
      <c r="I32" s="30"/>
      <c r="J32" s="92"/>
      <c r="K32" s="6" t="s">
        <v>150</v>
      </c>
      <c r="L32" s="49" t="s">
        <v>4</v>
      </c>
      <c r="M32" s="69" t="str">
        <f>IF(VNCTable[[#This Row],[Workstation]] = "N/A", "N/A", IF(VNCTable[[#This Row],[Workstation]] = "", "", _xlfn.XLOOKUP(VNCTable[[#This Row],[IP]],MamadouTable[Client IP],MamadouTable[Workplace], "")))</f>
        <v>N/A</v>
      </c>
      <c r="N32" s="56"/>
      <c r="O32" s="56"/>
      <c r="P32" s="56"/>
      <c r="Q32" s="56" t="b">
        <v>1</v>
      </c>
      <c r="R32" s="127" t="str">
        <f>IFERROR(_xlfn.TEXTBEFORE(_xlfn.TEXTAFTER(VNCTable[[#This Row],[IP]], ".", 2), "."), NA())</f>
        <v>89</v>
      </c>
      <c r="S32" s="127" t="str">
        <f>IFERROR(_xlfn.LET(_xlpm.val, _xlfn.TEXTAFTER(VNCTable[[#This Row],[IP]], ".", 3), IF(ISNA(_xlpm.val), NA(), IF(LEN(_xlpm.val) = 0, NA(), _xlpm.val))), NA())</f>
        <v>96</v>
      </c>
      <c r="T32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10.68.89.96</v>
      </c>
      <c r="U32" s="129" t="b">
        <f>LEN(VNCTable[[#This Row],[Host]]) &gt; 0</f>
        <v>1</v>
      </c>
      <c r="V32" s="129" t="str">
        <f>_xlfn.XLOOKUP(VNCTable[[#This Row],[Folder]],FolderTable[Name],FolderTable[ParentPath]) &amp; VNCTable[[#This Row],[Name]] &amp; ".vnc"</f>
        <v>VNC\WS FEM\WS ECM.vnc</v>
      </c>
      <c r="W32" s="131">
        <v>2</v>
      </c>
      <c r="X32" s="132" t="b">
        <v>0</v>
      </c>
      <c r="Y32" s="129" t="b">
        <f>OR(Contains(VNCTable[[#This Row],[ClientName]], "client"), VNCTable[[#This Row],[IoT-Add]])</f>
        <v>0</v>
      </c>
      <c r="AA32">
        <v>1</v>
      </c>
    </row>
    <row r="33" spans="1:27" ht="16.5" x14ac:dyDescent="0.3">
      <c r="A33" s="62" t="s">
        <v>766</v>
      </c>
      <c r="B33" s="46" t="s">
        <v>1571</v>
      </c>
      <c r="C33" s="46" t="s">
        <v>422</v>
      </c>
      <c r="D33" s="17" t="str">
        <f>IF(ISBLANK(VNCTable[[#This Row],[ClientName]]), "", LOWER(VNCTable[[#This Row],[ClientName]]) &amp; ".magna.global")</f>
        <v>aim-blckhwk6-t.magna.global</v>
      </c>
      <c r="E33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33" s="17" t="str">
        <f>_xlfn.LET(_xlpm.c, _xlfn.XLOOKUP(VNCTable[[#This Row],[ClientName]],ITEquipmentTable[Name],ITEquipmentTable[Assigned Location], "ERROR"), IF(_xlpm.c = 0, "NO DATA", _xlpm.c))</f>
        <v>NO DATA</v>
      </c>
      <c r="G33" s="30" t="str">
        <f>_xlfn.LET(_xlpm.v,_xlfn.XLOOKUP(VNCTable[[#This Row],[IP]],IpResults[IP],IpResults[SName], ""), _xlpm.x, IF(AND(LEN(_xlpm.v) = 0, LEN(VNCTable[[#This Row],[ClientName]]) &gt; 6), "ERROR", _xlpm.v),_xlpm.x)</f>
        <v>AIM-PRESS0-T</v>
      </c>
      <c r="H33" s="30" t="str" cm="1">
        <f t="array" ref="H33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33" s="30"/>
      <c r="J33" s="92" t="s">
        <v>1852</v>
      </c>
      <c r="K33" s="6" t="s">
        <v>220</v>
      </c>
      <c r="L33" s="49" t="s">
        <v>947</v>
      </c>
      <c r="M33" s="54" t="str">
        <f>IF(VNCTable[[#This Row],[Workstation]] = "N/A", "N/A", IF(VNCTable[[#This Row],[Workstation]] = "", "", _xlfn.XLOOKUP(VNCTable[[#This Row],[IP]],MamadouTable[Client IP],MamadouTable[Workplace], "")))</f>
        <v/>
      </c>
      <c r="N33" s="56"/>
      <c r="O33" s="56" t="b">
        <v>1</v>
      </c>
      <c r="P33" s="56"/>
      <c r="Q33" s="56" t="b">
        <v>1</v>
      </c>
      <c r="R33" s="127" t="str">
        <f>IFERROR(_xlfn.TEXTBEFORE(_xlfn.TEXTAFTER(VNCTable[[#This Row],[IP]], ".", 2), "."), NA())</f>
        <v>89</v>
      </c>
      <c r="S33" s="127" t="str">
        <f>IFERROR(_xlfn.LET(_xlpm.val, _xlfn.TEXTAFTER(VNCTable[[#This Row],[IP]], ".", 3), IF(ISNA(_xlpm.val), NA(), IF(LEN(_xlpm.val) = 0, NA(), _xlpm.val))), NA())</f>
        <v>110</v>
      </c>
      <c r="T33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10.68.89.110</v>
      </c>
      <c r="U33" s="129" t="b">
        <f>LEN(VNCTable[[#This Row],[Host]]) &gt; 0</f>
        <v>1</v>
      </c>
      <c r="V33" s="129" t="str">
        <f>_xlfn.XLOOKUP(VNCTable[[#This Row],[Folder]],FolderTable[Name],FolderTable[ParentPath]) &amp; VNCTable[[#This Row],[Name]] &amp; ".vnc"</f>
        <v>VNC\Molding\Press 4 Tablet.vnc</v>
      </c>
      <c r="W33" s="131">
        <v>1</v>
      </c>
      <c r="X33" s="132" t="b">
        <v>1</v>
      </c>
      <c r="Y33" s="4" t="b">
        <f>OR(Contains(VNCTable[[#This Row],[ClientName]], "client"), VNCTable[[#This Row],[IoT-Add]])</f>
        <v>1</v>
      </c>
    </row>
    <row r="34" spans="1:27" ht="16.5" x14ac:dyDescent="0.3">
      <c r="A34" s="62" t="s">
        <v>764</v>
      </c>
      <c r="B34" s="46" t="s">
        <v>1574</v>
      </c>
      <c r="C34" s="46" t="s">
        <v>452</v>
      </c>
      <c r="D34" s="17" t="str">
        <f>IF(ISBLANK(VNCTable[[#This Row],[ClientName]]), "", LOWER(VNCTable[[#This Row],[ClientName]]) &amp; ".magna.global")</f>
        <v>aim-surface10-t.magna.global</v>
      </c>
      <c r="E34" s="30" t="str">
        <f>_xlfn.LET(_xlpm.v,_xlfn.XLOOKUP(VNCTable[[#This Row],[ClientName]],IpResults[SName],IpResults[IP], "NO DATA"), _xlpm.x, IF(AND(LEN(_xlpm.v) = 0, LEN(VNCTable[[#This Row],[IP]]) &gt; 6), "ERROR", _xlpm.v),_xlpm.x)</f>
        <v>10.68.89.112</v>
      </c>
      <c r="F34" s="17" t="str">
        <f>_xlfn.LET(_xlpm.c, _xlfn.XLOOKUP(VNCTable[[#This Row],[ClientName]],ITEquipmentTable[Name],ITEquipmentTable[Assigned Location], "ERROR"), IF(_xlpm.c = 0, "NO DATA", _xlpm.c))</f>
        <v>Press 2</v>
      </c>
      <c r="G34" s="30" t="str">
        <f>_xlfn.LET(_xlpm.v,_xlfn.XLOOKUP(VNCTable[[#This Row],[IP]],IpResults[IP],IpResults[SName], ""), _xlpm.x, IF(AND(LEN(_xlpm.v) = 0, LEN(VNCTable[[#This Row],[ClientName]]) &gt; 6), "ERROR", _xlpm.v),_xlpm.x)</f>
        <v>AIM-SURFACE10-T</v>
      </c>
      <c r="H34" s="30" t="str" cm="1">
        <f t="array" ref="H34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34" s="30"/>
      <c r="J34" s="92" t="s">
        <v>1852</v>
      </c>
      <c r="K34" s="6" t="s">
        <v>220</v>
      </c>
      <c r="L34" s="49" t="s">
        <v>945</v>
      </c>
      <c r="M34" s="54" t="str">
        <f>IF(VNCTable[[#This Row],[Workstation]] = "N/A", "N/A", IF(VNCTable[[#This Row],[Workstation]] = "", "", _xlfn.XLOOKUP(VNCTable[[#This Row],[IP]],MamadouTable[Client IP],MamadouTable[Workplace], "")))</f>
        <v/>
      </c>
      <c r="N34" s="56"/>
      <c r="O34" s="56" t="b">
        <v>1</v>
      </c>
      <c r="P34" s="56"/>
      <c r="Q34" s="56" t="b">
        <v>1</v>
      </c>
      <c r="R34" s="127" t="str">
        <f>IFERROR(_xlfn.TEXTBEFORE(_xlfn.TEXTAFTER(VNCTable[[#This Row],[IP]], ".", 2), "."), NA())</f>
        <v>89</v>
      </c>
      <c r="S34" s="127" t="str">
        <f>IFERROR(_xlfn.LET(_xlpm.val, _xlfn.TEXTAFTER(VNCTable[[#This Row],[IP]], ".", 3), IF(ISNA(_xlpm.val), NA(), IF(LEN(_xlpm.val) = 0, NA(), _xlpm.val))), NA())</f>
        <v>112</v>
      </c>
      <c r="T34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10.68.89.112</v>
      </c>
      <c r="U34" s="129" t="b">
        <f>LEN(VNCTable[[#This Row],[Host]]) &gt; 0</f>
        <v>1</v>
      </c>
      <c r="V34" s="129" t="str">
        <f>_xlfn.XLOOKUP(VNCTable[[#This Row],[Folder]],FolderTable[Name],FolderTable[ParentPath]) &amp; VNCTable[[#This Row],[Name]] &amp; ".vnc"</f>
        <v>VNC\Molding\Press 2 Tablet.vnc</v>
      </c>
      <c r="W34" s="131">
        <v>1</v>
      </c>
      <c r="X34" s="132" t="b">
        <v>0</v>
      </c>
      <c r="Y34" s="4" t="b">
        <f>OR(Contains(VNCTable[[#This Row],[ClientName]], "client"), VNCTable[[#This Row],[IoT-Add]])</f>
        <v>0</v>
      </c>
    </row>
    <row r="35" spans="1:27" ht="16.5" x14ac:dyDescent="0.3">
      <c r="A35" s="62" t="s">
        <v>218</v>
      </c>
      <c r="B35" s="46" t="s">
        <v>219</v>
      </c>
      <c r="C35" s="46" t="s">
        <v>553</v>
      </c>
      <c r="D35" s="17" t="str">
        <f>IF(ISBLANK(VNCTable[[#This Row],[ClientName]]), "", LOWER(VNCTable[[#This Row],[ClientName]]) &amp; ".magna.global")</f>
        <v>aim-press5-t.magna.global</v>
      </c>
      <c r="E35" s="24" t="str">
        <f>_xlfn.LET(_xlpm.v,_xlfn.XLOOKUP(VNCTable[[#This Row],[ClientName]],IpResults[SName],IpResults[IP], "NO DATA"), _xlpm.x, IF(AND(LEN(_xlpm.v) = 0, LEN(VNCTable[[#This Row],[IP]]) &gt; 6), "ERROR", _xlpm.v),_xlpm.x)</f>
        <v>10.68.89.114</v>
      </c>
      <c r="F35" s="17" t="str">
        <f>_xlfn.LET(_xlpm.c, _xlfn.XLOOKUP(VNCTable[[#This Row],[ClientName]],ITEquipmentTable[Name],ITEquipmentTable[Assigned Location], "ERROR"), IF(_xlpm.c = 0, "NO DATA", _xlpm.c))</f>
        <v>Molding - Press 5</v>
      </c>
      <c r="G35" s="24" t="str">
        <f>_xlfn.LET(_xlpm.v,_xlfn.XLOOKUP(VNCTable[[#This Row],[IP]],IpResults[IP],IpResults[SName], ""), _xlpm.x, IF(AND(LEN(_xlpm.v) = 0, LEN(VNCTable[[#This Row],[ClientName]]) &gt; 6), "ERROR", _xlpm.v),_xlpm.x)</f>
        <v>AIM-PRESS5-T</v>
      </c>
      <c r="H35" s="30" t="str" cm="1">
        <f t="array" ref="H35">_xlfn.LET(_xlpm.look, _xlfn.XLOOKUP(VNCTable[[#This Row],[IP]],ITEquipmentTable[IPv4 Address],ITEquipmentTable[Name], "ERROR"), _xlfn.SWITCH(VNCTable[[#This Row],[IP]], "DHCP", "N/A", IF(LEN(VNCTable[[#This Row],[IP]]) = 0, "NO DATA", _xlpm.look)))</f>
        <v>AIM-PRESS5-T</v>
      </c>
      <c r="I35" s="30"/>
      <c r="J35" s="92" t="s">
        <v>1852</v>
      </c>
      <c r="K35" s="6" t="s">
        <v>220</v>
      </c>
      <c r="L35" s="49" t="s">
        <v>948</v>
      </c>
      <c r="M35" s="54" t="str">
        <f>IF(VNCTable[[#This Row],[Workstation]] = "N/A", "N/A", IF(VNCTable[[#This Row],[Workstation]] = "", "", _xlfn.XLOOKUP(VNCTable[[#This Row],[IP]],MamadouTable[Client IP],MamadouTable[Workplace], "")))</f>
        <v/>
      </c>
      <c r="N35" s="56"/>
      <c r="O35" s="56" t="b">
        <v>1</v>
      </c>
      <c r="P35" s="56"/>
      <c r="Q35" s="56" t="b">
        <v>1</v>
      </c>
      <c r="R35" s="127" t="str">
        <f>IFERROR(_xlfn.TEXTBEFORE(_xlfn.TEXTAFTER(VNCTable[[#This Row],[IP]], ".", 2), "."), NA())</f>
        <v>89</v>
      </c>
      <c r="S35" s="127" t="str">
        <f>IFERROR(_xlfn.LET(_xlpm.val, _xlfn.TEXTAFTER(VNCTable[[#This Row],[IP]], ".", 3), IF(ISNA(_xlpm.val), NA(), IF(LEN(_xlpm.val) = 0, NA(), _xlpm.val))), NA())</f>
        <v>114</v>
      </c>
      <c r="T35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10.68.89.114</v>
      </c>
      <c r="U35" s="129" t="b">
        <f>LEN(VNCTable[[#This Row],[Host]]) &gt; 0</f>
        <v>1</v>
      </c>
      <c r="V35" s="129" t="str">
        <f>_xlfn.XLOOKUP(VNCTable[[#This Row],[Folder]],FolderTable[Name],FolderTable[ParentPath]) &amp; VNCTable[[#This Row],[Name]] &amp; ".vnc"</f>
        <v>VNC\Molding\Press 5 Tablet.vnc</v>
      </c>
      <c r="W35" s="131">
        <v>1</v>
      </c>
      <c r="X35" s="132" t="b">
        <v>0</v>
      </c>
      <c r="Y35" s="4" t="b">
        <f>OR(Contains(VNCTable[[#This Row],[ClientName]], "client"), VNCTable[[#This Row],[IoT-Add]])</f>
        <v>0</v>
      </c>
    </row>
    <row r="36" spans="1:27" ht="16.5" x14ac:dyDescent="0.3">
      <c r="A36" s="64" t="s">
        <v>74</v>
      </c>
      <c r="B36" s="46" t="s">
        <v>130</v>
      </c>
      <c r="C36" s="46" t="s">
        <v>2448</v>
      </c>
      <c r="D36" s="17" t="str">
        <f>IF(ISBLANK(VNCTable[[#This Row],[ClientName]]), "", LOWER(VNCTable[[#This Row],[ClientName]]) &amp; ".magna.global")</f>
        <v>aim-wscarosl9-d.magna.global</v>
      </c>
      <c r="E36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36" s="122" t="str">
        <f>_xlfn.LET(_xlpm.c, _xlfn.XLOOKUP(VNCTable[[#This Row],[ClientName]],ITEquipmentTable[Name],ITEquipmentTable[Assigned Location], "ERROR"), IF(_xlpm.c = 0, "NO DATA", _xlpm.c))</f>
        <v>ERROR</v>
      </c>
      <c r="G36" s="25" t="str">
        <f>_xlfn.LET(_xlpm.v,_xlfn.XLOOKUP(VNCTable[[#This Row],[IP]],IpResults[IP],IpResults[SName], ""), _xlpm.x, IF(AND(LEN(_xlpm.v) = 0, LEN(VNCTable[[#This Row],[ClientName]]) &gt; 6), "ERROR", _xlpm.v),_xlpm.x)</f>
        <v>AIM-WSFEM56</v>
      </c>
      <c r="H36" s="25" t="str" cm="1">
        <f t="array" ref="H36">_xlfn.LET(_xlpm.look, _xlfn.XLOOKUP(VNCTable[[#This Row],[IP]],ITEquipmentTable[IPv4 Address],ITEquipmentTable[Name], "ERROR"), _xlfn.SWITCH(VNCTable[[#This Row],[IP]], "DHCP", "N/A", IF(LEN(VNCTable[[#This Row],[IP]]) = 0, "NO DATA", _xlpm.look)))</f>
        <v>AIM-WSFEM19</v>
      </c>
      <c r="I36" s="30"/>
      <c r="J36" s="92" t="s">
        <v>1854</v>
      </c>
      <c r="K36" s="50" t="s">
        <v>150</v>
      </c>
      <c r="L36" s="49" t="s">
        <v>4</v>
      </c>
      <c r="M36" s="69" t="str">
        <f>IF(VNCTable[[#This Row],[Workstation]] = "N/A", "N/A", IF(VNCTable[[#This Row],[Workstation]] = "", "", _xlfn.XLOOKUP(VNCTable[[#This Row],[IP]],MamadouTable[Client IP],MamadouTable[Workplace], "")))</f>
        <v>N/A</v>
      </c>
      <c r="N36" s="57"/>
      <c r="O36" s="57"/>
      <c r="P36" s="57"/>
      <c r="Q36" s="56" t="b">
        <v>1</v>
      </c>
      <c r="R36" s="128" t="str">
        <f>IFERROR(_xlfn.TEXTBEFORE(_xlfn.TEXTAFTER(VNCTable[[#This Row],[IP]], ".", 2), "."), NA())</f>
        <v>89</v>
      </c>
      <c r="S36" s="128" t="str">
        <f>IFERROR(_xlfn.LET(_xlpm.val, _xlfn.TEXTAFTER(VNCTable[[#This Row],[IP]], ".", 3), IF(ISNA(_xlpm.val), NA(), IF(LEN(_xlpm.val) = 0, NA(), _xlpm.val))), NA())</f>
        <v>129</v>
      </c>
      <c r="T36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10.68.89.129</v>
      </c>
      <c r="U36" s="130" t="b">
        <f>LEN(VNCTable[[#This Row],[Host]]) &gt; 0</f>
        <v>1</v>
      </c>
      <c r="V36" s="130" t="str">
        <f>_xlfn.XLOOKUP(VNCTable[[#This Row],[Folder]],FolderTable[Name],FolderTable[ParentPath]) &amp; VNCTable[[#This Row],[Name]] &amp; ".vnc"</f>
        <v>VNC\WS FEM\WS Carousel - Station 9.vnc</v>
      </c>
      <c r="W36" s="131">
        <v>1</v>
      </c>
      <c r="X36" s="132" t="b">
        <v>1</v>
      </c>
      <c r="Y36" s="129" t="b">
        <f>OR(Contains(VNCTable[[#This Row],[ClientName]], "client"), VNCTable[[#This Row],[IoT-Add]])</f>
        <v>1</v>
      </c>
      <c r="AA36">
        <v>2</v>
      </c>
    </row>
    <row r="37" spans="1:27" ht="16.5" x14ac:dyDescent="0.3">
      <c r="A37" s="64" t="s">
        <v>66</v>
      </c>
      <c r="B37" s="46" t="s">
        <v>122</v>
      </c>
      <c r="C37" s="46" t="s">
        <v>2440</v>
      </c>
      <c r="D37" s="17" t="str">
        <f>IF(ISBLANK(VNCTable[[#This Row],[ClientName]]), "", LOWER(VNCTable[[#This Row],[ClientName]]) &amp; ".magna.global")</f>
        <v>aim-wscarosl1-d.magna.global</v>
      </c>
      <c r="E37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37" s="17" t="str">
        <f>_xlfn.LET(_xlpm.c, _xlfn.XLOOKUP(VNCTable[[#This Row],[ClientName]],ITEquipmentTable[Name],ITEquipmentTable[Assigned Location], "ERROR"), IF(_xlpm.c = 0, "NO DATA", _xlpm.c))</f>
        <v>ERROR</v>
      </c>
      <c r="G37" s="25" t="str">
        <f>_xlfn.LET(_xlpm.v,_xlfn.XLOOKUP(VNCTable[[#This Row],[IP]],IpResults[IP],IpResults[SName], ""), _xlpm.x, IF(AND(LEN(_xlpm.v) = 0, LEN(VNCTable[[#This Row],[ClientName]]) &gt; 6), "ERROR", _xlpm.v),_xlpm.x)</f>
        <v>AIM-WSFEM51</v>
      </c>
      <c r="H37" s="25" t="str" cm="1">
        <f t="array" ref="H37">_xlfn.LET(_xlpm.look, _xlfn.XLOOKUP(VNCTable[[#This Row],[IP]],ITEquipmentTable[IPv4 Address],ITEquipmentTable[Name], "ERROR"), _xlfn.SWITCH(VNCTable[[#This Row],[IP]], "DHCP", "N/A", IF(LEN(VNCTable[[#This Row],[IP]]) = 0, "NO DATA", _xlpm.look)))</f>
        <v>AIM-WSFEM51</v>
      </c>
      <c r="I37" s="30"/>
      <c r="J37" s="92" t="s">
        <v>1854</v>
      </c>
      <c r="K37" s="50" t="s">
        <v>150</v>
      </c>
      <c r="L37" s="49" t="s">
        <v>4</v>
      </c>
      <c r="M37" s="69" t="str">
        <f>IF(VNCTable[[#This Row],[Workstation]] = "N/A", "N/A", IF(VNCTable[[#This Row],[Workstation]] = "", "", _xlfn.XLOOKUP(VNCTable[[#This Row],[IP]],MamadouTable[Client IP],MamadouTable[Workplace], "")))</f>
        <v>N/A</v>
      </c>
      <c r="N37" s="57"/>
      <c r="O37" s="57"/>
      <c r="P37" s="57"/>
      <c r="Q37" s="56" t="b">
        <v>1</v>
      </c>
      <c r="R37" s="128" t="str">
        <f>IFERROR(_xlfn.TEXTBEFORE(_xlfn.TEXTAFTER(VNCTable[[#This Row],[IP]], ".", 2), "."), NA())</f>
        <v>89</v>
      </c>
      <c r="S37" s="128" t="str">
        <f>IFERROR(_xlfn.LET(_xlpm.val, _xlfn.TEXTAFTER(VNCTable[[#This Row],[IP]], ".", 3), IF(ISNA(_xlpm.val), NA(), IF(LEN(_xlpm.val) = 0, NA(), _xlpm.val))), NA())</f>
        <v>130</v>
      </c>
      <c r="T37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10.68.89.130</v>
      </c>
      <c r="U37" s="130" t="b">
        <f>LEN(VNCTable[[#This Row],[Host]]) &gt; 0</f>
        <v>1</v>
      </c>
      <c r="V37" s="130" t="str">
        <f>_xlfn.XLOOKUP(VNCTable[[#This Row],[Folder]],FolderTable[Name],FolderTable[ParentPath]) &amp; VNCTable[[#This Row],[Name]] &amp; ".vnc"</f>
        <v>VNC\WS FEM\WS Carousel - Station 1.vnc</v>
      </c>
      <c r="W37" s="131">
        <v>1</v>
      </c>
      <c r="X37" s="132" t="b">
        <v>1</v>
      </c>
      <c r="Y37" s="4" t="b">
        <f>OR(Contains(VNCTable[[#This Row],[ClientName]], "client"), VNCTable[[#This Row],[IoT-Add]])</f>
        <v>1</v>
      </c>
    </row>
    <row r="38" spans="1:27" ht="16.5" x14ac:dyDescent="0.3">
      <c r="A38" s="64" t="s">
        <v>73</v>
      </c>
      <c r="B38" s="46" t="s">
        <v>129</v>
      </c>
      <c r="C38" s="46" t="s">
        <v>2447</v>
      </c>
      <c r="D38" s="17" t="str">
        <f>IF(ISBLANK(VNCTable[[#This Row],[ClientName]]), "", LOWER(VNCTable[[#This Row],[ClientName]]) &amp; ".magna.global")</f>
        <v>aim-wscarosl8-d.magna.global</v>
      </c>
      <c r="E38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38" s="122" t="str">
        <f>_xlfn.LET(_xlpm.c, _xlfn.XLOOKUP(VNCTable[[#This Row],[ClientName]],ITEquipmentTable[Name],ITEquipmentTable[Assigned Location], "ERROR"), IF(_xlpm.c = 0, "NO DATA", _xlpm.c))</f>
        <v>ERROR</v>
      </c>
      <c r="G38" s="25" t="str">
        <f>_xlfn.LET(_xlpm.v,_xlfn.XLOOKUP(VNCTable[[#This Row],[IP]],IpResults[IP],IpResults[SName], ""), _xlpm.x, IF(AND(LEN(_xlpm.v) = 0, LEN(VNCTable[[#This Row],[ClientName]]) &gt; 6), "ERROR", _xlpm.v),_xlpm.x)</f>
        <v>AIM-T1SPARE15-D</v>
      </c>
      <c r="H38" s="25" t="str" cm="1">
        <f t="array" ref="H38">_xlfn.LET(_xlpm.look, _xlfn.XLOOKUP(VNCTable[[#This Row],[IP]],ITEquipmentTable[IPv4 Address],ITEquipmentTable[Name], "ERROR"), _xlfn.SWITCH(VNCTable[[#This Row],[IP]], "DHCP", "N/A", IF(LEN(VNCTable[[#This Row],[IP]]) = 0, "NO DATA", _xlpm.look)))</f>
        <v>AIM-WSFEM20</v>
      </c>
      <c r="I38" s="30"/>
      <c r="J38" s="92" t="s">
        <v>1854</v>
      </c>
      <c r="K38" s="50" t="s">
        <v>150</v>
      </c>
      <c r="L38" s="49" t="s">
        <v>4</v>
      </c>
      <c r="M38" s="69" t="str">
        <f>IF(VNCTable[[#This Row],[Workstation]] = "N/A", "N/A", IF(VNCTable[[#This Row],[Workstation]] = "", "", _xlfn.XLOOKUP(VNCTable[[#This Row],[IP]],MamadouTable[Client IP],MamadouTable[Workplace], "")))</f>
        <v>N/A</v>
      </c>
      <c r="N38" s="57"/>
      <c r="O38" s="57"/>
      <c r="P38" s="57"/>
      <c r="Q38" s="56" t="b">
        <v>1</v>
      </c>
      <c r="R38" s="128" t="str">
        <f>IFERROR(_xlfn.TEXTBEFORE(_xlfn.TEXTAFTER(VNCTable[[#This Row],[IP]], ".", 2), "."), NA())</f>
        <v>89</v>
      </c>
      <c r="S38" s="128" t="str">
        <f>IFERROR(_xlfn.LET(_xlpm.val, _xlfn.TEXTAFTER(VNCTable[[#This Row],[IP]], ".", 3), IF(ISNA(_xlpm.val), NA(), IF(LEN(_xlpm.val) = 0, NA(), _xlpm.val))), NA())</f>
        <v>132</v>
      </c>
      <c r="T38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10.68.89.132</v>
      </c>
      <c r="U38" s="130" t="b">
        <f>LEN(VNCTable[[#This Row],[Host]]) &gt; 0</f>
        <v>1</v>
      </c>
      <c r="V38" s="130" t="str">
        <f>_xlfn.XLOOKUP(VNCTable[[#This Row],[Folder]],FolderTable[Name],FolderTable[ParentPath]) &amp; VNCTable[[#This Row],[Name]] &amp; ".vnc"</f>
        <v>VNC\WS FEM\WS Carousel - Station 8.vnc</v>
      </c>
      <c r="W38" s="131">
        <v>1</v>
      </c>
      <c r="X38" s="132" t="b">
        <v>1</v>
      </c>
      <c r="Y38" s="129" t="b">
        <f>OR(Contains(VNCTable[[#This Row],[ClientName]], "client"), VNCTable[[#This Row],[IoT-Add]])</f>
        <v>1</v>
      </c>
    </row>
    <row r="39" spans="1:27" ht="16.5" x14ac:dyDescent="0.3">
      <c r="A39" s="62" t="s">
        <v>72</v>
      </c>
      <c r="B39" s="46" t="s">
        <v>128</v>
      </c>
      <c r="C39" s="46" t="s">
        <v>2446</v>
      </c>
      <c r="D39" s="17" t="str">
        <f>IF(ISBLANK(VNCTable[[#This Row],[ClientName]]), "", LOWER(VNCTable[[#This Row],[ClientName]]) &amp; ".magna.global")</f>
        <v>aim-wscarosl7-d.magna.global</v>
      </c>
      <c r="E39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39" s="17" t="str">
        <f>_xlfn.LET(_xlpm.c, _xlfn.XLOOKUP(VNCTable[[#This Row],[ClientName]],ITEquipmentTable[Name],ITEquipmentTable[Assigned Location], "ERROR"), IF(_xlpm.c = 0, "NO DATA", _xlpm.c))</f>
        <v>ERROR</v>
      </c>
      <c r="G39" s="25" t="str">
        <f>_xlfn.LET(_xlpm.v,_xlfn.XLOOKUP(VNCTable[[#This Row],[IP]],IpResults[IP],IpResults[SName], ""), _xlpm.x, IF(AND(LEN(_xlpm.v) = 0, LEN(VNCTable[[#This Row],[ClientName]]) &gt; 6), "ERROR", _xlpm.v),_xlpm.x)</f>
        <v>AIM-WSFEM55</v>
      </c>
      <c r="H39" s="25" t="str" cm="1">
        <f t="array" ref="H39">_xlfn.LET(_xlpm.look, _xlfn.XLOOKUP(VNCTable[[#This Row],[IP]],ITEquipmentTable[IPv4 Address],ITEquipmentTable[Name], "ERROR"), _xlfn.SWITCH(VNCTable[[#This Row],[IP]], "DHCP", "N/A", IF(LEN(VNCTable[[#This Row],[IP]]) = 0, "NO DATA", _xlpm.look)))</f>
        <v>AIM-WSFEM21</v>
      </c>
      <c r="I39" s="30"/>
      <c r="J39" s="92" t="s">
        <v>1854</v>
      </c>
      <c r="K39" s="50" t="s">
        <v>150</v>
      </c>
      <c r="L39" s="49" t="s">
        <v>4</v>
      </c>
      <c r="M39" s="69" t="str">
        <f>IF(VNCTable[[#This Row],[Workstation]] = "N/A", "N/A", IF(VNCTable[[#This Row],[Workstation]] = "", "", _xlfn.XLOOKUP(VNCTable[[#This Row],[IP]],MamadouTable[Client IP],MamadouTable[Workplace], "")))</f>
        <v>N/A</v>
      </c>
      <c r="N39" s="57"/>
      <c r="O39" s="57"/>
      <c r="P39" s="57"/>
      <c r="Q39" s="56" t="b">
        <v>1</v>
      </c>
      <c r="R39" s="34" t="str">
        <f>IFERROR(_xlfn.TEXTBEFORE(_xlfn.TEXTAFTER(VNCTable[[#This Row],[IP]], ".", 2), "."), NA())</f>
        <v>89</v>
      </c>
      <c r="S39" s="34" t="str">
        <f>IFERROR(_xlfn.LET(_xlpm.val, _xlfn.TEXTAFTER(VNCTable[[#This Row],[IP]], ".", 3), IF(ISNA(_xlpm.val), NA(), IF(LEN(_xlpm.val) = 0, NA(), _xlpm.val))), NA())</f>
        <v>133</v>
      </c>
      <c r="T39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10.68.89.133</v>
      </c>
      <c r="U39" s="2" t="b">
        <f>LEN(VNCTable[[#This Row],[Host]]) &gt; 0</f>
        <v>1</v>
      </c>
      <c r="V39" s="2" t="str">
        <f>_xlfn.XLOOKUP(VNCTable[[#This Row],[Folder]],FolderTable[Name],FolderTable[ParentPath]) &amp; VNCTable[[#This Row],[Name]] &amp; ".vnc"</f>
        <v>VNC\WS FEM\WS Carousel - Station 7.vnc</v>
      </c>
      <c r="W39" s="60">
        <v>1</v>
      </c>
      <c r="X39" s="132" t="b">
        <v>1</v>
      </c>
      <c r="Y39" s="4" t="b">
        <f>OR(Contains(VNCTable[[#This Row],[ClientName]], "client"), VNCTable[[#This Row],[IoT-Add]])</f>
        <v>1</v>
      </c>
    </row>
    <row r="40" spans="1:27" ht="16.5" x14ac:dyDescent="0.3">
      <c r="A40" s="64" t="s">
        <v>71</v>
      </c>
      <c r="B40" s="46" t="s">
        <v>127</v>
      </c>
      <c r="C40" s="46" t="s">
        <v>2445</v>
      </c>
      <c r="D40" s="17" t="str">
        <f>IF(ISBLANK(VNCTable[[#This Row],[ClientName]]), "", LOWER(VNCTable[[#This Row],[ClientName]]) &amp; ".magna.global")</f>
        <v>aim-wscarosl6-d.magna.global</v>
      </c>
      <c r="E40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40" s="17" t="str">
        <f>_xlfn.LET(_xlpm.c, _xlfn.XLOOKUP(VNCTable[[#This Row],[ClientName]],ITEquipmentTable[Name],ITEquipmentTable[Assigned Location], "ERROR"), IF(_xlpm.c = 0, "NO DATA", _xlpm.c))</f>
        <v>ERROR</v>
      </c>
      <c r="G40" s="25" t="str">
        <f>_xlfn.LET(_xlpm.v,_xlfn.XLOOKUP(VNCTable[[#This Row],[IP]],IpResults[IP],IpResults[SName], ""), _xlpm.x, IF(AND(LEN(_xlpm.v) = 0, LEN(VNCTable[[#This Row],[ClientName]]) &gt; 6), "ERROR", _xlpm.v),_xlpm.x)</f>
        <v>AIM-WSFEM52</v>
      </c>
      <c r="H40" s="25" t="str" cm="1">
        <f t="array" ref="H40">_xlfn.LET(_xlpm.look, _xlfn.XLOOKUP(VNCTable[[#This Row],[IP]],ITEquipmentTable[IPv4 Address],ITEquipmentTable[Name], "ERROR"), _xlfn.SWITCH(VNCTable[[#This Row],[IP]], "DHCP", "N/A", IF(LEN(VNCTable[[#This Row],[IP]]) = 0, "NO DATA", _xlpm.look)))</f>
        <v>AIM-WSFEM22</v>
      </c>
      <c r="I40" s="30"/>
      <c r="J40" s="92" t="s">
        <v>1854</v>
      </c>
      <c r="K40" s="50" t="s">
        <v>150</v>
      </c>
      <c r="L40" s="49" t="s">
        <v>4</v>
      </c>
      <c r="M40" s="69" t="str">
        <f>IF(VNCTable[[#This Row],[Workstation]] = "N/A", "N/A", IF(VNCTable[[#This Row],[Workstation]] = "", "", _xlfn.XLOOKUP(VNCTable[[#This Row],[IP]],MamadouTable[Client IP],MamadouTable[Workplace], "")))</f>
        <v>N/A</v>
      </c>
      <c r="N40" s="57"/>
      <c r="O40" s="57"/>
      <c r="P40" s="57"/>
      <c r="Q40" s="56" t="b">
        <v>1</v>
      </c>
      <c r="R40" s="128" t="str">
        <f>IFERROR(_xlfn.TEXTBEFORE(_xlfn.TEXTAFTER(VNCTable[[#This Row],[IP]], ".", 2), "."), NA())</f>
        <v>89</v>
      </c>
      <c r="S40" s="128" t="str">
        <f>IFERROR(_xlfn.LET(_xlpm.val, _xlfn.TEXTAFTER(VNCTable[[#This Row],[IP]], ".", 3), IF(ISNA(_xlpm.val), NA(), IF(LEN(_xlpm.val) = 0, NA(), _xlpm.val))), NA())</f>
        <v>134</v>
      </c>
      <c r="T40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10.68.89.134</v>
      </c>
      <c r="U40" s="130" t="b">
        <f>LEN(VNCTable[[#This Row],[Host]]) &gt; 0</f>
        <v>1</v>
      </c>
      <c r="V40" s="130" t="str">
        <f>_xlfn.XLOOKUP(VNCTable[[#This Row],[Folder]],FolderTable[Name],FolderTable[ParentPath]) &amp; VNCTable[[#This Row],[Name]] &amp; ".vnc"</f>
        <v>VNC\WS FEM\WS Carousel - Station 6.vnc</v>
      </c>
      <c r="W40" s="131">
        <v>1</v>
      </c>
      <c r="X40" s="132" t="b">
        <v>1</v>
      </c>
      <c r="Y40" s="4" t="b">
        <f>OR(Contains(VNCTable[[#This Row],[ClientName]], "client"), VNCTable[[#This Row],[IoT-Add]])</f>
        <v>1</v>
      </c>
    </row>
    <row r="41" spans="1:27" ht="16.5" x14ac:dyDescent="0.3">
      <c r="A41" s="64" t="s">
        <v>70</v>
      </c>
      <c r="B41" s="46" t="s">
        <v>126</v>
      </c>
      <c r="C41" s="46" t="s">
        <v>2444</v>
      </c>
      <c r="D41" s="17" t="str">
        <f>IF(ISBLANK(VNCTable[[#This Row],[ClientName]]), "", LOWER(VNCTable[[#This Row],[ClientName]]) &amp; ".magna.global")</f>
        <v>aim-wscarosl5-d.magna.global</v>
      </c>
      <c r="E41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41" s="122" t="str">
        <f>_xlfn.LET(_xlpm.c, _xlfn.XLOOKUP(VNCTable[[#This Row],[ClientName]],ITEquipmentTable[Name],ITEquipmentTable[Assigned Location], "ERROR"), IF(_xlpm.c = 0, "NO DATA", _xlpm.c))</f>
        <v>ERROR</v>
      </c>
      <c r="G41" s="25" t="str">
        <f>_xlfn.LET(_xlpm.v,_xlfn.XLOOKUP(VNCTable[[#This Row],[IP]],IpResults[IP],IpResults[SName], ""), _xlpm.x, IF(AND(LEN(_xlpm.v) = 0, LEN(VNCTable[[#This Row],[ClientName]]) &gt; 6), "ERROR", _xlpm.v),_xlpm.x)</f>
        <v>AIM-WSFEM54</v>
      </c>
      <c r="H41" s="25" t="str" cm="1">
        <f t="array" ref="H41">_xlfn.LET(_xlpm.look, _xlfn.XLOOKUP(VNCTable[[#This Row],[IP]],ITEquipmentTable[IPv4 Address],ITEquipmentTable[Name], "ERROR"), _xlfn.SWITCH(VNCTable[[#This Row],[IP]], "DHCP", "N/A", IF(LEN(VNCTable[[#This Row],[IP]]) = 0, "NO DATA", _xlpm.look)))</f>
        <v>AIM-WSFEM23</v>
      </c>
      <c r="I41" s="30"/>
      <c r="J41" s="92" t="s">
        <v>1854</v>
      </c>
      <c r="K41" s="50" t="s">
        <v>150</v>
      </c>
      <c r="L41" s="49" t="s">
        <v>4</v>
      </c>
      <c r="M41" s="69" t="str">
        <f>IF(VNCTable[[#This Row],[Workstation]] = "N/A", "N/A", IF(VNCTable[[#This Row],[Workstation]] = "", "", _xlfn.XLOOKUP(VNCTable[[#This Row],[IP]],MamadouTable[Client IP],MamadouTable[Workplace], "")))</f>
        <v>N/A</v>
      </c>
      <c r="N41" s="57"/>
      <c r="O41" s="57"/>
      <c r="P41" s="57"/>
      <c r="Q41" s="56" t="b">
        <v>1</v>
      </c>
      <c r="R41" s="128" t="str">
        <f>IFERROR(_xlfn.TEXTBEFORE(_xlfn.TEXTAFTER(VNCTable[[#This Row],[IP]], ".", 2), "."), NA())</f>
        <v>89</v>
      </c>
      <c r="S41" s="128" t="str">
        <f>IFERROR(_xlfn.LET(_xlpm.val, _xlfn.TEXTAFTER(VNCTable[[#This Row],[IP]], ".", 3), IF(ISNA(_xlpm.val), NA(), IF(LEN(_xlpm.val) = 0, NA(), _xlpm.val))), NA())</f>
        <v>135</v>
      </c>
      <c r="T41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10.68.89.135</v>
      </c>
      <c r="U41" s="130" t="b">
        <f>LEN(VNCTable[[#This Row],[Host]]) &gt; 0</f>
        <v>1</v>
      </c>
      <c r="V41" s="130" t="str">
        <f>_xlfn.XLOOKUP(VNCTable[[#This Row],[Folder]],FolderTable[Name],FolderTable[ParentPath]) &amp; VNCTable[[#This Row],[Name]] &amp; ".vnc"</f>
        <v>VNC\WS FEM\WS Carousel - Station 5.vnc</v>
      </c>
      <c r="W41" s="131">
        <v>1</v>
      </c>
      <c r="X41" s="132" t="b">
        <v>1</v>
      </c>
      <c r="Y41" s="129" t="b">
        <f>OR(Contains(VNCTable[[#This Row],[ClientName]], "client"), VNCTable[[#This Row],[IoT-Add]])</f>
        <v>1</v>
      </c>
    </row>
    <row r="42" spans="1:27" ht="16.5" x14ac:dyDescent="0.3">
      <c r="A42" s="62" t="s">
        <v>69</v>
      </c>
      <c r="B42" s="46" t="s">
        <v>125</v>
      </c>
      <c r="C42" s="46" t="s">
        <v>2443</v>
      </c>
      <c r="D42" s="17" t="str">
        <f>IF(ISBLANK(VNCTable[[#This Row],[ClientName]]), "", LOWER(VNCTable[[#This Row],[ClientName]]) &amp; ".magna.global")</f>
        <v>aim-wscarosl4-d.magna.global</v>
      </c>
      <c r="E42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42" s="122" t="str">
        <f>_xlfn.LET(_xlpm.c, _xlfn.XLOOKUP(VNCTable[[#This Row],[ClientName]],ITEquipmentTable[Name],ITEquipmentTable[Assigned Location], "ERROR"), IF(_xlpm.c = 0, "NO DATA", _xlpm.c))</f>
        <v>ERROR</v>
      </c>
      <c r="G42" s="25" t="str">
        <f>_xlfn.LET(_xlpm.v,_xlfn.XLOOKUP(VNCTable[[#This Row],[IP]],IpResults[IP],IpResults[SName], ""), _xlpm.x, IF(AND(LEN(_xlpm.v) = 0, LEN(VNCTable[[#This Row],[ClientName]]) &gt; 6), "ERROR", _xlpm.v),_xlpm.x)</f>
        <v>AIM-WSFEM53</v>
      </c>
      <c r="H42" s="25" t="str" cm="1">
        <f t="array" ref="H42">_xlfn.LET(_xlpm.look, _xlfn.XLOOKUP(VNCTable[[#This Row],[IP]],ITEquipmentTable[IPv4 Address],ITEquipmentTable[Name], "ERROR"), _xlfn.SWITCH(VNCTable[[#This Row],[IP]], "DHCP", "N/A", IF(LEN(VNCTable[[#This Row],[IP]]) = 0, "NO DATA", _xlpm.look)))</f>
        <v>AIM-WSFEM24</v>
      </c>
      <c r="I42" s="30"/>
      <c r="J42" s="92" t="s">
        <v>1854</v>
      </c>
      <c r="K42" s="6" t="s">
        <v>150</v>
      </c>
      <c r="L42" s="49" t="s">
        <v>4</v>
      </c>
      <c r="M42" s="69" t="str">
        <f>IF(VNCTable[[#This Row],[Workstation]] = "N/A", "N/A", IF(VNCTable[[#This Row],[Workstation]] = "", "", _xlfn.XLOOKUP(VNCTable[[#This Row],[IP]],MamadouTable[Client IP],MamadouTable[Workplace], "")))</f>
        <v>N/A</v>
      </c>
      <c r="N42" s="56"/>
      <c r="O42" s="56"/>
      <c r="P42" s="56"/>
      <c r="Q42" s="56" t="b">
        <v>1</v>
      </c>
      <c r="R42" s="128" t="str">
        <f>IFERROR(_xlfn.TEXTBEFORE(_xlfn.TEXTAFTER(VNCTable[[#This Row],[IP]], ".", 2), "."), NA())</f>
        <v>89</v>
      </c>
      <c r="S42" s="128" t="str">
        <f>IFERROR(_xlfn.LET(_xlpm.val, _xlfn.TEXTAFTER(VNCTable[[#This Row],[IP]], ".", 3), IF(ISNA(_xlpm.val), NA(), IF(LEN(_xlpm.val) = 0, NA(), _xlpm.val))), NA())</f>
        <v>137</v>
      </c>
      <c r="T42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10.68.89.137</v>
      </c>
      <c r="U42" s="130" t="b">
        <f>LEN(VNCTable[[#This Row],[Host]]) &gt; 0</f>
        <v>1</v>
      </c>
      <c r="V42" s="130" t="str">
        <f>_xlfn.XLOOKUP(VNCTable[[#This Row],[Folder]],FolderTable[Name],FolderTable[ParentPath]) &amp; VNCTable[[#This Row],[Name]] &amp; ".vnc"</f>
        <v>VNC\WS FEM\WS Carousel - Station 4.vnc</v>
      </c>
      <c r="W42" s="131">
        <v>1</v>
      </c>
      <c r="X42" s="132" t="b">
        <v>1</v>
      </c>
      <c r="Y42" s="129" t="b">
        <f>OR(Contains(VNCTable[[#This Row],[ClientName]], "client"), VNCTable[[#This Row],[IoT-Add]])</f>
        <v>1</v>
      </c>
    </row>
    <row r="43" spans="1:27" ht="16.5" x14ac:dyDescent="0.3">
      <c r="A43" s="62" t="s">
        <v>68</v>
      </c>
      <c r="B43" s="46" t="s">
        <v>124</v>
      </c>
      <c r="C43" s="48" t="s">
        <v>2442</v>
      </c>
      <c r="D43" s="17" t="str">
        <f>IF(ISBLANK(VNCTable[[#This Row],[ClientName]]), "", LOWER(VNCTable[[#This Row],[ClientName]]) &amp; ".magna.global")</f>
        <v>aim-wscarosl3-d.magna.global</v>
      </c>
      <c r="E43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43" s="122" t="str">
        <f>_xlfn.LET(_xlpm.c, _xlfn.XLOOKUP(VNCTable[[#This Row],[ClientName]],ITEquipmentTable[Name],ITEquipmentTable[Assigned Location], "ERROR"), IF(_xlpm.c = 0, "NO DATA", _xlpm.c))</f>
        <v>ERROR</v>
      </c>
      <c r="G43" s="25" t="str">
        <f>_xlfn.LET(_xlpm.v,_xlfn.XLOOKUP(VNCTable[[#This Row],[IP]],IpResults[IP],IpResults[SName], ""), _xlpm.x, IF(AND(LEN(_xlpm.v) = 0, LEN(VNCTable[[#This Row],[ClientName]]) &gt; 6), "ERROR", _xlpm.v),_xlpm.x)</f>
        <v>AIM-WSFEM25</v>
      </c>
      <c r="H43" s="25" t="str" cm="1">
        <f t="array" ref="H43">_xlfn.LET(_xlpm.look, _xlfn.XLOOKUP(VNCTable[[#This Row],[IP]],ITEquipmentTable[IPv4 Address],ITEquipmentTable[Name], "ERROR"), _xlfn.SWITCH(VNCTable[[#This Row],[IP]], "DHCP", "N/A", IF(LEN(VNCTable[[#This Row],[IP]]) = 0, "NO DATA", _xlpm.look)))</f>
        <v>AIM-WSFEM25</v>
      </c>
      <c r="I43" s="30"/>
      <c r="J43" s="92" t="s">
        <v>1854</v>
      </c>
      <c r="K43" s="6" t="s">
        <v>150</v>
      </c>
      <c r="L43" s="49" t="s">
        <v>4</v>
      </c>
      <c r="M43" s="69" t="str">
        <f>IF(VNCTable[[#This Row],[Workstation]] = "N/A", "N/A", IF(VNCTable[[#This Row],[Workstation]] = "", "", _xlfn.XLOOKUP(VNCTable[[#This Row],[IP]],MamadouTable[Client IP],MamadouTable[Workplace], "")))</f>
        <v>N/A</v>
      </c>
      <c r="N43" s="56"/>
      <c r="O43" s="56"/>
      <c r="P43" s="56"/>
      <c r="Q43" s="56" t="b">
        <v>1</v>
      </c>
      <c r="R43" s="128" t="str">
        <f>IFERROR(_xlfn.TEXTBEFORE(_xlfn.TEXTAFTER(VNCTable[[#This Row],[IP]], ".", 2), "."), NA())</f>
        <v>89</v>
      </c>
      <c r="S43" s="128" t="str">
        <f>IFERROR(_xlfn.LET(_xlpm.val, _xlfn.TEXTAFTER(VNCTable[[#This Row],[IP]], ".", 3), IF(ISNA(_xlpm.val), NA(), IF(LEN(_xlpm.val) = 0, NA(), _xlpm.val))), NA())</f>
        <v>138</v>
      </c>
      <c r="T43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10.68.89.138</v>
      </c>
      <c r="U43" s="130" t="b">
        <f>LEN(VNCTable[[#This Row],[Host]]) &gt; 0</f>
        <v>1</v>
      </c>
      <c r="V43" s="130" t="str">
        <f>_xlfn.XLOOKUP(VNCTable[[#This Row],[Folder]],FolderTable[Name],FolderTable[ParentPath]) &amp; VNCTable[[#This Row],[Name]] &amp; ".vnc"</f>
        <v>VNC\WS FEM\WS Carousel - Station 3.vnc</v>
      </c>
      <c r="W43" s="131">
        <v>1</v>
      </c>
      <c r="X43" s="132" t="b">
        <v>1</v>
      </c>
      <c r="Y43" s="129" t="b">
        <f>OR(Contains(VNCTable[[#This Row],[ClientName]], "client"), VNCTable[[#This Row],[IoT-Add]])</f>
        <v>1</v>
      </c>
    </row>
    <row r="44" spans="1:27" ht="16.5" x14ac:dyDescent="0.3">
      <c r="A44" s="62" t="s">
        <v>67</v>
      </c>
      <c r="B44" s="46" t="s">
        <v>123</v>
      </c>
      <c r="C44" s="46" t="s">
        <v>2441</v>
      </c>
      <c r="D44" s="17" t="str">
        <f>IF(ISBLANK(VNCTable[[#This Row],[ClientName]]), "", LOWER(VNCTable[[#This Row],[ClientName]]) &amp; ".magna.global")</f>
        <v>aim-wscarosl2-d.magna.global</v>
      </c>
      <c r="E44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44" s="17" t="str">
        <f>_xlfn.LET(_xlpm.c, _xlfn.XLOOKUP(VNCTable[[#This Row],[ClientName]],ITEquipmentTable[Name],ITEquipmentTable[Assigned Location], "ERROR"), IF(_xlpm.c = 0, "NO DATA", _xlpm.c))</f>
        <v>ERROR</v>
      </c>
      <c r="G44" s="25" t="str">
        <f>_xlfn.LET(_xlpm.v,_xlfn.XLOOKUP(VNCTable[[#This Row],[IP]],IpResults[IP],IpResults[SName], ""), _xlpm.x, IF(AND(LEN(_xlpm.v) = 0, LEN(VNCTable[[#This Row],[ClientName]]) &gt; 6), "ERROR", _xlpm.v),_xlpm.x)</f>
        <v>AIM-WSFEM26</v>
      </c>
      <c r="H44" s="25" t="str" cm="1">
        <f t="array" ref="H44">_xlfn.LET(_xlpm.look, _xlfn.XLOOKUP(VNCTable[[#This Row],[IP]],ITEquipmentTable[IPv4 Address],ITEquipmentTable[Name], "ERROR"), _xlfn.SWITCH(VNCTable[[#This Row],[IP]], "DHCP", "N/A", IF(LEN(VNCTable[[#This Row],[IP]]) = 0, "NO DATA", _xlpm.look)))</f>
        <v>AIM-WSFEM26</v>
      </c>
      <c r="I44" s="30"/>
      <c r="J44" s="92" t="s">
        <v>1854</v>
      </c>
      <c r="K44" s="50" t="s">
        <v>150</v>
      </c>
      <c r="L44" s="49" t="s">
        <v>4</v>
      </c>
      <c r="M44" s="69" t="str">
        <f>IF(VNCTable[[#This Row],[Workstation]] = "N/A", "N/A", IF(VNCTable[[#This Row],[Workstation]] = "", "", _xlfn.XLOOKUP(VNCTable[[#This Row],[IP]],MamadouTable[Client IP],MamadouTable[Workplace], "")))</f>
        <v>N/A</v>
      </c>
      <c r="N44" s="57"/>
      <c r="O44" s="57"/>
      <c r="P44" s="57"/>
      <c r="Q44" s="59" t="b">
        <v>1</v>
      </c>
      <c r="R44" s="128" t="str">
        <f>IFERROR(_xlfn.TEXTBEFORE(_xlfn.TEXTAFTER(VNCTable[[#This Row],[IP]], ".", 2), "."), NA())</f>
        <v>89</v>
      </c>
      <c r="S44" s="128" t="str">
        <f>IFERROR(_xlfn.LET(_xlpm.val, _xlfn.TEXTAFTER(VNCTable[[#This Row],[IP]], ".", 3), IF(ISNA(_xlpm.val), NA(), IF(LEN(_xlpm.val) = 0, NA(), _xlpm.val))), NA())</f>
        <v>141</v>
      </c>
      <c r="T44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10.68.89.141</v>
      </c>
      <c r="U44" s="130" t="b">
        <f>LEN(VNCTable[[#This Row],[Host]]) &gt; 0</f>
        <v>1</v>
      </c>
      <c r="V44" s="130" t="str">
        <f>_xlfn.XLOOKUP(VNCTable[[#This Row],[Folder]],FolderTable[Name],FolderTable[ParentPath]) &amp; VNCTable[[#This Row],[Name]] &amp; ".vnc"</f>
        <v>VNC\WS FEM\WS Carousel - Station 2.vnc</v>
      </c>
      <c r="W44" s="131">
        <v>1</v>
      </c>
      <c r="X44" s="132" t="b">
        <v>1</v>
      </c>
      <c r="Y44" s="4" t="b">
        <f>OR(Contains(VNCTable[[#This Row],[ClientName]], "client"), VNCTable[[#This Row],[IoT-Add]])</f>
        <v>1</v>
      </c>
    </row>
    <row r="45" spans="1:27" ht="16.5" x14ac:dyDescent="0.3">
      <c r="A45" s="62" t="s">
        <v>190</v>
      </c>
      <c r="B45" s="46" t="s">
        <v>183</v>
      </c>
      <c r="C45" s="46" t="s">
        <v>1772</v>
      </c>
      <c r="D45" s="17" t="str">
        <f>IF(ISBLANK(VNCTable[[#This Row],[ClientName]]), "", LOWER(VNCTable[[#This Row],[ClientName]]) &amp; ".magna.global")</f>
        <v>aim-wsfem60.magna.global</v>
      </c>
      <c r="E45" s="30" t="str">
        <f>_xlfn.LET(_xlpm.v,_xlfn.XLOOKUP(VNCTable[[#This Row],[ClientName]],IpResults[SName],IpResults[IP], "NO DATA"), _xlpm.x, IF(AND(LEN(_xlpm.v) = 0, LEN(VNCTable[[#This Row],[IP]]) &gt; 6), "ERROR", _xlpm.v),_xlpm.x)</f>
        <v>10.68.89.144</v>
      </c>
      <c r="F45" s="17" t="str">
        <f>_xlfn.LET(_xlpm.c, _xlfn.XLOOKUP(VNCTable[[#This Row],[ClientName]],ITEquipmentTable[Name],ITEquipmentTable[Assigned Location], "ERROR"), IF(_xlpm.c = 0, "NO DATA", _xlpm.c))</f>
        <v>ERROR</v>
      </c>
      <c r="G45" s="30" t="str">
        <f>_xlfn.LET(_xlpm.v,_xlfn.XLOOKUP(VNCTable[[#This Row],[IP]],IpResults[IP],IpResults[SName], ""), _xlpm.x, IF(AND(LEN(_xlpm.v) = 0, LEN(VNCTable[[#This Row],[ClientName]]) &gt; 6), "ERROR", _xlpm.v),_xlpm.x)</f>
        <v>AIM-WSFEM60</v>
      </c>
      <c r="H45" s="30" t="str" cm="1">
        <f t="array" ref="H45">_xlfn.LET(_xlpm.look, _xlfn.XLOOKUP(VNCTable[[#This Row],[IP]],ITEquipmentTable[IPv4 Address],ITEquipmentTable[Name], "ERROR"), _xlfn.SWITCH(VNCTable[[#This Row],[IP]], "DHCP", "N/A", IF(LEN(VNCTable[[#This Row],[IP]]) = 0, "NO DATA", _xlpm.look)))</f>
        <v>AIM-WSFEM28</v>
      </c>
      <c r="I45" s="30"/>
      <c r="J45" s="92"/>
      <c r="K45" s="6" t="s">
        <v>181</v>
      </c>
      <c r="L45" s="49" t="s">
        <v>4</v>
      </c>
      <c r="M45" s="69" t="str">
        <f>IF(VNCTable[[#This Row],[Workstation]] = "N/A", "N/A", IF(VNCTable[[#This Row],[Workstation]] = "", "", _xlfn.XLOOKUP(VNCTable[[#This Row],[IP]],MamadouTable[Client IP],MamadouTable[Workplace], "")))</f>
        <v>N/A</v>
      </c>
      <c r="N45" s="56"/>
      <c r="O45" s="56" t="b">
        <v>1</v>
      </c>
      <c r="P45" s="56" t="b">
        <v>1</v>
      </c>
      <c r="Q45" s="56" t="b">
        <v>1</v>
      </c>
      <c r="R45" s="127" t="str">
        <f>IFERROR(_xlfn.TEXTBEFORE(_xlfn.TEXTAFTER(VNCTable[[#This Row],[IP]], ".", 2), "."), NA())</f>
        <v>89</v>
      </c>
      <c r="S45" s="127" t="str">
        <f>IFERROR(_xlfn.LET(_xlpm.val, _xlfn.TEXTAFTER(VNCTable[[#This Row],[IP]], ".", 3), IF(ISNA(_xlpm.val), NA(), IF(LEN(_xlpm.val) = 0, NA(), _xlpm.val))), NA())</f>
        <v>144</v>
      </c>
      <c r="T45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10.68.89.144</v>
      </c>
      <c r="U45" s="129" t="b">
        <f>LEN(VNCTable[[#This Row],[Host]]) &gt; 0</f>
        <v>1</v>
      </c>
      <c r="V45" s="129" t="str">
        <f>_xlfn.XLOOKUP(VNCTable[[#This Row],[Folder]],FolderTable[Name],FolderTable[ParentPath]) &amp; VNCTable[[#This Row],[Name]] &amp; ".vnc"</f>
        <v>VNC\WS Displays\WS Display - Shipping Racks.vnc</v>
      </c>
      <c r="W45" s="131">
        <v>1</v>
      </c>
      <c r="X45" s="132" t="b">
        <v>0</v>
      </c>
      <c r="Y45" s="4" t="b">
        <f>OR(Contains(VNCTable[[#This Row],[ClientName]], "client"), VNCTable[[#This Row],[IoT-Add]])</f>
        <v>0</v>
      </c>
    </row>
    <row r="46" spans="1:27" ht="16.5" x14ac:dyDescent="0.3">
      <c r="A46" s="62" t="s">
        <v>1733</v>
      </c>
      <c r="B46" s="19" t="s">
        <v>537</v>
      </c>
      <c r="C46" s="47" t="s">
        <v>538</v>
      </c>
      <c r="D46" s="18" t="str">
        <f>IF(ISBLANK(VNCTable[[#This Row],[ClientName]]), "", LOWER(VNCTable[[#This Row],[ClientName]]) &amp; ".magna.global")</f>
        <v>aim-wsfem32.magna.global</v>
      </c>
      <c r="E46" s="25" t="str">
        <f>_xlfn.LET(_xlpm.v,_xlfn.XLOOKUP(VNCTable[[#This Row],[ClientName]],IpResults[SName],IpResults[IP], "NO DATA"), _xlpm.x, IF(AND(LEN(_xlpm.v) = 0, LEN(VNCTable[[#This Row],[IP]]) &gt; 6), "ERROR", _xlpm.v),_xlpm.x)</f>
        <v>10.68.89.155</v>
      </c>
      <c r="F46" s="17" t="str">
        <f>_xlfn.LET(_xlpm.c, _xlfn.XLOOKUP(VNCTable[[#This Row],[ClientName]],ITEquipmentTable[Name],ITEquipmentTable[Assigned Location], "ERROR"), IF(_xlpm.c = 0, "NO DATA", _xlpm.c))</f>
        <v>WS - Display - Sequence</v>
      </c>
      <c r="G46" s="25" t="str">
        <f>_xlfn.LET(_xlpm.v,_xlfn.XLOOKUP(VNCTable[[#This Row],[IP]],IpResults[IP],IpResults[SName], ""), _xlpm.x, IF(AND(LEN(_xlpm.v) = 0, LEN(VNCTable[[#This Row],[ClientName]]) &gt; 6), "ERROR", _xlpm.v),_xlpm.x)</f>
        <v>AIM-WSFEM32</v>
      </c>
      <c r="H46" s="25" t="str" cm="1">
        <f t="array" ref="H46">_xlfn.LET(_xlpm.look, _xlfn.XLOOKUP(VNCTable[[#This Row],[IP]],ITEquipmentTable[IPv4 Address],ITEquipmentTable[Name], "ERROR"), _xlfn.SWITCH(VNCTable[[#This Row],[IP]], "DHCP", "N/A", IF(LEN(VNCTable[[#This Row],[IP]]) = 0, "NO DATA", _xlpm.look)))</f>
        <v>AIM-WSFEM32</v>
      </c>
      <c r="I46" s="25"/>
      <c r="J46" s="91"/>
      <c r="K46" s="6" t="s">
        <v>181</v>
      </c>
      <c r="L46" s="49" t="s">
        <v>4</v>
      </c>
      <c r="M46" s="69" t="str">
        <f>IF(VNCTable[[#This Row],[Workstation]] = "N/A", "N/A", IF(VNCTable[[#This Row],[Workstation]] = "", "", _xlfn.XLOOKUP(VNCTable[[#This Row],[IP]],MamadouTable[Client IP],MamadouTable[Workplace], "")))</f>
        <v>N/A</v>
      </c>
      <c r="N46" s="56"/>
      <c r="O46" s="56" t="b">
        <v>1</v>
      </c>
      <c r="P46" s="56" t="b">
        <v>1</v>
      </c>
      <c r="Q46" s="56" t="b">
        <v>1</v>
      </c>
      <c r="R46" s="127" t="str">
        <f>IFERROR(_xlfn.TEXTBEFORE(_xlfn.TEXTAFTER(VNCTable[[#This Row],[IP]], ".", 2), "."), NA())</f>
        <v>89</v>
      </c>
      <c r="S46" s="127" t="str">
        <f>IFERROR(_xlfn.LET(_xlpm.val, _xlfn.TEXTAFTER(VNCTable[[#This Row],[IP]], ".", 3), IF(ISNA(_xlpm.val), NA(), IF(LEN(_xlpm.val) = 0, NA(), _xlpm.val))), NA())</f>
        <v>155</v>
      </c>
      <c r="T46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10.68.89.155</v>
      </c>
      <c r="U46" s="129" t="b">
        <f>LEN(VNCTable[[#This Row],[Host]]) &gt; 0</f>
        <v>1</v>
      </c>
      <c r="V46" s="129" t="str">
        <f>_xlfn.XLOOKUP(VNCTable[[#This Row],[Folder]],FolderTable[Name],FolderTable[ParentPath]) &amp; VNCTable[[#This Row],[Name]] &amp; ".vnc"</f>
        <v>VNC\WS Displays\WS Display - Sequence Check.vnc</v>
      </c>
      <c r="W46" s="131">
        <v>1</v>
      </c>
      <c r="X46" s="132" t="b">
        <v>1</v>
      </c>
      <c r="Y46" s="4" t="b">
        <f>OR(Contains(VNCTable[[#This Row],[ClientName]], "client"), VNCTable[[#This Row],[IoT-Add]])</f>
        <v>1</v>
      </c>
    </row>
    <row r="47" spans="1:27" ht="16.5" x14ac:dyDescent="0.3">
      <c r="A47" s="62" t="s">
        <v>804</v>
      </c>
      <c r="B47" s="46" t="s">
        <v>779</v>
      </c>
      <c r="C47" s="46" t="s">
        <v>2439</v>
      </c>
      <c r="D47" s="17" t="str">
        <f>IF(ISBLANK(VNCTable[[#This Row],[ClientName]]), "", LOWER(VNCTable[[#This Row],[ClientName]]) &amp; ".magna.global")</f>
        <v>aim-wspackout-d.magna.global</v>
      </c>
      <c r="E47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47" s="17" t="str">
        <f>_xlfn.LET(_xlpm.c, _xlfn.XLOOKUP(VNCTable[[#This Row],[ClientName]],ITEquipmentTable[Name],ITEquipmentTable[Assigned Location], "ERROR"), IF(_xlpm.c = 0, "NO DATA", _xlpm.c))</f>
        <v>ERROR</v>
      </c>
      <c r="G47" s="25" t="str">
        <f>_xlfn.LET(_xlpm.v,_xlfn.XLOOKUP(VNCTable[[#This Row],[IP]],IpResults[IP],IpResults[SName], ""), _xlpm.x, IF(AND(LEN(_xlpm.v) = 0, LEN(VNCTable[[#This Row],[ClientName]]) &gt; 6), "ERROR", _xlpm.v),_xlpm.x)</f>
        <v>AIM-SRVSPARE4-D</v>
      </c>
      <c r="H47" s="25" t="str" cm="1">
        <f t="array" ref="H47">_xlfn.LET(_xlpm.look, _xlfn.XLOOKUP(VNCTable[[#This Row],[IP]],ITEquipmentTable[IPv4 Address],ITEquipmentTable[Name], "ERROR"), _xlfn.SWITCH(VNCTable[[#This Row],[IP]], "DHCP", "N/A", IF(LEN(VNCTable[[#This Row],[IP]]) = 0, "NO DATA", _xlpm.look)))</f>
        <v>AIM-SRVSPARE4-D</v>
      </c>
      <c r="I47" s="30"/>
      <c r="J47" s="92" t="s">
        <v>1854</v>
      </c>
      <c r="K47" s="6" t="s">
        <v>150</v>
      </c>
      <c r="L47" s="49" t="s">
        <v>4</v>
      </c>
      <c r="M47" s="69" t="str">
        <f>IF(VNCTable[[#This Row],[Workstation]] = "N/A", "N/A", IF(VNCTable[[#This Row],[Workstation]] = "", "", _xlfn.XLOOKUP(VNCTable[[#This Row],[IP]],MamadouTable[Client IP],MamadouTable[Workplace], "")))</f>
        <v>N/A</v>
      </c>
      <c r="N47" s="56"/>
      <c r="O47" s="56"/>
      <c r="P47" s="56"/>
      <c r="Q47" s="56" t="b">
        <v>1</v>
      </c>
      <c r="R47" s="127" t="str">
        <f>IFERROR(_xlfn.TEXTBEFORE(_xlfn.TEXTAFTER(VNCTable[[#This Row],[IP]], ".", 2), "."), NA())</f>
        <v>89</v>
      </c>
      <c r="S47" s="127" t="str">
        <f>IFERROR(_xlfn.LET(_xlpm.val, _xlfn.TEXTAFTER(VNCTable[[#This Row],[IP]], ".", 3), IF(ISNA(_xlpm.val), NA(), IF(LEN(_xlpm.val) = 0, NA(), _xlpm.val))), NA())</f>
        <v>161</v>
      </c>
      <c r="T47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10.68.89.161</v>
      </c>
      <c r="U47" s="129" t="b">
        <f>LEN(VNCTable[[#This Row],[Host]]) &gt; 0</f>
        <v>1</v>
      </c>
      <c r="V47" s="129" t="str">
        <f>_xlfn.XLOOKUP(VNCTable[[#This Row],[Folder]],FolderTable[Name],FolderTable[ParentPath]) &amp; VNCTable[[#This Row],[Name]] &amp; ".vnc"</f>
        <v>VNC\WS FEM\WS Carousel - Packout.vnc</v>
      </c>
      <c r="W47" s="131">
        <v>1</v>
      </c>
      <c r="X47" s="132" t="b">
        <v>1</v>
      </c>
      <c r="Y47" s="4" t="b">
        <f>OR(Contains(VNCTable[[#This Row],[ClientName]], "client"), VNCTable[[#This Row],[IoT-Add]])</f>
        <v>1</v>
      </c>
    </row>
    <row r="48" spans="1:27" ht="16.5" x14ac:dyDescent="0.3">
      <c r="A48" s="62" t="s">
        <v>1833</v>
      </c>
      <c r="B48" s="46" t="s">
        <v>1849</v>
      </c>
      <c r="C48" s="46" t="s">
        <v>1828</v>
      </c>
      <c r="D48" s="17" t="str">
        <f>IF(ISBLANK(VNCTable[[#This Row],[ClientName]]), "", LOWER(VNCTable[[#This Row],[ClientName]]) &amp; ".magna.global")</f>
        <v>plant-k2assy3.magna.global</v>
      </c>
      <c r="E48" s="67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48" s="18" t="str">
        <f>_xlfn.LET(_xlpm.c, _xlfn.XLOOKUP(VNCTable[[#This Row],[ClientName]],ITEquipmentTable[Name],ITEquipmentTable[Assigned Location], "ERROR"), IF(_xlpm.c = 0, "NO DATA", _xlpm.c))</f>
        <v>ERROR</v>
      </c>
      <c r="G48" s="67" t="str">
        <f>_xlfn.LET(_xlpm.v,_xlfn.XLOOKUP(VNCTable[[#This Row],[IP]],IpResults[IP],IpResults[SName], ""), _xlpm.x, IF(AND(LEN(_xlpm.v) = 0, LEN(VNCTable[[#This Row],[ClientName]]) &gt; 6), "ERROR", _xlpm.v),_xlpm.x)</f>
        <v>ERROR</v>
      </c>
      <c r="H48" s="25" t="str" cm="1">
        <f t="array" ref="H48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48" s="25"/>
      <c r="J48" s="91"/>
      <c r="K48" s="6" t="s">
        <v>208</v>
      </c>
      <c r="L48" s="49" t="s">
        <v>4</v>
      </c>
      <c r="M48" s="89" t="str">
        <f>IF(VNCTable[[#This Row],[Workstation]] = "N/A", "N/A", IF(VNCTable[[#This Row],[Workstation]] = "", "", _xlfn.XLOOKUP(VNCTable[[#This Row],[IP]],MamadouTable[Client IP],MamadouTable[Workplace], "")))</f>
        <v>N/A</v>
      </c>
      <c r="N48" s="56"/>
      <c r="O48" s="56"/>
      <c r="P48" s="56"/>
      <c r="Q48" s="59" t="b">
        <v>1</v>
      </c>
      <c r="R48" s="35" t="str">
        <f>IFERROR(_xlfn.TEXTBEFORE(_xlfn.TEXTAFTER(VNCTable[[#This Row],[IP]], ".", 2), "."), NA())</f>
        <v>89</v>
      </c>
      <c r="S48" s="35" t="str">
        <f>IFERROR(_xlfn.LET(_xlpm.val, _xlfn.TEXTAFTER(VNCTable[[#This Row],[IP]], ".", 3), IF(ISNA(_xlpm.val), NA(), IF(LEN(_xlpm.val) = 0, NA(), _xlpm.val))), NA())</f>
        <v>198</v>
      </c>
      <c r="T48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10.69.89.198</v>
      </c>
      <c r="U48" s="4" t="b">
        <f>LEN(VNCTable[[#This Row],[Host]]) &gt; 0</f>
        <v>1</v>
      </c>
      <c r="V48" s="4" t="str">
        <f>_xlfn.XLOOKUP(VNCTable[[#This Row],[Folder]],FolderTable[Name],FolderTable[ParentPath]) &amp; VNCTable[[#This Row],[Name]] &amp; ".vnc"</f>
        <v>VNC\Service\K2 PU2 Assembly.vnc</v>
      </c>
      <c r="W48" s="60">
        <v>-2</v>
      </c>
      <c r="X48" s="71" t="b">
        <v>1</v>
      </c>
      <c r="Y48" s="4" t="b">
        <f>OR(Contains(VNCTable[[#This Row],[ClientName]], "client"), VNCTable[[#This Row],[IoT-Add]])</f>
        <v>1</v>
      </c>
    </row>
    <row r="49" spans="1:28" ht="16.5" x14ac:dyDescent="0.3">
      <c r="A49" s="62" t="s">
        <v>776</v>
      </c>
      <c r="B49" s="46" t="s">
        <v>777</v>
      </c>
      <c r="C49" s="46" t="s">
        <v>748</v>
      </c>
      <c r="D49" s="17" t="str">
        <f>IF(ISBLANK(VNCTable[[#This Row],[ClientName]]), "", LOWER(VNCTable[[#This Row],[ClientName]]) &amp; ".magna.global")</f>
        <v>aim-wsfem42.magna.global</v>
      </c>
      <c r="E49" s="30" t="str">
        <f>_xlfn.LET(_xlpm.v,_xlfn.XLOOKUP(VNCTable[[#This Row],[ClientName]],IpResults[SName],IpResults[IP], "NO DATA"), _xlpm.x, IF(AND(LEN(_xlpm.v) = 0, LEN(VNCTable[[#This Row],[IP]]) &gt; 6), "ERROR", _xlpm.v),_xlpm.x)</f>
        <v>10.68.89.200</v>
      </c>
      <c r="F49" s="122" t="str">
        <f>_xlfn.LET(_xlpm.c, _xlfn.XLOOKUP(VNCTable[[#This Row],[ClientName]],ITEquipmentTable[Name],ITEquipmentTable[Assigned Location], "ERROR"), IF(_xlpm.c = 0, "NO DATA", _xlpm.c))</f>
        <v>WS - WS Carrier</v>
      </c>
      <c r="G49" s="25" t="str">
        <f>_xlfn.LET(_xlpm.v,_xlfn.XLOOKUP(VNCTable[[#This Row],[IP]],IpResults[IP],IpResults[SName], ""), _xlpm.x, IF(AND(LEN(_xlpm.v) = 0, LEN(VNCTable[[#This Row],[ClientName]]) &gt; 6), "ERROR", _xlpm.v),_xlpm.x)</f>
        <v>AIM-WSFEM42</v>
      </c>
      <c r="H49" s="25" t="str" cm="1">
        <f t="array" ref="H49">_xlfn.LET(_xlpm.look, _xlfn.XLOOKUP(VNCTable[[#This Row],[IP]],ITEquipmentTable[IPv4 Address],ITEquipmentTable[Name], "ERROR"), _xlfn.SWITCH(VNCTable[[#This Row],[IP]], "DHCP", "N/A", IF(LEN(VNCTable[[#This Row],[IP]]) = 0, "NO DATA", _xlpm.look)))</f>
        <v>AIM-WSFEM42</v>
      </c>
      <c r="I49" s="30"/>
      <c r="J49" s="92"/>
      <c r="K49" s="6" t="s">
        <v>150</v>
      </c>
      <c r="L49" s="49" t="s">
        <v>4</v>
      </c>
      <c r="M49" s="69" t="str">
        <f>IF(VNCTable[[#This Row],[Workstation]] = "N/A", "N/A", IF(VNCTable[[#This Row],[Workstation]] = "", "", _xlfn.XLOOKUP(VNCTable[[#This Row],[IP]],MamadouTable[Client IP],MamadouTable[Workplace], "")))</f>
        <v>N/A</v>
      </c>
      <c r="N49" s="56"/>
      <c r="O49" s="56"/>
      <c r="P49" s="56"/>
      <c r="Q49" s="56" t="b">
        <v>1</v>
      </c>
      <c r="R49" s="127" t="str">
        <f>IFERROR(_xlfn.TEXTBEFORE(_xlfn.TEXTAFTER(VNCTable[[#This Row],[IP]], ".", 2), "."), NA())</f>
        <v>89</v>
      </c>
      <c r="S49" s="127" t="str">
        <f>IFERROR(_xlfn.LET(_xlpm.val, _xlfn.TEXTAFTER(VNCTable[[#This Row],[IP]], ".", 3), IF(ISNA(_xlpm.val), NA(), IF(LEN(_xlpm.val) = 0, NA(), _xlpm.val))), NA())</f>
        <v>200</v>
      </c>
      <c r="T49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10.68.89.200</v>
      </c>
      <c r="U49" s="129" t="b">
        <f>LEN(VNCTable[[#This Row],[Host]]) &gt; 0</f>
        <v>1</v>
      </c>
      <c r="V49" s="129" t="str">
        <f>_xlfn.XLOOKUP(VNCTable[[#This Row],[Folder]],FolderTable[Name],FolderTable[ParentPath]) &amp; VNCTable[[#This Row],[Name]] &amp; ".vnc"</f>
        <v>VNC\WS FEM\WS Carrier Cell.vnc</v>
      </c>
      <c r="W49" s="131">
        <v>2</v>
      </c>
      <c r="X49" s="132" t="b">
        <v>0</v>
      </c>
      <c r="Y49" s="129" t="b">
        <f>OR(Contains(VNCTable[[#This Row],[ClientName]], "client"), VNCTable[[#This Row],[IoT-Add]])</f>
        <v>0</v>
      </c>
      <c r="AB49" s="73"/>
    </row>
    <row r="50" spans="1:28" ht="16.5" x14ac:dyDescent="0.3">
      <c r="A50" s="62" t="s">
        <v>1785</v>
      </c>
      <c r="B50" s="19" t="s">
        <v>1656</v>
      </c>
      <c r="C50" s="47" t="s">
        <v>750</v>
      </c>
      <c r="D50" s="18" t="str">
        <f>IF(ISBLANK(VNCTable[[#This Row],[ClientName]]), "", LOWER(VNCTable[[#This Row],[ClientName]]) &amp; ".magna.global")</f>
        <v>aim-wsfem43.magna.global</v>
      </c>
      <c r="E50" s="25" t="str">
        <f>_xlfn.LET(_xlpm.v,_xlfn.XLOOKUP(VNCTable[[#This Row],[ClientName]],IpResults[SName],IpResults[IP], "NO DATA"), _xlpm.x, IF(AND(LEN(_xlpm.v) = 0, LEN(VNCTable[[#This Row],[IP]]) &gt; 6), "ERROR", _xlpm.v),_xlpm.x)</f>
        <v>10.68.89.201</v>
      </c>
      <c r="F50" s="17" t="str">
        <f>_xlfn.LET(_xlpm.c, _xlfn.XLOOKUP(VNCTable[[#This Row],[ClientName]],ITEquipmentTable[Name],ITEquipmentTable[Assigned Location], "ERROR"), IF(_xlpm.c = 0, "NO DATA", _xlpm.c))</f>
        <v>WS - AGS - Seal 2</v>
      </c>
      <c r="G50" s="25" t="str">
        <f>_xlfn.LET(_xlpm.v,_xlfn.XLOOKUP(VNCTable[[#This Row],[IP]],IpResults[IP],IpResults[SName], ""), _xlpm.x, IF(AND(LEN(_xlpm.v) = 0, LEN(VNCTable[[#This Row],[ClientName]]) &gt; 6), "ERROR", _xlpm.v),_xlpm.x)</f>
        <v>AIM-WSFEM43</v>
      </c>
      <c r="H50" s="28" t="str" cm="1">
        <f t="array" ref="H50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50" s="28"/>
      <c r="J50" s="91"/>
      <c r="K50" s="6" t="s">
        <v>208</v>
      </c>
      <c r="L50" s="49" t="s">
        <v>4</v>
      </c>
      <c r="M50" s="69" t="str">
        <f>IF(VNCTable[[#This Row],[Workstation]] = "N/A", "N/A", IF(VNCTable[[#This Row],[Workstation]] = "", "", _xlfn.XLOOKUP(VNCTable[[#This Row],[IP]],MamadouTable[Client IP],MamadouTable[Workplace], "")))</f>
        <v>N/A</v>
      </c>
      <c r="N50" s="56"/>
      <c r="O50" s="56"/>
      <c r="P50" s="56"/>
      <c r="Q50" s="56" t="b">
        <v>1</v>
      </c>
      <c r="R50" s="127" t="str">
        <f>IFERROR(_xlfn.TEXTBEFORE(_xlfn.TEXTAFTER(VNCTable[[#This Row],[IP]], ".", 2), "."), NA())</f>
        <v>89</v>
      </c>
      <c r="S50" s="127" t="str">
        <f>IFERROR(_xlfn.LET(_xlpm.val, _xlfn.TEXTAFTER(VNCTable[[#This Row],[IP]], ".", 3), IF(ISNA(_xlpm.val), NA(), IF(LEN(_xlpm.val) = 0, NA(), _xlpm.val))), NA())</f>
        <v>201</v>
      </c>
      <c r="T50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10.68.89.201</v>
      </c>
      <c r="U50" s="129" t="b">
        <f>LEN(VNCTable[[#This Row],[Host]]) &gt; 0</f>
        <v>1</v>
      </c>
      <c r="V50" s="129" t="str">
        <f>_xlfn.XLOOKUP(VNCTable[[#This Row],[Folder]],FolderTable[Name],FolderTable[ParentPath]) &amp; VNCTable[[#This Row],[Name]] &amp; ".vnc"</f>
        <v>VNC\Service\Service - DS AGS - Seal.vnc</v>
      </c>
      <c r="W50" s="60">
        <v>1</v>
      </c>
      <c r="X50" s="72" t="b">
        <v>0</v>
      </c>
      <c r="Y50" s="4" t="b">
        <f>OR(Contains(VNCTable[[#This Row],[ClientName]], "client"), VNCTable[[#This Row],[IoT-Add]])</f>
        <v>0</v>
      </c>
    </row>
    <row r="51" spans="1:28" ht="16.5" x14ac:dyDescent="0.3">
      <c r="A51" s="62" t="s">
        <v>1784</v>
      </c>
      <c r="B51" s="19" t="s">
        <v>1658</v>
      </c>
      <c r="C51" s="47" t="s">
        <v>752</v>
      </c>
      <c r="D51" s="18" t="str">
        <f>IF(ISBLANK(VNCTable[[#This Row],[ClientName]]), "", LOWER(VNCTable[[#This Row],[ClientName]]) &amp; ".magna.global")</f>
        <v>aim-wsfem44.magna.global</v>
      </c>
      <c r="E51" s="25" t="str">
        <f>_xlfn.LET(_xlpm.v,_xlfn.XLOOKUP(VNCTable[[#This Row],[ClientName]],IpResults[SName],IpResults[IP], "NO DATA"), _xlpm.x, IF(AND(LEN(_xlpm.v) = 0, LEN(VNCTable[[#This Row],[IP]]) &gt; 6), "ERROR", _xlpm.v),_xlpm.x)</f>
        <v>10.68.89.202</v>
      </c>
      <c r="F51" s="17" t="str">
        <f>_xlfn.LET(_xlpm.c, _xlfn.XLOOKUP(VNCTable[[#This Row],[ClientName]],ITEquipmentTable[Name],ITEquipmentTable[Assigned Location], "ERROR"), IF(_xlpm.c = 0, "NO DATA", _xlpm.c))</f>
        <v>WS - AGS - Build 2</v>
      </c>
      <c r="G51" s="25" t="str">
        <f>_xlfn.LET(_xlpm.v,_xlfn.XLOOKUP(VNCTable[[#This Row],[IP]],IpResults[IP],IpResults[SName], ""), _xlpm.x, IF(AND(LEN(_xlpm.v) = 0, LEN(VNCTable[[#This Row],[ClientName]]) &gt; 6), "ERROR", _xlpm.v),_xlpm.x)</f>
        <v>AIM-WSFEM44</v>
      </c>
      <c r="H51" s="25" t="str" cm="1">
        <f t="array" ref="H51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51" s="25"/>
      <c r="J51" s="91"/>
      <c r="K51" s="6" t="s">
        <v>208</v>
      </c>
      <c r="L51" s="49" t="s">
        <v>4</v>
      </c>
      <c r="M51" s="69" t="str">
        <f>IF(VNCTable[[#This Row],[Workstation]] = "N/A", "N/A", IF(VNCTable[[#This Row],[Workstation]] = "", "", _xlfn.XLOOKUP(VNCTable[[#This Row],[IP]],MamadouTable[Client IP],MamadouTable[Workplace], "")))</f>
        <v>N/A</v>
      </c>
      <c r="N51" s="56"/>
      <c r="O51" s="56"/>
      <c r="P51" s="56"/>
      <c r="Q51" s="56" t="b">
        <v>1</v>
      </c>
      <c r="R51" s="127" t="str">
        <f>IFERROR(_xlfn.TEXTBEFORE(_xlfn.TEXTAFTER(VNCTable[[#This Row],[IP]], ".", 2), "."), NA())</f>
        <v>89</v>
      </c>
      <c r="S51" s="127" t="str">
        <f>IFERROR(_xlfn.LET(_xlpm.val, _xlfn.TEXTAFTER(VNCTable[[#This Row],[IP]], ".", 3), IF(ISNA(_xlpm.val), NA(), IF(LEN(_xlpm.val) = 0, NA(), _xlpm.val))), NA())</f>
        <v>202</v>
      </c>
      <c r="T51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10.68.89.202</v>
      </c>
      <c r="U51" s="129" t="b">
        <f>LEN(VNCTable[[#This Row],[Host]]) &gt; 0</f>
        <v>1</v>
      </c>
      <c r="V51" s="129" t="str">
        <f>_xlfn.XLOOKUP(VNCTable[[#This Row],[Folder]],FolderTable[Name],FolderTable[ParentPath]) &amp; VNCTable[[#This Row],[Name]] &amp; ".vnc"</f>
        <v>VNC\Service\Service - DS AGS - Assembly.vnc</v>
      </c>
      <c r="W51" s="60">
        <v>1</v>
      </c>
      <c r="X51" s="72" t="b">
        <v>0</v>
      </c>
      <c r="Y51" s="4" t="b">
        <f>OR(Contains(VNCTable[[#This Row],[ClientName]], "client"), VNCTable[[#This Row],[IoT-Add]])</f>
        <v>0</v>
      </c>
    </row>
    <row r="52" spans="1:28" ht="16.5" x14ac:dyDescent="0.3">
      <c r="A52" s="62" t="s">
        <v>1731</v>
      </c>
      <c r="B52" s="19" t="s">
        <v>1679</v>
      </c>
      <c r="C52" s="47" t="s">
        <v>593</v>
      </c>
      <c r="D52" s="18" t="str">
        <f>IF(ISBLANK(VNCTable[[#This Row],[ClientName]]), "", LOWER(VNCTable[[#This Row],[ClientName]]) &amp; ".magna.global")</f>
        <v>aim-dstester-d.magna.global</v>
      </c>
      <c r="E52" s="25" t="str">
        <f>_xlfn.LET(_xlpm.v,_xlfn.XLOOKUP(VNCTable[[#This Row],[ClientName]],IpResults[SName],IpResults[IP], "NO DATA"), _xlpm.x, IF(AND(LEN(_xlpm.v) = 0, LEN(VNCTable[[#This Row],[IP]]) &gt; 6), "ERROR", _xlpm.v),_xlpm.x)</f>
        <v>10.68.89.222</v>
      </c>
      <c r="F52" s="17" t="str">
        <f>_xlfn.LET(_xlpm.c, _xlfn.XLOOKUP(VNCTable[[#This Row],[ClientName]],ITEquipmentTable[Name],ITEquipmentTable[Assigned Location], "ERROR"), IF(_xlpm.c = 0, "NO DATA", _xlpm.c))</f>
        <v>WS - Carousel - Camera Tester</v>
      </c>
      <c r="G52" s="25" t="str">
        <f>_xlfn.LET(_xlpm.v,_xlfn.XLOOKUP(VNCTable[[#This Row],[IP]],IpResults[IP],IpResults[SName], ""), _xlpm.x, IF(AND(LEN(_xlpm.v) = 0, LEN(VNCTable[[#This Row],[ClientName]]) &gt; 6), "ERROR", _xlpm.v),_xlpm.x)</f>
        <v>AIM-DSTESTER-D</v>
      </c>
      <c r="H52" s="25" t="str" cm="1">
        <f t="array" ref="H52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52" s="25"/>
      <c r="J52" s="91" t="s">
        <v>2033</v>
      </c>
      <c r="K52" s="6" t="s">
        <v>150</v>
      </c>
      <c r="L52" s="49" t="s">
        <v>4</v>
      </c>
      <c r="M52" s="69" t="str">
        <f>IF(VNCTable[[#This Row],[Workstation]] = "N/A", "N/A", IF(VNCTable[[#This Row],[Workstation]] = "", "", _xlfn.XLOOKUP(VNCTable[[#This Row],[IP]],MamadouTable[Client IP],MamadouTable[Workplace], "")))</f>
        <v>N/A</v>
      </c>
      <c r="N52" s="56"/>
      <c r="O52" s="56"/>
      <c r="P52" s="56"/>
      <c r="Q52" s="56" t="b">
        <v>1</v>
      </c>
      <c r="R52" s="35" t="str">
        <f>IFERROR(_xlfn.TEXTBEFORE(_xlfn.TEXTAFTER(VNCTable[[#This Row],[IP]], ".", 2), "."), NA())</f>
        <v>89</v>
      </c>
      <c r="S52" s="35" t="str">
        <f>IFERROR(_xlfn.LET(_xlpm.val, _xlfn.TEXTAFTER(VNCTable[[#This Row],[IP]], ".", 3), IF(ISNA(_xlpm.val), NA(), IF(LEN(_xlpm.val) = 0, NA(), _xlpm.val))), NA())</f>
        <v>222</v>
      </c>
      <c r="T52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10.68.89.222</v>
      </c>
      <c r="U52" s="4" t="b">
        <f>LEN(VNCTable[[#This Row],[Host]]) &gt; 0</f>
        <v>1</v>
      </c>
      <c r="V52" s="4" t="str">
        <f>_xlfn.XLOOKUP(VNCTable[[#This Row],[Folder]],FolderTable[Name],FolderTable[ParentPath]) &amp; VNCTable[[#This Row],[Name]] &amp; ".vnc"</f>
        <v>VNC\WS FEM\WS Carousel - Camera Tester.vnc</v>
      </c>
      <c r="W52" s="60">
        <v>3</v>
      </c>
      <c r="X52" s="72" t="b">
        <v>1</v>
      </c>
      <c r="Y52" s="4" t="b">
        <f>OR(Contains(VNCTable[[#This Row],[ClientName]], "client"), VNCTable[[#This Row],[IoT-Add]])</f>
        <v>1</v>
      </c>
    </row>
    <row r="53" spans="1:28" ht="16.5" x14ac:dyDescent="0.3">
      <c r="A53" s="64" t="s">
        <v>61</v>
      </c>
      <c r="B53" s="46" t="s">
        <v>224</v>
      </c>
      <c r="C53" s="46" t="s">
        <v>1776</v>
      </c>
      <c r="D53" s="17" t="str">
        <f>IF(ISBLANK(VNCTable[[#This Row],[ClientName]]), "", LOWER(VNCTable[[#This Row],[ClientName]]) &amp; ".magna.global")</f>
        <v>aim-client03-d.magna.global</v>
      </c>
      <c r="E53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53" s="17" t="str">
        <f>_xlfn.LET(_xlpm.c, _xlfn.XLOOKUP(VNCTable[[#This Row],[ClientName]],ITEquipmentTable[Name],ITEquipmentTable[Assigned Location], "ERROR"), IF(_xlpm.c = 0, "NO DATA", _xlpm.c))</f>
        <v>ERROR</v>
      </c>
      <c r="G53" s="30" t="str">
        <f>_xlfn.LET(_xlpm.v,_xlfn.XLOOKUP(VNCTable[[#This Row],[IP]],IpResults[IP],IpResults[SName], ""), _xlpm.x, IF(AND(LEN(_xlpm.v) = 0, LEN(VNCTable[[#This Row],[ClientName]]) &gt; 6), "ERROR", _xlpm.v),_xlpm.x)</f>
        <v>AIM-BT1UPRASSY2</v>
      </c>
      <c r="H53" s="29" t="str" cm="1">
        <f t="array" ref="H53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53" s="29"/>
      <c r="J53" s="92"/>
      <c r="K53" s="50" t="s">
        <v>148</v>
      </c>
      <c r="L53" s="51" t="s">
        <v>4</v>
      </c>
      <c r="M53" s="54" t="str">
        <f>IF(VNCTable[[#This Row],[Workstation]] = "N/A", "N/A", IF(VNCTable[[#This Row],[Workstation]] = "", "", _xlfn.XLOOKUP(VNCTable[[#This Row],[IP]],MamadouTable[Client IP],MamadouTable[Workplace], "")))</f>
        <v>N/A</v>
      </c>
      <c r="N53" s="57"/>
      <c r="O53" s="57"/>
      <c r="P53" s="57"/>
      <c r="Q53" s="56" t="b">
        <v>1</v>
      </c>
      <c r="R53" s="34" t="str">
        <f>IFERROR(_xlfn.TEXTBEFORE(_xlfn.TEXTAFTER(VNCTable[[#This Row],[IP]], ".", 2), "."), NA())</f>
        <v>134</v>
      </c>
      <c r="S53" s="34" t="str">
        <f>IFERROR(_xlfn.LET(_xlpm.val, _xlfn.TEXTAFTER(VNCTable[[#This Row],[IP]], ".", 3), IF(ISNA(_xlpm.val), NA(), IF(LEN(_xlpm.val) = 0, NA(), _xlpm.val))), NA())</f>
        <v>8</v>
      </c>
      <c r="T53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10.68.134.8</v>
      </c>
      <c r="U53" s="2" t="b">
        <f>LEN(VNCTable[[#This Row],[Host]]) &gt; 0</f>
        <v>1</v>
      </c>
      <c r="V53" s="2" t="str">
        <f>_xlfn.XLOOKUP(VNCTable[[#This Row],[Folder]],FolderTable[Name],FolderTable[ParentPath]) &amp; VNCTable[[#This Row],[Name]] &amp; ".vnc"</f>
        <v>VNC\BT1XX Upper\BT1XX Upper - Assembly 2.vnc</v>
      </c>
      <c r="W53" s="60">
        <v>1</v>
      </c>
      <c r="X53" s="72" t="b">
        <v>1</v>
      </c>
      <c r="Y53" s="4" t="b">
        <f>OR(Contains(VNCTable[[#This Row],[ClientName]], "client"), VNCTable[[#This Row],[IoT-Add]])</f>
        <v>1</v>
      </c>
    </row>
    <row r="54" spans="1:28" ht="16.5" x14ac:dyDescent="0.3">
      <c r="A54" s="62" t="s">
        <v>1732</v>
      </c>
      <c r="B54" s="47" t="s">
        <v>1096</v>
      </c>
      <c r="C54" s="19" t="s">
        <v>608</v>
      </c>
      <c r="D54" s="4" t="str">
        <f>IF(ISBLANK(VNCTable[[#This Row],[ClientName]]), "", LOWER(VNCTable[[#This Row],[ClientName]]) &amp; ".magna.global")</f>
        <v>aim-dtagsupsel3.magna.global</v>
      </c>
      <c r="E54" s="25" t="str">
        <f>_xlfn.LET(_xlpm.v,_xlfn.XLOOKUP(VNCTable[[#This Row],[ClientName]],IpResults[SName],IpResults[IP], "NO DATA"), _xlpm.x, IF(AND(LEN(_xlpm.v) = 0, LEN(VNCTable[[#This Row],[IP]]) &gt; 6), "ERROR", _xlpm.v),_xlpm.x)</f>
        <v>10.68.134.10</v>
      </c>
      <c r="F54" s="17" t="str">
        <f>_xlfn.LET(_xlpm.c, _xlfn.XLOOKUP(VNCTable[[#This Row],[ClientName]],ITEquipmentTable[Name],ITEquipmentTable[Assigned Location], "ERROR"), IF(_xlpm.c = 0, "NO DATA", _xlpm.c))</f>
        <v>Service - DT AGS Upper - Seal</v>
      </c>
      <c r="G54" s="25" t="str">
        <f>_xlfn.LET(_xlpm.v,_xlfn.XLOOKUP(VNCTable[[#This Row],[IP]],IpResults[IP],IpResults[SName], ""), _xlpm.x, IF(AND(LEN(_xlpm.v) = 0, LEN(VNCTable[[#This Row],[ClientName]]) &gt; 6), "ERROR", _xlpm.v),_xlpm.x)</f>
        <v>AIM-DTAGSUPSEL3</v>
      </c>
      <c r="H54" s="28" t="str" cm="1">
        <f t="array" ref="H54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54" s="28"/>
      <c r="J54" s="91"/>
      <c r="K54" s="6" t="s">
        <v>208</v>
      </c>
      <c r="L54" s="49" t="s">
        <v>1098</v>
      </c>
      <c r="M54" s="54" t="str">
        <f>IF(VNCTable[[#This Row],[Workstation]] = "N/A", "N/A", IF(VNCTable[[#This Row],[Workstation]] = "", "", _xlfn.XLOOKUP(VNCTable[[#This Row],[IP]],MamadouTable[Client IP],MamadouTable[Workplace], "")))</f>
        <v>srvdtupagssel1</v>
      </c>
      <c r="N54" s="56"/>
      <c r="O54" s="56"/>
      <c r="P54" s="56"/>
      <c r="Q54" s="56" t="b">
        <v>1</v>
      </c>
      <c r="R54" s="35" t="str">
        <f>IFERROR(_xlfn.TEXTBEFORE(_xlfn.TEXTAFTER(VNCTable[[#This Row],[IP]], ".", 2), "."), NA())</f>
        <v>134</v>
      </c>
      <c r="S54" s="35" t="str">
        <f>IFERROR(_xlfn.LET(_xlpm.val, _xlfn.TEXTAFTER(VNCTable[[#This Row],[IP]], ".", 3), IF(ISNA(_xlpm.val), NA(), IF(LEN(_xlpm.val) = 0, NA(), _xlpm.val))), NA())</f>
        <v>10</v>
      </c>
      <c r="T54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10.68.134.10</v>
      </c>
      <c r="U54" s="4" t="b">
        <f>LEN(VNCTable[[#This Row],[Host]]) &gt; 0</f>
        <v>1</v>
      </c>
      <c r="V54" s="4" t="str">
        <f>_xlfn.XLOOKUP(VNCTable[[#This Row],[Folder]],FolderTable[Name],FolderTable[ParentPath]) &amp; VNCTable[[#This Row],[Name]] &amp; ".vnc"</f>
        <v>VNC\Service\DT AGS Upper - Seal 3.vnc</v>
      </c>
      <c r="W54" s="60">
        <v>1</v>
      </c>
      <c r="X54" s="72" t="b">
        <v>0</v>
      </c>
      <c r="Y54" s="4" t="b">
        <f>OR(Contains(VNCTable[[#This Row],[ClientName]], "client"), VNCTable[[#This Row],[IoT-Add]])</f>
        <v>0</v>
      </c>
    </row>
    <row r="55" spans="1:28" ht="16.5" x14ac:dyDescent="0.3">
      <c r="A55" s="62" t="s">
        <v>13</v>
      </c>
      <c r="B55" s="46" t="s">
        <v>83</v>
      </c>
      <c r="C55" s="46" t="s">
        <v>2212</v>
      </c>
      <c r="D55" s="17" t="str">
        <f>IF(ISBLANK(VNCTable[[#This Row],[ClientName]]), "", LOWER(VNCTable[[#This Row],[ClientName]]) &amp; ".magna.global")</f>
        <v>aim-dtfemst00-d.magna.global</v>
      </c>
      <c r="E55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55" s="17" t="str">
        <f>_xlfn.LET(_xlpm.c, _xlfn.XLOOKUP(VNCTable[[#This Row],[ClientName]],ITEquipmentTable[Name],ITEquipmentTable[Assigned Location], "ERROR"), IF(_xlpm.c = 0, "NO DATA", _xlpm.c))</f>
        <v>ERROR</v>
      </c>
      <c r="G55" s="24" t="str">
        <f>_xlfn.LET(_xlpm.v,_xlfn.XLOOKUP(VNCTable[[#This Row],[IP]],IpResults[IP],IpResults[SName], ""), _xlpm.x, IF(AND(LEN(_xlpm.v) = 0, LEN(VNCTable[[#This Row],[ClientName]]) &gt; 6), "ERROR", _xlpm.v),_xlpm.x)</f>
        <v>AIM-DTFEM0</v>
      </c>
      <c r="H55" s="30" t="str" cm="1">
        <f t="array" ref="H55">_xlfn.LET(_xlpm.look, _xlfn.XLOOKUP(VNCTable[[#This Row],[IP]],ITEquipmentTable[IPv4 Address],ITEquipmentTable[Name], "ERROR"), _xlfn.SWITCH(VNCTable[[#This Row],[IP]], "DHCP", "N/A", IF(LEN(VNCTable[[#This Row],[IP]]) = 0, "NO DATA", _xlpm.look)))</f>
        <v>AIM-DTFEM0</v>
      </c>
      <c r="I55" s="30"/>
      <c r="J55" s="92" t="s">
        <v>1851</v>
      </c>
      <c r="K55" s="50" t="s">
        <v>76</v>
      </c>
      <c r="L55" s="49" t="s">
        <v>4</v>
      </c>
      <c r="M55" s="54" t="str">
        <f>IF(VNCTable[[#This Row],[Workstation]] = "N/A", "N/A", IF(VNCTable[[#This Row],[Workstation]] = "", "", _xlfn.XLOOKUP(VNCTable[[#This Row],[IP]],MamadouTable[Client IP],MamadouTable[Workplace], "")))</f>
        <v>N/A</v>
      </c>
      <c r="N55" s="57"/>
      <c r="O55" s="57"/>
      <c r="P55" s="57"/>
      <c r="Q55" s="56" t="b">
        <v>1</v>
      </c>
      <c r="R55" s="34" t="str">
        <f>IFERROR(_xlfn.TEXTBEFORE(_xlfn.TEXTAFTER(VNCTable[[#This Row],[IP]], ".", 2), "."), NA())</f>
        <v>134</v>
      </c>
      <c r="S55" s="34" t="str">
        <f>IFERROR(_xlfn.LET(_xlpm.val, _xlfn.TEXTAFTER(VNCTable[[#This Row],[IP]], ".", 3), IF(ISNA(_xlpm.val), NA(), IF(LEN(_xlpm.val) = 0, NA(), _xlpm.val))), NA())</f>
        <v>18</v>
      </c>
      <c r="T55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10.68.134.18</v>
      </c>
      <c r="U55" s="2" t="b">
        <f>LEN(VNCTable[[#This Row],[Host]]) &gt; 0</f>
        <v>1</v>
      </c>
      <c r="V55" s="2" t="str">
        <f>_xlfn.XLOOKUP(VNCTable[[#This Row],[Folder]],FolderTable[Name],FolderTable[ParentPath]) &amp; VNCTable[[#This Row],[Name]] &amp; ".vnc"</f>
        <v>VNC\DT FEM\DT FEM - Station 0 (Hood Latch).vnc</v>
      </c>
      <c r="W55" s="60">
        <v>1</v>
      </c>
      <c r="X55" s="132" t="b">
        <v>0</v>
      </c>
      <c r="Y55" s="4" t="b">
        <f>OR(Contains(VNCTable[[#This Row],[ClientName]], "client"), VNCTable[[#This Row],[IoT-Add]])</f>
        <v>0</v>
      </c>
    </row>
    <row r="56" spans="1:28" ht="16.5" x14ac:dyDescent="0.3">
      <c r="A56" s="62" t="s">
        <v>14</v>
      </c>
      <c r="B56" s="46" t="s">
        <v>84</v>
      </c>
      <c r="C56" s="46" t="s">
        <v>2213</v>
      </c>
      <c r="D56" s="17" t="str">
        <f>IF(ISBLANK(VNCTable[[#This Row],[ClientName]]), "", LOWER(VNCTable[[#This Row],[ClientName]]) &amp; ".magna.global")</f>
        <v>aim-dtfemst01-d.magna.global</v>
      </c>
      <c r="E56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56" s="17" t="str">
        <f>_xlfn.LET(_xlpm.c, _xlfn.XLOOKUP(VNCTable[[#This Row],[ClientName]],ITEquipmentTable[Name],ITEquipmentTable[Assigned Location], "ERROR"), IF(_xlpm.c = 0, "NO DATA", _xlpm.c))</f>
        <v>ERROR</v>
      </c>
      <c r="G56" s="24" t="str">
        <f>_xlfn.LET(_xlpm.v,_xlfn.XLOOKUP(VNCTable[[#This Row],[IP]],IpResults[IP],IpResults[SName], ""), _xlpm.x, IF(AND(LEN(_xlpm.v) = 0, LEN(VNCTable[[#This Row],[ClientName]]) &gt; 6), "ERROR", _xlpm.v),_xlpm.x)</f>
        <v>AIM-DTFEM1</v>
      </c>
      <c r="H56" s="30" t="str" cm="1">
        <f t="array" ref="H56">_xlfn.LET(_xlpm.look, _xlfn.XLOOKUP(VNCTable[[#This Row],[IP]],ITEquipmentTable[IPv4 Address],ITEquipmentTable[Name], "ERROR"), _xlfn.SWITCH(VNCTable[[#This Row],[IP]], "DHCP", "N/A", IF(LEN(VNCTable[[#This Row],[IP]]) = 0, "NO DATA", _xlpm.look)))</f>
        <v>AIM-DTFEM1</v>
      </c>
      <c r="I56" s="30"/>
      <c r="J56" s="92" t="s">
        <v>1851</v>
      </c>
      <c r="K56" s="50" t="s">
        <v>76</v>
      </c>
      <c r="L56" s="49" t="s">
        <v>4</v>
      </c>
      <c r="M56" s="54" t="str">
        <f>IF(VNCTable[[#This Row],[Workstation]] = "N/A", "N/A", IF(VNCTable[[#This Row],[Workstation]] = "", "", _xlfn.XLOOKUP(VNCTable[[#This Row],[IP]],MamadouTable[Client IP],MamadouTable[Workplace], "")))</f>
        <v>N/A</v>
      </c>
      <c r="N56" s="57"/>
      <c r="O56" s="57"/>
      <c r="P56" s="57"/>
      <c r="Q56" s="56" t="b">
        <v>1</v>
      </c>
      <c r="R56" s="34" t="str">
        <f>IFERROR(_xlfn.TEXTBEFORE(_xlfn.TEXTAFTER(VNCTable[[#This Row],[IP]], ".", 2), "."), NA())</f>
        <v>134</v>
      </c>
      <c r="S56" s="34" t="str">
        <f>IFERROR(_xlfn.LET(_xlpm.val, _xlfn.TEXTAFTER(VNCTable[[#This Row],[IP]], ".", 3), IF(ISNA(_xlpm.val), NA(), IF(LEN(_xlpm.val) = 0, NA(), _xlpm.val))), NA())</f>
        <v>19</v>
      </c>
      <c r="T56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10.68.134.19</v>
      </c>
      <c r="U56" s="2" t="b">
        <f>LEN(VNCTable[[#This Row],[Host]]) &gt; 0</f>
        <v>1</v>
      </c>
      <c r="V56" s="2" t="str">
        <f>_xlfn.XLOOKUP(VNCTable[[#This Row],[Folder]],FolderTable[Name],FolderTable[ParentPath]) &amp; VNCTable[[#This Row],[Name]] &amp; ".vnc"</f>
        <v>VNC\DT FEM\DT FEM - Station 1 (Load Carrier).vnc</v>
      </c>
      <c r="W56" s="60">
        <v>1</v>
      </c>
      <c r="X56" s="72" t="b">
        <v>0</v>
      </c>
      <c r="Y56" s="4" t="b">
        <f>OR(Contains(VNCTable[[#This Row],[ClientName]], "client"), VNCTable[[#This Row],[IoT-Add]])</f>
        <v>0</v>
      </c>
    </row>
    <row r="57" spans="1:28" ht="16.5" x14ac:dyDescent="0.3">
      <c r="A57" s="64" t="s">
        <v>15</v>
      </c>
      <c r="B57" s="46" t="s">
        <v>85</v>
      </c>
      <c r="C57" s="46" t="s">
        <v>2214</v>
      </c>
      <c r="D57" s="17" t="str">
        <f>IF(ISBLANK(VNCTable[[#This Row],[ClientName]]), "", LOWER(VNCTable[[#This Row],[ClientName]]) &amp; ".magna.global")</f>
        <v>aim-dtfemst02-d.magna.global</v>
      </c>
      <c r="E57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57" s="17" t="str">
        <f>_xlfn.LET(_xlpm.c, _xlfn.XLOOKUP(VNCTable[[#This Row],[ClientName]],ITEquipmentTable[Name],ITEquipmentTable[Assigned Location], "ERROR"), IF(_xlpm.c = 0, "NO DATA", _xlpm.c))</f>
        <v>ERROR</v>
      </c>
      <c r="G57" s="24" t="str">
        <f>_xlfn.LET(_xlpm.v,_xlfn.XLOOKUP(VNCTable[[#This Row],[IP]],IpResults[IP],IpResults[SName], ""), _xlpm.x, IF(AND(LEN(_xlpm.v) = 0, LEN(VNCTable[[#This Row],[ClientName]]) &gt; 6), "ERROR", _xlpm.v),_xlpm.x)</f>
        <v>AIM-DTFEM2</v>
      </c>
      <c r="H57" s="29" t="str" cm="1">
        <f t="array" ref="H57">_xlfn.LET(_xlpm.look, _xlfn.XLOOKUP(VNCTable[[#This Row],[IP]],ITEquipmentTable[IPv4 Address],ITEquipmentTable[Name], "ERROR"), _xlfn.SWITCH(VNCTable[[#This Row],[IP]], "DHCP", "N/A", IF(LEN(VNCTable[[#This Row],[IP]]) = 0, "NO DATA", _xlpm.look)))</f>
        <v>AIM-DTFEM2</v>
      </c>
      <c r="I57" s="29"/>
      <c r="J57" s="92" t="s">
        <v>1851</v>
      </c>
      <c r="K57" s="50" t="s">
        <v>76</v>
      </c>
      <c r="L57" s="49" t="s">
        <v>4</v>
      </c>
      <c r="M57" s="54" t="str">
        <f>IF(VNCTable[[#This Row],[Workstation]] = "N/A", "N/A", IF(VNCTable[[#This Row],[Workstation]] = "", "", _xlfn.XLOOKUP(VNCTable[[#This Row],[IP]],MamadouTable[Client IP],MamadouTable[Workplace], "")))</f>
        <v>N/A</v>
      </c>
      <c r="N57" s="57"/>
      <c r="O57" s="57"/>
      <c r="P57" s="57"/>
      <c r="Q57" s="57" t="b">
        <v>1</v>
      </c>
      <c r="R57" s="34" t="str">
        <f>IFERROR(_xlfn.TEXTBEFORE(_xlfn.TEXTAFTER(VNCTable[[#This Row],[IP]], ".", 2), "."), NA())</f>
        <v>134</v>
      </c>
      <c r="S57" s="34" t="str">
        <f>IFERROR(_xlfn.LET(_xlpm.val, _xlfn.TEXTAFTER(VNCTable[[#This Row],[IP]], ".", 3), IF(ISNA(_xlpm.val), NA(), IF(LEN(_xlpm.val) = 0, NA(), _xlpm.val))), NA())</f>
        <v>20</v>
      </c>
      <c r="T57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10.68.134.20</v>
      </c>
      <c r="U57" s="2" t="b">
        <f>LEN(VNCTable[[#This Row],[Host]]) &gt; 0</f>
        <v>1</v>
      </c>
      <c r="V57" s="2" t="str">
        <f>_xlfn.XLOOKUP(VNCTable[[#This Row],[Folder]],FolderTable[Name],FolderTable[ParentPath]) &amp; VNCTable[[#This Row],[Name]] &amp; ".vnc"</f>
        <v>VNC\DT FEM\DT FEM - Station 2 (Passthrough).vnc</v>
      </c>
      <c r="W57" s="60">
        <v>1</v>
      </c>
      <c r="X57" s="72" t="b">
        <v>0</v>
      </c>
      <c r="Y57" s="4" t="b">
        <f>OR(Contains(VNCTable[[#This Row],[ClientName]], "client"), VNCTable[[#This Row],[IoT-Add]])</f>
        <v>0</v>
      </c>
    </row>
    <row r="58" spans="1:28" ht="16.5" x14ac:dyDescent="0.3">
      <c r="A58" s="62" t="s">
        <v>16</v>
      </c>
      <c r="B58" s="46" t="s">
        <v>86</v>
      </c>
      <c r="C58" s="46" t="s">
        <v>2215</v>
      </c>
      <c r="D58" s="17" t="str">
        <f>IF(ISBLANK(VNCTable[[#This Row],[ClientName]]), "", LOWER(VNCTable[[#This Row],[ClientName]]) &amp; ".magna.global")</f>
        <v>aim-dtfemst03-d.magna.global</v>
      </c>
      <c r="E58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58" s="17" t="str">
        <f>_xlfn.LET(_xlpm.c, _xlfn.XLOOKUP(VNCTable[[#This Row],[ClientName]],ITEquipmentTable[Name],ITEquipmentTable[Assigned Location], "ERROR"), IF(_xlpm.c = 0, "NO DATA", _xlpm.c))</f>
        <v>ERROR</v>
      </c>
      <c r="G58" s="24" t="str">
        <f>_xlfn.LET(_xlpm.v,_xlfn.XLOOKUP(VNCTable[[#This Row],[IP]],IpResults[IP],IpResults[SName], ""), _xlpm.x, IF(AND(LEN(_xlpm.v) = 0, LEN(VNCTable[[#This Row],[ClientName]]) &gt; 6), "ERROR", _xlpm.v),_xlpm.x)</f>
        <v>AIM-DTFEM3</v>
      </c>
      <c r="H58" s="30" t="str" cm="1">
        <f t="array" ref="H58">_xlfn.LET(_xlpm.look, _xlfn.XLOOKUP(VNCTable[[#This Row],[IP]],ITEquipmentTable[IPv4 Address],ITEquipmentTable[Name], "ERROR"), _xlfn.SWITCH(VNCTable[[#This Row],[IP]], "DHCP", "N/A", IF(LEN(VNCTable[[#This Row],[IP]]) = 0, "NO DATA", _xlpm.look)))</f>
        <v>AIM-DTFEM3</v>
      </c>
      <c r="I58" s="30"/>
      <c r="J58" s="92" t="s">
        <v>1851</v>
      </c>
      <c r="K58" s="50" t="s">
        <v>76</v>
      </c>
      <c r="L58" s="49" t="s">
        <v>4</v>
      </c>
      <c r="M58" s="54" t="str">
        <f>IF(VNCTable[[#This Row],[Workstation]] = "N/A", "N/A", IF(VNCTable[[#This Row],[Workstation]] = "", "", _xlfn.XLOOKUP(VNCTable[[#This Row],[IP]],MamadouTable[Client IP],MamadouTable[Workplace], "")))</f>
        <v>N/A</v>
      </c>
      <c r="N58" s="57"/>
      <c r="O58" s="57"/>
      <c r="P58" s="57"/>
      <c r="Q58" s="56" t="b">
        <v>1</v>
      </c>
      <c r="R58" s="34" t="str">
        <f>IFERROR(_xlfn.TEXTBEFORE(_xlfn.TEXTAFTER(VNCTable[[#This Row],[IP]], ".", 2), "."), NA())</f>
        <v>134</v>
      </c>
      <c r="S58" s="34" t="str">
        <f>IFERROR(_xlfn.LET(_xlpm.val, _xlfn.TEXTAFTER(VNCTable[[#This Row],[IP]], ".", 3), IF(ISNA(_xlpm.val), NA(), IF(LEN(_xlpm.val) = 0, NA(), _xlpm.val))), NA())</f>
        <v>21</v>
      </c>
      <c r="T58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10.68.134.21</v>
      </c>
      <c r="U58" s="2" t="b">
        <f>LEN(VNCTable[[#This Row],[Host]]) &gt; 0</f>
        <v>1</v>
      </c>
      <c r="V58" s="2" t="str">
        <f>_xlfn.XLOOKUP(VNCTable[[#This Row],[Folder]],FolderTable[Name],FolderTable[ParentPath]) &amp; VNCTable[[#This Row],[Name]] &amp; ".vnc"</f>
        <v>VNC\DT FEM\DT FEM - Station 3 (Wire Harness Install).vnc</v>
      </c>
      <c r="W58" s="60">
        <v>1</v>
      </c>
      <c r="X58" s="72" t="b">
        <v>0</v>
      </c>
      <c r="Y58" s="4" t="b">
        <f>OR(Contains(VNCTable[[#This Row],[ClientName]], "client"), VNCTable[[#This Row],[IoT-Add]])</f>
        <v>0</v>
      </c>
    </row>
    <row r="59" spans="1:28" ht="16.5" x14ac:dyDescent="0.3">
      <c r="A59" s="64" t="s">
        <v>17</v>
      </c>
      <c r="B59" s="46" t="s">
        <v>87</v>
      </c>
      <c r="C59" s="46" t="s">
        <v>2216</v>
      </c>
      <c r="D59" s="17" t="str">
        <f>IF(ISBLANK(VNCTable[[#This Row],[ClientName]]), "", LOWER(VNCTable[[#This Row],[ClientName]]) &amp; ".magna.global")</f>
        <v>aim-dtfemst04-d.magna.global</v>
      </c>
      <c r="E59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59" s="17" t="str">
        <f>_xlfn.LET(_xlpm.c, _xlfn.XLOOKUP(VNCTable[[#This Row],[ClientName]],ITEquipmentTable[Name],ITEquipmentTable[Assigned Location], "ERROR"), IF(_xlpm.c = 0, "NO DATA", _xlpm.c))</f>
        <v>ERROR</v>
      </c>
      <c r="G59" s="24" t="str">
        <f>_xlfn.LET(_xlpm.v,_xlfn.XLOOKUP(VNCTable[[#This Row],[IP]],IpResults[IP],IpResults[SName], ""), _xlpm.x, IF(AND(LEN(_xlpm.v) = 0, LEN(VNCTable[[#This Row],[ClientName]]) &gt; 6), "ERROR", _xlpm.v),_xlpm.x)</f>
        <v>AIM-DTFEM4</v>
      </c>
      <c r="H59" s="29" t="str" cm="1">
        <f t="array" ref="H59">_xlfn.LET(_xlpm.look, _xlfn.XLOOKUP(VNCTable[[#This Row],[IP]],ITEquipmentTable[IPv4 Address],ITEquipmentTable[Name], "ERROR"), _xlfn.SWITCH(VNCTable[[#This Row],[IP]], "DHCP", "N/A", IF(LEN(VNCTable[[#This Row],[IP]]) = 0, "NO DATA", _xlpm.look)))</f>
        <v>AIM-DTFEM4</v>
      </c>
      <c r="I59" s="29"/>
      <c r="J59" s="92"/>
      <c r="K59" s="50" t="s">
        <v>76</v>
      </c>
      <c r="L59" s="49" t="s">
        <v>4</v>
      </c>
      <c r="M59" s="54" t="str">
        <f>IF(VNCTable[[#This Row],[Workstation]] = "N/A", "N/A", IF(VNCTable[[#This Row],[Workstation]] = "", "", _xlfn.XLOOKUP(VNCTable[[#This Row],[IP]],MamadouTable[Client IP],MamadouTable[Workplace], "")))</f>
        <v>N/A</v>
      </c>
      <c r="N59" s="57"/>
      <c r="O59" s="57"/>
      <c r="P59" s="57"/>
      <c r="Q59" s="56" t="b">
        <v>1</v>
      </c>
      <c r="R59" s="34" t="str">
        <f>IFERROR(_xlfn.TEXTBEFORE(_xlfn.TEXTAFTER(VNCTable[[#This Row],[IP]], ".", 2), "."), NA())</f>
        <v>134</v>
      </c>
      <c r="S59" s="34" t="str">
        <f>IFERROR(_xlfn.LET(_xlpm.val, _xlfn.TEXTAFTER(VNCTable[[#This Row],[IP]], ".", 3), IF(ISNA(_xlpm.val), NA(), IF(LEN(_xlpm.val) = 0, NA(), _xlpm.val))), NA())</f>
        <v>22</v>
      </c>
      <c r="T59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10.68.134.22</v>
      </c>
      <c r="U59" s="2" t="b">
        <f>LEN(VNCTable[[#This Row],[Host]]) &gt; 0</f>
        <v>1</v>
      </c>
      <c r="V59" s="2" t="str">
        <f>_xlfn.XLOOKUP(VNCTable[[#This Row],[Folder]],FolderTable[Name],FolderTable[ParentPath]) &amp; VNCTable[[#This Row],[Name]] &amp; ".vnc"</f>
        <v>VNC\DT FEM\DT FEM - Station 4 (Bottles).vnc</v>
      </c>
      <c r="W59" s="60">
        <v>1</v>
      </c>
      <c r="X59" s="72" t="b">
        <v>0</v>
      </c>
      <c r="Y59" s="4" t="b">
        <f>OR(Contains(VNCTable[[#This Row],[ClientName]], "client"), VNCTable[[#This Row],[IoT-Add]])</f>
        <v>0</v>
      </c>
    </row>
    <row r="60" spans="1:28" ht="16.5" x14ac:dyDescent="0.3">
      <c r="A60" s="64" t="s">
        <v>18</v>
      </c>
      <c r="B60" s="46" t="s">
        <v>88</v>
      </c>
      <c r="C60" s="46" t="s">
        <v>2217</v>
      </c>
      <c r="D60" s="17" t="str">
        <f>IF(ISBLANK(VNCTable[[#This Row],[ClientName]]), "", LOWER(VNCTable[[#This Row],[ClientName]]) &amp; ".magna.global")</f>
        <v>aim-dtfemst05-d.magna.global</v>
      </c>
      <c r="E60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60" s="17" t="str">
        <f>_xlfn.LET(_xlpm.c, _xlfn.XLOOKUP(VNCTable[[#This Row],[ClientName]],ITEquipmentTable[Name],ITEquipmentTable[Assigned Location], "ERROR"), IF(_xlpm.c = 0, "NO DATA", _xlpm.c))</f>
        <v>ERROR</v>
      </c>
      <c r="G60" s="24" t="str">
        <f>_xlfn.LET(_xlpm.v,_xlfn.XLOOKUP(VNCTable[[#This Row],[IP]],IpResults[IP],IpResults[SName], ""), _xlpm.x, IF(AND(LEN(_xlpm.v) = 0, LEN(VNCTable[[#This Row],[ClientName]]) &gt; 6), "ERROR", _xlpm.v),_xlpm.x)</f>
        <v>AIM-DTFEM5</v>
      </c>
      <c r="H60" s="30" t="str" cm="1">
        <f t="array" ref="H60">_xlfn.LET(_xlpm.look, _xlfn.XLOOKUP(VNCTable[[#This Row],[IP]],ITEquipmentTable[IPv4 Address],ITEquipmentTable[Name], "ERROR"), _xlfn.SWITCH(VNCTable[[#This Row],[IP]], "DHCP", "N/A", IF(LEN(VNCTable[[#This Row],[IP]]) = 0, "NO DATA", _xlpm.look)))</f>
        <v>AIM-DTFEM5</v>
      </c>
      <c r="I60" s="30"/>
      <c r="J60" s="92" t="s">
        <v>1851</v>
      </c>
      <c r="K60" s="50" t="s">
        <v>76</v>
      </c>
      <c r="L60" s="49" t="s">
        <v>4</v>
      </c>
      <c r="M60" s="54" t="str">
        <f>IF(VNCTable[[#This Row],[Workstation]] = "N/A", "N/A", IF(VNCTable[[#This Row],[Workstation]] = "", "", _xlfn.XLOOKUP(VNCTable[[#This Row],[IP]],MamadouTable[Client IP],MamadouTable[Workplace], "")))</f>
        <v>N/A</v>
      </c>
      <c r="N60" s="57"/>
      <c r="O60" s="57"/>
      <c r="P60" s="57"/>
      <c r="Q60" s="56" t="b">
        <v>1</v>
      </c>
      <c r="R60" s="34" t="str">
        <f>IFERROR(_xlfn.TEXTBEFORE(_xlfn.TEXTAFTER(VNCTable[[#This Row],[IP]], ".", 2), "."), NA())</f>
        <v>134</v>
      </c>
      <c r="S60" s="34" t="str">
        <f>IFERROR(_xlfn.LET(_xlpm.val, _xlfn.TEXTAFTER(VNCTable[[#This Row],[IP]], ".", 3), IF(ISNA(_xlpm.val), NA(), IF(LEN(_xlpm.val) = 0, NA(), _xlpm.val))), NA())</f>
        <v>23</v>
      </c>
      <c r="T60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10.68.134.23</v>
      </c>
      <c r="U60" s="2" t="b">
        <f>LEN(VNCTable[[#This Row],[Host]]) &gt; 0</f>
        <v>1</v>
      </c>
      <c r="V60" s="2" t="str">
        <f>_xlfn.XLOOKUP(VNCTable[[#This Row],[Folder]],FolderTable[Name],FolderTable[ParentPath]) &amp; VNCTable[[#This Row],[Name]] &amp; ".vnc"</f>
        <v>VNC\DT FEM\DT FEM - Station 5 (AGS Install).vnc</v>
      </c>
      <c r="W60" s="60">
        <v>1</v>
      </c>
      <c r="X60" s="72" t="b">
        <v>0</v>
      </c>
      <c r="Y60" s="4" t="b">
        <f>OR(Contains(VNCTable[[#This Row],[ClientName]], "client"), VNCTable[[#This Row],[IoT-Add]])</f>
        <v>0</v>
      </c>
    </row>
    <row r="61" spans="1:28" ht="16.5" x14ac:dyDescent="0.3">
      <c r="A61" s="62" t="s">
        <v>19</v>
      </c>
      <c r="B61" s="46" t="s">
        <v>89</v>
      </c>
      <c r="C61" s="46" t="s">
        <v>2211</v>
      </c>
      <c r="D61" s="17" t="str">
        <f>IF(ISBLANK(VNCTable[[#This Row],[ClientName]]), "", LOWER(VNCTable[[#This Row],[ClientName]]) &amp; ".magna.global")</f>
        <v>aim-dtfemst06-d.magna.global</v>
      </c>
      <c r="E61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61" s="17" t="str">
        <f>_xlfn.LET(_xlpm.c, _xlfn.XLOOKUP(VNCTable[[#This Row],[ClientName]],ITEquipmentTable[Name],ITEquipmentTable[Assigned Location], "ERROR"), IF(_xlpm.c = 0, "NO DATA", _xlpm.c))</f>
        <v>ERROR</v>
      </c>
      <c r="G61" s="24" t="str">
        <f>_xlfn.LET(_xlpm.v,_xlfn.XLOOKUP(VNCTable[[#This Row],[IP]],IpResults[IP],IpResults[SName], ""), _xlpm.x, IF(AND(LEN(_xlpm.v) = 0, LEN(VNCTable[[#This Row],[ClientName]]) &gt; 6), "ERROR", _xlpm.v),_xlpm.x)</f>
        <v>AIM-DTFEM7</v>
      </c>
      <c r="H61" s="29" t="str" cm="1">
        <f t="array" ref="H61">_xlfn.LET(_xlpm.look, _xlfn.XLOOKUP(VNCTable[[#This Row],[IP]],ITEquipmentTable[IPv4 Address],ITEquipmentTable[Name], "ERROR"), _xlfn.SWITCH(VNCTable[[#This Row],[IP]], "DHCP", "N/A", IF(LEN(VNCTable[[#This Row],[IP]]) = 0, "NO DATA", _xlpm.look)))</f>
        <v>AIM-DTFEM7</v>
      </c>
      <c r="I61" s="29"/>
      <c r="J61" s="92"/>
      <c r="K61" s="6" t="s">
        <v>76</v>
      </c>
      <c r="L61" s="49" t="s">
        <v>4</v>
      </c>
      <c r="M61" s="54" t="str">
        <f>IF(VNCTable[[#This Row],[Workstation]] = "N/A", "N/A", IF(VNCTable[[#This Row],[Workstation]] = "", "", _xlfn.XLOOKUP(VNCTable[[#This Row],[IP]],MamadouTable[Client IP],MamadouTable[Workplace], "")))</f>
        <v>N/A</v>
      </c>
      <c r="N61" s="56"/>
      <c r="O61" s="56"/>
      <c r="P61" s="56"/>
      <c r="Q61" s="56" t="b">
        <v>1</v>
      </c>
      <c r="R61" s="34" t="str">
        <f>IFERROR(_xlfn.TEXTBEFORE(_xlfn.TEXTAFTER(VNCTable[[#This Row],[IP]], ".", 2), "."), NA())</f>
        <v>134</v>
      </c>
      <c r="S61" s="34" t="str">
        <f>IFERROR(_xlfn.LET(_xlpm.val, _xlfn.TEXTAFTER(VNCTable[[#This Row],[IP]], ".", 3), IF(ISNA(_xlpm.val), NA(), IF(LEN(_xlpm.val) = 0, NA(), _xlpm.val))), NA())</f>
        <v>25</v>
      </c>
      <c r="T61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10.68.134.25</v>
      </c>
      <c r="U61" s="2" t="b">
        <f>LEN(VNCTable[[#This Row],[Host]]) &gt; 0</f>
        <v>1</v>
      </c>
      <c r="V61" s="2" t="str">
        <f>_xlfn.XLOOKUP(VNCTable[[#This Row],[Folder]],FolderTable[Name],FolderTable[ParentPath]) &amp; VNCTable[[#This Row],[Name]] &amp; ".vnc"</f>
        <v>VNC\DT FEM\DT FEM - Station 6 (Wire Harness Routing).vnc</v>
      </c>
      <c r="W61" s="60">
        <v>1</v>
      </c>
      <c r="X61" s="72" t="b">
        <v>0</v>
      </c>
      <c r="Y61" s="4" t="b">
        <f>OR(Contains(VNCTable[[#This Row],[ClientName]], "client"), VNCTable[[#This Row],[IoT-Add]])</f>
        <v>0</v>
      </c>
    </row>
    <row r="62" spans="1:28" ht="16.5" x14ac:dyDescent="0.3">
      <c r="A62" s="64" t="s">
        <v>20</v>
      </c>
      <c r="B62" s="46" t="s">
        <v>90</v>
      </c>
      <c r="C62" s="46" t="s">
        <v>2210</v>
      </c>
      <c r="D62" s="17" t="str">
        <f>IF(ISBLANK(VNCTable[[#This Row],[ClientName]]), "", LOWER(VNCTable[[#This Row],[ClientName]]) &amp; ".magna.global")</f>
        <v>aim-dtfemst07-d.magna.global</v>
      </c>
      <c r="E62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62" s="17" t="str">
        <f>_xlfn.LET(_xlpm.c, _xlfn.XLOOKUP(VNCTable[[#This Row],[ClientName]],ITEquipmentTable[Name],ITEquipmentTable[Assigned Location], "ERROR"), IF(_xlpm.c = 0, "NO DATA", _xlpm.c))</f>
        <v>ERROR</v>
      </c>
      <c r="G62" s="24" t="str">
        <f>_xlfn.LET(_xlpm.v,_xlfn.XLOOKUP(VNCTable[[#This Row],[IP]],IpResults[IP],IpResults[SName], ""), _xlpm.x, IF(AND(LEN(_xlpm.v) = 0, LEN(VNCTable[[#This Row],[ClientName]]) &gt; 6), "ERROR", _xlpm.v),_xlpm.x)</f>
        <v>AIM-DTFEM8</v>
      </c>
      <c r="H62" s="29" t="str" cm="1">
        <f t="array" ref="H62">_xlfn.LET(_xlpm.look, _xlfn.XLOOKUP(VNCTable[[#This Row],[IP]],ITEquipmentTable[IPv4 Address],ITEquipmentTable[Name], "ERROR"), _xlfn.SWITCH(VNCTable[[#This Row],[IP]], "DHCP", "N/A", IF(LEN(VNCTable[[#This Row],[IP]]) = 0, "NO DATA", _xlpm.look)))</f>
        <v>AIM-DTFEM8</v>
      </c>
      <c r="I62" s="29"/>
      <c r="J62" s="92" t="s">
        <v>1851</v>
      </c>
      <c r="K62" s="50" t="s">
        <v>76</v>
      </c>
      <c r="L62" s="49" t="s">
        <v>4</v>
      </c>
      <c r="M62" s="54" t="str">
        <f>IF(VNCTable[[#This Row],[Workstation]] = "N/A", "N/A", IF(VNCTable[[#This Row],[Workstation]] = "", "", _xlfn.XLOOKUP(VNCTable[[#This Row],[IP]],MamadouTable[Client IP],MamadouTable[Workplace], "")))</f>
        <v>N/A</v>
      </c>
      <c r="N62" s="57"/>
      <c r="O62" s="57"/>
      <c r="P62" s="57"/>
      <c r="Q62" s="56" t="b">
        <v>1</v>
      </c>
      <c r="R62" s="34" t="str">
        <f>IFERROR(_xlfn.TEXTBEFORE(_xlfn.TEXTAFTER(VNCTable[[#This Row],[IP]], ".", 2), "."), NA())</f>
        <v>134</v>
      </c>
      <c r="S62" s="34" t="str">
        <f>IFERROR(_xlfn.LET(_xlpm.val, _xlfn.TEXTAFTER(VNCTable[[#This Row],[IP]], ".", 3), IF(ISNA(_xlpm.val), NA(), IF(LEN(_xlpm.val) = 0, NA(), _xlpm.val))), NA())</f>
        <v>26</v>
      </c>
      <c r="T62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10.68.134.26</v>
      </c>
      <c r="U62" s="2" t="b">
        <f>LEN(VNCTable[[#This Row],[Host]]) &gt; 0</f>
        <v>1</v>
      </c>
      <c r="V62" s="2" t="str">
        <f>_xlfn.XLOOKUP(VNCTable[[#This Row],[Folder]],FolderTable[Name],FolderTable[ParentPath]) &amp; VNCTable[[#This Row],[Name]] &amp; ".vnc"</f>
        <v>VNC\DT FEM\DT FEM - Station 7 (ECM Install).vnc</v>
      </c>
      <c r="W62" s="60">
        <v>1</v>
      </c>
      <c r="X62" s="72" t="b">
        <v>0</v>
      </c>
      <c r="Y62" s="4" t="b">
        <f>OR(Contains(VNCTable[[#This Row],[ClientName]], "client"), VNCTable[[#This Row],[IoT-Add]])</f>
        <v>0</v>
      </c>
    </row>
    <row r="63" spans="1:28" ht="16.5" x14ac:dyDescent="0.3">
      <c r="A63" s="62" t="s">
        <v>21</v>
      </c>
      <c r="B63" s="46" t="s">
        <v>91</v>
      </c>
      <c r="C63" s="46" t="s">
        <v>2196</v>
      </c>
      <c r="D63" s="17" t="str">
        <f>IF(ISBLANK(VNCTable[[#This Row],[ClientName]]), "", LOWER(VNCTable[[#This Row],[ClientName]]) &amp; ".magna.global")</f>
        <v>aim-dtfemst08-d.magna.global</v>
      </c>
      <c r="E63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63" s="17" t="str">
        <f>_xlfn.LET(_xlpm.c, _xlfn.XLOOKUP(VNCTable[[#This Row],[ClientName]],ITEquipmentTable[Name],ITEquipmentTable[Assigned Location], "ERROR"), IF(_xlpm.c = 0, "NO DATA", _xlpm.c))</f>
        <v>ERROR</v>
      </c>
      <c r="G63" s="24" t="str">
        <f>_xlfn.LET(_xlpm.v,_xlfn.XLOOKUP(VNCTable[[#This Row],[IP]],IpResults[IP],IpResults[SName], ""), _xlpm.x, IF(AND(LEN(_xlpm.v) = 0, LEN(VNCTable[[#This Row],[ClientName]]) &gt; 6), "ERROR", _xlpm.v),_xlpm.x)</f>
        <v>AIM-DTFEM9</v>
      </c>
      <c r="H63" s="29" t="str" cm="1">
        <f t="array" ref="H63">_xlfn.LET(_xlpm.look, _xlfn.XLOOKUP(VNCTable[[#This Row],[IP]],ITEquipmentTable[IPv4 Address],ITEquipmentTable[Name], "ERROR"), _xlfn.SWITCH(VNCTable[[#This Row],[IP]], "DHCP", "N/A", IF(LEN(VNCTable[[#This Row],[IP]]) = 0, "NO DATA", _xlpm.look)))</f>
        <v>AIM-DTFEM9</v>
      </c>
      <c r="I63" s="29"/>
      <c r="J63" s="92" t="s">
        <v>1851</v>
      </c>
      <c r="K63" s="6" t="s">
        <v>76</v>
      </c>
      <c r="L63" s="49" t="s">
        <v>4</v>
      </c>
      <c r="M63" s="54" t="str">
        <f>IF(VNCTable[[#This Row],[Workstation]] = "N/A", "N/A", IF(VNCTable[[#This Row],[Workstation]] = "", "", _xlfn.XLOOKUP(VNCTable[[#This Row],[IP]],MamadouTable[Client IP],MamadouTable[Workplace], "")))</f>
        <v>N/A</v>
      </c>
      <c r="N63" s="56"/>
      <c r="O63" s="56"/>
      <c r="P63" s="56"/>
      <c r="Q63" s="56" t="b">
        <v>1</v>
      </c>
      <c r="R63" s="34" t="str">
        <f>IFERROR(_xlfn.TEXTBEFORE(_xlfn.TEXTAFTER(VNCTable[[#This Row],[IP]], ".", 2), "."), NA())</f>
        <v>134</v>
      </c>
      <c r="S63" s="34" t="str">
        <f>IFERROR(_xlfn.LET(_xlpm.val, _xlfn.TEXTAFTER(VNCTable[[#This Row],[IP]], ".", 3), IF(ISNA(_xlpm.val), NA(), IF(LEN(_xlpm.val) = 0, NA(), _xlpm.val))), NA())</f>
        <v>28</v>
      </c>
      <c r="T63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10.68.134.28</v>
      </c>
      <c r="U63" s="2" t="b">
        <f>LEN(VNCTable[[#This Row],[Host]]) &gt; 0</f>
        <v>1</v>
      </c>
      <c r="V63" s="2" t="str">
        <f>_xlfn.XLOOKUP(VNCTable[[#This Row],[Folder]],FolderTable[Name],FolderTable[ParentPath]) &amp; VNCTable[[#This Row],[Name]] &amp; ".vnc"</f>
        <v>VNC\DT FEM\DT FEM - Station 8 (E-Test).vnc</v>
      </c>
      <c r="W63" s="60">
        <v>1</v>
      </c>
      <c r="X63" s="72" t="b">
        <v>0</v>
      </c>
      <c r="Y63" s="4" t="b">
        <f>OR(Contains(VNCTable[[#This Row],[ClientName]], "client"), VNCTable[[#This Row],[IoT-Add]])</f>
        <v>0</v>
      </c>
    </row>
    <row r="64" spans="1:28" ht="16.5" x14ac:dyDescent="0.3">
      <c r="A64" s="62" t="s">
        <v>22</v>
      </c>
      <c r="B64" s="46" t="s">
        <v>92</v>
      </c>
      <c r="C64" s="46" t="s">
        <v>1795</v>
      </c>
      <c r="D64" s="17" t="str">
        <f>IF(ISBLANK(VNCTable[[#This Row],[ClientName]]), "", LOWER(VNCTable[[#This Row],[ClientName]]) &amp; ".magna.global")</f>
        <v>aim-dtfemst09-d.magna.global</v>
      </c>
      <c r="E64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64" s="17" t="str">
        <f>_xlfn.LET(_xlpm.c, _xlfn.XLOOKUP(VNCTable[[#This Row],[ClientName]],ITEquipmentTable[Name],ITEquipmentTable[Assigned Location], "ERROR"), IF(_xlpm.c = 0, "NO DATA", _xlpm.c))</f>
        <v>ERROR</v>
      </c>
      <c r="G64" s="24" t="str">
        <f>_xlfn.LET(_xlpm.v,_xlfn.XLOOKUP(VNCTable[[#This Row],[IP]],IpResults[IP],IpResults[SName], ""), _xlpm.x, IF(AND(LEN(_xlpm.v) = 0, LEN(VNCTable[[#This Row],[ClientName]]) &gt; 6), "ERROR", _xlpm.v),_xlpm.x)</f>
        <v>AIM-DTFEM11</v>
      </c>
      <c r="H64" s="29" t="str" cm="1">
        <f t="array" ref="H64">_xlfn.LET(_xlpm.look, _xlfn.XLOOKUP(VNCTable[[#This Row],[IP]],ITEquipmentTable[IPv4 Address],ITEquipmentTable[Name], "ERROR"), _xlfn.SWITCH(VNCTable[[#This Row],[IP]], "DHCP", "N/A", IF(LEN(VNCTable[[#This Row],[IP]]) = 0, "NO DATA", _xlpm.look)))</f>
        <v>AIM-DTFEM11</v>
      </c>
      <c r="I64" s="29"/>
      <c r="J64" s="92" t="s">
        <v>1851</v>
      </c>
      <c r="K64" s="6" t="s">
        <v>76</v>
      </c>
      <c r="L64" s="49" t="s">
        <v>4</v>
      </c>
      <c r="M64" s="54" t="str">
        <f>IF(VNCTable[[#This Row],[Workstation]] = "N/A", "N/A", IF(VNCTable[[#This Row],[Workstation]] = "", "", _xlfn.XLOOKUP(VNCTable[[#This Row],[IP]],MamadouTable[Client IP],MamadouTable[Workplace], "")))</f>
        <v>N/A</v>
      </c>
      <c r="N64" s="56"/>
      <c r="O64" s="56"/>
      <c r="P64" s="56"/>
      <c r="Q64" s="56" t="b">
        <v>1</v>
      </c>
      <c r="R64" s="34" t="str">
        <f>IFERROR(_xlfn.TEXTBEFORE(_xlfn.TEXTAFTER(VNCTable[[#This Row],[IP]], ".", 2), "."), NA())</f>
        <v>134</v>
      </c>
      <c r="S64" s="34" t="str">
        <f>IFERROR(_xlfn.LET(_xlpm.val, _xlfn.TEXTAFTER(VNCTable[[#This Row],[IP]], ".", 3), IF(ISNA(_xlpm.val), NA(), IF(LEN(_xlpm.val) = 0, NA(), _xlpm.val))), NA())</f>
        <v>29</v>
      </c>
      <c r="T64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10.68.134.29</v>
      </c>
      <c r="U64" s="2" t="b">
        <f>LEN(VNCTable[[#This Row],[Host]]) &gt; 0</f>
        <v>1</v>
      </c>
      <c r="V64" s="2" t="str">
        <f>_xlfn.XLOOKUP(VNCTable[[#This Row],[Folder]],FolderTable[Name],FolderTable[ParentPath]) &amp; VNCTable[[#This Row],[Name]] &amp; ".vnc"</f>
        <v>VNC\DT FEM\DT FEM - Station 9 (Lower Air Guide).vnc</v>
      </c>
      <c r="W64" s="60">
        <v>1</v>
      </c>
      <c r="X64" s="72" t="b">
        <v>1</v>
      </c>
      <c r="Y64" s="4" t="b">
        <f>OR(Contains(VNCTable[[#This Row],[ClientName]], "client"), VNCTable[[#This Row],[IoT-Add]])</f>
        <v>1</v>
      </c>
    </row>
    <row r="65" spans="1:27" ht="16.5" x14ac:dyDescent="0.3">
      <c r="A65" s="64" t="s">
        <v>23</v>
      </c>
      <c r="B65" s="46" t="s">
        <v>93</v>
      </c>
      <c r="C65" s="48" t="s">
        <v>1796</v>
      </c>
      <c r="D65" s="17" t="str">
        <f>IF(ISBLANK(VNCTable[[#This Row],[ClientName]]), "", LOWER(VNCTable[[#This Row],[ClientName]]) &amp; ".magna.global")</f>
        <v>aim-dtfemst10-d.magna.global</v>
      </c>
      <c r="E65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65" s="17" t="str">
        <f>_xlfn.LET(_xlpm.c, _xlfn.XLOOKUP(VNCTable[[#This Row],[ClientName]],ITEquipmentTable[Name],ITEquipmentTable[Assigned Location], "ERROR"), IF(_xlpm.c = 0, "NO DATA", _xlpm.c))</f>
        <v>ERROR</v>
      </c>
      <c r="G65" s="24" t="str">
        <f>_xlfn.LET(_xlpm.v,_xlfn.XLOOKUP(VNCTable[[#This Row],[IP]],IpResults[IP],IpResults[SName], ""), _xlpm.x, IF(AND(LEN(_xlpm.v) = 0, LEN(VNCTable[[#This Row],[ClientName]]) &gt; 6), "ERROR", _xlpm.v),_xlpm.x)</f>
        <v>AIM-FEM12</v>
      </c>
      <c r="H65" s="29" t="str" cm="1">
        <f t="array" ref="H65">_xlfn.LET(_xlpm.look, _xlfn.XLOOKUP(VNCTable[[#This Row],[IP]],ITEquipmentTable[IPv4 Address],ITEquipmentTable[Name], "ERROR"), _xlfn.SWITCH(VNCTable[[#This Row],[IP]], "DHCP", "N/A", IF(LEN(VNCTable[[#This Row],[IP]]) = 0, "NO DATA", _xlpm.look)))</f>
        <v>AIM-FEM12</v>
      </c>
      <c r="I65" s="29"/>
      <c r="J65" s="92" t="s">
        <v>1851</v>
      </c>
      <c r="K65" s="50" t="s">
        <v>76</v>
      </c>
      <c r="L65" s="49" t="s">
        <v>4</v>
      </c>
      <c r="M65" s="54" t="str">
        <f>IF(VNCTable[[#This Row],[Workstation]] = "N/A", "N/A", IF(VNCTable[[#This Row],[Workstation]] = "", "", _xlfn.XLOOKUP(VNCTable[[#This Row],[IP]],MamadouTable[Client IP],MamadouTable[Workplace], "")))</f>
        <v>N/A</v>
      </c>
      <c r="N65" s="57"/>
      <c r="O65" s="57"/>
      <c r="P65" s="57"/>
      <c r="Q65" s="56" t="b">
        <v>1</v>
      </c>
      <c r="R65" s="34" t="str">
        <f>IFERROR(_xlfn.TEXTBEFORE(_xlfn.TEXTAFTER(VNCTable[[#This Row],[IP]], ".", 2), "."), NA())</f>
        <v>134</v>
      </c>
      <c r="S65" s="34" t="str">
        <f>IFERROR(_xlfn.LET(_xlpm.val, _xlfn.TEXTAFTER(VNCTable[[#This Row],[IP]], ".", 3), IF(ISNA(_xlpm.val), NA(), IF(LEN(_xlpm.val) = 0, NA(), _xlpm.val))), NA())</f>
        <v>30</v>
      </c>
      <c r="T65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10.68.134.30</v>
      </c>
      <c r="U65" s="2" t="b">
        <f>LEN(VNCTable[[#This Row],[Host]]) &gt; 0</f>
        <v>1</v>
      </c>
      <c r="V65" s="2" t="str">
        <f>_xlfn.XLOOKUP(VNCTable[[#This Row],[Folder]],FolderTable[Name],FolderTable[ParentPath]) &amp; VNCTable[[#This Row],[Name]] &amp; ".vnc"</f>
        <v>VNC\DT FEM\DT FEM - Station 10 (Unload).vnc</v>
      </c>
      <c r="W65" s="60">
        <v>1</v>
      </c>
      <c r="X65" s="72" t="b">
        <v>1</v>
      </c>
      <c r="Y65" s="4" t="b">
        <f>OR(Contains(VNCTable[[#This Row],[ClientName]], "client"), VNCTable[[#This Row],[IoT-Add]])</f>
        <v>1</v>
      </c>
      <c r="AA65">
        <v>7</v>
      </c>
    </row>
    <row r="66" spans="1:27" ht="16.5" x14ac:dyDescent="0.3">
      <c r="A66" s="66" t="s">
        <v>162</v>
      </c>
      <c r="B66" s="46" t="s">
        <v>163</v>
      </c>
      <c r="C66" s="48" t="s">
        <v>630</v>
      </c>
      <c r="D66" s="17" t="str">
        <f>IF(ISBLANK(VNCTable[[#This Row],[ClientName]]), "", LOWER(VNCTable[[#This Row],[ClientName]]) &amp; ".magna.global")</f>
        <v>aim-dtkitty.magna.global</v>
      </c>
      <c r="E66" s="24" t="str">
        <f>_xlfn.LET(_xlpm.v,_xlfn.XLOOKUP(VNCTable[[#This Row],[ClientName]],IpResults[SName],IpResults[IP], "NO DATA"), _xlpm.x, IF(AND(LEN(_xlpm.v) = 0, LEN(VNCTable[[#This Row],[IP]]) &gt; 6), "ERROR", _xlpm.v),_xlpm.x)</f>
        <v>10.68.134.31</v>
      </c>
      <c r="F66" s="17" t="str">
        <f>_xlfn.LET(_xlpm.c, _xlfn.XLOOKUP(VNCTable[[#This Row],[ClientName]],ITEquipmentTable[Name],ITEquipmentTable[Assigned Location], "ERROR"), IF(_xlpm.c = 0, "NO DATA", _xlpm.c))</f>
        <v>DT FEM - Production - Kitting</v>
      </c>
      <c r="G66" s="24" t="str">
        <f>_xlfn.LET(_xlpm.v,_xlfn.XLOOKUP(VNCTable[[#This Row],[IP]],IpResults[IP],IpResults[SName], ""), _xlpm.x, IF(AND(LEN(_xlpm.v) = 0, LEN(VNCTable[[#This Row],[ClientName]]) &gt; 6), "ERROR", _xlpm.v),_xlpm.x)</f>
        <v>AIM-DTKITTY</v>
      </c>
      <c r="H66" s="29" t="str" cm="1">
        <f t="array" ref="H66">_xlfn.LET(_xlpm.look, _xlfn.XLOOKUP(VNCTable[[#This Row],[IP]],ITEquipmentTable[IPv4 Address],ITEquipmentTable[Name], "ERROR"), _xlfn.SWITCH(VNCTable[[#This Row],[IP]], "DHCP", "N/A", IF(LEN(VNCTable[[#This Row],[IP]]) = 0, "NO DATA", _xlpm.look)))</f>
        <v>AIM-DTKITTY</v>
      </c>
      <c r="I66" s="29"/>
      <c r="J66" s="92" t="s">
        <v>1851</v>
      </c>
      <c r="K66" s="50" t="s">
        <v>76</v>
      </c>
      <c r="L66" s="49" t="s">
        <v>4</v>
      </c>
      <c r="M66" s="54" t="str">
        <f>IF(VNCTable[[#This Row],[Workstation]] = "N/A", "N/A", IF(VNCTable[[#This Row],[Workstation]] = "", "", _xlfn.XLOOKUP(VNCTable[[#This Row],[IP]],MamadouTable[Client IP],MamadouTable[Workplace], "")))</f>
        <v>N/A</v>
      </c>
      <c r="N66" s="57"/>
      <c r="O66" s="57"/>
      <c r="P66" s="57"/>
      <c r="Q66" s="56" t="b">
        <v>1</v>
      </c>
      <c r="R66" s="34" t="str">
        <f>IFERROR(_xlfn.TEXTBEFORE(_xlfn.TEXTAFTER(VNCTable[[#This Row],[IP]], ".", 2), "."), NA())</f>
        <v>134</v>
      </c>
      <c r="S66" s="34" t="str">
        <f>IFERROR(_xlfn.LET(_xlpm.val, _xlfn.TEXTAFTER(VNCTable[[#This Row],[IP]], ".", 3), IF(ISNA(_xlpm.val), NA(), IF(LEN(_xlpm.val) = 0, NA(), _xlpm.val))), NA())</f>
        <v>31</v>
      </c>
      <c r="T66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10.68.134.31</v>
      </c>
      <c r="U66" s="2" t="b">
        <f>LEN(VNCTable[[#This Row],[Host]]) &gt; 0</f>
        <v>1</v>
      </c>
      <c r="V66" s="2" t="str">
        <f>_xlfn.XLOOKUP(VNCTable[[#This Row],[Folder]],FolderTable[Name],FolderTable[ParentPath]) &amp; VNCTable[[#This Row],[Name]] &amp; ".vnc"</f>
        <v>VNC\DT FEM\DT FEM - Kitting (Wire Harness Kitting).vnc</v>
      </c>
      <c r="W66" s="60">
        <v>1</v>
      </c>
      <c r="X66" s="72" t="b">
        <v>0</v>
      </c>
      <c r="Y66" s="4" t="b">
        <f>OR(Contains(VNCTable[[#This Row],[ClientName]], "client"), VNCTable[[#This Row],[IoT-Add]])</f>
        <v>0</v>
      </c>
    </row>
    <row r="67" spans="1:27" ht="16.5" x14ac:dyDescent="0.3">
      <c r="A67" s="62" t="s">
        <v>24</v>
      </c>
      <c r="B67" s="46" t="s">
        <v>94</v>
      </c>
      <c r="C67" s="29" t="s">
        <v>2045</v>
      </c>
      <c r="D67" s="17" t="str">
        <f>IF(ISBLANK(VNCTable[[#This Row],[ClientName]]), "", LOWER(VNCTable[[#This Row],[ClientName]]) &amp; ".magna.global")</f>
        <v>aim-client50-d.magna.global</v>
      </c>
      <c r="E67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67" s="17" t="str">
        <f>_xlfn.LET(_xlpm.c, _xlfn.XLOOKUP(VNCTable[[#This Row],[ClientName]],ITEquipmentTable[Name],ITEquipmentTable[Assigned Location], "ERROR"), IF(_xlpm.c = 0, "NO DATA", _xlpm.c))</f>
        <v>ERROR</v>
      </c>
      <c r="G67" s="24" t="str">
        <f>_xlfn.LET(_xlpm.v,_xlfn.XLOOKUP(VNCTable[[#This Row],[IP]],IpResults[IP],IpResults[SName], ""), _xlpm.x, IF(AND(LEN(_xlpm.v) = 0, LEN(VNCTable[[#This Row],[ClientName]]) &gt; 6), "ERROR", _xlpm.v),_xlpm.x)</f>
        <v>AIM-DTECM1</v>
      </c>
      <c r="H67" s="29" t="str" cm="1">
        <f t="array" ref="H67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67" s="29"/>
      <c r="J67" s="92" t="s">
        <v>1851</v>
      </c>
      <c r="K67" s="6" t="s">
        <v>76</v>
      </c>
      <c r="L67" s="49" t="s">
        <v>4</v>
      </c>
      <c r="M67" s="54" t="str">
        <f>IF(VNCTable[[#This Row],[Workstation]] = "N/A", "N/A", IF(VNCTable[[#This Row],[Workstation]] = "", "", _xlfn.XLOOKUP(VNCTable[[#This Row],[IP]],MamadouTable[Client IP],MamadouTable[Workplace], "")))</f>
        <v>N/A</v>
      </c>
      <c r="N67" s="56"/>
      <c r="O67" s="56"/>
      <c r="P67" s="56"/>
      <c r="Q67" s="56" t="b">
        <v>1</v>
      </c>
      <c r="R67" s="35" t="str">
        <f>IFERROR(_xlfn.TEXTBEFORE(_xlfn.TEXTAFTER(VNCTable[[#This Row],[IP]], ".", 2), "."), NA())</f>
        <v>134</v>
      </c>
      <c r="S67" s="35" t="str">
        <f>IFERROR(_xlfn.LET(_xlpm.val, _xlfn.TEXTAFTER(VNCTable[[#This Row],[IP]], ".", 3), IF(ISNA(_xlpm.val), NA(), IF(LEN(_xlpm.val) = 0, NA(), _xlpm.val))), NA())</f>
        <v>36</v>
      </c>
      <c r="T67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10.68.134.36</v>
      </c>
      <c r="U67" s="4" t="b">
        <f>LEN(VNCTable[[#This Row],[Host]]) &gt; 0</f>
        <v>1</v>
      </c>
      <c r="V67" s="4" t="str">
        <f>_xlfn.XLOOKUP(VNCTable[[#This Row],[Folder]],FolderTable[Name],FolderTable[ParentPath]) &amp; VNCTable[[#This Row],[Name]] &amp; ".vnc"</f>
        <v>VNC\DT FEM\DT ECM - Station 1 (ECM).vnc</v>
      </c>
      <c r="W67" s="60">
        <v>1</v>
      </c>
      <c r="X67" s="72" t="b">
        <v>1</v>
      </c>
      <c r="Y67" s="4" t="b">
        <f>OR(Contains(VNCTable[[#This Row],[ClientName]], "client"), VNCTable[[#This Row],[IoT-Add]])</f>
        <v>1</v>
      </c>
    </row>
    <row r="68" spans="1:27" ht="16.5" x14ac:dyDescent="0.3">
      <c r="A68" s="62" t="s">
        <v>25</v>
      </c>
      <c r="B68" s="46" t="s">
        <v>95</v>
      </c>
      <c r="C68" s="19" t="s">
        <v>2209</v>
      </c>
      <c r="D68" s="4" t="str">
        <f>IF(ISBLANK(VNCTable[[#This Row],[ClientName]]), "", LOWER(VNCTable[[#This Row],[ClientName]]) &amp; ".magna.global")</f>
        <v>aim-dtecmst02-d.magna.global</v>
      </c>
      <c r="E68" s="27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68" s="17" t="str">
        <f>_xlfn.LET(_xlpm.c, _xlfn.XLOOKUP(VNCTable[[#This Row],[ClientName]],ITEquipmentTable[Name],ITEquipmentTable[Assigned Location], "ERROR"), IF(_xlpm.c = 0, "NO DATA", _xlpm.c))</f>
        <v>ERROR</v>
      </c>
      <c r="G68" s="24" t="str">
        <f>_xlfn.LET(_xlpm.v,_xlfn.XLOOKUP(VNCTable[[#This Row],[IP]],IpResults[IP],IpResults[SName], ""), _xlpm.x, IF(AND(LEN(_xlpm.v) = 0, LEN(VNCTable[[#This Row],[ClientName]]) &gt; 6), "ERROR", _xlpm.v),_xlpm.x)</f>
        <v>AIM-DTECM2</v>
      </c>
      <c r="H68" s="29" t="str" cm="1">
        <f t="array" ref="H68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68" s="29"/>
      <c r="J68" s="92" t="s">
        <v>1851</v>
      </c>
      <c r="K68" s="50" t="s">
        <v>76</v>
      </c>
      <c r="L68" s="49" t="s">
        <v>4</v>
      </c>
      <c r="M68" s="54" t="str">
        <f>IF(VNCTable[[#This Row],[Workstation]] = "N/A", "N/A", IF(VNCTable[[#This Row],[Workstation]] = "", "", _xlfn.XLOOKUP(VNCTable[[#This Row],[IP]],MamadouTable[Client IP],MamadouTable[Workplace], "")))</f>
        <v>N/A</v>
      </c>
      <c r="N68" s="57"/>
      <c r="O68" s="57"/>
      <c r="P68" s="57"/>
      <c r="Q68" s="56" t="b">
        <v>1</v>
      </c>
      <c r="R68" s="34" t="str">
        <f>IFERROR(_xlfn.TEXTBEFORE(_xlfn.TEXTAFTER(VNCTable[[#This Row],[IP]], ".", 2), "."), NA())</f>
        <v>134</v>
      </c>
      <c r="S68" s="34" t="str">
        <f>IFERROR(_xlfn.LET(_xlpm.val, _xlfn.TEXTAFTER(VNCTable[[#This Row],[IP]], ".", 3), IF(ISNA(_xlpm.val), NA(), IF(LEN(_xlpm.val) = 0, NA(), _xlpm.val))), NA())</f>
        <v>37</v>
      </c>
      <c r="T68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10.68.134.37</v>
      </c>
      <c r="U68" s="2" t="b">
        <f>LEN(VNCTable[[#This Row],[Host]]) &gt; 0</f>
        <v>1</v>
      </c>
      <c r="V68" s="2" t="str">
        <f>_xlfn.XLOOKUP(VNCTable[[#This Row],[Folder]],FolderTable[Name],FolderTable[ParentPath]) &amp; VNCTable[[#This Row],[Name]] &amp; ".vnc"</f>
        <v>VNC\DT FEM\DT ECM - Station 2 (E-Fan).vnc</v>
      </c>
      <c r="W68" s="60">
        <v>2</v>
      </c>
      <c r="X68" s="132" t="b">
        <v>0</v>
      </c>
      <c r="Y68" s="4" t="b">
        <f>OR(Contains(VNCTable[[#This Row],[ClientName]], "client"), VNCTable[[#This Row],[IoT-Add]])</f>
        <v>0</v>
      </c>
    </row>
    <row r="69" spans="1:27" ht="16.5" x14ac:dyDescent="0.3">
      <c r="A69" s="64" t="s">
        <v>30</v>
      </c>
      <c r="B69" s="46" t="s">
        <v>99</v>
      </c>
      <c r="C69" s="46" t="s">
        <v>2040</v>
      </c>
      <c r="D69" s="17" t="str">
        <f>IF(ISBLANK(VNCTable[[#This Row],[ClientName]]), "", LOWER(VNCTable[[#This Row],[ClientName]]) &amp; ".magna.global")</f>
        <v>aim-client37-d.magna.global</v>
      </c>
      <c r="E69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69" s="17" t="str">
        <f>_xlfn.LET(_xlpm.c, _xlfn.XLOOKUP(VNCTable[[#This Row],[ClientName]],ITEquipmentTable[Name],ITEquipmentTable[Assigned Location], "ERROR"), IF(_xlpm.c = 0, "NO DATA", _xlpm.c))</f>
        <v>ERROR</v>
      </c>
      <c r="G69" s="24" t="str">
        <f>_xlfn.LET(_xlpm.v,_xlfn.XLOOKUP(VNCTable[[#This Row],[IP]],IpResults[IP],IpResults[SName], ""), _xlpm.x, IF(AND(LEN(_xlpm.v) = 0, LEN(VNCTable[[#This Row],[ClientName]]) &gt; 6), "ERROR", _xlpm.v),_xlpm.x)</f>
        <v>AIM-HPSPARE2-D</v>
      </c>
      <c r="H69" s="29" t="str" cm="1">
        <f t="array" ref="H69">_xlfn.LET(_xlpm.look, _xlfn.XLOOKUP(VNCTable[[#This Row],[IP]],ITEquipmentTable[IPv4 Address],ITEquipmentTable[Name], "ERROR"), _xlfn.SWITCH(VNCTable[[#This Row],[IP]], "DHCP", "N/A", IF(LEN(VNCTable[[#This Row],[IP]]) = 0, "NO DATA", _xlpm.look)))</f>
        <v>AIM-DTAAD1</v>
      </c>
      <c r="I69" s="29"/>
      <c r="J69" s="92" t="s">
        <v>2033</v>
      </c>
      <c r="K69" s="50" t="s">
        <v>142</v>
      </c>
      <c r="L69" s="51" t="s">
        <v>1001</v>
      </c>
      <c r="M69" s="54" t="str">
        <f>IF(VNCTable[[#This Row],[Workstation]] = "N/A", "N/A", IF(VNCTable[[#This Row],[Workstation]] = "", "", _xlfn.XLOOKUP(VNCTable[[#This Row],[IP]],MamadouTable[Client IP],MamadouTable[Workplace], "")))</f>
        <v>dtaadtesterpack</v>
      </c>
      <c r="N69" s="57"/>
      <c r="O69" s="57"/>
      <c r="P69" s="57"/>
      <c r="Q69" s="56" t="b">
        <v>1</v>
      </c>
      <c r="R69" s="34" t="str">
        <f>IFERROR(_xlfn.TEXTBEFORE(_xlfn.TEXTAFTER(VNCTable[[#This Row],[IP]], ".", 2), "."), NA())</f>
        <v>134</v>
      </c>
      <c r="S69" s="34" t="str">
        <f>IFERROR(_xlfn.LET(_xlpm.val, _xlfn.TEXTAFTER(VNCTable[[#This Row],[IP]], ".", 3), IF(ISNA(_xlpm.val), NA(), IF(LEN(_xlpm.val) = 0, NA(), _xlpm.val))), NA())</f>
        <v>38</v>
      </c>
      <c r="T69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10.68.134.38</v>
      </c>
      <c r="U69" s="2" t="b">
        <f>LEN(VNCTable[[#This Row],[Host]]) &gt; 0</f>
        <v>1</v>
      </c>
      <c r="V69" s="2" t="str">
        <f>_xlfn.XLOOKUP(VNCTable[[#This Row],[Folder]],FolderTable[Name],FolderTable[ParentPath]) &amp; VNCTable[[#This Row],[Name]] &amp; ".vnc"</f>
        <v>VNC\DT AAD\DT AAD - Station 70 (Tester).vnc</v>
      </c>
      <c r="W69" s="60">
        <v>1</v>
      </c>
      <c r="X69" s="72" t="b">
        <v>1</v>
      </c>
      <c r="Y69" s="4" t="b">
        <f>OR(Contains(VNCTable[[#This Row],[ClientName]], "client"), VNCTable[[#This Row],[IoT-Add]])</f>
        <v>1</v>
      </c>
    </row>
    <row r="70" spans="1:27" ht="16.5" x14ac:dyDescent="0.3">
      <c r="A70" s="64" t="s">
        <v>28</v>
      </c>
      <c r="B70" s="46" t="s">
        <v>97</v>
      </c>
      <c r="C70" s="46" t="s">
        <v>2038</v>
      </c>
      <c r="D70" s="17" t="str">
        <f>IF(ISBLANK(VNCTable[[#This Row],[ClientName]]), "", LOWER(VNCTable[[#This Row],[ClientName]]) &amp; ".magna.global")</f>
        <v>aim-client25-d.magna.global</v>
      </c>
      <c r="E70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70" s="17" t="str">
        <f>_xlfn.LET(_xlpm.c, _xlfn.XLOOKUP(VNCTable[[#This Row],[ClientName]],ITEquipmentTable[Name],ITEquipmentTable[Assigned Location], "ERROR"), IF(_xlpm.c = 0, "NO DATA", _xlpm.c))</f>
        <v>ERROR</v>
      </c>
      <c r="G70" s="24" t="str">
        <f>_xlfn.LET(_xlpm.v,_xlfn.XLOOKUP(VNCTable[[#This Row],[IP]],IpResults[IP],IpResults[SName], ""), _xlpm.x, IF(AND(LEN(_xlpm.v) = 0, LEN(VNCTable[[#This Row],[ClientName]]) &gt; 6), "ERROR", _xlpm.v),_xlpm.x)</f>
        <v>AIM-HPSPARE1-D</v>
      </c>
      <c r="H70" s="29" t="str" cm="1">
        <f t="array" ref="H70">_xlfn.LET(_xlpm.look, _xlfn.XLOOKUP(VNCTable[[#This Row],[IP]],ITEquipmentTable[IPv4 Address],ITEquipmentTable[Name], "ERROR"), _xlfn.SWITCH(VNCTable[[#This Row],[IP]], "DHCP", "N/A", IF(LEN(VNCTable[[#This Row],[IP]]) = 0, "NO DATA", _xlpm.look)))</f>
        <v>AIM-DTAAD2</v>
      </c>
      <c r="I70" s="29"/>
      <c r="J70" s="92" t="s">
        <v>2033</v>
      </c>
      <c r="K70" s="50" t="s">
        <v>142</v>
      </c>
      <c r="L70" s="51" t="s">
        <v>2042</v>
      </c>
      <c r="M70" s="95" t="str">
        <f>IF(VNCTable[[#This Row],[Workstation]] = "N/A", "N/A", IF(VNCTable[[#This Row],[Workstation]] = "", "", _xlfn.XLOOKUP(VNCTable[[#This Row],[IP]],MamadouTable[Client IP],MamadouTable[Workplace], "")))</f>
        <v>dtaadtorqstn</v>
      </c>
      <c r="N70" s="57"/>
      <c r="O70" s="57"/>
      <c r="P70" s="57"/>
      <c r="Q70" s="57" t="b">
        <v>1</v>
      </c>
      <c r="R70" s="34" t="str">
        <f>IFERROR(_xlfn.TEXTBEFORE(_xlfn.TEXTAFTER(VNCTable[[#This Row],[IP]], ".", 2), "."), NA())</f>
        <v>134</v>
      </c>
      <c r="S70" s="34" t="str">
        <f>IFERROR(_xlfn.LET(_xlpm.val, _xlfn.TEXTAFTER(VNCTable[[#This Row],[IP]], ".", 3), IF(ISNA(_xlpm.val), NA(), IF(LEN(_xlpm.val) = 0, NA(), _xlpm.val))), NA())</f>
        <v>39</v>
      </c>
      <c r="T70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10.68.134.39</v>
      </c>
      <c r="U70" s="2" t="b">
        <f>LEN(VNCTable[[#This Row],[Host]]) &gt; 0</f>
        <v>1</v>
      </c>
      <c r="V70" s="2" t="str">
        <f>_xlfn.XLOOKUP(VNCTable[[#This Row],[Folder]],FolderTable[Name],FolderTable[ParentPath]) &amp; VNCTable[[#This Row],[Name]] &amp; ".vnc"</f>
        <v>VNC\DT AAD\DT AAD - Station 50 (Torque).vnc</v>
      </c>
      <c r="W70" s="60">
        <v>1</v>
      </c>
      <c r="X70" s="72" t="b">
        <v>1</v>
      </c>
      <c r="Y70" s="4" t="b">
        <f>OR(Contains(VNCTable[[#This Row],[ClientName]], "client"), VNCTable[[#This Row],[IoT-Add]])</f>
        <v>1</v>
      </c>
    </row>
    <row r="71" spans="1:27" ht="16.5" x14ac:dyDescent="0.3">
      <c r="A71" s="62" t="s">
        <v>204</v>
      </c>
      <c r="B71" s="46" t="s">
        <v>205</v>
      </c>
      <c r="C71" s="46" t="s">
        <v>657</v>
      </c>
      <c r="D71" s="17" t="str">
        <f>IF(ISBLANK(VNCTable[[#This Row],[ClientName]]), "", LOWER(VNCTable[[#This Row],[ClientName]]) &amp; ".magna.global")</f>
        <v>aim-prtgdisp.magna.global</v>
      </c>
      <c r="E71" s="24" t="str">
        <f>_xlfn.LET(_xlpm.v,_xlfn.XLOOKUP(VNCTable[[#This Row],[ClientName]],IpResults[SName],IpResults[IP], "NO DATA"), _xlpm.x, IF(AND(LEN(_xlpm.v) = 0, LEN(VNCTable[[#This Row],[IP]]) &gt; 6), "ERROR", _xlpm.v),_xlpm.x)</f>
        <v>10.68.134.40</v>
      </c>
      <c r="F71" s="17" t="str">
        <f>_xlfn.LET(_xlpm.c, _xlfn.XLOOKUP(VNCTable[[#This Row],[ClientName]],ITEquipmentTable[Name],ITEquipmentTable[Assigned Location], "ERROR"), IF(_xlpm.c = 0, "NO DATA", _xlpm.c))</f>
        <v>Office - Display</v>
      </c>
      <c r="G71" s="24" t="str">
        <f>_xlfn.LET(_xlpm.v,_xlfn.XLOOKUP(VNCTable[[#This Row],[IP]],IpResults[IP],IpResults[SName], ""), _xlpm.x, IF(AND(LEN(_xlpm.v) = 0, LEN(VNCTable[[#This Row],[ClientName]]) &gt; 6), "ERROR", _xlpm.v),_xlpm.x)</f>
        <v>AIM-PRTGDISP</v>
      </c>
      <c r="H71" s="29" t="str" cm="1">
        <f t="array" ref="H71">_xlfn.LET(_xlpm.look, _xlfn.XLOOKUP(VNCTable[[#This Row],[IP]],ITEquipmentTable[IPv4 Address],ITEquipmentTable[Name], "ERROR"), _xlfn.SWITCH(VNCTable[[#This Row],[IP]], "DHCP", "N/A", IF(LEN(VNCTable[[#This Row],[IP]]) = 0, "NO DATA", _xlpm.look)))</f>
        <v>AIM-PRTGDISP</v>
      </c>
      <c r="I71" s="29"/>
      <c r="J71" s="92" t="s">
        <v>1851</v>
      </c>
      <c r="K71" s="6" t="s">
        <v>196</v>
      </c>
      <c r="L71" s="49" t="s">
        <v>4</v>
      </c>
      <c r="M71" s="54" t="str">
        <f>IF(VNCTable[[#This Row],[Workstation]] = "N/A", "N/A", IF(VNCTable[[#This Row],[Workstation]] = "", "", _xlfn.XLOOKUP(VNCTable[[#This Row],[IP]],MamadouTable[Client IP],MamadouTable[Workplace], "")))</f>
        <v>N/A</v>
      </c>
      <c r="N71" s="56"/>
      <c r="O71" s="56" t="b">
        <v>1</v>
      </c>
      <c r="P71" s="56" t="b">
        <v>1</v>
      </c>
      <c r="Q71" s="56" t="b">
        <v>1</v>
      </c>
      <c r="R71" s="35" t="str">
        <f>IFERROR(_xlfn.TEXTBEFORE(_xlfn.TEXTAFTER(VNCTable[[#This Row],[IP]], ".", 2), "."), NA())</f>
        <v>134</v>
      </c>
      <c r="S71" s="35" t="str">
        <f>IFERROR(_xlfn.LET(_xlpm.val, _xlfn.TEXTAFTER(VNCTable[[#This Row],[IP]], ".", 3), IF(ISNA(_xlpm.val), NA(), IF(LEN(_xlpm.val) = 0, NA(), _xlpm.val))), NA())</f>
        <v>40</v>
      </c>
      <c r="T71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10.68.134.40</v>
      </c>
      <c r="U71" s="4" t="b">
        <f>LEN(VNCTable[[#This Row],[Host]]) &gt; 0</f>
        <v>1</v>
      </c>
      <c r="V71" s="4" t="str">
        <f>_xlfn.XLOOKUP(VNCTable[[#This Row],[Folder]],FolderTable[Name],FolderTable[ParentPath]) &amp; VNCTable[[#This Row],[Name]] &amp; ".vnc"</f>
        <v>VNC\IT Displays\IT Display - PRTG.vnc</v>
      </c>
      <c r="W71" s="60">
        <v>1</v>
      </c>
      <c r="X71" s="72" t="b">
        <v>0</v>
      </c>
      <c r="Y71" s="4" t="b">
        <f>OR(Contains(VNCTable[[#This Row],[ClientName]], "client"), VNCTable[[#This Row],[IoT-Add]])</f>
        <v>0</v>
      </c>
    </row>
    <row r="72" spans="1:27" ht="16.5" x14ac:dyDescent="0.3">
      <c r="A72" s="66" t="s">
        <v>12</v>
      </c>
      <c r="B72" s="46" t="s">
        <v>82</v>
      </c>
      <c r="C72" s="46" t="s">
        <v>2106</v>
      </c>
      <c r="D72" s="17" t="str">
        <f>IF(ISBLANK(VNCTable[[#This Row],[ClientName]]), "", LOWER(VNCTable[[#This Row],[ClientName]]) &amp; ".magna.global")</f>
        <v>aim-dtcarrier.magna.global</v>
      </c>
      <c r="E72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72" s="17" t="str">
        <f>_xlfn.LET(_xlpm.c, _xlfn.XLOOKUP(VNCTable[[#This Row],[ClientName]],ITEquipmentTable[Name],ITEquipmentTable[Assigned Location], "ERROR"), IF(_xlpm.c = 0, "NO DATA", _xlpm.c))</f>
        <v>ERROR</v>
      </c>
      <c r="G72" s="24" t="str">
        <f>_xlfn.LET(_xlpm.v,_xlfn.XLOOKUP(VNCTable[[#This Row],[IP]],IpResults[IP],IpResults[SName], ""), _xlpm.x, IF(AND(LEN(_xlpm.v) = 0, LEN(VNCTable[[#This Row],[ClientName]]) &gt; 6), "ERROR", _xlpm.v),_xlpm.x)</f>
        <v>AIM-DTCARRIER1</v>
      </c>
      <c r="H72" s="29" t="str" cm="1">
        <f t="array" ref="H72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72" s="29"/>
      <c r="J72" s="91" t="s">
        <v>1851</v>
      </c>
      <c r="K72" s="6" t="s">
        <v>76</v>
      </c>
      <c r="L72" s="49" t="s">
        <v>4</v>
      </c>
      <c r="M72" s="54" t="str">
        <f>IF(VNCTable[[#This Row],[Workstation]] = "N/A", "N/A", IF(VNCTable[[#This Row],[Workstation]] = "", "", _xlfn.XLOOKUP(VNCTable[[#This Row],[IP]],MamadouTable[Client IP],MamadouTable[Workplace], "")))</f>
        <v>N/A</v>
      </c>
      <c r="N72" s="56"/>
      <c r="O72" s="56"/>
      <c r="P72" s="56"/>
      <c r="Q72" s="59" t="b">
        <v>1</v>
      </c>
      <c r="R72" s="34" t="str">
        <f>IFERROR(_xlfn.TEXTBEFORE(_xlfn.TEXTAFTER(VNCTable[[#This Row],[IP]], ".", 2), "."), NA())</f>
        <v>134</v>
      </c>
      <c r="S72" s="34" t="str">
        <f>IFERROR(_xlfn.LET(_xlpm.val, _xlfn.TEXTAFTER(VNCTable[[#This Row],[IP]], ".", 3), IF(ISNA(_xlpm.val), NA(), IF(LEN(_xlpm.val) = 0, NA(), _xlpm.val))), NA())</f>
        <v>44</v>
      </c>
      <c r="T72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10.68.134.44</v>
      </c>
      <c r="U72" s="2" t="b">
        <f>LEN(VNCTable[[#This Row],[Host]]) &gt; 0</f>
        <v>1</v>
      </c>
      <c r="V72" s="2" t="str">
        <f>_xlfn.XLOOKUP(VNCTable[[#This Row],[Folder]],FolderTable[Name],FolderTable[ParentPath]) &amp; VNCTable[[#This Row],[Name]] &amp; ".vnc"</f>
        <v>VNC\DT FEM\DT Carrier.vnc</v>
      </c>
      <c r="W72" s="60">
        <v>1</v>
      </c>
      <c r="X72" s="71" t="b">
        <v>1</v>
      </c>
      <c r="Y72" s="4" t="b">
        <f>OR(Contains(VNCTable[[#This Row],[ClientName]], "client"), VNCTable[[#This Row],[IoT-Add]])</f>
        <v>1</v>
      </c>
      <c r="AA72">
        <v>1</v>
      </c>
    </row>
    <row r="73" spans="1:27" ht="16.5" x14ac:dyDescent="0.3">
      <c r="A73" s="62" t="s">
        <v>34</v>
      </c>
      <c r="B73" s="46" t="s">
        <v>209</v>
      </c>
      <c r="C73" s="46" t="s">
        <v>1774</v>
      </c>
      <c r="D73" s="17" t="str">
        <f>IF(ISBLANK(VNCTable[[#This Row],[ClientName]]), "", LOWER(VNCTable[[#This Row],[ClientName]]) &amp; ".magna.global")</f>
        <v>aim-client11-d.magna.global</v>
      </c>
      <c r="E73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73" s="17" t="str">
        <f>_xlfn.LET(_xlpm.c, _xlfn.XLOOKUP(VNCTable[[#This Row],[ClientName]],ITEquipmentTable[Name],ITEquipmentTable[Assigned Location], "ERROR"), IF(_xlpm.c = 0, "NO DATA", _xlpm.c))</f>
        <v>ERROR</v>
      </c>
      <c r="G73" s="67" t="str">
        <f>_xlfn.LET(_xlpm.v,_xlfn.XLOOKUP(VNCTable[[#This Row],[IP]],IpResults[IP],IpResults[SName], ""), _xlpm.x, IF(AND(LEN(_xlpm.v) = 0, LEN(VNCTable[[#This Row],[ClientName]]) &gt; 6), "ERROR", _xlpm.v),_xlpm.x)</f>
        <v>AIM-T1SUVWELD1</v>
      </c>
      <c r="H73" s="25" t="str" cm="1">
        <f t="array" ref="H73">_xlfn.LET(_xlpm.look, _xlfn.XLOOKUP(VNCTable[[#This Row],[IP]],ITEquipmentTable[IPv4 Address],ITEquipmentTable[Name], "ERROR"), _xlfn.SWITCH(VNCTable[[#This Row],[IP]], "DHCP", "N/A", IF(LEN(VNCTable[[#This Row],[IP]]) = 0, "NO DATA", _xlpm.look)))</f>
        <v>AIM-T1SUVWELD1</v>
      </c>
      <c r="I73" s="25"/>
      <c r="J73" s="91" t="s">
        <v>1851</v>
      </c>
      <c r="K73" s="50" t="s">
        <v>136</v>
      </c>
      <c r="L73" s="51" t="s">
        <v>1117</v>
      </c>
      <c r="M73" s="55" t="str">
        <f>IF(VNCTable[[#This Row],[Workstation]] = "N/A", "N/A", IF(VNCTable[[#This Row],[Workstation]] = "", "", _xlfn.XLOOKUP(VNCTable[[#This Row],[IP]],MamadouTable[Client IP],MamadouTable[Workplace], "")))</f>
        <v>weld1</v>
      </c>
      <c r="N73" s="57"/>
      <c r="O73" s="57"/>
      <c r="P73" s="57"/>
      <c r="Q73" s="56" t="b">
        <v>1</v>
      </c>
      <c r="R73" s="35" t="str">
        <f>IFERROR(_xlfn.TEXTBEFORE(_xlfn.TEXTAFTER(VNCTable[[#This Row],[IP]], ".", 2), "."), NA())</f>
        <v>134</v>
      </c>
      <c r="S73" s="35" t="str">
        <f>IFERROR(_xlfn.LET(_xlpm.val, _xlfn.TEXTAFTER(VNCTable[[#This Row],[IP]], ".", 3), IF(ISNA(_xlpm.val), NA(), IF(LEN(_xlpm.val) = 0, NA(), _xlpm.val))), NA())</f>
        <v>45</v>
      </c>
      <c r="T73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10.68.134.45</v>
      </c>
      <c r="U73" s="4" t="b">
        <f>LEN(VNCTable[[#This Row],[Host]]) &gt; 0</f>
        <v>1</v>
      </c>
      <c r="V73" s="4" t="str">
        <f>_xlfn.XLOOKUP(VNCTable[[#This Row],[Folder]],FolderTable[Name],FolderTable[ParentPath]) &amp; VNCTable[[#This Row],[Name]] &amp; ".vnc"</f>
        <v>VNC\T1XX SUV\T1XX SUV - Weld 1.vnc</v>
      </c>
      <c r="W73" s="60">
        <v>1</v>
      </c>
      <c r="X73" s="72" t="b">
        <v>1</v>
      </c>
      <c r="Y73" s="4" t="b">
        <f>OR(Contains(VNCTable[[#This Row],[ClientName]], "client"), VNCTable[[#This Row],[IoT-Add]])</f>
        <v>1</v>
      </c>
    </row>
    <row r="74" spans="1:27" ht="16.5" x14ac:dyDescent="0.3">
      <c r="A74" s="64" t="s">
        <v>35</v>
      </c>
      <c r="B74" s="46" t="s">
        <v>103</v>
      </c>
      <c r="C74" s="46" t="s">
        <v>1858</v>
      </c>
      <c r="D74" s="17" t="str">
        <f>IF(ISBLANK(VNCTable[[#This Row],[ClientName]]), "", LOWER(VNCTable[[#This Row],[ClientName]]) &amp; ".magna.global")</f>
        <v>aim-client31-d.magna.global</v>
      </c>
      <c r="E74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74" s="17" t="str">
        <f>_xlfn.LET(_xlpm.c, _xlfn.XLOOKUP(VNCTable[[#This Row],[ClientName]],ITEquipmentTable[Name],ITEquipmentTable[Assigned Location], "ERROR"), IF(_xlpm.c = 0, "NO DATA", _xlpm.c))</f>
        <v>ERROR</v>
      </c>
      <c r="G74" s="30" t="str">
        <f>_xlfn.LET(_xlpm.v,_xlfn.XLOOKUP(VNCTable[[#This Row],[IP]],IpResults[IP],IpResults[SName], ""), _xlpm.x, IF(AND(LEN(_xlpm.v) = 0, LEN(VNCTable[[#This Row],[ClientName]]) &gt; 6), "ERROR", _xlpm.v),_xlpm.x)</f>
        <v>AIM-SUVSWAP5-D</v>
      </c>
      <c r="H74" s="29" t="str" cm="1">
        <f t="array" ref="H74">_xlfn.LET(_xlpm.look, _xlfn.XLOOKUP(VNCTable[[#This Row],[IP]],ITEquipmentTable[IPv4 Address],ITEquipmentTable[Name], "ERROR"), _xlfn.SWITCH(VNCTable[[#This Row],[IP]], "DHCP", "N/A", IF(LEN(VNCTable[[#This Row],[IP]]) = 0, "NO DATA", _xlpm.look)))</f>
        <v>AIM-T1SUVWELD2</v>
      </c>
      <c r="I74" s="29"/>
      <c r="J74" s="92" t="s">
        <v>1851</v>
      </c>
      <c r="K74" s="50" t="s">
        <v>136</v>
      </c>
      <c r="L74" s="51" t="s">
        <v>1120</v>
      </c>
      <c r="M74" s="54" t="str">
        <f>IF(VNCTable[[#This Row],[Workstation]] = "N/A", "N/A", IF(VNCTable[[#This Row],[Workstation]] = "", "", _xlfn.XLOOKUP(VNCTable[[#This Row],[IP]],MamadouTable[Client IP],MamadouTable[Workplace], "")))</f>
        <v>weld2</v>
      </c>
      <c r="N74" s="57"/>
      <c r="O74" s="57"/>
      <c r="P74" s="57"/>
      <c r="Q74" s="56" t="b">
        <v>1</v>
      </c>
      <c r="R74" s="128" t="str">
        <f>IFERROR(_xlfn.TEXTBEFORE(_xlfn.TEXTAFTER(VNCTable[[#This Row],[IP]], ".", 2), "."), NA())</f>
        <v>134</v>
      </c>
      <c r="S74" s="128" t="str">
        <f>IFERROR(_xlfn.LET(_xlpm.val, _xlfn.TEXTAFTER(VNCTable[[#This Row],[IP]], ".", 3), IF(ISNA(_xlpm.val), NA(), IF(LEN(_xlpm.val) = 0, NA(), _xlpm.val))), NA())</f>
        <v>46</v>
      </c>
      <c r="T74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10.68.134.46</v>
      </c>
      <c r="U74" s="130" t="b">
        <f>LEN(VNCTable[[#This Row],[Host]]) &gt; 0</f>
        <v>1</v>
      </c>
      <c r="V74" s="130" t="str">
        <f>_xlfn.XLOOKUP(VNCTable[[#This Row],[Folder]],FolderTable[Name],FolderTable[ParentPath]) &amp; VNCTable[[#This Row],[Name]] &amp; ".vnc"</f>
        <v>VNC\T1XX SUV\T1XX SUV - Weld 2.vnc</v>
      </c>
      <c r="W74" s="60">
        <v>1</v>
      </c>
      <c r="X74" s="72" t="b">
        <v>1</v>
      </c>
      <c r="Y74" s="4" t="b">
        <f>OR(Contains(VNCTable[[#This Row],[ClientName]], "client"), VNCTable[[#This Row],[IoT-Add]])</f>
        <v>1</v>
      </c>
    </row>
    <row r="75" spans="1:27" ht="16.5" x14ac:dyDescent="0.3">
      <c r="A75" s="64" t="s">
        <v>134</v>
      </c>
      <c r="B75" s="46" t="s">
        <v>133</v>
      </c>
      <c r="C75" s="46" t="s">
        <v>2046</v>
      </c>
      <c r="D75" s="17" t="str">
        <f>IF(ISBLANK(VNCTable[[#This Row],[ClientName]]), "", LOWER(VNCTable[[#This Row],[ClientName]]) &amp; ".magna.global")</f>
        <v>aim-client51-d.magna.global</v>
      </c>
      <c r="E75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75" s="17" t="str">
        <f>_xlfn.LET(_xlpm.c, _xlfn.XLOOKUP(VNCTable[[#This Row],[ClientName]],ITEquipmentTable[Name],ITEquipmentTable[Assigned Location], "ERROR"), IF(_xlpm.c = 0, "NO DATA", _xlpm.c))</f>
        <v>ERROR</v>
      </c>
      <c r="G75" s="30" t="str">
        <f>_xlfn.LET(_xlpm.v,_xlfn.XLOOKUP(VNCTable[[#This Row],[IP]],IpResults[IP],IpResults[SName], ""), _xlpm.x, IF(AND(LEN(_xlpm.v) = 0, LEN(VNCTable[[#This Row],[ClientName]]) &gt; 6), "ERROR", _xlpm.v),_xlpm.x)</f>
        <v>AIM-WSFEM34</v>
      </c>
      <c r="H75" s="29" t="str" cm="1">
        <f t="array" ref="H75">_xlfn.LET(_xlpm.look, _xlfn.XLOOKUP(VNCTable[[#This Row],[IP]],ITEquipmentTable[IPv4 Address],ITEquipmentTable[Name], "ERROR"), _xlfn.SWITCH(VNCTable[[#This Row],[IP]], "DHCP", "N/A", IF(LEN(VNCTable[[#This Row],[IP]]) = 0, "NO DATA", _xlpm.look)))</f>
        <v>AIM-BT1LWRASSY</v>
      </c>
      <c r="I75" s="29"/>
      <c r="J75" s="92" t="s">
        <v>2033</v>
      </c>
      <c r="K75" s="50" t="s">
        <v>149</v>
      </c>
      <c r="L75" s="51" t="s">
        <v>983</v>
      </c>
      <c r="M75" s="69" t="str">
        <f>IF(VNCTable[[#This Row],[Workstation]] = "N/A", "N/A", IF(VNCTable[[#This Row],[Workstation]] = "", "", _xlfn.XLOOKUP(VNCTable[[#This Row],[IP]],MamadouTable[Client IP],MamadouTable[Workplace], "")))</f>
        <v>bt1lwflpasy</v>
      </c>
      <c r="N75" s="57"/>
      <c r="O75" s="57"/>
      <c r="P75" s="57"/>
      <c r="Q75" s="56" t="b">
        <v>1</v>
      </c>
      <c r="R75" s="34" t="str">
        <f>IFERROR(_xlfn.TEXTBEFORE(_xlfn.TEXTAFTER(VNCTable[[#This Row],[IP]], ".", 2), "."), NA())</f>
        <v>134</v>
      </c>
      <c r="S75" s="34" t="str">
        <f>IFERROR(_xlfn.LET(_xlpm.val, _xlfn.TEXTAFTER(VNCTable[[#This Row],[IP]], ".", 3), IF(ISNA(_xlpm.val), NA(), IF(LEN(_xlpm.val) = 0, NA(), _xlpm.val))), NA())</f>
        <v>47</v>
      </c>
      <c r="T75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10.68.134.47</v>
      </c>
      <c r="U75" s="2" t="b">
        <f>LEN(VNCTable[[#This Row],[Host]]) &gt; 0</f>
        <v>1</v>
      </c>
      <c r="V75" s="2" t="str">
        <f>_xlfn.XLOOKUP(VNCTable[[#This Row],[Folder]],FolderTable[Name],FolderTable[ParentPath]) &amp; VNCTable[[#This Row],[Name]] &amp; ".vnc"</f>
        <v>VNC\BT1XX Lower\BT1XX Lower - Assembly.vnc</v>
      </c>
      <c r="W75" s="60">
        <v>1</v>
      </c>
      <c r="X75" s="72" t="b">
        <v>1</v>
      </c>
      <c r="Y75" s="4" t="b">
        <f>OR(Contains(VNCTable[[#This Row],[ClientName]], "client"), VNCTable[[#This Row],[IoT-Add]])</f>
        <v>1</v>
      </c>
    </row>
    <row r="76" spans="1:27" ht="16.5" x14ac:dyDescent="0.3">
      <c r="A76" s="64" t="s">
        <v>65</v>
      </c>
      <c r="B76" s="46" t="s">
        <v>132</v>
      </c>
      <c r="C76" s="46" t="s">
        <v>564</v>
      </c>
      <c r="D76" s="17" t="str">
        <f>IF(ISBLANK(VNCTable[[#This Row],[ClientName]]), "", LOWER(VNCTable[[#This Row],[ClientName]]) &amp; ".magna.global")</f>
        <v>aim-bt1lwrtest.magna.global</v>
      </c>
      <c r="E76" s="30" t="str">
        <f>_xlfn.LET(_xlpm.v,_xlfn.XLOOKUP(VNCTable[[#This Row],[ClientName]],IpResults[SName],IpResults[IP], "NO DATA"), _xlpm.x, IF(AND(LEN(_xlpm.v) = 0, LEN(VNCTable[[#This Row],[IP]]) &gt; 6), "ERROR", _xlpm.v),_xlpm.x)</f>
        <v>10.68.134.49</v>
      </c>
      <c r="F76" s="17" t="str">
        <f>_xlfn.LET(_xlpm.c, _xlfn.XLOOKUP(VNCTable[[#This Row],[ClientName]],ITEquipmentTable[Name],ITEquipmentTable[Assigned Location], "ERROR"), IF(_xlpm.c = 0, "NO DATA", _xlpm.c))</f>
        <v>T1XX - BT1XX Lower - Test</v>
      </c>
      <c r="G76" s="30" t="str">
        <f>_xlfn.LET(_xlpm.v,_xlfn.XLOOKUP(VNCTable[[#This Row],[IP]],IpResults[IP],IpResults[SName], ""), _xlpm.x, IF(AND(LEN(_xlpm.v) = 0, LEN(VNCTable[[#This Row],[ClientName]]) &gt; 6), "ERROR", _xlpm.v),_xlpm.x)</f>
        <v>AIM-BT1LWRTEST</v>
      </c>
      <c r="H76" s="29" t="str" cm="1">
        <f t="array" ref="H76">_xlfn.LET(_xlpm.look, _xlfn.XLOOKUP(VNCTable[[#This Row],[IP]],ITEquipmentTable[IPv4 Address],ITEquipmentTable[Name], "ERROR"), _xlfn.SWITCH(VNCTable[[#This Row],[IP]], "DHCP", "N/A", IF(LEN(VNCTable[[#This Row],[IP]]) = 0, "NO DATA", _xlpm.look)))</f>
        <v>AIM-BT1LWRTEST</v>
      </c>
      <c r="I76" s="29"/>
      <c r="J76" s="92"/>
      <c r="K76" s="50" t="s">
        <v>149</v>
      </c>
      <c r="L76" s="51" t="s">
        <v>988</v>
      </c>
      <c r="M76" s="54" t="str">
        <f>IF(VNCTable[[#This Row],[Workstation]] = "N/A", "N/A", IF(VNCTable[[#This Row],[Workstation]] = "", "", _xlfn.XLOOKUP(VNCTable[[#This Row],[IP]],MamadouTable[Client IP],MamadouTable[Workplace], "")))</f>
        <v>bt1lwflptstpck</v>
      </c>
      <c r="N76" s="57"/>
      <c r="O76" s="57"/>
      <c r="P76" s="57"/>
      <c r="Q76" s="59" t="b">
        <v>1</v>
      </c>
      <c r="R76" s="34" t="str">
        <f>IFERROR(_xlfn.TEXTBEFORE(_xlfn.TEXTAFTER(VNCTable[[#This Row],[IP]], ".", 2), "."), NA())</f>
        <v>134</v>
      </c>
      <c r="S76" s="34" t="str">
        <f>IFERROR(_xlfn.LET(_xlpm.val, _xlfn.TEXTAFTER(VNCTable[[#This Row],[IP]], ".", 3), IF(ISNA(_xlpm.val), NA(), IF(LEN(_xlpm.val) = 0, NA(), _xlpm.val))), NA())</f>
        <v>49</v>
      </c>
      <c r="T76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10.68.134.49</v>
      </c>
      <c r="U76" s="2" t="b">
        <f>LEN(VNCTable[[#This Row],[Host]]) &gt; 0</f>
        <v>1</v>
      </c>
      <c r="V76" s="2" t="str">
        <f>_xlfn.XLOOKUP(VNCTable[[#This Row],[Folder]],FolderTable[Name],FolderTable[ParentPath]) &amp; VNCTable[[#This Row],[Name]] &amp; ".vnc"</f>
        <v>VNC\BT1XX Lower\BT1XX Lower - Test.vnc</v>
      </c>
      <c r="W76" s="60">
        <v>1</v>
      </c>
      <c r="X76" s="71" t="b">
        <v>0</v>
      </c>
      <c r="Y76" s="4" t="b">
        <f>OR(Contains(VNCTable[[#This Row],[ClientName]], "client"), VNCTable[[#This Row],[IoT-Add]])</f>
        <v>0</v>
      </c>
    </row>
    <row r="77" spans="1:27" ht="16.5" x14ac:dyDescent="0.3">
      <c r="A77" s="64" t="s">
        <v>165</v>
      </c>
      <c r="B77" s="46" t="s">
        <v>202</v>
      </c>
      <c r="C77" s="46" t="s">
        <v>1231</v>
      </c>
      <c r="D77" s="17" t="str">
        <f>IF(ISBLANK(VNCTable[[#This Row],[ClientName]]), "", LOWER(VNCTable[[#This Row],[ClientName]]) &amp; ".magna.global")</f>
        <v>aim-wsagsupsel1.magna.global</v>
      </c>
      <c r="E77" s="30" t="str">
        <f>_xlfn.LET(_xlpm.v,_xlfn.XLOOKUP(VNCTable[[#This Row],[ClientName]],IpResults[SName],IpResults[IP], "NO DATA"), _xlpm.x, IF(AND(LEN(_xlpm.v) = 0, LEN(VNCTable[[#This Row],[IP]]) &gt; 6), "ERROR", _xlpm.v),_xlpm.x)</f>
        <v>10.68.134.52</v>
      </c>
      <c r="F77" s="17" t="str">
        <f>_xlfn.LET(_xlpm.c, _xlfn.XLOOKUP(VNCTable[[#This Row],[ClientName]],ITEquipmentTable[Name],ITEquipmentTable[Assigned Location], "ERROR"), IF(_xlpm.c = 0, "NO DATA", _xlpm.c))</f>
        <v>ERROR</v>
      </c>
      <c r="G77" s="30" t="str">
        <f>_xlfn.LET(_xlpm.v,_xlfn.XLOOKUP(VNCTable[[#This Row],[IP]],IpResults[IP],IpResults[SName], ""), _xlpm.x, IF(AND(LEN(_xlpm.v) = 0, LEN(VNCTable[[#This Row],[ClientName]]) &gt; 6), "ERROR", _xlpm.v),_xlpm.x)</f>
        <v>AIM-WSAGSUPSEL1</v>
      </c>
      <c r="H77" s="29" t="str" cm="1">
        <f t="array" ref="H77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77" s="29"/>
      <c r="J77" s="92"/>
      <c r="K77" s="50" t="s">
        <v>822</v>
      </c>
      <c r="L77" s="51" t="s">
        <v>1214</v>
      </c>
      <c r="M77" s="54" t="str">
        <f>IF(VNCTable[[#This Row],[Workstation]] = "N/A", "N/A", IF(VNCTable[[#This Row],[Workstation]] = "", "", _xlfn.XLOOKUP(VNCTable[[#This Row],[IP]],MamadouTable[Client IP],MamadouTable[Workplace], "")))</f>
        <v>wsmasupagssel1</v>
      </c>
      <c r="N77" s="57"/>
      <c r="O77" s="57"/>
      <c r="P77" s="57"/>
      <c r="Q77" s="56" t="b">
        <v>1</v>
      </c>
      <c r="R77" s="128" t="str">
        <f>IFERROR(_xlfn.TEXTBEFORE(_xlfn.TEXTAFTER(VNCTable[[#This Row],[IP]], ".", 2), "."), NA())</f>
        <v>134</v>
      </c>
      <c r="S77" s="128" t="str">
        <f>IFERROR(_xlfn.LET(_xlpm.val, _xlfn.TEXTAFTER(VNCTable[[#This Row],[IP]], ".", 3), IF(ISNA(_xlpm.val), NA(), IF(LEN(_xlpm.val) = 0, NA(), _xlpm.val))), NA())</f>
        <v>52</v>
      </c>
      <c r="T77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10.68.134.52</v>
      </c>
      <c r="U77" s="130" t="b">
        <f>LEN(VNCTable[[#This Row],[Host]]) &gt; 0</f>
        <v>1</v>
      </c>
      <c r="V77" s="130" t="str">
        <f>_xlfn.XLOOKUP(VNCTable[[#This Row],[Folder]],FolderTable[Name],FolderTable[ParentPath]) &amp; VNCTable[[#This Row],[Name]] &amp; ".vnc"</f>
        <v>VNC\WS AGS Upper\WS AGS Upper - Seal.vnc</v>
      </c>
      <c r="W77" s="60">
        <v>1</v>
      </c>
      <c r="X77" s="72" t="b">
        <v>0</v>
      </c>
      <c r="Y77" s="4" t="b">
        <f>OR(Contains(VNCTable[[#This Row],[ClientName]], "client"), VNCTable[[#This Row],[IoT-Add]])</f>
        <v>0</v>
      </c>
    </row>
    <row r="78" spans="1:27" ht="16.5" x14ac:dyDescent="0.3">
      <c r="A78" s="62" t="s">
        <v>1719</v>
      </c>
      <c r="B78" s="47" t="s">
        <v>1283</v>
      </c>
      <c r="C78" s="19" t="s">
        <v>579</v>
      </c>
      <c r="D78" s="4" t="str">
        <f>IF(ISBLANK(VNCTable[[#This Row],[ClientName]]), "", LOWER(VNCTable[[#This Row],[ClientName]]) &amp; ".magna.global")</f>
        <v>aim-display16.magna.global</v>
      </c>
      <c r="E78" s="25" t="str">
        <f>_xlfn.LET(_xlpm.v,_xlfn.XLOOKUP(VNCTable[[#This Row],[ClientName]],IpResults[SName],IpResults[IP], "NO DATA"), _xlpm.x, IF(AND(LEN(_xlpm.v) = 0, LEN(VNCTable[[#This Row],[IP]]) &gt; 6), "ERROR", _xlpm.v),_xlpm.x)</f>
        <v>10.68.134.54</v>
      </c>
      <c r="F78" s="17" t="str">
        <f>_xlfn.LET(_xlpm.c, _xlfn.XLOOKUP(VNCTable[[#This Row],[ClientName]],ITEquipmentTable[Name],ITEquipmentTable[Assigned Location], "ERROR"), IF(_xlpm.c = 0, "NO DATA", _xlpm.c))</f>
        <v>DT FEM - Display</v>
      </c>
      <c r="G78" s="25" t="str">
        <f>_xlfn.LET(_xlpm.v,_xlfn.XLOOKUP(VNCTable[[#This Row],[IP]],IpResults[IP],IpResults[SName], ""), _xlpm.x, IF(AND(LEN(_xlpm.v) = 0, LEN(VNCTable[[#This Row],[ClientName]]) &gt; 6), "ERROR", _xlpm.v),_xlpm.x)</f>
        <v>AIM-DISPLAY16</v>
      </c>
      <c r="H78" s="28" t="str" cm="1">
        <f t="array" ref="H78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78" s="28"/>
      <c r="J78" s="91" t="s">
        <v>1851</v>
      </c>
      <c r="K78" s="6" t="s">
        <v>180</v>
      </c>
      <c r="L78" s="49" t="s">
        <v>4</v>
      </c>
      <c r="M78" s="54" t="str">
        <f>IF(VNCTable[[#This Row],[Workstation]] = "N/A", "N/A", IF(VNCTable[[#This Row],[Workstation]] = "", "", _xlfn.XLOOKUP(VNCTable[[#This Row],[IP]],MamadouTable[Client IP],MamadouTable[Workplace], "")))</f>
        <v>N/A</v>
      </c>
      <c r="N78" s="56"/>
      <c r="O78" s="56" t="b">
        <v>1</v>
      </c>
      <c r="P78" s="56" t="b">
        <v>1</v>
      </c>
      <c r="Q78" s="56" t="b">
        <v>1</v>
      </c>
      <c r="R78" s="36" t="str">
        <f>IFERROR(_xlfn.TEXTBEFORE(_xlfn.TEXTAFTER(VNCTable[[#This Row],[IP]], ".", 2), "."), NA())</f>
        <v>134</v>
      </c>
      <c r="S78" s="36" t="str">
        <f>IFERROR(_xlfn.LET(_xlpm.val, _xlfn.TEXTAFTER(VNCTable[[#This Row],[IP]], ".", 3), IF(ISNA(_xlpm.val), NA(), IF(LEN(_xlpm.val) = 0, NA(), _xlpm.val))), NA())</f>
        <v>54</v>
      </c>
      <c r="T78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10.68.134.54</v>
      </c>
      <c r="U78" s="8" t="b">
        <f>LEN(VNCTable[[#This Row],[Host]]) &gt; 0</f>
        <v>1</v>
      </c>
      <c r="V78" s="8" t="str">
        <f>_xlfn.XLOOKUP(VNCTable[[#This Row],[Folder]],FolderTable[Name],FolderTable[ParentPath]) &amp; VNCTable[[#This Row],[Name]] &amp; ".vnc"</f>
        <v>VNC\DT Displays\DT Display - FEM Buffer By Dock 74.vnc</v>
      </c>
      <c r="W78" s="60">
        <v>1</v>
      </c>
      <c r="X78" s="72" t="b">
        <v>0</v>
      </c>
      <c r="Y78" s="4" t="b">
        <f>OR(Contains(VNCTable[[#This Row],[ClientName]], "client"), VNCTable[[#This Row],[IoT-Add]])</f>
        <v>0</v>
      </c>
    </row>
    <row r="79" spans="1:27" ht="16.5" x14ac:dyDescent="0.3">
      <c r="A79" s="62" t="s">
        <v>2450</v>
      </c>
      <c r="B79" s="46" t="s">
        <v>788</v>
      </c>
      <c r="C79" s="46" t="s">
        <v>2319</v>
      </c>
      <c r="D79" s="17" t="str">
        <f>IF(ISBLANK(VNCTable[[#This Row],[ClientName]]), "", LOWER(VNCTable[[#This Row],[ClientName]]) &amp; ".magna.global")</f>
        <v>aim-wsturn-d.magna.global</v>
      </c>
      <c r="E79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79" s="122" t="str">
        <f>_xlfn.LET(_xlpm.c, _xlfn.XLOOKUP(VNCTable[[#This Row],[ClientName]],ITEquipmentTable[Name],ITEquipmentTable[Assigned Location], "ERROR"), IF(_xlpm.c = 0, "NO DATA", _xlpm.c))</f>
        <v>ERROR</v>
      </c>
      <c r="G79" s="30" t="str">
        <f>_xlfn.LET(_xlpm.v,_xlfn.XLOOKUP(VNCTable[[#This Row],[IP]],IpResults[IP],IpResults[SName], ""), _xlpm.x, IF(AND(LEN(_xlpm.v) = 0, LEN(VNCTable[[#This Row],[ClientName]]) &gt; 6), "ERROR", _xlpm.v),_xlpm.x)</f>
        <v>AIM-WSWHTURNT</v>
      </c>
      <c r="H79" s="29" t="str" cm="1">
        <f t="array" ref="H79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79" s="29"/>
      <c r="J79" s="125"/>
      <c r="K79" s="6" t="s">
        <v>150</v>
      </c>
      <c r="L79" s="49" t="s">
        <v>4</v>
      </c>
      <c r="M79" s="69" t="str">
        <f>IF(VNCTable[[#This Row],[Workstation]] = "N/A", "N/A", IF(VNCTable[[#This Row],[Workstation]] = "", "", _xlfn.XLOOKUP(VNCTable[[#This Row],[IP]],MamadouTable[Client IP],MamadouTable[Workplace], "")))</f>
        <v>N/A</v>
      </c>
      <c r="N79" s="56"/>
      <c r="O79" s="56"/>
      <c r="P79" s="56"/>
      <c r="Q79" s="56" t="b">
        <v>1</v>
      </c>
      <c r="R79" s="127" t="str">
        <f>IFERROR(_xlfn.TEXTBEFORE(_xlfn.TEXTAFTER(VNCTable[[#This Row],[IP]], ".", 2), "."), NA())</f>
        <v>134</v>
      </c>
      <c r="S79" s="127" t="str">
        <f>IFERROR(_xlfn.LET(_xlpm.val, _xlfn.TEXTAFTER(VNCTable[[#This Row],[IP]], ".", 3), IF(ISNA(_xlpm.val), NA(), IF(LEN(_xlpm.val) = 0, NA(), _xlpm.val))), NA())</f>
        <v>55</v>
      </c>
      <c r="T79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10.68.134.55</v>
      </c>
      <c r="U79" s="129" t="b">
        <f>LEN(VNCTable[[#This Row],[Host]]) &gt; 0</f>
        <v>1</v>
      </c>
      <c r="V79" s="129" t="str">
        <f>_xlfn.XLOOKUP(VNCTable[[#This Row],[Folder]],FolderTable[Name],FolderTable[ParentPath]) &amp; VNCTable[[#This Row],[Name]] &amp; ".vnc"</f>
        <v>VNC\WS FEM\WS Carrier - Turntable 1.vnc</v>
      </c>
      <c r="W79" s="131">
        <v>2</v>
      </c>
      <c r="X79" s="132" t="b">
        <v>0</v>
      </c>
      <c r="Y79" s="129" t="b">
        <f>OR(Contains(VNCTable[[#This Row],[ClientName]], "client"), VNCTable[[#This Row],[IoT-Add]])</f>
        <v>0</v>
      </c>
    </row>
    <row r="80" spans="1:27" ht="16.5" x14ac:dyDescent="0.3">
      <c r="A80" s="62" t="s">
        <v>166</v>
      </c>
      <c r="B80" s="46" t="s">
        <v>168</v>
      </c>
      <c r="C80" s="48" t="s">
        <v>1230</v>
      </c>
      <c r="D80" s="17" t="str">
        <f>IF(ISBLANK(VNCTable[[#This Row],[ClientName]]), "", LOWER(VNCTable[[#This Row],[ClientName]]) &amp; ".magna.global")</f>
        <v>aim-wsagsuptst1.magna.global</v>
      </c>
      <c r="E80" s="30" t="str">
        <f>_xlfn.LET(_xlpm.v,_xlfn.XLOOKUP(VNCTable[[#This Row],[ClientName]],IpResults[SName],IpResults[IP], "NO DATA"), _xlpm.x, IF(AND(LEN(_xlpm.v) = 0, LEN(VNCTable[[#This Row],[IP]]) &gt; 6), "ERROR", _xlpm.v),_xlpm.x)</f>
        <v>10.68.134.56</v>
      </c>
      <c r="F80" s="17" t="str">
        <f>_xlfn.LET(_xlpm.c, _xlfn.XLOOKUP(VNCTable[[#This Row],[ClientName]],ITEquipmentTable[Name],ITEquipmentTable[Assigned Location], "ERROR"), IF(_xlpm.c = 0, "NO DATA", _xlpm.c))</f>
        <v>ERROR</v>
      </c>
      <c r="G80" s="30" t="str">
        <f>_xlfn.LET(_xlpm.v,_xlfn.XLOOKUP(VNCTable[[#This Row],[IP]],IpResults[IP],IpResults[SName], ""), _xlpm.x, IF(AND(LEN(_xlpm.v) = 0, LEN(VNCTable[[#This Row],[ClientName]]) &gt; 6), "ERROR", _xlpm.v),_xlpm.x)</f>
        <v>AIM-WSAGSUPTST1</v>
      </c>
      <c r="H80" s="29" t="str" cm="1">
        <f t="array" ref="H80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80" s="29"/>
      <c r="J80" s="92"/>
      <c r="K80" s="6" t="s">
        <v>822</v>
      </c>
      <c r="L80" s="51" t="s">
        <v>1219</v>
      </c>
      <c r="M80" s="54" t="str">
        <f>IF(VNCTable[[#This Row],[Workstation]] = "N/A", "N/A", IF(VNCTable[[#This Row],[Workstation]] = "", "", _xlfn.XLOOKUP(VNCTable[[#This Row],[IP]],MamadouTable[Client IP],MamadouTable[Workplace], "")))</f>
        <v>wsmasupagststpck1</v>
      </c>
      <c r="N80" s="56"/>
      <c r="O80" s="57"/>
      <c r="P80" s="57"/>
      <c r="Q80" s="56" t="b">
        <v>1</v>
      </c>
      <c r="R80" s="128" t="str">
        <f>IFERROR(_xlfn.TEXTBEFORE(_xlfn.TEXTAFTER(VNCTable[[#This Row],[IP]], ".", 2), "."), NA())</f>
        <v>134</v>
      </c>
      <c r="S80" s="128" t="str">
        <f>IFERROR(_xlfn.LET(_xlpm.val, _xlfn.TEXTAFTER(VNCTable[[#This Row],[IP]], ".", 3), IF(ISNA(_xlpm.val), NA(), IF(LEN(_xlpm.val) = 0, NA(), _xlpm.val))), NA())</f>
        <v>56</v>
      </c>
      <c r="T80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10.68.134.56</v>
      </c>
      <c r="U80" s="130" t="b">
        <f>LEN(VNCTable[[#This Row],[Host]]) &gt; 0</f>
        <v>1</v>
      </c>
      <c r="V80" s="130" t="str">
        <f>_xlfn.XLOOKUP(VNCTable[[#This Row],[Folder]],FolderTable[Name],FolderTable[ParentPath]) &amp; VNCTable[[#This Row],[Name]] &amp; ".vnc"</f>
        <v>VNC\WS AGS Upper\WS AGS Upper - Test.vnc</v>
      </c>
      <c r="W80" s="131">
        <v>1</v>
      </c>
      <c r="X80" s="132" t="b">
        <v>0</v>
      </c>
      <c r="Y80" s="4" t="b">
        <f>OR(Contains(VNCTable[[#This Row],[ClientName]], "client"), VNCTable[[#This Row],[IoT-Add]])</f>
        <v>0</v>
      </c>
    </row>
    <row r="81" spans="1:27" ht="16.5" x14ac:dyDescent="0.3">
      <c r="A81" s="62" t="s">
        <v>2201</v>
      </c>
      <c r="B81" s="47" t="s">
        <v>1291</v>
      </c>
      <c r="C81" s="19" t="s">
        <v>2200</v>
      </c>
      <c r="D81" s="4" t="str">
        <f>IF(ISBLANK(VNCTable[[#This Row],[ClientName]]), "", LOWER(VNCTable[[#This Row],[ClientName]]) &amp; ".magna.global")</f>
        <v>aim-t1x2lwr.magna.global</v>
      </c>
      <c r="E81" s="2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81" s="17" t="str">
        <f>_xlfn.LET(_xlpm.c, _xlfn.XLOOKUP(VNCTable[[#This Row],[ClientName]],ITEquipmentTable[Name],ITEquipmentTable[Assigned Location], "ERROR"), IF(_xlpm.c = 0, "NO DATA", _xlpm.c))</f>
        <v>ERROR</v>
      </c>
      <c r="G81" s="25" t="str">
        <f>_xlfn.LET(_xlpm.v,_xlfn.XLOOKUP(VNCTable[[#This Row],[IP]],IpResults[IP],IpResults[SName], ""), _xlpm.x, IF(AND(LEN(_xlpm.v) = 0, LEN(VNCTable[[#This Row],[ClientName]]) &gt; 6), "ERROR", _xlpm.v),_xlpm.x)</f>
        <v>N/A</v>
      </c>
      <c r="H81" s="28" t="str" cm="1">
        <f t="array" ref="H81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81" s="28"/>
      <c r="J81" s="91" t="s">
        <v>1859</v>
      </c>
      <c r="K81" s="6" t="s">
        <v>791</v>
      </c>
      <c r="L81" s="49" t="s">
        <v>1191</v>
      </c>
      <c r="M81" s="54" t="str">
        <f>IF(VNCTable[[#This Row],[Workstation]] = "N/A", "N/A", IF(VNCTable[[#This Row],[Workstation]] = "", "", _xlfn.XLOOKUP(VNCTable[[#This Row],[IP]],MamadouTable[Client IP],MamadouTable[Workplace], "")))</f>
        <v/>
      </c>
      <c r="N81" s="56"/>
      <c r="O81" s="56"/>
      <c r="P81" s="56"/>
      <c r="Q81" s="56" t="b">
        <v>1</v>
      </c>
      <c r="R81" s="36" t="str">
        <f>IFERROR(_xlfn.TEXTBEFORE(_xlfn.TEXTAFTER(VNCTable[[#This Row],[IP]], ".", 2), "."), NA())</f>
        <v>134</v>
      </c>
      <c r="S81" s="36" t="str">
        <f>IFERROR(_xlfn.LET(_xlpm.val, _xlfn.TEXTAFTER(VNCTable[[#This Row],[IP]], ".", 3), IF(ISNA(_xlpm.val), NA(), IF(LEN(_xlpm.val) = 0, NA(), _xlpm.val))), NA())</f>
        <v>63</v>
      </c>
      <c r="T81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10.68.134.63</v>
      </c>
      <c r="U81" s="8" t="b">
        <f>LEN(VNCTable[[#This Row],[Host]]) &gt; 0</f>
        <v>1</v>
      </c>
      <c r="V81" s="8" t="str">
        <f>_xlfn.XLOOKUP(VNCTable[[#This Row],[Folder]],FolderTable[Name],FolderTable[ParentPath]) &amp; VNCTable[[#This Row],[Name]] &amp; ".vnc"</f>
        <v>VNC\T1XX-2 Lower\T1XX-2 Lower = Universal Machine 1.vnc</v>
      </c>
      <c r="W81" s="131">
        <v>1</v>
      </c>
      <c r="X81" s="72" t="b">
        <v>0</v>
      </c>
      <c r="Y81" s="4" t="b">
        <f>OR(Contains(VNCTable[[#This Row],[ClientName]], "client"), VNCTable[[#This Row],[IoT-Add]])</f>
        <v>0</v>
      </c>
      <c r="AA81">
        <v>1</v>
      </c>
    </row>
    <row r="82" spans="1:27" ht="16.5" x14ac:dyDescent="0.3">
      <c r="A82" s="62" t="s">
        <v>1734</v>
      </c>
      <c r="B82" s="47" t="s">
        <v>1293</v>
      </c>
      <c r="C82" s="104" t="s">
        <v>602</v>
      </c>
      <c r="D82" s="4" t="str">
        <f>IF(ISBLANK(VNCTable[[#This Row],[ClientName]]), "", LOWER(VNCTable[[#This Row],[ClientName]]) &amp; ".magna.global")</f>
        <v>aim-dtagslowdsp.magna.global</v>
      </c>
      <c r="E82" s="25" t="str">
        <f>_xlfn.LET(_xlpm.v,_xlfn.XLOOKUP(VNCTable[[#This Row],[ClientName]],IpResults[SName],IpResults[IP], "NO DATA"), _xlpm.x, IF(AND(LEN(_xlpm.v) = 0, LEN(VNCTable[[#This Row],[IP]]) &gt; 6), "ERROR", _xlpm.v),_xlpm.x)</f>
        <v>10.68.134.65</v>
      </c>
      <c r="F82" s="17" t="str">
        <f>_xlfn.LET(_xlpm.c, _xlfn.XLOOKUP(VNCTable[[#This Row],[ClientName]],ITEquipmentTable[Name],ITEquipmentTable[Assigned Location], "ERROR"), IF(_xlpm.c = 0, "NO DATA", _xlpm.c))</f>
        <v>DT FEM - Display</v>
      </c>
      <c r="G82" s="25" t="str">
        <f>_xlfn.LET(_xlpm.v,_xlfn.XLOOKUP(VNCTable[[#This Row],[IP]],IpResults[IP],IpResults[SName], ""), _xlpm.x, IF(AND(LEN(_xlpm.v) = 0, LEN(VNCTable[[#This Row],[ClientName]]) &gt; 6), "ERROR", _xlpm.v),_xlpm.x)</f>
        <v>AIM-DTAGSLOWDSP</v>
      </c>
      <c r="H82" s="25" t="str" cm="1">
        <f t="array" ref="H82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82" s="25"/>
      <c r="J82" s="91"/>
      <c r="K82" s="6" t="s">
        <v>180</v>
      </c>
      <c r="L82" s="49" t="s">
        <v>4</v>
      </c>
      <c r="M82" s="54" t="str">
        <f>IF(VNCTable[[#This Row],[Workstation]] = "N/A", "N/A", IF(VNCTable[[#This Row],[Workstation]] = "", "", _xlfn.XLOOKUP(VNCTable[[#This Row],[IP]],MamadouTable[Client IP],MamadouTable[Workplace], "")))</f>
        <v>N/A</v>
      </c>
      <c r="N82" s="56"/>
      <c r="O82" s="56"/>
      <c r="P82" s="56"/>
      <c r="Q82" s="56" t="b">
        <v>1</v>
      </c>
      <c r="R82" s="36" t="str">
        <f>IFERROR(_xlfn.TEXTBEFORE(_xlfn.TEXTAFTER(VNCTable[[#This Row],[IP]], ".", 2), "."), NA())</f>
        <v>134</v>
      </c>
      <c r="S82" s="36" t="str">
        <f>IFERROR(_xlfn.LET(_xlpm.val, _xlfn.TEXTAFTER(VNCTable[[#This Row],[IP]], ".", 3), IF(ISNA(_xlpm.val), NA(), IF(LEN(_xlpm.val) = 0, NA(), _xlpm.val))), NA())</f>
        <v>65</v>
      </c>
      <c r="T82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10.68.134.65</v>
      </c>
      <c r="U82" s="8" t="b">
        <f>LEN(VNCTable[[#This Row],[Host]]) &gt; 0</f>
        <v>1</v>
      </c>
      <c r="V82" s="8" t="str">
        <f>_xlfn.XLOOKUP(VNCTable[[#This Row],[Folder]],FolderTable[Name],FolderTable[ParentPath]) &amp; VNCTable[[#This Row],[Name]] &amp; ".vnc"</f>
        <v>VNC\DT Displays\DT FEM - AGS Lookahead.vnc</v>
      </c>
      <c r="W82" s="60">
        <v>1</v>
      </c>
      <c r="X82" s="72" t="b">
        <v>1</v>
      </c>
      <c r="Y82" s="4" t="b">
        <f>OR(Contains(VNCTable[[#This Row],[ClientName]], "client"), VNCTable[[#This Row],[IoT-Add]])</f>
        <v>1</v>
      </c>
    </row>
    <row r="83" spans="1:27" ht="16.5" x14ac:dyDescent="0.3">
      <c r="A83" s="62" t="s">
        <v>176</v>
      </c>
      <c r="B83" s="46" t="s">
        <v>226</v>
      </c>
      <c r="C83" s="46" t="s">
        <v>577</v>
      </c>
      <c r="D83" s="17" t="str">
        <f>IF(ISBLANK(VNCTable[[#This Row],[ClientName]]), "", LOWER(VNCTable[[#This Row],[ClientName]]) &amp; ".magna.global")</f>
        <v>aim-display13.magna.global</v>
      </c>
      <c r="E83" s="30" t="str">
        <f>_xlfn.LET(_xlpm.v,_xlfn.XLOOKUP(VNCTable[[#This Row],[ClientName]],IpResults[SName],IpResults[IP], "NO DATA"), _xlpm.x, IF(AND(LEN(_xlpm.v) = 0, LEN(VNCTable[[#This Row],[IP]]) &gt; 6), "ERROR", _xlpm.v),_xlpm.x)</f>
        <v>10.68.134.67</v>
      </c>
      <c r="F83" s="17" t="str">
        <f>_xlfn.LET(_xlpm.c, _xlfn.XLOOKUP(VNCTable[[#This Row],[ClientName]],ITEquipmentTable[Name],ITEquipmentTable[Assigned Location], "ERROR"), IF(_xlpm.c = 0, "NO DATA", _xlpm.c))</f>
        <v>T1XX - AAD - Display</v>
      </c>
      <c r="G83" s="30" t="str">
        <f>_xlfn.LET(_xlpm.v,_xlfn.XLOOKUP(VNCTable[[#This Row],[IP]],IpResults[IP],IpResults[SName], ""), _xlpm.x, IF(AND(LEN(_xlpm.v) = 0, LEN(VNCTable[[#This Row],[ClientName]]) &gt; 6), "ERROR", _xlpm.v),_xlpm.x)</f>
        <v>AIM-DISPLAY13</v>
      </c>
      <c r="H83" s="30" t="str" cm="1">
        <f t="array" ref="H83">_xlfn.LET(_xlpm.look, _xlfn.XLOOKUP(VNCTable[[#This Row],[IP]],ITEquipmentTable[IPv4 Address],ITEquipmentTable[Name], "ERROR"), _xlfn.SWITCH(VNCTable[[#This Row],[IP]], "DHCP", "N/A", IF(LEN(VNCTable[[#This Row],[IP]]) = 0, "NO DATA", _xlpm.look)))</f>
        <v>AIM-DISPLAY13</v>
      </c>
      <c r="I83" s="30"/>
      <c r="J83" s="92" t="s">
        <v>1851</v>
      </c>
      <c r="K83" s="6" t="s">
        <v>179</v>
      </c>
      <c r="L83" s="49" t="s">
        <v>4</v>
      </c>
      <c r="M83" s="54" t="str">
        <f>IF(VNCTable[[#This Row],[Workstation]] = "N/A", "N/A", IF(VNCTable[[#This Row],[Workstation]] = "", "", _xlfn.XLOOKUP(VNCTable[[#This Row],[IP]],MamadouTable[Client IP],MamadouTable[Workplace], "")))</f>
        <v>N/A</v>
      </c>
      <c r="N83" s="56"/>
      <c r="O83" s="56" t="b">
        <v>1</v>
      </c>
      <c r="P83" s="56" t="b">
        <v>1</v>
      </c>
      <c r="Q83" s="56" t="b">
        <v>1</v>
      </c>
      <c r="R83" s="36" t="str">
        <f>IFERROR(_xlfn.TEXTBEFORE(_xlfn.TEXTAFTER(VNCTable[[#This Row],[IP]], ".", 2), "."), NA())</f>
        <v>134</v>
      </c>
      <c r="S83" s="36" t="str">
        <f>IFERROR(_xlfn.LET(_xlpm.val, _xlfn.TEXTAFTER(VNCTable[[#This Row],[IP]], ".", 3), IF(ISNA(_xlpm.val), NA(), IF(LEN(_xlpm.val) = 0, NA(), _xlpm.val))), NA())</f>
        <v>67</v>
      </c>
      <c r="T83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10.68.134.67</v>
      </c>
      <c r="U83" s="8" t="b">
        <f>LEN(VNCTable[[#This Row],[Host]]) &gt; 0</f>
        <v>1</v>
      </c>
      <c r="V83" s="8" t="str">
        <f>_xlfn.XLOOKUP(VNCTable[[#This Row],[Folder]],FolderTable[Name],FolderTable[ParentPath]) &amp; VNCTable[[#This Row],[Name]] &amp; ".vnc"</f>
        <v>VNC\T1XX JIT\T1XX JIT - AAD.vnc</v>
      </c>
      <c r="W83" s="60">
        <v>1</v>
      </c>
      <c r="X83" s="72" t="b">
        <v>0</v>
      </c>
      <c r="Y83" s="4" t="b">
        <f>OR(Contains(VNCTable[[#This Row],[ClientName]], "client"), VNCTable[[#This Row],[IoT-Add]])</f>
        <v>0</v>
      </c>
    </row>
    <row r="84" spans="1:27" ht="16.5" x14ac:dyDescent="0.3">
      <c r="A84" s="62" t="s">
        <v>789</v>
      </c>
      <c r="B84" s="46" t="s">
        <v>790</v>
      </c>
      <c r="C84" s="48" t="s">
        <v>480</v>
      </c>
      <c r="D84" s="17" t="str">
        <f>IF(ISBLANK(VNCTable[[#This Row],[ClientName]]), "", LOWER(VNCTable[[#This Row],[ClientName]]) &amp; ".magna.global")</f>
        <v>aim-wsfem29.magna.global</v>
      </c>
      <c r="E84" s="30" t="str">
        <f>_xlfn.LET(_xlpm.v,_xlfn.XLOOKUP(VNCTable[[#This Row],[ClientName]],IpResults[SName],IpResults[IP], "NO DATA"), _xlpm.x, IF(AND(LEN(_xlpm.v) = 0, LEN(VNCTable[[#This Row],[IP]]) &gt; 6), "ERROR", _xlpm.v),_xlpm.x)</f>
        <v>10.68.134.71</v>
      </c>
      <c r="F84" s="17" t="str">
        <f>_xlfn.LET(_xlpm.c, _xlfn.XLOOKUP(VNCTable[[#This Row],[ClientName]],ITEquipmentTable[Name],ITEquipmentTable[Assigned Location], "ERROR"), IF(_xlpm.c = 0, "NO DATA", _xlpm.c))</f>
        <v>WS - AGS - Side Seal</v>
      </c>
      <c r="G84" s="30" t="str">
        <f>_xlfn.LET(_xlpm.v,_xlfn.XLOOKUP(VNCTable[[#This Row],[IP]],IpResults[IP],IpResults[SName], ""), _xlpm.x, IF(AND(LEN(_xlpm.v) = 0, LEN(VNCTable[[#This Row],[ClientName]]) &gt; 6), "ERROR", _xlpm.v),_xlpm.x)</f>
        <v>AIM-WSFEM29</v>
      </c>
      <c r="H84" s="30" t="str" cm="1">
        <f t="array" ref="H84">_xlfn.LET(_xlpm.look, _xlfn.XLOOKUP(VNCTable[[#This Row],[IP]],ITEquipmentTable[IPv4 Address],ITEquipmentTable[Name], "ERROR"), _xlfn.SWITCH(VNCTable[[#This Row],[IP]], "DHCP", "N/A", IF(LEN(VNCTable[[#This Row],[IP]]) = 0, "NO DATA", _xlpm.look)))</f>
        <v>AIM-WSFEM29</v>
      </c>
      <c r="I84" s="30"/>
      <c r="J84" s="92"/>
      <c r="K84" s="6" t="s">
        <v>150</v>
      </c>
      <c r="L84" s="49" t="s">
        <v>4</v>
      </c>
      <c r="M84" s="69" t="str">
        <f>IF(VNCTable[[#This Row],[Workstation]] = "N/A", "N/A", IF(VNCTable[[#This Row],[Workstation]] = "", "", _xlfn.XLOOKUP(VNCTable[[#This Row],[IP]],MamadouTable[Client IP],MamadouTable[Workplace], "")))</f>
        <v>N/A</v>
      </c>
      <c r="N84" s="56"/>
      <c r="O84" s="56"/>
      <c r="P84" s="56"/>
      <c r="Q84" s="56" t="b">
        <v>1</v>
      </c>
      <c r="R84" s="36" t="str">
        <f>IFERROR(_xlfn.TEXTBEFORE(_xlfn.TEXTAFTER(VNCTable[[#This Row],[IP]], ".", 2), "."), NA())</f>
        <v>134</v>
      </c>
      <c r="S84" s="36" t="str">
        <f>IFERROR(_xlfn.LET(_xlpm.val, _xlfn.TEXTAFTER(VNCTable[[#This Row],[IP]], ".", 3), IF(ISNA(_xlpm.val), NA(), IF(LEN(_xlpm.val) = 0, NA(), _xlpm.val))), NA())</f>
        <v>71</v>
      </c>
      <c r="T84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10.68.134.71</v>
      </c>
      <c r="U84" s="8" t="b">
        <f>LEN(VNCTable[[#This Row],[Host]]) &gt; 0</f>
        <v>1</v>
      </c>
      <c r="V84" s="8" t="str">
        <f>_xlfn.XLOOKUP(VNCTable[[#This Row],[Folder]],FolderTable[Name],FolderTable[ParentPath]) &amp; VNCTable[[#This Row],[Name]] &amp; ".vnc"</f>
        <v>VNC\WS FEM\WS AGS Seal.vnc</v>
      </c>
      <c r="W84" s="60">
        <v>1</v>
      </c>
      <c r="X84" s="72" t="b">
        <v>0</v>
      </c>
      <c r="Y84" s="4" t="b">
        <f>OR(Contains(VNCTable[[#This Row],[ClientName]], "client"), VNCTable[[#This Row],[IoT-Add]])</f>
        <v>0</v>
      </c>
    </row>
    <row r="85" spans="1:27" ht="16.5" x14ac:dyDescent="0.3">
      <c r="A85" s="62" t="s">
        <v>186</v>
      </c>
      <c r="B85" s="46" t="s">
        <v>232</v>
      </c>
      <c r="C85" s="46" t="s">
        <v>655</v>
      </c>
      <c r="D85" s="17" t="str">
        <f>IF(ISBLANK(VNCTable[[#This Row],[ClientName]]), "", LOWER(VNCTable[[#This Row],[ClientName]]) &amp; ".magna.global")</f>
        <v>aim-officefem2.magna.global</v>
      </c>
      <c r="E85" s="24" t="str">
        <f>_xlfn.LET(_xlpm.v,_xlfn.XLOOKUP(VNCTable[[#This Row],[ClientName]],IpResults[SName],IpResults[IP], "NO DATA"), _xlpm.x, IF(AND(LEN(_xlpm.v) = 0, LEN(VNCTable[[#This Row],[IP]]) &gt; 6), "ERROR", _xlpm.v),_xlpm.x)</f>
        <v>10.68.134.74</v>
      </c>
      <c r="F85" s="17" t="str">
        <f>_xlfn.LET(_xlpm.c, _xlfn.XLOOKUP(VNCTable[[#This Row],[ClientName]],ITEquipmentTable[Name],ITEquipmentTable[Assigned Location], "ERROR"), IF(_xlpm.c = 0, "NO DATA", _xlpm.c))</f>
        <v>Office - Display</v>
      </c>
      <c r="G85" s="24" t="str">
        <f>_xlfn.LET(_xlpm.v,_xlfn.XLOOKUP(VNCTable[[#This Row],[IP]],IpResults[IP],IpResults[SName], ""), _xlpm.x, IF(AND(LEN(_xlpm.v) = 0, LEN(VNCTable[[#This Row],[ClientName]]) &gt; 6), "ERROR", _xlpm.v),_xlpm.x)</f>
        <v>AIM-OFFICEFEM2</v>
      </c>
      <c r="H85" s="30" t="str" cm="1">
        <f t="array" ref="H85">_xlfn.LET(_xlpm.look, _xlfn.XLOOKUP(VNCTable[[#This Row],[IP]],ITEquipmentTable[IPv4 Address],ITEquipmentTable[Name], "ERROR"), _xlfn.SWITCH(VNCTable[[#This Row],[IP]], "DHCP", "N/A", IF(LEN(VNCTable[[#This Row],[IP]]) = 0, "NO DATA", _xlpm.look)))</f>
        <v>AIM-OFFICEFEM2</v>
      </c>
      <c r="I85" s="30"/>
      <c r="J85" s="92" t="s">
        <v>1851</v>
      </c>
      <c r="K85" s="6" t="s">
        <v>180</v>
      </c>
      <c r="L85" s="49" t="s">
        <v>4</v>
      </c>
      <c r="M85" s="54" t="str">
        <f>IF(VNCTable[[#This Row],[Workstation]] = "N/A", "N/A", IF(VNCTable[[#This Row],[Workstation]] = "", "", _xlfn.XLOOKUP(VNCTable[[#This Row],[IP]],MamadouTable[Client IP],MamadouTable[Workplace], "")))</f>
        <v>N/A</v>
      </c>
      <c r="N85" s="56"/>
      <c r="O85" s="56" t="b">
        <v>1</v>
      </c>
      <c r="P85" s="56" t="b">
        <v>1</v>
      </c>
      <c r="Q85" s="56" t="b">
        <v>1</v>
      </c>
      <c r="R85" s="36" t="str">
        <f>IFERROR(_xlfn.TEXTBEFORE(_xlfn.TEXTAFTER(VNCTable[[#This Row],[IP]], ".", 2), "."), NA())</f>
        <v>134</v>
      </c>
      <c r="S85" s="36" t="str">
        <f>IFERROR(_xlfn.LET(_xlpm.val, _xlfn.TEXTAFTER(VNCTable[[#This Row],[IP]], ".", 3), IF(ISNA(_xlpm.val), NA(), IF(LEN(_xlpm.val) = 0, NA(), _xlpm.val))), NA())</f>
        <v>74</v>
      </c>
      <c r="T85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10.68.134.74</v>
      </c>
      <c r="U85" s="8" t="b">
        <f>LEN(VNCTable[[#This Row],[Host]]) &gt; 0</f>
        <v>1</v>
      </c>
      <c r="V85" s="8" t="str">
        <f>_xlfn.XLOOKUP(VNCTable[[#This Row],[Folder]],FolderTable[Name],FolderTable[ParentPath]) &amp; VNCTable[[#This Row],[Name]] &amp; ".vnc"</f>
        <v>VNC\DT Displays\DT Display - FEM Buffer Root.vnc</v>
      </c>
      <c r="W85" s="60">
        <v>1</v>
      </c>
      <c r="X85" s="72" t="b">
        <v>0</v>
      </c>
      <c r="Y85" s="4" t="b">
        <f>OR(Contains(VNCTable[[#This Row],[ClientName]], "client"), VNCTable[[#This Row],[IoT-Add]])</f>
        <v>0</v>
      </c>
    </row>
    <row r="86" spans="1:27" ht="16.5" x14ac:dyDescent="0.3">
      <c r="A86" s="65" t="s">
        <v>29</v>
      </c>
      <c r="B86" s="48" t="s">
        <v>98</v>
      </c>
      <c r="C86" s="48" t="s">
        <v>2041</v>
      </c>
      <c r="D86" s="17" t="str">
        <f>IF(ISBLANK(VNCTable[[#This Row],[ClientName]]), "", LOWER(VNCTable[[#This Row],[ClientName]]) &amp; ".magna.global")</f>
        <v>aim-client38-d.magna.global</v>
      </c>
      <c r="E86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86" s="17" t="str">
        <f>_xlfn.LET(_xlpm.c, _xlfn.XLOOKUP(VNCTable[[#This Row],[ClientName]],ITEquipmentTable[Name],ITEquipmentTable[Assigned Location], "ERROR"), IF(_xlpm.c = 0, "NO DATA", _xlpm.c))</f>
        <v>ERROR</v>
      </c>
      <c r="G86" s="30" t="str">
        <f>_xlfn.LET(_xlpm.v,_xlfn.XLOOKUP(VNCTable[[#This Row],[IP]],IpResults[IP],IpResults[SName], ""), _xlpm.x, IF(AND(LEN(_xlpm.v) = 0, LEN(VNCTable[[#This Row],[ClientName]]) &gt; 6), "ERROR", _xlpm.v),_xlpm.x)</f>
        <v>AIM-ITSWAP1</v>
      </c>
      <c r="H86" s="30" t="str" cm="1">
        <f t="array" ref="H86">_xlfn.LET(_xlpm.look, _xlfn.XLOOKUP(VNCTable[[#This Row],[IP]],ITEquipmentTable[IPv4 Address],ITEquipmentTable[Name], "ERROR"), _xlfn.SWITCH(VNCTable[[#This Row],[IP]], "DHCP", "N/A", IF(LEN(VNCTable[[#This Row],[IP]]) = 0, "NO DATA", _xlpm.look)))</f>
        <v>AIM-DTAAD3</v>
      </c>
      <c r="I86" s="30"/>
      <c r="J86" s="92" t="s">
        <v>2032</v>
      </c>
      <c r="K86" s="52" t="s">
        <v>142</v>
      </c>
      <c r="L86" s="53" t="s">
        <v>997</v>
      </c>
      <c r="M86" s="54" t="str">
        <f>IF(VNCTable[[#This Row],[Workstation]] = "N/A", "N/A", IF(VNCTable[[#This Row],[Workstation]] = "", "", _xlfn.XLOOKUP(VNCTable[[#This Row],[IP]],MamadouTable[Client IP],MamadouTable[Workplace], "")))</f>
        <v>dtaadassym</v>
      </c>
      <c r="N86" s="58"/>
      <c r="O86" s="58"/>
      <c r="P86" s="58"/>
      <c r="Q86" s="58" t="b">
        <v>1</v>
      </c>
      <c r="R86" s="128" t="str">
        <f>IFERROR(_xlfn.TEXTBEFORE(_xlfn.TEXTAFTER(VNCTable[[#This Row],[IP]], ".", 2), "."), NA())</f>
        <v>134</v>
      </c>
      <c r="S86" s="128" t="str">
        <f>IFERROR(_xlfn.LET(_xlpm.val, _xlfn.TEXTAFTER(VNCTable[[#This Row],[IP]], ".", 3), IF(ISNA(_xlpm.val), NA(), IF(LEN(_xlpm.val) = 0, NA(), _xlpm.val))), NA())</f>
        <v>76</v>
      </c>
      <c r="T86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10.68.134.76</v>
      </c>
      <c r="U86" s="130" t="b">
        <f>LEN(VNCTable[[#This Row],[Host]]) &gt; 0</f>
        <v>1</v>
      </c>
      <c r="V86" s="130" t="str">
        <f>_xlfn.XLOOKUP(VNCTable[[#This Row],[Folder]],FolderTable[Name],FolderTable[ParentPath]) &amp; VNCTable[[#This Row],[Name]] &amp; ".vnc"</f>
        <v>VNC\DT AAD\DT AAD - Station 60 (Assembly).vnc</v>
      </c>
      <c r="W86" s="60">
        <v>1</v>
      </c>
      <c r="X86" s="72" t="b">
        <v>1</v>
      </c>
      <c r="Y86" s="4" t="b">
        <f>OR(Contains(VNCTable[[#This Row],[ClientName]], "client"), VNCTable[[#This Row],[IoT-Add]])</f>
        <v>1</v>
      </c>
    </row>
    <row r="87" spans="1:27" ht="16.5" x14ac:dyDescent="0.3">
      <c r="A87" s="64" t="s">
        <v>1233</v>
      </c>
      <c r="B87" s="46" t="s">
        <v>1232</v>
      </c>
      <c r="C87" s="46" t="s">
        <v>633</v>
      </c>
      <c r="D87" s="17" t="str">
        <f>IF(ISBLANK(VNCTable[[#This Row],[ClientName]]), "", LOWER(VNCTable[[#This Row],[ClientName]]) &amp; ".magna.global")</f>
        <v>aim-dtshipseq2.magna.global</v>
      </c>
      <c r="E87" s="24" t="str">
        <f>_xlfn.LET(_xlpm.v,_xlfn.XLOOKUP(VNCTable[[#This Row],[ClientName]],IpResults[SName],IpResults[IP], "NO DATA"), _xlpm.x, IF(AND(LEN(_xlpm.v) = 0, LEN(VNCTable[[#This Row],[IP]]) &gt; 6), "ERROR", _xlpm.v),_xlpm.x)</f>
        <v>10.68.134.77</v>
      </c>
      <c r="F87" s="17" t="str">
        <f>_xlfn.LET(_xlpm.c, _xlfn.XLOOKUP(VNCTable[[#This Row],[ClientName]],ITEquipmentTable[Name],ITEquipmentTable[Assigned Location], "ERROR"), IF(_xlpm.c = 0, "NO DATA", _xlpm.c))</f>
        <v>DT FEM - Display</v>
      </c>
      <c r="G87" s="24" t="str">
        <f>_xlfn.LET(_xlpm.v,_xlfn.XLOOKUP(VNCTable[[#This Row],[IP]],IpResults[IP],IpResults[SName], ""), _xlpm.x, IF(AND(LEN(_xlpm.v) = 0, LEN(VNCTable[[#This Row],[ClientName]]) &gt; 6), "ERROR", _xlpm.v),_xlpm.x)</f>
        <v>AIM-DTSHIPSEQ2</v>
      </c>
      <c r="H87" s="30" t="str" cm="1">
        <f t="array" ref="H87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87" s="30"/>
      <c r="J87" s="92" t="s">
        <v>1851</v>
      </c>
      <c r="K87" s="50" t="s">
        <v>180</v>
      </c>
      <c r="L87" s="51" t="s">
        <v>4</v>
      </c>
      <c r="M87" s="54" t="str">
        <f>IF(VNCTable[[#This Row],[Workstation]] = "N/A", "N/A", IF(VNCTable[[#This Row],[Workstation]] = "", "", _xlfn.XLOOKUP(VNCTable[[#This Row],[IP]],MamadouTable[Client IP],MamadouTable[Workplace], "")))</f>
        <v>N/A</v>
      </c>
      <c r="N87" s="57"/>
      <c r="O87" s="56" t="b">
        <v>1</v>
      </c>
      <c r="P87" s="56" t="b">
        <v>1</v>
      </c>
      <c r="Q87" s="56" t="b">
        <v>1</v>
      </c>
      <c r="R87" s="36" t="str">
        <f>IFERROR(_xlfn.TEXTBEFORE(_xlfn.TEXTAFTER(VNCTable[[#This Row],[IP]], ".", 2), "."), NA())</f>
        <v>134</v>
      </c>
      <c r="S87" s="36" t="str">
        <f>IFERROR(_xlfn.LET(_xlpm.val, _xlfn.TEXTAFTER(VNCTable[[#This Row],[IP]], ".", 3), IF(ISNA(_xlpm.val), NA(), IF(LEN(_xlpm.val) = 0, NA(), _xlpm.val))), NA())</f>
        <v>77</v>
      </c>
      <c r="T87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10.68.134.77</v>
      </c>
      <c r="U87" s="8" t="b">
        <f>LEN(VNCTable[[#This Row],[Host]]) &gt; 0</f>
        <v>1</v>
      </c>
      <c r="V87" s="8" t="str">
        <f>_xlfn.XLOOKUP(VNCTable[[#This Row],[Folder]],FolderTable[Name],FolderTable[ParentPath]) &amp; VNCTable[[#This Row],[Name]] &amp; ".vnc"</f>
        <v>VNC\DT Displays\DT Display - Shipping Sequence Display.vnc</v>
      </c>
      <c r="W87" s="60">
        <v>1</v>
      </c>
      <c r="X87" s="72" t="b">
        <v>0</v>
      </c>
      <c r="Y87" s="4" t="b">
        <f>OR(Contains(VNCTable[[#This Row],[ClientName]], "client"), VNCTable[[#This Row],[IoT-Add]])</f>
        <v>0</v>
      </c>
    </row>
    <row r="88" spans="1:27" ht="16.5" x14ac:dyDescent="0.3">
      <c r="A88" s="62" t="s">
        <v>2037</v>
      </c>
      <c r="B88" s="47" t="s">
        <v>1306</v>
      </c>
      <c r="C88" s="19" t="s">
        <v>1797</v>
      </c>
      <c r="D88" s="4" t="str">
        <f>IF(ISBLANK(VNCTable[[#This Row],[ClientName]]), "", LOWER(VNCTable[[#This Row],[ClientName]]) &amp; ".magna.global")</f>
        <v>aim-dttruck-d.magna.global</v>
      </c>
      <c r="E88" s="25" t="str">
        <f>_xlfn.LET(_xlpm.v,_xlfn.XLOOKUP(VNCTable[[#This Row],[ClientName]],IpResults[SName],IpResults[IP], "NO DATA"), _xlpm.x, IF(AND(LEN(_xlpm.v) = 0, LEN(VNCTable[[#This Row],[IP]]) &gt; 6), "ERROR", _xlpm.v),_xlpm.x)</f>
        <v>10.68.134.78</v>
      </c>
      <c r="F88" s="17" t="str">
        <f>_xlfn.LET(_xlpm.c, _xlfn.XLOOKUP(VNCTable[[#This Row],[ClientName]],ITEquipmentTable[Name],ITEquipmentTable[Assigned Location], "ERROR"), IF(_xlpm.c = 0, "NO DATA", _xlpm.c))</f>
        <v>ERROR</v>
      </c>
      <c r="G88" s="25" t="str">
        <f>_xlfn.LET(_xlpm.v,_xlfn.XLOOKUP(VNCTable[[#This Row],[IP]],IpResults[IP],IpResults[SName], ""), _xlpm.x, IF(AND(LEN(_xlpm.v) = 0, LEN(VNCTable[[#This Row],[ClientName]]) &gt; 6), "ERROR", _xlpm.v),_xlpm.x)</f>
        <v>AIM-DTTRUCK-D</v>
      </c>
      <c r="H88" s="25" t="str" cm="1">
        <f t="array" ref="H88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88" s="25"/>
      <c r="J88" s="91"/>
      <c r="K88" s="6" t="s">
        <v>180</v>
      </c>
      <c r="L88" s="49" t="s">
        <v>4</v>
      </c>
      <c r="M88" s="54" t="str">
        <f>IF(VNCTable[[#This Row],[Workstation]] = "N/A", "N/A", IF(VNCTable[[#This Row],[Workstation]] = "", "", _xlfn.XLOOKUP(VNCTable[[#This Row],[IP]],MamadouTable[Client IP],MamadouTable[Workplace], "")))</f>
        <v>N/A</v>
      </c>
      <c r="N88" s="56"/>
      <c r="O88" s="56" t="b">
        <v>1</v>
      </c>
      <c r="P88" s="56" t="b">
        <v>1</v>
      </c>
      <c r="Q88" s="56" t="b">
        <v>1</v>
      </c>
      <c r="R88" s="36" t="str">
        <f>IFERROR(_xlfn.TEXTBEFORE(_xlfn.TEXTAFTER(VNCTable[[#This Row],[IP]], ".", 2), "."), NA())</f>
        <v>134</v>
      </c>
      <c r="S88" s="36" t="str">
        <f>IFERROR(_xlfn.LET(_xlpm.val, _xlfn.TEXTAFTER(VNCTable[[#This Row],[IP]], ".", 3), IF(ISNA(_xlpm.val), NA(), IF(LEN(_xlpm.val) = 0, NA(), _xlpm.val))), NA())</f>
        <v>78</v>
      </c>
      <c r="T88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10.68.134.78</v>
      </c>
      <c r="U88" s="8" t="b">
        <f>LEN(VNCTable[[#This Row],[Host]]) &gt; 0</f>
        <v>1</v>
      </c>
      <c r="V88" s="8" t="str">
        <f>_xlfn.XLOOKUP(VNCTable[[#This Row],[Folder]],FolderTable[Name],FolderTable[ParentPath]) &amp; VNCTable[[#This Row],[Name]] &amp; ".vnc"</f>
        <v>VNC\DT Displays\DT Display - Truck Display.vnc</v>
      </c>
      <c r="W88" s="60">
        <v>1</v>
      </c>
      <c r="X88" s="72" t="b">
        <v>1</v>
      </c>
      <c r="Y88" s="4" t="b">
        <f>OR(Contains(VNCTable[[#This Row],[ClientName]], "client"), VNCTable[[#This Row],[IoT-Add]])</f>
        <v>1</v>
      </c>
    </row>
    <row r="89" spans="1:27" ht="16.5" x14ac:dyDescent="0.3">
      <c r="A89" s="62" t="s">
        <v>785</v>
      </c>
      <c r="B89" s="46" t="s">
        <v>784</v>
      </c>
      <c r="C89" s="46" t="s">
        <v>1455</v>
      </c>
      <c r="D89" s="17" t="str">
        <f>IF(ISBLANK(VNCTable[[#This Row],[ClientName]]), "", LOWER(VNCTable[[#This Row],[ClientName]]) &amp; ".magna.global")</f>
        <v>aim-wshlassy1-d.magna.global</v>
      </c>
      <c r="E89" s="30" t="str">
        <f>_xlfn.LET(_xlpm.v,_xlfn.XLOOKUP(VNCTable[[#This Row],[ClientName]],IpResults[SName],IpResults[IP], "NO DATA"), _xlpm.x, IF(AND(LEN(_xlpm.v) = 0, LEN(VNCTable[[#This Row],[IP]]) &gt; 6), "ERROR", _xlpm.v),_xlpm.x)</f>
        <v>10.68.134.80</v>
      </c>
      <c r="F89" s="122" t="str">
        <f>_xlfn.LET(_xlpm.c, _xlfn.XLOOKUP(VNCTable[[#This Row],[ClientName]],ITEquipmentTable[Name],ITEquipmentTable[Assigned Location], "ERROR"), IF(_xlpm.c = 0, "NO DATA", _xlpm.c))</f>
        <v>ERROR</v>
      </c>
      <c r="G89" s="30" t="str">
        <f>_xlfn.LET(_xlpm.v,_xlfn.XLOOKUP(VNCTable[[#This Row],[IP]],IpResults[IP],IpResults[SName], ""), _xlpm.x, IF(AND(LEN(_xlpm.v) = 0, LEN(VNCTable[[#This Row],[ClientName]]) &gt; 6), "ERROR", _xlpm.v),_xlpm.x)</f>
        <v>AIM-WSHLASSY1-D</v>
      </c>
      <c r="H89" s="30" t="str" cm="1">
        <f t="array" ref="H89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89" s="30"/>
      <c r="J89" s="125"/>
      <c r="K89" s="6" t="s">
        <v>150</v>
      </c>
      <c r="L89" s="49" t="s">
        <v>4</v>
      </c>
      <c r="M89" s="69" t="str">
        <f>IF(VNCTable[[#This Row],[Workstation]] = "N/A", "N/A", IF(VNCTable[[#This Row],[Workstation]] = "", "", _xlfn.XLOOKUP(VNCTable[[#This Row],[IP]],MamadouTable[Client IP],MamadouTable[Workplace], "")))</f>
        <v>N/A</v>
      </c>
      <c r="N89" s="56"/>
      <c r="O89" s="56"/>
      <c r="P89" s="56"/>
      <c r="Q89" s="56" t="b">
        <v>1</v>
      </c>
      <c r="R89" s="36" t="str">
        <f>IFERROR(_xlfn.TEXTBEFORE(_xlfn.TEXTAFTER(VNCTable[[#This Row],[IP]], ".", 2), "."), NA())</f>
        <v>134</v>
      </c>
      <c r="S89" s="36" t="str">
        <f>IFERROR(_xlfn.LET(_xlpm.val, _xlfn.TEXTAFTER(VNCTable[[#This Row],[IP]], ".", 3), IF(ISNA(_xlpm.val), NA(), IF(LEN(_xlpm.val) = 0, NA(), _xlpm.val))), NA())</f>
        <v>80</v>
      </c>
      <c r="T89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10.68.134.80</v>
      </c>
      <c r="U89" s="8" t="b">
        <f>LEN(VNCTable[[#This Row],[Host]]) &gt; 0</f>
        <v>1</v>
      </c>
      <c r="V89" s="8" t="str">
        <f>_xlfn.XLOOKUP(VNCTable[[#This Row],[Folder]],FolderTable[Name],FolderTable[ParentPath]) &amp; VNCTable[[#This Row],[Name]] &amp; ".vnc"</f>
        <v>VNC\WS FEM\WS Hood Latch.vnc</v>
      </c>
      <c r="W89" s="131">
        <v>2</v>
      </c>
      <c r="X89" s="132" t="b">
        <v>0</v>
      </c>
      <c r="Y89" s="129" t="b">
        <f>OR(Contains(VNCTable[[#This Row],[ClientName]], "client"), VNCTable[[#This Row],[IoT-Add]])</f>
        <v>0</v>
      </c>
    </row>
    <row r="90" spans="1:27" ht="16.5" x14ac:dyDescent="0.3">
      <c r="A90" s="62" t="s">
        <v>780</v>
      </c>
      <c r="B90" s="46" t="s">
        <v>787</v>
      </c>
      <c r="C90" s="46" t="s">
        <v>1456</v>
      </c>
      <c r="D90" s="17" t="str">
        <f>IF(ISBLANK(VNCTable[[#This Row],[ClientName]]), "", LOWER(VNCTable[[#This Row],[ClientName]]) &amp; ".magna.global")</f>
        <v>aim-wseol-d.magna.global</v>
      </c>
      <c r="E90" s="30" t="str">
        <f>_xlfn.LET(_xlpm.v,_xlfn.XLOOKUP(VNCTable[[#This Row],[ClientName]],IpResults[SName],IpResults[IP], "NO DATA"), _xlpm.x, IF(AND(LEN(_xlpm.v) = 0, LEN(VNCTable[[#This Row],[IP]]) &gt; 6), "ERROR", _xlpm.v),_xlpm.x)</f>
        <v>10.68.134.81</v>
      </c>
      <c r="F90" s="122" t="str">
        <f>_xlfn.LET(_xlpm.c, _xlfn.XLOOKUP(VNCTable[[#This Row],[ClientName]],ITEquipmentTable[Name],ITEquipmentTable[Assigned Location], "ERROR"), IF(_xlpm.c = 0, "NO DATA", _xlpm.c))</f>
        <v>ERROR</v>
      </c>
      <c r="G90" s="30" t="str">
        <f>_xlfn.LET(_xlpm.v,_xlfn.XLOOKUP(VNCTable[[#This Row],[IP]],IpResults[IP],IpResults[SName], ""), _xlpm.x, IF(AND(LEN(_xlpm.v) = 0, LEN(VNCTable[[#This Row],[ClientName]]) &gt; 6), "ERROR", _xlpm.v),_xlpm.x)</f>
        <v>AIM-WSEOL-D</v>
      </c>
      <c r="H90" s="30" t="str" cm="1">
        <f t="array" ref="H90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90" s="30"/>
      <c r="J90" s="92"/>
      <c r="K90" s="6" t="s">
        <v>150</v>
      </c>
      <c r="L90" s="49" t="s">
        <v>4</v>
      </c>
      <c r="M90" s="69" t="str">
        <f>IF(VNCTable[[#This Row],[Workstation]] = "N/A", "N/A", IF(VNCTable[[#This Row],[Workstation]] = "", "", _xlfn.XLOOKUP(VNCTable[[#This Row],[IP]],MamadouTable[Client IP],MamadouTable[Workplace], "")))</f>
        <v>N/A</v>
      </c>
      <c r="N90" s="56"/>
      <c r="O90" s="56"/>
      <c r="P90" s="56"/>
      <c r="Q90" s="56" t="b">
        <v>1</v>
      </c>
      <c r="R90" s="36" t="str">
        <f>IFERROR(_xlfn.TEXTBEFORE(_xlfn.TEXTAFTER(VNCTable[[#This Row],[IP]], ".", 2), "."), NA())</f>
        <v>134</v>
      </c>
      <c r="S90" s="36" t="str">
        <f>IFERROR(_xlfn.LET(_xlpm.val, _xlfn.TEXTAFTER(VNCTable[[#This Row],[IP]], ".", 3), IF(ISNA(_xlpm.val), NA(), IF(LEN(_xlpm.val) = 0, NA(), _xlpm.val))), NA())</f>
        <v>81</v>
      </c>
      <c r="T90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10.68.134.81</v>
      </c>
      <c r="U90" s="8" t="b">
        <f>LEN(VNCTable[[#This Row],[Host]]) &gt; 0</f>
        <v>1</v>
      </c>
      <c r="V90" s="8" t="str">
        <f>_xlfn.XLOOKUP(VNCTable[[#This Row],[Folder]],FolderTable[Name],FolderTable[ParentPath]) &amp; VNCTable[[#This Row],[Name]] &amp; ".vnc"</f>
        <v>VNC\WS FEM\WS EOL.vnc</v>
      </c>
      <c r="W90" s="131">
        <v>2</v>
      </c>
      <c r="X90" s="132" t="b">
        <v>0</v>
      </c>
      <c r="Y90" s="129" t="b">
        <f>OR(Contains(VNCTable[[#This Row],[ClientName]], "client"), VNCTable[[#This Row],[IoT-Add]])</f>
        <v>0</v>
      </c>
      <c r="AA90">
        <v>1</v>
      </c>
    </row>
    <row r="91" spans="1:27" ht="16.5" x14ac:dyDescent="0.3">
      <c r="A91" s="62" t="s">
        <v>792</v>
      </c>
      <c r="B91" s="46" t="s">
        <v>793</v>
      </c>
      <c r="C91" s="46" t="s">
        <v>1791</v>
      </c>
      <c r="D91" s="17" t="str">
        <f>IF(ISBLANK(VNCTable[[#This Row],[ClientName]]), "", LOWER(VNCTable[[#This Row],[ClientName]]) &amp; ".magna.global")</f>
        <v>aim-client22-d.magna.global</v>
      </c>
      <c r="E91" s="67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91" s="18" t="str">
        <f>_xlfn.LET(_xlpm.c, _xlfn.XLOOKUP(VNCTable[[#This Row],[ClientName]],ITEquipmentTable[Name],ITEquipmentTable[Assigned Location], "ERROR"), IF(_xlpm.c = 0, "NO DATA", _xlpm.c))</f>
        <v>ERROR</v>
      </c>
      <c r="G91" s="67" t="str">
        <f>_xlfn.LET(_xlpm.v,_xlfn.XLOOKUP(VNCTable[[#This Row],[IP]],IpResults[IP],IpResults[SName], ""), _xlpm.x, IF(AND(LEN(_xlpm.v) = 0, LEN(VNCTable[[#This Row],[ClientName]]) &gt; 6), "ERROR", _xlpm.v),_xlpm.x)</f>
        <v>AIM-DTFEMDISP</v>
      </c>
      <c r="H91" s="28" t="str" cm="1">
        <f t="array" ref="H91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91" s="28"/>
      <c r="J91" s="91" t="s">
        <v>1851</v>
      </c>
      <c r="K91" s="6" t="s">
        <v>180</v>
      </c>
      <c r="L91" s="49" t="s">
        <v>4</v>
      </c>
      <c r="M91" s="55" t="str">
        <f>IF(VNCTable[[#This Row],[Workstation]] = "N/A", "N/A", IF(VNCTable[[#This Row],[Workstation]] = "", "", _xlfn.XLOOKUP(VNCTable[[#This Row],[IP]],MamadouTable[Client IP],MamadouTable[Workplace], "")))</f>
        <v>N/A</v>
      </c>
      <c r="N91" s="56"/>
      <c r="O91" s="56" t="b">
        <v>1</v>
      </c>
      <c r="P91" s="56" t="b">
        <v>1</v>
      </c>
      <c r="Q91" s="56" t="b">
        <v>1</v>
      </c>
      <c r="R91" s="36" t="str">
        <f>IFERROR(_xlfn.TEXTBEFORE(_xlfn.TEXTAFTER(VNCTable[[#This Row],[IP]], ".", 2), "."), NA())</f>
        <v>134</v>
      </c>
      <c r="S91" s="36" t="str">
        <f>IFERROR(_xlfn.LET(_xlpm.val, _xlfn.TEXTAFTER(VNCTable[[#This Row],[IP]], ".", 3), IF(ISNA(_xlpm.val), NA(), IF(LEN(_xlpm.val) = 0, NA(), _xlpm.val))), NA())</f>
        <v>83</v>
      </c>
      <c r="T91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10.68.134.83</v>
      </c>
      <c r="U91" s="8" t="b">
        <f>LEN(VNCTable[[#This Row],[Host]]) &gt; 0</f>
        <v>1</v>
      </c>
      <c r="V91" s="8" t="str">
        <f>_xlfn.XLOOKUP(VNCTable[[#This Row],[Folder]],FolderTable[Name],FolderTable[ParentPath]) &amp; VNCTable[[#This Row],[Name]] &amp; ".vnc"</f>
        <v>VNC\DT Displays\DT Display - FEM Buffer (Wall).vnc</v>
      </c>
      <c r="W91" s="60">
        <v>1</v>
      </c>
      <c r="X91" s="72" t="b">
        <v>1</v>
      </c>
      <c r="Y91" s="4" t="b">
        <f>OR(Contains(VNCTable[[#This Row],[ClientName]], "client"), VNCTable[[#This Row],[IoT-Add]])</f>
        <v>1</v>
      </c>
    </row>
    <row r="92" spans="1:27" ht="16.5" x14ac:dyDescent="0.3">
      <c r="A92" s="64" t="s">
        <v>60</v>
      </c>
      <c r="B92" s="46" t="s">
        <v>158</v>
      </c>
      <c r="C92" s="46" t="s">
        <v>568</v>
      </c>
      <c r="D92" s="17" t="str">
        <f>IF(ISBLANK(VNCTable[[#This Row],[ClientName]]), "", LOWER(VNCTable[[#This Row],[ClientName]]) &amp; ".magna.global")</f>
        <v>aim-bt1uprassy.magna.global</v>
      </c>
      <c r="E92" s="30" t="str">
        <f>_xlfn.LET(_xlpm.v,_xlfn.XLOOKUP(VNCTable[[#This Row],[ClientName]],IpResults[SName],IpResults[IP], "NO DATA"), _xlpm.x, IF(AND(LEN(_xlpm.v) = 0, LEN(VNCTable[[#This Row],[IP]]) &gt; 6), "ERROR", _xlpm.v),_xlpm.x)</f>
        <v>10.68.134.91</v>
      </c>
      <c r="F92" s="17" t="str">
        <f>_xlfn.LET(_xlpm.c, _xlfn.XLOOKUP(VNCTable[[#This Row],[ClientName]],ITEquipmentTable[Name],ITEquipmentTable[Assigned Location], "ERROR"), IF(_xlpm.c = 0, "NO DATA", _xlpm.c))</f>
        <v>T1XX - BT1XX Upper - Assembly</v>
      </c>
      <c r="G92" s="30" t="str">
        <f>_xlfn.LET(_xlpm.v,_xlfn.XLOOKUP(VNCTable[[#This Row],[IP]],IpResults[IP],IpResults[SName], ""), _xlpm.x, IF(AND(LEN(_xlpm.v) = 0, LEN(VNCTable[[#This Row],[ClientName]]) &gt; 6), "ERROR", _xlpm.v),_xlpm.x)</f>
        <v>AIM-BT1UPRASSY</v>
      </c>
      <c r="H92" s="30" t="str" cm="1">
        <f t="array" ref="H92">_xlfn.LET(_xlpm.look, _xlfn.XLOOKUP(VNCTable[[#This Row],[IP]],ITEquipmentTable[IPv4 Address],ITEquipmentTable[Name], "ERROR"), _xlfn.SWITCH(VNCTable[[#This Row],[IP]], "DHCP", "N/A", IF(LEN(VNCTable[[#This Row],[IP]]) = 0, "NO DATA", _xlpm.look)))</f>
        <v>AIM-BT1UPRASSY</v>
      </c>
      <c r="I92" s="30"/>
      <c r="J92" s="92"/>
      <c r="K92" s="50" t="s">
        <v>148</v>
      </c>
      <c r="L92" s="51" t="s">
        <v>964</v>
      </c>
      <c r="M92" s="54" t="str">
        <f>IF(VNCTable[[#This Row],[Workstation]] = "N/A", "N/A", IF(VNCTable[[#This Row],[Workstation]] = "", "", _xlfn.XLOOKUP(VNCTable[[#This Row],[IP]],MamadouTable[Client IP],MamadouTable[Workplace], "")))</f>
        <v>bt1uprassy</v>
      </c>
      <c r="N92" s="57"/>
      <c r="O92" s="57"/>
      <c r="P92" s="57"/>
      <c r="Q92" s="56" t="b">
        <v>1</v>
      </c>
      <c r="R92" s="37" t="str">
        <f>IFERROR(_xlfn.TEXTBEFORE(_xlfn.TEXTAFTER(VNCTable[[#This Row],[IP]], ".", 2), "."), NA())</f>
        <v>134</v>
      </c>
      <c r="S92" s="37" t="str">
        <f>IFERROR(_xlfn.LET(_xlpm.val, _xlfn.TEXTAFTER(VNCTable[[#This Row],[IP]], ".", 3), IF(ISNA(_xlpm.val), NA(), IF(LEN(_xlpm.val) = 0, NA(), _xlpm.val))), NA())</f>
        <v>91</v>
      </c>
      <c r="T92" s="41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10.68.134.91</v>
      </c>
      <c r="U92" s="23" t="b">
        <f>LEN(VNCTable[[#This Row],[Host]]) &gt; 0</f>
        <v>1</v>
      </c>
      <c r="V92" s="23" t="str">
        <f>_xlfn.XLOOKUP(VNCTable[[#This Row],[Folder]],FolderTable[Name],FolderTable[ParentPath]) &amp; VNCTable[[#This Row],[Name]] &amp; ".vnc"</f>
        <v>VNC\BT1XX Upper\BT1XX Upper - Assembly 1.vnc</v>
      </c>
      <c r="W92" s="60">
        <v>1</v>
      </c>
      <c r="X92" s="72" t="b">
        <v>0</v>
      </c>
      <c r="Y92" s="4" t="b">
        <f>OR(Contains(VNCTable[[#This Row],[ClientName]], "client"), VNCTable[[#This Row],[IoT-Add]])</f>
        <v>0</v>
      </c>
    </row>
    <row r="93" spans="1:27" ht="16.5" x14ac:dyDescent="0.3">
      <c r="A93" s="62" t="s">
        <v>62</v>
      </c>
      <c r="B93" s="46" t="s">
        <v>160</v>
      </c>
      <c r="C93" s="46" t="s">
        <v>570</v>
      </c>
      <c r="D93" s="17" t="str">
        <f>IF(ISBLANK(VNCTable[[#This Row],[ClientName]]), "", LOWER(VNCTable[[#This Row],[ClientName]]) &amp; ".magna.global")</f>
        <v>aim-bt1uprsltst.magna.global</v>
      </c>
      <c r="E93" s="30" t="str">
        <f>_xlfn.LET(_xlpm.v,_xlfn.XLOOKUP(VNCTable[[#This Row],[ClientName]],IpResults[SName],IpResults[IP], "NO DATA"), _xlpm.x, IF(AND(LEN(_xlpm.v) = 0, LEN(VNCTable[[#This Row],[IP]]) &gt; 6), "ERROR", _xlpm.v),_xlpm.x)</f>
        <v>10.68.134.93</v>
      </c>
      <c r="F93" s="17" t="str">
        <f>_xlfn.LET(_xlpm.c, _xlfn.XLOOKUP(VNCTable[[#This Row],[ClientName]],ITEquipmentTable[Name],ITEquipmentTable[Assigned Location], "ERROR"), IF(_xlpm.c = 0, "NO DATA", _xlpm.c))</f>
        <v>T1XX - BT1XX Upper - Test 1</v>
      </c>
      <c r="G93" s="30" t="str">
        <f>_xlfn.LET(_xlpm.v,_xlfn.XLOOKUP(VNCTable[[#This Row],[IP]],IpResults[IP],IpResults[SName], ""), _xlpm.x, IF(AND(LEN(_xlpm.v) = 0, LEN(VNCTable[[#This Row],[ClientName]]) &gt; 6), "ERROR", _xlpm.v),_xlpm.x)</f>
        <v>AIM-BT1UPRSLTST</v>
      </c>
      <c r="H93" s="30" t="str" cm="1">
        <f t="array" ref="H93">_xlfn.LET(_xlpm.look, _xlfn.XLOOKUP(VNCTable[[#This Row],[IP]],ITEquipmentTable[IPv4 Address],ITEquipmentTable[Name], "ERROR"), _xlfn.SWITCH(VNCTable[[#This Row],[IP]], "DHCP", "N/A", IF(LEN(VNCTable[[#This Row],[IP]]) = 0, "NO DATA", _xlpm.look)))</f>
        <v>AIM-BT1UPRSLTST</v>
      </c>
      <c r="I93" s="30"/>
      <c r="J93" s="92"/>
      <c r="K93" s="50" t="s">
        <v>148</v>
      </c>
      <c r="L93" s="51" t="s">
        <v>969</v>
      </c>
      <c r="M93" s="54" t="str">
        <f>IF(VNCTable[[#This Row],[Workstation]] = "N/A", "N/A", IF(VNCTable[[#This Row],[Workstation]] = "", "", _xlfn.XLOOKUP(VNCTable[[#This Row],[IP]],MamadouTable[Client IP],MamadouTable[Workplace], "")))</f>
        <v>bt1uprtestpack1</v>
      </c>
      <c r="N93" s="57"/>
      <c r="O93" s="57"/>
      <c r="P93" s="57"/>
      <c r="Q93" s="56" t="b">
        <v>1</v>
      </c>
      <c r="R93" s="128" t="str">
        <f>IFERROR(_xlfn.TEXTBEFORE(_xlfn.TEXTAFTER(VNCTable[[#This Row],[IP]], ".", 2), "."), NA())</f>
        <v>134</v>
      </c>
      <c r="S93" s="128" t="str">
        <f>IFERROR(_xlfn.LET(_xlpm.val, _xlfn.TEXTAFTER(VNCTable[[#This Row],[IP]], ".", 3), IF(ISNA(_xlpm.val), NA(), IF(LEN(_xlpm.val) = 0, NA(), _xlpm.val))), NA())</f>
        <v>93</v>
      </c>
      <c r="T93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10.68.134.93</v>
      </c>
      <c r="U93" s="130" t="b">
        <f>LEN(VNCTable[[#This Row],[Host]]) &gt; 0</f>
        <v>1</v>
      </c>
      <c r="V93" s="130" t="str">
        <f>_xlfn.XLOOKUP(VNCTable[[#This Row],[Folder]],FolderTable[Name],FolderTable[ParentPath]) &amp; VNCTable[[#This Row],[Name]] &amp; ".vnc"</f>
        <v>VNC\BT1XX Upper\BT1XX Upper - Seal &amp; Test 1.vnc</v>
      </c>
      <c r="W93" s="60">
        <v>1</v>
      </c>
      <c r="X93" s="72" t="b">
        <v>0</v>
      </c>
      <c r="Y93" s="4" t="b">
        <f>OR(Contains(VNCTable[[#This Row],[ClientName]], "client"), VNCTable[[#This Row],[IoT-Add]])</f>
        <v>0</v>
      </c>
    </row>
    <row r="94" spans="1:27" ht="16.5" x14ac:dyDescent="0.3">
      <c r="A94" s="64" t="s">
        <v>63</v>
      </c>
      <c r="B94" s="46" t="s">
        <v>161</v>
      </c>
      <c r="C94" s="46" t="s">
        <v>572</v>
      </c>
      <c r="D94" s="17" t="str">
        <f>IF(ISBLANK(VNCTable[[#This Row],[ClientName]]), "", LOWER(VNCTable[[#This Row],[ClientName]]) &amp; ".magna.global")</f>
        <v>aim-bt1usltst2.magna.global</v>
      </c>
      <c r="E94" s="30" t="str">
        <f>_xlfn.LET(_xlpm.v,_xlfn.XLOOKUP(VNCTable[[#This Row],[ClientName]],IpResults[SName],IpResults[IP], "NO DATA"), _xlpm.x, IF(AND(LEN(_xlpm.v) = 0, LEN(VNCTable[[#This Row],[IP]]) &gt; 6), "ERROR", _xlpm.v),_xlpm.x)</f>
        <v>10.68.134.95</v>
      </c>
      <c r="F94" s="17" t="str">
        <f>_xlfn.LET(_xlpm.c, _xlfn.XLOOKUP(VNCTable[[#This Row],[ClientName]],ITEquipmentTable[Name],ITEquipmentTable[Assigned Location], "ERROR"), IF(_xlpm.c = 0, "NO DATA", _xlpm.c))</f>
        <v>T1XX - BT1XX Upper - Test 2</v>
      </c>
      <c r="G94" s="30" t="str">
        <f>_xlfn.LET(_xlpm.v,_xlfn.XLOOKUP(VNCTable[[#This Row],[IP]],IpResults[IP],IpResults[SName], ""), _xlpm.x, IF(AND(LEN(_xlpm.v) = 0, LEN(VNCTable[[#This Row],[ClientName]]) &gt; 6), "ERROR", _xlpm.v),_xlpm.x)</f>
        <v>AIM-BT1USLTST2</v>
      </c>
      <c r="H94" s="30" t="str" cm="1">
        <f t="array" ref="H94">_xlfn.LET(_xlpm.look, _xlfn.XLOOKUP(VNCTable[[#This Row],[IP]],ITEquipmentTable[IPv4 Address],ITEquipmentTable[Name], "ERROR"), _xlfn.SWITCH(VNCTable[[#This Row],[IP]], "DHCP", "N/A", IF(LEN(VNCTable[[#This Row],[IP]]) = 0, "NO DATA", _xlpm.look)))</f>
        <v>AIM-BT1USLTST2</v>
      </c>
      <c r="I94" s="30"/>
      <c r="J94" s="92"/>
      <c r="K94" s="50" t="s">
        <v>148</v>
      </c>
      <c r="L94" s="51" t="s">
        <v>973</v>
      </c>
      <c r="M94" s="54" t="str">
        <f>IF(VNCTable[[#This Row],[Workstation]] = "N/A", "N/A", IF(VNCTable[[#This Row],[Workstation]] = "", "", _xlfn.XLOOKUP(VNCTable[[#This Row],[IP]],MamadouTable[Client IP],MamadouTable[Workplace], "")))</f>
        <v>bt1uprtestpack2</v>
      </c>
      <c r="N94" s="57"/>
      <c r="O94" s="57"/>
      <c r="P94" s="57"/>
      <c r="Q94" s="57" t="b">
        <v>1</v>
      </c>
      <c r="R94" s="128" t="str">
        <f>IFERROR(_xlfn.TEXTBEFORE(_xlfn.TEXTAFTER(VNCTable[[#This Row],[IP]], ".", 2), "."), NA())</f>
        <v>134</v>
      </c>
      <c r="S94" s="128" t="str">
        <f>IFERROR(_xlfn.LET(_xlpm.val, _xlfn.TEXTAFTER(VNCTable[[#This Row],[IP]], ".", 3), IF(ISNA(_xlpm.val), NA(), IF(LEN(_xlpm.val) = 0, NA(), _xlpm.val))), NA())</f>
        <v>95</v>
      </c>
      <c r="T94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10.68.134.95</v>
      </c>
      <c r="U94" s="130" t="b">
        <f>LEN(VNCTable[[#This Row],[Host]]) &gt; 0</f>
        <v>1</v>
      </c>
      <c r="V94" s="130" t="str">
        <f>_xlfn.XLOOKUP(VNCTable[[#This Row],[Folder]],FolderTable[Name],FolderTable[ParentPath]) &amp; VNCTable[[#This Row],[Name]] &amp; ".vnc"</f>
        <v>VNC\BT1XX Upper\BT1XX Upper - Seal &amp; Test 2.vnc</v>
      </c>
      <c r="W94" s="60">
        <v>1</v>
      </c>
      <c r="X94" s="72" t="b">
        <v>0</v>
      </c>
      <c r="Y94" s="4" t="b">
        <f>OR(Contains(VNCTable[[#This Row],[ClientName]], "client"), VNCTable[[#This Row],[IoT-Add]])</f>
        <v>0</v>
      </c>
      <c r="AA94">
        <v>1</v>
      </c>
    </row>
    <row r="95" spans="1:27" ht="16.5" x14ac:dyDescent="0.3">
      <c r="A95" s="62" t="s">
        <v>26</v>
      </c>
      <c r="B95" s="46" t="s">
        <v>170</v>
      </c>
      <c r="C95" s="46" t="s">
        <v>845</v>
      </c>
      <c r="D95" s="17" t="str">
        <f>IF(ISBLANK(VNCTable[[#This Row],[ClientName]]), "", LOWER(VNCTable[[#This Row],[ClientName]]) &amp; ".magna.global")</f>
        <v>aim-dtaad4.magna.global</v>
      </c>
      <c r="E95" s="30" t="str">
        <f>_xlfn.LET(_xlpm.v,_xlfn.XLOOKUP(VNCTable[[#This Row],[ClientName]],IpResults[SName],IpResults[IP], "NO DATA"), _xlpm.x, IF(AND(LEN(_xlpm.v) = 0, LEN(VNCTable[[#This Row],[IP]]) &gt; 6), "ERROR", _xlpm.v),_xlpm.x)</f>
        <v>10.68.134.96</v>
      </c>
      <c r="F95" s="17" t="str">
        <f>_xlfn.LET(_xlpm.c, _xlfn.XLOOKUP(VNCTable[[#This Row],[ClientName]],ITEquipmentTable[Name],ITEquipmentTable[Assigned Location], "ERROR"), IF(_xlpm.c = 0, "NO DATA", _xlpm.c))</f>
        <v>T1XX - AAD - Station 0.5</v>
      </c>
      <c r="G95" s="30" t="str">
        <f>_xlfn.LET(_xlpm.v,_xlfn.XLOOKUP(VNCTable[[#This Row],[IP]],IpResults[IP],IpResults[SName], ""), _xlpm.x, IF(AND(LEN(_xlpm.v) = 0, LEN(VNCTable[[#This Row],[ClientName]]) &gt; 6), "ERROR", _xlpm.v),_xlpm.x)</f>
        <v>AIM-DTAAD4</v>
      </c>
      <c r="H95" s="30" t="str" cm="1">
        <f t="array" ref="H95">_xlfn.LET(_xlpm.look, _xlfn.XLOOKUP(VNCTable[[#This Row],[IP]],ITEquipmentTable[IPv4 Address],ITEquipmentTable[Name], "ERROR"), _xlfn.SWITCH(VNCTable[[#This Row],[IP]], "DHCP", "N/A", IF(LEN(VNCTable[[#This Row],[IP]]) = 0, "NO DATA", _xlpm.look)))</f>
        <v>AIM-DTAAD4</v>
      </c>
      <c r="I95" s="30"/>
      <c r="J95" s="92"/>
      <c r="K95" s="50" t="s">
        <v>142</v>
      </c>
      <c r="L95" s="51" t="s">
        <v>991</v>
      </c>
      <c r="M95" s="54" t="str">
        <f>IF(VNCTable[[#This Row],[Workstation]] = "N/A", "N/A", IF(VNCTable[[#This Row],[Workstation]] = "", "", _xlfn.XLOOKUP(VNCTable[[#This Row],[IP]],MamadouTable[Client IP],MamadouTable[Workplace], "")))</f>
        <v>dtaad05</v>
      </c>
      <c r="N95" s="57"/>
      <c r="O95" s="57"/>
      <c r="P95" s="57"/>
      <c r="Q95" s="56" t="b">
        <v>1</v>
      </c>
      <c r="R95" s="37" t="str">
        <f>IFERROR(_xlfn.TEXTBEFORE(_xlfn.TEXTAFTER(VNCTable[[#This Row],[IP]], ".", 2), "."), NA())</f>
        <v>134</v>
      </c>
      <c r="S95" s="37" t="str">
        <f>IFERROR(_xlfn.LET(_xlpm.val, _xlfn.TEXTAFTER(VNCTable[[#This Row],[IP]], ".", 3), IF(ISNA(_xlpm.val), NA(), IF(LEN(_xlpm.val) = 0, NA(), _xlpm.val))), NA())</f>
        <v>96</v>
      </c>
      <c r="T95" s="41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10.68.134.96</v>
      </c>
      <c r="U95" s="23" t="b">
        <f>LEN(VNCTable[[#This Row],[Host]]) &gt; 0</f>
        <v>1</v>
      </c>
      <c r="V95" s="23" t="str">
        <f>_xlfn.XLOOKUP(VNCTable[[#This Row],[Folder]],FolderTable[Name],FolderTable[ParentPath]) &amp; VNCTable[[#This Row],[Name]] &amp; ".vnc"</f>
        <v>VNC\DT AAD\DT AAD - Station 0.5 (Limiter).vnc</v>
      </c>
      <c r="W95" s="60">
        <v>2</v>
      </c>
      <c r="X95" s="72" t="b">
        <v>0</v>
      </c>
      <c r="Y95" s="4" t="b">
        <f>OR(Contains(VNCTable[[#This Row],[ClientName]], "client"), VNCTable[[#This Row],[IoT-Add]])</f>
        <v>0</v>
      </c>
    </row>
    <row r="96" spans="1:27" ht="16.5" x14ac:dyDescent="0.3">
      <c r="A96" s="62" t="s">
        <v>27</v>
      </c>
      <c r="B96" s="46" t="s">
        <v>171</v>
      </c>
      <c r="C96" s="46" t="s">
        <v>847</v>
      </c>
      <c r="D96" s="17" t="str">
        <f>IF(ISBLANK(VNCTable[[#This Row],[ClientName]]), "", LOWER(VNCTable[[#This Row],[ClientName]]) &amp; ".magna.global")</f>
        <v>aim-dtaad6.magna.global</v>
      </c>
      <c r="E96" s="30" t="str">
        <f>_xlfn.LET(_xlpm.v,_xlfn.XLOOKUP(VNCTable[[#This Row],[ClientName]],IpResults[SName],IpResults[IP], "NO DATA"), _xlpm.x, IF(AND(LEN(_xlpm.v) = 0, LEN(VNCTable[[#This Row],[IP]]) &gt; 6), "ERROR", _xlpm.v),_xlpm.x)</f>
        <v>10.68.134.97</v>
      </c>
      <c r="F96" s="17" t="str">
        <f>_xlfn.LET(_xlpm.c, _xlfn.XLOOKUP(VNCTable[[#This Row],[ClientName]],ITEquipmentTable[Name],ITEquipmentTable[Assigned Location], "ERROR"), IF(_xlpm.c = 0, "NO DATA", _xlpm.c))</f>
        <v>T1XX - AAD - Station 3 (Pins)</v>
      </c>
      <c r="G96" s="30" t="str">
        <f>_xlfn.LET(_xlpm.v,_xlfn.XLOOKUP(VNCTable[[#This Row],[IP]],IpResults[IP],IpResults[SName], ""), _xlpm.x, IF(AND(LEN(_xlpm.v) = 0, LEN(VNCTable[[#This Row],[ClientName]]) &gt; 6), "ERROR", _xlpm.v),_xlpm.x)</f>
        <v>AIM-DTAAD6</v>
      </c>
      <c r="H96" s="30" t="str" cm="1">
        <f t="array" ref="H96">_xlfn.LET(_xlpm.look, _xlfn.XLOOKUP(VNCTable[[#This Row],[IP]],ITEquipmentTable[IPv4 Address],ITEquipmentTable[Name], "ERROR"), _xlfn.SWITCH(VNCTable[[#This Row],[IP]], "DHCP", "N/A", IF(LEN(VNCTable[[#This Row],[IP]]) = 0, "NO DATA", _xlpm.look)))</f>
        <v>AIM-DTAAD6</v>
      </c>
      <c r="I96" s="30"/>
      <c r="J96" s="92"/>
      <c r="K96" s="6" t="s">
        <v>142</v>
      </c>
      <c r="L96" s="51" t="s">
        <v>993</v>
      </c>
      <c r="M96" s="54" t="str">
        <f>IF(VNCTable[[#This Row],[Workstation]] = "N/A", "N/A", IF(VNCTable[[#This Row],[Workstation]] = "", "", _xlfn.XLOOKUP(VNCTable[[#This Row],[IP]],MamadouTable[Client IP],MamadouTable[Workplace], "")))</f>
        <v>dtaad30</v>
      </c>
      <c r="N96" s="56"/>
      <c r="O96" s="56"/>
      <c r="P96" s="56"/>
      <c r="Q96" s="56" t="b">
        <v>1</v>
      </c>
      <c r="R96" s="37" t="str">
        <f>IFERROR(_xlfn.TEXTBEFORE(_xlfn.TEXTAFTER(VNCTable[[#This Row],[IP]], ".", 2), "."), NA())</f>
        <v>134</v>
      </c>
      <c r="S96" s="37" t="str">
        <f>IFERROR(_xlfn.LET(_xlpm.val, _xlfn.TEXTAFTER(VNCTable[[#This Row],[IP]], ".", 3), IF(ISNA(_xlpm.val), NA(), IF(LEN(_xlpm.val) = 0, NA(), _xlpm.val))), NA())</f>
        <v>97</v>
      </c>
      <c r="T96" s="41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10.68.134.97</v>
      </c>
      <c r="U96" s="23" t="b">
        <f>LEN(VNCTable[[#This Row],[Host]]) &gt; 0</f>
        <v>1</v>
      </c>
      <c r="V96" s="23" t="str">
        <f>_xlfn.XLOOKUP(VNCTable[[#This Row],[Folder]],FolderTable[Name],FolderTable[ParentPath]) &amp; VNCTable[[#This Row],[Name]] &amp; ".vnc"</f>
        <v>VNC\DT AAD\DT AAD - Station 3 (Pins).vnc</v>
      </c>
      <c r="W96" s="60">
        <v>2</v>
      </c>
      <c r="X96" s="72" t="b">
        <v>0</v>
      </c>
      <c r="Y96" s="4" t="b">
        <f>OR(Contains(VNCTable[[#This Row],[ClientName]], "client"), VNCTable[[#This Row],[IoT-Add]])</f>
        <v>0</v>
      </c>
    </row>
    <row r="97" spans="1:27" ht="16.5" x14ac:dyDescent="0.3">
      <c r="A97" s="62" t="s">
        <v>2207</v>
      </c>
      <c r="B97" s="46" t="s">
        <v>1331</v>
      </c>
      <c r="C97" s="46" t="s">
        <v>2206</v>
      </c>
      <c r="D97" s="17" t="str">
        <f>IF(ISBLANK(VNCTable[[#This Row],[ClientName]]), "", LOWER(VNCTable[[#This Row],[ClientName]]) &amp; ".magna.global")</f>
        <v>aim-wstesthmi.magna.global</v>
      </c>
      <c r="E97" s="67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97" s="109" t="str">
        <f>_xlfn.LET(_xlpm.c, _xlfn.XLOOKUP(VNCTable[[#This Row],[ClientName]],ITEquipmentTable[Name],ITEquipmentTable[Assigned Location], "ERROR"), IF(_xlpm.c = 0, "NO DATA", _xlpm.c))</f>
        <v>ERROR</v>
      </c>
      <c r="G97" s="67" t="str">
        <f>_xlfn.LET(_xlpm.v,_xlfn.XLOOKUP(VNCTable[[#This Row],[IP]],IpResults[IP],IpResults[SName], ""), _xlpm.x, IF(AND(LEN(_xlpm.v) = 0, LEN(VNCTable[[#This Row],[ClientName]]) &gt; 6), "ERROR", _xlpm.v),_xlpm.x)</f>
        <v>N/A</v>
      </c>
      <c r="H97" s="25" t="str" cm="1">
        <f t="array" ref="H97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97" s="30"/>
      <c r="J97" s="92" t="s">
        <v>2208</v>
      </c>
      <c r="K97" s="6" t="s">
        <v>822</v>
      </c>
      <c r="L97" s="49" t="s">
        <v>4</v>
      </c>
      <c r="M97" s="42" t="str">
        <f>IF(VNCTable[[#This Row],[Workstation]] = "N/A", "N/A", IF(VNCTable[[#This Row],[Workstation]] = "", "", _xlfn.XLOOKUP(VNCTable[[#This Row],[IP]],MamadouTable[Client IP],MamadouTable[Workplace], "")))</f>
        <v>N/A</v>
      </c>
      <c r="N97" s="56"/>
      <c r="O97" s="56" t="b">
        <v>1</v>
      </c>
      <c r="P97" s="56"/>
      <c r="Q97" s="56" t="b">
        <v>1</v>
      </c>
      <c r="R97" s="36" t="str">
        <f>IFERROR(_xlfn.TEXTBEFORE(_xlfn.TEXTAFTER(VNCTable[[#This Row],[IP]], ".", 2), "."), NA())</f>
        <v>134</v>
      </c>
      <c r="S97" s="36" t="str">
        <f>IFERROR(_xlfn.LET(_xlpm.val, _xlfn.TEXTAFTER(VNCTable[[#This Row],[IP]], ".", 3), IF(ISNA(_xlpm.val), NA(), IF(LEN(_xlpm.val) = 0, NA(), _xlpm.val))), NA())</f>
        <v>109</v>
      </c>
      <c r="T97" s="86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10.68.134.109</v>
      </c>
      <c r="U97" s="8" t="b">
        <f>LEN(VNCTable[[#This Row],[Host]]) &gt; 0</f>
        <v>1</v>
      </c>
      <c r="V97" s="8" t="str">
        <f>_xlfn.XLOOKUP(VNCTable[[#This Row],[Folder]],FolderTable[Name],FolderTable[ParentPath]) &amp; VNCTable[[#This Row],[Name]] &amp; ".vnc"</f>
        <v>VNC\WS AGS Upper\WS AGS Upper Test HMI.vnc</v>
      </c>
      <c r="W97" s="60">
        <v>2</v>
      </c>
      <c r="X97" s="72" t="b">
        <v>0</v>
      </c>
      <c r="Y97" s="4" t="b">
        <f>OR(Contains(VNCTable[[#This Row],[ClientName]], "client"), VNCTable[[#This Row],[IoT-Add]])</f>
        <v>0</v>
      </c>
    </row>
    <row r="98" spans="1:27" ht="16.5" x14ac:dyDescent="0.3">
      <c r="A98" s="62" t="s">
        <v>239</v>
      </c>
      <c r="B98" s="46" t="s">
        <v>1225</v>
      </c>
      <c r="C98" s="46" t="s">
        <v>1452</v>
      </c>
      <c r="D98" s="17" t="str">
        <f>IF(ISBLANK(VNCTable[[#This Row],[ClientName]]), "", LOWER(VNCTable[[#This Row],[ClientName]]) &amp; ".magna.global")</f>
        <v>aim-press6.magna.global</v>
      </c>
      <c r="E98" s="24" t="str">
        <f>_xlfn.LET(_xlpm.v,_xlfn.XLOOKUP(VNCTable[[#This Row],[ClientName]],IpResults[SName],IpResults[IP], "NO DATA"), _xlpm.x, IF(AND(LEN(_xlpm.v) = 0, LEN(VNCTable[[#This Row],[IP]]) &gt; 6), "ERROR", _xlpm.v),_xlpm.x)</f>
        <v>10.68.134.120</v>
      </c>
      <c r="F98" s="17" t="str">
        <f>_xlfn.LET(_xlpm.c, _xlfn.XLOOKUP(VNCTable[[#This Row],[ClientName]],ITEquipmentTable[Name],ITEquipmentTable[Assigned Location], "ERROR"), IF(_xlpm.c = 0, "NO DATA", _xlpm.c))</f>
        <v>ERROR</v>
      </c>
      <c r="G98" s="24" t="str">
        <f>_xlfn.LET(_xlpm.v,_xlfn.XLOOKUP(VNCTable[[#This Row],[IP]],IpResults[IP],IpResults[SName], ""), _xlpm.x, IF(AND(LEN(_xlpm.v) = 0, LEN(VNCTable[[#This Row],[ClientName]]) &gt; 6), "ERROR", _xlpm.v),_xlpm.x)</f>
        <v>AIM-PRESS6</v>
      </c>
      <c r="H98" s="30" t="str" cm="1">
        <f t="array" ref="H98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98" s="30"/>
      <c r="J98" s="91" t="s">
        <v>1859</v>
      </c>
      <c r="K98" s="6" t="s">
        <v>220</v>
      </c>
      <c r="L98" s="49" t="s">
        <v>949</v>
      </c>
      <c r="M98" s="54" t="str">
        <f>IF(VNCTable[[#This Row],[Workstation]] = "N/A", "N/A", IF(VNCTable[[#This Row],[Workstation]] = "", "", _xlfn.XLOOKUP(VNCTable[[#This Row],[IP]],MamadouTable[Client IP],MamadouTable[Workplace], "")))</f>
        <v/>
      </c>
      <c r="N98" s="56"/>
      <c r="O98" s="56" t="b">
        <v>1</v>
      </c>
      <c r="P98" s="56"/>
      <c r="Q98" s="56" t="b">
        <v>1</v>
      </c>
      <c r="R98" s="36" t="str">
        <f>IFERROR(_xlfn.TEXTBEFORE(_xlfn.TEXTAFTER(VNCTable[[#This Row],[IP]], ".", 2), "."), NA())</f>
        <v>134</v>
      </c>
      <c r="S98" s="36" t="str">
        <f>IFERROR(_xlfn.LET(_xlpm.val, _xlfn.TEXTAFTER(VNCTable[[#This Row],[IP]], ".", 3), IF(ISNA(_xlpm.val), NA(), IF(LEN(_xlpm.val) = 0, NA(), _xlpm.val))), NA())</f>
        <v>120</v>
      </c>
      <c r="T98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10.68.134.120</v>
      </c>
      <c r="U98" s="8" t="b">
        <f>LEN(VNCTable[[#This Row],[Host]]) &gt; 0</f>
        <v>1</v>
      </c>
      <c r="V98" s="8" t="str">
        <f>_xlfn.XLOOKUP(VNCTable[[#This Row],[Folder]],FolderTable[Name],FolderTable[ParentPath]) &amp; VNCTable[[#This Row],[Name]] &amp; ".vnc"</f>
        <v>VNC\Molding\Press 6 Tablet.vnc</v>
      </c>
      <c r="W98" s="60">
        <v>1</v>
      </c>
      <c r="X98" s="72" t="b">
        <v>0</v>
      </c>
      <c r="Y98" s="4" t="b">
        <f>OR(Contains(VNCTable[[#This Row],[ClientName]], "client"), VNCTable[[#This Row],[IoT-Add]])</f>
        <v>0</v>
      </c>
    </row>
    <row r="99" spans="1:27" ht="16.5" x14ac:dyDescent="0.3">
      <c r="A99" s="62" t="s">
        <v>240</v>
      </c>
      <c r="B99" s="46" t="s">
        <v>1226</v>
      </c>
      <c r="C99" s="46" t="s">
        <v>1769</v>
      </c>
      <c r="D99" s="17" t="str">
        <f>IF(ISBLANK(VNCTable[[#This Row],[ClientName]]), "", LOWER(VNCTable[[#This Row],[ClientName]]) &amp; ".magna.global")</f>
        <v>aim-press7.magna.global</v>
      </c>
      <c r="E99" s="24" t="str">
        <f>_xlfn.LET(_xlpm.v,_xlfn.XLOOKUP(VNCTable[[#This Row],[ClientName]],IpResults[SName],IpResults[IP], "NO DATA"), _xlpm.x, IF(AND(LEN(_xlpm.v) = 0, LEN(VNCTable[[#This Row],[IP]]) &gt; 6), "ERROR", _xlpm.v),_xlpm.x)</f>
        <v>10.68.134.121</v>
      </c>
      <c r="F99" s="17" t="str">
        <f>_xlfn.LET(_xlpm.c, _xlfn.XLOOKUP(VNCTable[[#This Row],[ClientName]],ITEquipmentTable[Name],ITEquipmentTable[Assigned Location], "ERROR"), IF(_xlpm.c = 0, "NO DATA", _xlpm.c))</f>
        <v>ERROR</v>
      </c>
      <c r="G99" s="24" t="str">
        <f>_xlfn.LET(_xlpm.v,_xlfn.XLOOKUP(VNCTable[[#This Row],[IP]],IpResults[IP],IpResults[SName], ""), _xlpm.x, IF(AND(LEN(_xlpm.v) = 0, LEN(VNCTable[[#This Row],[ClientName]]) &gt; 6), "ERROR", _xlpm.v),_xlpm.x)</f>
        <v>AIM-PRESS7</v>
      </c>
      <c r="H99" s="30" t="str" cm="1">
        <f t="array" ref="H99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99" s="30"/>
      <c r="J99" s="91" t="s">
        <v>1859</v>
      </c>
      <c r="K99" s="6" t="s">
        <v>220</v>
      </c>
      <c r="L99" s="49" t="s">
        <v>950</v>
      </c>
      <c r="M99" s="54" t="str">
        <f>IF(VNCTable[[#This Row],[Workstation]] = "N/A", "N/A", IF(VNCTable[[#This Row],[Workstation]] = "", "", _xlfn.XLOOKUP(VNCTable[[#This Row],[IP]],MamadouTable[Client IP],MamadouTable[Workplace], "")))</f>
        <v/>
      </c>
      <c r="N99" s="56"/>
      <c r="O99" s="56" t="b">
        <v>1</v>
      </c>
      <c r="P99" s="56"/>
      <c r="Q99" s="56" t="b">
        <v>1</v>
      </c>
      <c r="R99" s="36" t="str">
        <f>IFERROR(_xlfn.TEXTBEFORE(_xlfn.TEXTAFTER(VNCTable[[#This Row],[IP]], ".", 2), "."), NA())</f>
        <v>134</v>
      </c>
      <c r="S99" s="36" t="str">
        <f>IFERROR(_xlfn.LET(_xlpm.val, _xlfn.TEXTAFTER(VNCTable[[#This Row],[IP]], ".", 3), IF(ISNA(_xlpm.val), NA(), IF(LEN(_xlpm.val) = 0, NA(), _xlpm.val))), NA())</f>
        <v>121</v>
      </c>
      <c r="T99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10.68.134.121</v>
      </c>
      <c r="U99" s="8" t="b">
        <f>LEN(VNCTable[[#This Row],[Host]]) &gt; 0</f>
        <v>1</v>
      </c>
      <c r="V99" s="8" t="str">
        <f>_xlfn.XLOOKUP(VNCTable[[#This Row],[Folder]],FolderTable[Name],FolderTable[ParentPath]) &amp; VNCTable[[#This Row],[Name]] &amp; ".vnc"</f>
        <v>VNC\Molding\Press 7 Tablet.vnc</v>
      </c>
      <c r="W99" s="60">
        <v>1</v>
      </c>
      <c r="X99" s="72" t="b">
        <v>0</v>
      </c>
      <c r="Y99" s="4" t="b">
        <f>OR(Contains(VNCTable[[#This Row],[ClientName]], "client"), VNCTable[[#This Row],[IoT-Add]])</f>
        <v>0</v>
      </c>
    </row>
    <row r="100" spans="1:27" ht="16.5" x14ac:dyDescent="0.3">
      <c r="A100" s="62" t="s">
        <v>609</v>
      </c>
      <c r="B100" s="47" t="s">
        <v>1100</v>
      </c>
      <c r="C100" s="19" t="s">
        <v>610</v>
      </c>
      <c r="D100" s="4" t="str">
        <f>IF(ISBLANK(VNCTable[[#This Row],[ClientName]]), "", LOWER(VNCTable[[#This Row],[ClientName]]) &amp; ".magna.global")</f>
        <v>aim-dtagsuptst1.magna.global</v>
      </c>
      <c r="E100" s="25" t="str">
        <f>_xlfn.LET(_xlpm.v,_xlfn.XLOOKUP(VNCTable[[#This Row],[ClientName]],IpResults[SName],IpResults[IP], "NO DATA"), _xlpm.x, IF(AND(LEN(_xlpm.v) = 0, LEN(VNCTable[[#This Row],[IP]]) &gt; 6), "ERROR", _xlpm.v),_xlpm.x)</f>
        <v>10.68.134.123</v>
      </c>
      <c r="F100" s="17" t="str">
        <f>_xlfn.LET(_xlpm.c, _xlfn.XLOOKUP(VNCTable[[#This Row],[ClientName]],ITEquipmentTable[Name],ITEquipmentTable[Assigned Location], "ERROR"), IF(_xlpm.c = 0, "NO DATA", _xlpm.c))</f>
        <v>Service - DT AGS Upper - Test</v>
      </c>
      <c r="G100" s="25" t="str">
        <f>_xlfn.LET(_xlpm.v,_xlfn.XLOOKUP(VNCTable[[#This Row],[IP]],IpResults[IP],IpResults[SName], ""), _xlpm.x, IF(AND(LEN(_xlpm.v) = 0, LEN(VNCTable[[#This Row],[ClientName]]) &gt; 6), "ERROR", _xlpm.v),_xlpm.x)</f>
        <v>AIM-DTAGSUPTST1</v>
      </c>
      <c r="H100" s="25" t="str" cm="1">
        <f t="array" ref="H100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00" s="25"/>
      <c r="J100" s="91"/>
      <c r="K100" s="6" t="s">
        <v>208</v>
      </c>
      <c r="L100" s="49" t="s">
        <v>1103</v>
      </c>
      <c r="M100" s="54" t="str">
        <f>IF(VNCTable[[#This Row],[Workstation]] = "N/A", "N/A", IF(VNCTable[[#This Row],[Workstation]] = "", "", _xlfn.XLOOKUP(VNCTable[[#This Row],[IP]],MamadouTable[Client IP],MamadouTable[Workplace], "")))</f>
        <v>srvdtupagststpck</v>
      </c>
      <c r="N100" s="56"/>
      <c r="O100" s="56"/>
      <c r="P100" s="56"/>
      <c r="Q100" s="56" t="b">
        <v>1</v>
      </c>
      <c r="R100" s="36" t="str">
        <f>IFERROR(_xlfn.TEXTBEFORE(_xlfn.TEXTAFTER(VNCTable[[#This Row],[IP]], ".", 2), "."), NA())</f>
        <v>134</v>
      </c>
      <c r="S100" s="36" t="str">
        <f>IFERROR(_xlfn.LET(_xlpm.val, _xlfn.TEXTAFTER(VNCTable[[#This Row],[IP]], ".", 3), IF(ISNA(_xlpm.val), NA(), IF(LEN(_xlpm.val) = 0, NA(), _xlpm.val))), NA())</f>
        <v>123</v>
      </c>
      <c r="T100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10.68.134.123</v>
      </c>
      <c r="U100" s="8" t="b">
        <f>LEN(VNCTable[[#This Row],[Host]]) &gt; 0</f>
        <v>1</v>
      </c>
      <c r="V100" s="8" t="str">
        <f>_xlfn.XLOOKUP(VNCTable[[#This Row],[Folder]],FolderTable[Name],FolderTable[ParentPath]) &amp; VNCTable[[#This Row],[Name]] &amp; ".vnc"</f>
        <v>VNC\Service\Service - DT AGS Upper - Test.vnc</v>
      </c>
      <c r="W100" s="60">
        <v>2</v>
      </c>
      <c r="X100" s="72" t="b">
        <v>0</v>
      </c>
      <c r="Y100" s="4" t="b">
        <f>OR(Contains(VNCTable[[#This Row],[ClientName]], "client"), VNCTable[[#This Row],[IoT-Add]])</f>
        <v>0</v>
      </c>
    </row>
    <row r="101" spans="1:27" ht="16.5" x14ac:dyDescent="0.3">
      <c r="A101" s="62" t="s">
        <v>1727</v>
      </c>
      <c r="B101" s="47" t="s">
        <v>1091</v>
      </c>
      <c r="C101" s="19" t="s">
        <v>604</v>
      </c>
      <c r="D101" s="4" t="str">
        <f>IF(ISBLANK(VNCTable[[#This Row],[ClientName]]), "", LOWER(VNCTable[[#This Row],[ClientName]]) &amp; ".magna.global")</f>
        <v>aim-dtagsupasy3.magna.global</v>
      </c>
      <c r="E101" s="25" t="str">
        <f>_xlfn.LET(_xlpm.v,_xlfn.XLOOKUP(VNCTable[[#This Row],[ClientName]],IpResults[SName],IpResults[IP], "NO DATA"), _xlpm.x, IF(AND(LEN(_xlpm.v) = 0, LEN(VNCTable[[#This Row],[IP]]) &gt; 6), "ERROR", _xlpm.v),_xlpm.x)</f>
        <v>10.68.134.125</v>
      </c>
      <c r="F101" s="17" t="str">
        <f>_xlfn.LET(_xlpm.c, _xlfn.XLOOKUP(VNCTable[[#This Row],[ClientName]],ITEquipmentTable[Name],ITEquipmentTable[Assigned Location], "ERROR"), IF(_xlpm.c = 0, "NO DATA", _xlpm.c))</f>
        <v>Service - DT AGS Upper - Assembly</v>
      </c>
      <c r="G101" s="25" t="str">
        <f>_xlfn.LET(_xlpm.v,_xlfn.XLOOKUP(VNCTable[[#This Row],[IP]],IpResults[IP],IpResults[SName], ""), _xlpm.x, IF(AND(LEN(_xlpm.v) = 0, LEN(VNCTable[[#This Row],[ClientName]]) &gt; 6), "ERROR", _xlpm.v),_xlpm.x)</f>
        <v>AIM-DTAGSUPASY3</v>
      </c>
      <c r="H101" s="25" t="str" cm="1">
        <f t="array" ref="H101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01" s="25"/>
      <c r="J101" s="91"/>
      <c r="K101" s="6" t="s">
        <v>208</v>
      </c>
      <c r="L101" s="49" t="s">
        <v>1094</v>
      </c>
      <c r="M101" s="54" t="str">
        <f>IF(VNCTable[[#This Row],[Workstation]] = "N/A", "N/A", IF(VNCTable[[#This Row],[Workstation]] = "", "", _xlfn.XLOOKUP(VNCTable[[#This Row],[IP]],MamadouTable[Client IP],MamadouTable[Workplace], "")))</f>
        <v>srvdtupagsasy1</v>
      </c>
      <c r="N101" s="56"/>
      <c r="O101" s="56"/>
      <c r="P101" s="56"/>
      <c r="Q101" s="56" t="b">
        <v>1</v>
      </c>
      <c r="R101" s="36" t="str">
        <f>IFERROR(_xlfn.TEXTBEFORE(_xlfn.TEXTAFTER(VNCTable[[#This Row],[IP]], ".", 2), "."), NA())</f>
        <v>134</v>
      </c>
      <c r="S101" s="36" t="str">
        <f>IFERROR(_xlfn.LET(_xlpm.val, _xlfn.TEXTAFTER(VNCTable[[#This Row],[IP]], ".", 3), IF(ISNA(_xlpm.val), NA(), IF(LEN(_xlpm.val) = 0, NA(), _xlpm.val))), NA())</f>
        <v>125</v>
      </c>
      <c r="T101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10.68.134.125</v>
      </c>
      <c r="U101" s="8" t="b">
        <f>LEN(VNCTable[[#This Row],[Host]]) &gt; 0</f>
        <v>1</v>
      </c>
      <c r="V101" s="8" t="str">
        <f>_xlfn.XLOOKUP(VNCTable[[#This Row],[Folder]],FolderTable[Name],FolderTable[ParentPath]) &amp; VNCTable[[#This Row],[Name]] &amp; ".vnc"</f>
        <v>VNC\Service\DT AGS Upper - Assembly 1.vnc</v>
      </c>
      <c r="W101" s="60">
        <v>1</v>
      </c>
      <c r="X101" s="72" t="b">
        <v>0</v>
      </c>
      <c r="Y101" s="4" t="b">
        <f>OR(Contains(VNCTable[[#This Row],[ClientName]], "client"), VNCTable[[#This Row],[IoT-Add]])</f>
        <v>0</v>
      </c>
    </row>
    <row r="102" spans="1:27" ht="16.5" x14ac:dyDescent="0.3">
      <c r="A102" s="62" t="s">
        <v>1728</v>
      </c>
      <c r="B102" s="47" t="s">
        <v>486</v>
      </c>
      <c r="C102" s="19" t="s">
        <v>1848</v>
      </c>
      <c r="D102" s="4" t="str">
        <f>IF(ISBLANK(VNCTable[[#This Row],[ClientName]]), "", LOWER(VNCTable[[#This Row],[ClientName]]) &amp; ".magna.global")</f>
        <v>aim-client34-d.magna.global</v>
      </c>
      <c r="E102" s="2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02" s="17" t="str">
        <f>_xlfn.LET(_xlpm.c, _xlfn.XLOOKUP(VNCTable[[#This Row],[ClientName]],ITEquipmentTable[Name],ITEquipmentTable[Assigned Location], "ERROR"), IF(_xlpm.c = 0, "NO DATA", _xlpm.c))</f>
        <v>ERROR</v>
      </c>
      <c r="G102" s="25" t="str">
        <f>_xlfn.LET(_xlpm.v,_xlfn.XLOOKUP(VNCTable[[#This Row],[IP]],IpResults[IP],IpResults[SName], ""), _xlpm.x, IF(AND(LEN(_xlpm.v) = 0, LEN(VNCTable[[#This Row],[ClientName]]) &gt; 6), "ERROR", _xlpm.v),_xlpm.x)</f>
        <v>AIM-PRODUCTION8</v>
      </c>
      <c r="H102" s="25" t="str" cm="1">
        <f t="array" ref="H102">_xlfn.LET(_xlpm.look, _xlfn.XLOOKUP(VNCTable[[#This Row],[IP]],ITEquipmentTable[IPv4 Address],ITEquipmentTable[Name], "ERROR"), _xlfn.SWITCH(VNCTable[[#This Row],[IP]], "DHCP", "N/A", IF(LEN(VNCTable[[#This Row],[IP]]) = 0, "NO DATA", _xlpm.look)))</f>
        <v>AIM-DTAGSLOW1</v>
      </c>
      <c r="I102" s="25"/>
      <c r="J102" s="91" t="s">
        <v>2033</v>
      </c>
      <c r="K102" s="6" t="s">
        <v>208</v>
      </c>
      <c r="L102" s="49" t="s">
        <v>1862</v>
      </c>
      <c r="M102" s="54" t="str">
        <f>IF(VNCTable[[#This Row],[Workstation]] = "N/A", "N/A", IF(VNCTable[[#This Row],[Workstation]] = "", "", _xlfn.XLOOKUP(VNCTable[[#This Row],[IP]],MamadouTable[Client IP],MamadouTable[Workplace], "")))</f>
        <v>dtagslwrsltst1</v>
      </c>
      <c r="N102" s="56"/>
      <c r="O102" s="56"/>
      <c r="P102" s="56"/>
      <c r="Q102" s="56" t="b">
        <v>1</v>
      </c>
      <c r="R102" s="36" t="str">
        <f>IFERROR(_xlfn.TEXTBEFORE(_xlfn.TEXTAFTER(VNCTable[[#This Row],[IP]], ".", 2), "."), NA())</f>
        <v>134</v>
      </c>
      <c r="S102" s="36" t="str">
        <f>IFERROR(_xlfn.LET(_xlpm.val, _xlfn.TEXTAFTER(VNCTable[[#This Row],[IP]], ".", 3), IF(ISNA(_xlpm.val), NA(), IF(LEN(_xlpm.val) = 0, NA(), _xlpm.val))), NA())</f>
        <v>130</v>
      </c>
      <c r="T102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10.68.134.130</v>
      </c>
      <c r="U102" s="8" t="b">
        <f>LEN(VNCTable[[#This Row],[Host]]) &gt; 0</f>
        <v>1</v>
      </c>
      <c r="V102" s="8" t="str">
        <f>_xlfn.XLOOKUP(VNCTable[[#This Row],[Folder]],FolderTable[Name],FolderTable[ParentPath]) &amp; VNCTable[[#This Row],[Name]] &amp; ".vnc"</f>
        <v>VNC\Service\DT AGS Lower - Seal &amp; Test 1.vnc</v>
      </c>
      <c r="W102" s="60">
        <v>1</v>
      </c>
      <c r="X102" s="72" t="b">
        <v>1</v>
      </c>
      <c r="Y102" s="4" t="b">
        <f>OR(Contains(VNCTable[[#This Row],[ClientName]], "client"), VNCTable[[#This Row],[IoT-Add]])</f>
        <v>1</v>
      </c>
    </row>
    <row r="103" spans="1:27" ht="16.5" x14ac:dyDescent="0.3">
      <c r="A103" s="62" t="s">
        <v>1726</v>
      </c>
      <c r="B103" s="47" t="s">
        <v>1004</v>
      </c>
      <c r="C103" s="19" t="s">
        <v>2031</v>
      </c>
      <c r="D103" s="4" t="str">
        <f>IF(ISBLANK(VNCTable[[#This Row],[ClientName]]), "", LOWER(VNCTable[[#This Row],[ClientName]]) &amp; ".magna.global")</f>
        <v>aim-client36-d.magna.global</v>
      </c>
      <c r="E103" s="2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03" s="17" t="str">
        <f>_xlfn.LET(_xlpm.c, _xlfn.XLOOKUP(VNCTable[[#This Row],[ClientName]],ITEquipmentTable[Name],ITEquipmentTable[Assigned Location], "ERROR"), IF(_xlpm.c = 0, "NO DATA", _xlpm.c))</f>
        <v>ERROR</v>
      </c>
      <c r="G103" s="25" t="str">
        <f>_xlfn.LET(_xlpm.v,_xlfn.XLOOKUP(VNCTable[[#This Row],[IP]],IpResults[IP],IpResults[SName], ""), _xlpm.x, IF(AND(LEN(_xlpm.v) = 0, LEN(VNCTable[[#This Row],[ClientName]]) &gt; 6), "ERROR", _xlpm.v),_xlpm.x)</f>
        <v>AIM-T1SPARE3-D</v>
      </c>
      <c r="H103" s="25" t="str" cm="1">
        <f t="array" ref="H103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03" s="25"/>
      <c r="J103" s="91" t="s">
        <v>2032</v>
      </c>
      <c r="K103" s="6" t="s">
        <v>208</v>
      </c>
      <c r="L103" s="49" t="s">
        <v>2030</v>
      </c>
      <c r="M103" s="95" t="str">
        <f>IF(VNCTable[[#This Row],[Workstation]] = "N/A", "N/A", IF(VNCTable[[#This Row],[Workstation]] = "", "", _xlfn.XLOOKUP(VNCTable[[#This Row],[IP]],MamadouTable[Client IP],MamadouTable[Workplace], "")))</f>
        <v>dtagslwrassy1</v>
      </c>
      <c r="N103" s="56"/>
      <c r="O103" s="56"/>
      <c r="P103" s="56"/>
      <c r="Q103" s="56" t="b">
        <v>1</v>
      </c>
      <c r="R103" s="36" t="str">
        <f>IFERROR(_xlfn.TEXTBEFORE(_xlfn.TEXTAFTER(VNCTable[[#This Row],[IP]], ".", 2), "."), NA())</f>
        <v>134</v>
      </c>
      <c r="S103" s="36" t="str">
        <f>IFERROR(_xlfn.LET(_xlpm.val, _xlfn.TEXTAFTER(VNCTable[[#This Row],[IP]], ".", 3), IF(ISNA(_xlpm.val), NA(), IF(LEN(_xlpm.val) = 0, NA(), _xlpm.val))), NA())</f>
        <v>131</v>
      </c>
      <c r="T103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10.68.134.131</v>
      </c>
      <c r="U103" s="8" t="b">
        <f>LEN(VNCTable[[#This Row],[Host]]) &gt; 0</f>
        <v>1</v>
      </c>
      <c r="V103" s="8" t="str">
        <f>_xlfn.XLOOKUP(VNCTable[[#This Row],[Folder]],FolderTable[Name],FolderTable[ParentPath]) &amp; VNCTable[[#This Row],[Name]] &amp; ".vnc"</f>
        <v>VNC\Service\DT AGS Lower - Assembly 1.vnc</v>
      </c>
      <c r="W103" s="61">
        <v>1</v>
      </c>
      <c r="X103" s="71" t="b">
        <v>1</v>
      </c>
      <c r="Y103" s="4" t="b">
        <f>OR(Contains(VNCTable[[#This Row],[ClientName]], "client"), VNCTable[[#This Row],[IoT-Add]])</f>
        <v>1</v>
      </c>
    </row>
    <row r="104" spans="1:27" ht="16.5" x14ac:dyDescent="0.3">
      <c r="A104" s="62" t="s">
        <v>1725</v>
      </c>
      <c r="B104" s="47" t="s">
        <v>207</v>
      </c>
      <c r="C104" s="19" t="s">
        <v>1836</v>
      </c>
      <c r="D104" s="4" t="str">
        <f>IF(ISBLANK(VNCTable[[#This Row],[ClientName]]), "", LOWER(VNCTable[[#This Row],[ClientName]]) &amp; ".magna.global")</f>
        <v>aim-client28-d.magna.global</v>
      </c>
      <c r="E104" s="2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04" s="17" t="str">
        <f>_xlfn.LET(_xlpm.c, _xlfn.XLOOKUP(VNCTable[[#This Row],[ClientName]],ITEquipmentTable[Name],ITEquipmentTable[Assigned Location], "ERROR"), IF(_xlpm.c = 0, "NO DATA", _xlpm.c))</f>
        <v>ERROR</v>
      </c>
      <c r="G104" s="25" t="str">
        <f>_xlfn.LET(_xlpm.v,_xlfn.XLOOKUP(VNCTable[[#This Row],[IP]],IpResults[IP],IpResults[SName], ""), _xlpm.x, IF(AND(LEN(_xlpm.v) = 0, LEN(VNCTable[[#This Row],[ClientName]]) &gt; 6), "ERROR", _xlpm.v),_xlpm.x)</f>
        <v>AIM-T1SPARE5-D</v>
      </c>
      <c r="H104" s="25" t="str" cm="1">
        <f t="array" ref="H104">_xlfn.LET(_xlpm.look, _xlfn.XLOOKUP(VNCTable[[#This Row],[IP]],ITEquipmentTable[IPv4 Address],ITEquipmentTable[Name], "ERROR"), _xlfn.SWITCH(VNCTable[[#This Row],[IP]], "DHCP", "N/A", IF(LEN(VNCTable[[#This Row],[IP]]) = 0, "NO DATA", _xlpm.look)))</f>
        <v>AIM-DTAGSLWSL2</v>
      </c>
      <c r="I104" s="25"/>
      <c r="J104" s="92" t="s">
        <v>1851</v>
      </c>
      <c r="K104" s="6" t="s">
        <v>147</v>
      </c>
      <c r="L104" s="49" t="s">
        <v>1023</v>
      </c>
      <c r="M104" s="54" t="str">
        <f>IF(VNCTable[[#This Row],[Workstation]] = "N/A", "N/A", IF(VNCTable[[#This Row],[Workstation]] = "", "", _xlfn.XLOOKUP(VNCTable[[#This Row],[IP]],MamadouTable[Client IP],MamadouTable[Workplace], "")))</f>
        <v>dtlwagsseltst2</v>
      </c>
      <c r="N104" s="56"/>
      <c r="O104" s="56"/>
      <c r="P104" s="56"/>
      <c r="Q104" s="56" t="b">
        <v>1</v>
      </c>
      <c r="R104" s="36" t="str">
        <f>IFERROR(_xlfn.TEXTBEFORE(_xlfn.TEXTAFTER(VNCTable[[#This Row],[IP]], ".", 2), "."), NA())</f>
        <v>134</v>
      </c>
      <c r="S104" s="36" t="str">
        <f>IFERROR(_xlfn.LET(_xlpm.val, _xlfn.TEXTAFTER(VNCTable[[#This Row],[IP]], ".", 3), IF(ISNA(_xlpm.val), NA(), IF(LEN(_xlpm.val) = 0, NA(), _xlpm.val))), NA())</f>
        <v>132</v>
      </c>
      <c r="T104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10.68.134.132</v>
      </c>
      <c r="U104" s="8" t="b">
        <f>LEN(VNCTable[[#This Row],[Host]]) &gt; 0</f>
        <v>1</v>
      </c>
      <c r="V104" s="8" t="str">
        <f>_xlfn.XLOOKUP(VNCTable[[#This Row],[Folder]],FolderTable[Name],FolderTable[ParentPath]) &amp; VNCTable[[#This Row],[Name]] &amp; ".vnc"</f>
        <v>VNC\DT AGS Lower\DT AGS Lower - Seal &amp; Test 2.vnc</v>
      </c>
      <c r="W104" s="61">
        <v>1</v>
      </c>
      <c r="X104" s="71" t="b">
        <v>1</v>
      </c>
      <c r="Y104" s="4" t="b">
        <f>OR(Contains(VNCTable[[#This Row],[ClientName]], "client"), VNCTable[[#This Row],[IoT-Add]])</f>
        <v>1</v>
      </c>
    </row>
    <row r="105" spans="1:27" ht="16.5" x14ac:dyDescent="0.3">
      <c r="A105" s="62" t="s">
        <v>2199</v>
      </c>
      <c r="B105" s="47" t="s">
        <v>1351</v>
      </c>
      <c r="C105" s="19" t="s">
        <v>2203</v>
      </c>
      <c r="D105" s="4" t="str">
        <f>IF(ISBLANK(VNCTable[[#This Row],[ClientName]]), "", LOWER(VNCTable[[#This Row],[ClientName]]) &amp; ".magna.global")</f>
        <v>aim-t1x2lwr2.magna.global</v>
      </c>
      <c r="E105" s="2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05" s="17" t="str">
        <f>_xlfn.LET(_xlpm.c, _xlfn.XLOOKUP(VNCTable[[#This Row],[ClientName]],ITEquipmentTable[Name],ITEquipmentTable[Assigned Location], "ERROR"), IF(_xlpm.c = 0, "NO DATA", _xlpm.c))</f>
        <v>ERROR</v>
      </c>
      <c r="G105" s="25" t="str">
        <f>_xlfn.LET(_xlpm.v,_xlfn.XLOOKUP(VNCTable[[#This Row],[IP]],IpResults[IP],IpResults[SName], ""), _xlpm.x, IF(AND(LEN(_xlpm.v) = 0, LEN(VNCTable[[#This Row],[ClientName]]) &gt; 6), "ERROR", _xlpm.v),_xlpm.x)</f>
        <v>AIM-T1X2LWRA2</v>
      </c>
      <c r="H105" s="25" t="str" cm="1">
        <f t="array" ref="H105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05" s="25"/>
      <c r="J105" s="91" t="s">
        <v>1859</v>
      </c>
      <c r="K105" s="6" t="s">
        <v>791</v>
      </c>
      <c r="L105" s="49" t="s">
        <v>1196</v>
      </c>
      <c r="M105" s="54" t="str">
        <f>IF(VNCTable[[#This Row],[Workstation]] = "N/A", "N/A", IF(VNCTable[[#This Row],[Workstation]] = "", "", _xlfn.XLOOKUP(VNCTable[[#This Row],[IP]],MamadouTable[Client IP],MamadouTable[Workplace], "")))</f>
        <v/>
      </c>
      <c r="N105" s="56"/>
      <c r="O105" s="56"/>
      <c r="P105" s="56"/>
      <c r="Q105" s="56" t="b">
        <v>1</v>
      </c>
      <c r="R105" s="36" t="str">
        <f>IFERROR(_xlfn.TEXTBEFORE(_xlfn.TEXTAFTER(VNCTable[[#This Row],[IP]], ".", 2), "."), NA())</f>
        <v>134</v>
      </c>
      <c r="S105" s="36" t="str">
        <f>IFERROR(_xlfn.LET(_xlpm.val, _xlfn.TEXTAFTER(VNCTable[[#This Row],[IP]], ".", 3), IF(ISNA(_xlpm.val), NA(), IF(LEN(_xlpm.val) = 0, NA(), _xlpm.val))), NA())</f>
        <v>133</v>
      </c>
      <c r="T105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10.68.134.133</v>
      </c>
      <c r="U105" s="8" t="b">
        <f>LEN(VNCTable[[#This Row],[Host]]) &gt; 0</f>
        <v>1</v>
      </c>
      <c r="V105" s="8" t="str">
        <f>_xlfn.XLOOKUP(VNCTable[[#This Row],[Folder]],FolderTable[Name],FolderTable[ParentPath]) &amp; VNCTable[[#This Row],[Name]] &amp; ".vnc"</f>
        <v>VNC\T1XX-2 Lower\T1XX-2 Lower - Universal Machine 2.vnc</v>
      </c>
      <c r="W105" s="61">
        <v>1</v>
      </c>
      <c r="X105" s="71" t="b">
        <v>0</v>
      </c>
      <c r="Y105" s="4" t="b">
        <f>OR(Contains(VNCTable[[#This Row],[ClientName]], "client"), VNCTable[[#This Row],[IoT-Add]])</f>
        <v>0</v>
      </c>
      <c r="AA105">
        <v>4</v>
      </c>
    </row>
    <row r="106" spans="1:27" ht="16.5" x14ac:dyDescent="0.3">
      <c r="A106" s="62" t="s">
        <v>2202</v>
      </c>
      <c r="B106" s="47" t="s">
        <v>1353</v>
      </c>
      <c r="C106" s="19" t="s">
        <v>1460</v>
      </c>
      <c r="D106" s="4" t="str">
        <f>IF(ISBLANK(VNCTable[[#This Row],[ClientName]]), "", LOWER(VNCTable[[#This Row],[ClientName]]) &amp; ".magna.global")</f>
        <v>aim-t1x2lwra3.magna.global</v>
      </c>
      <c r="E106" s="25" t="str">
        <f>_xlfn.LET(_xlpm.v,_xlfn.XLOOKUP(VNCTable[[#This Row],[ClientName]],IpResults[SName],IpResults[IP], "NO DATA"), _xlpm.x, IF(AND(LEN(_xlpm.v) = 0, LEN(VNCTable[[#This Row],[IP]]) &gt; 6), "ERROR", _xlpm.v),_xlpm.x)</f>
        <v>10.68.134.134</v>
      </c>
      <c r="F106" s="17" t="str">
        <f>_xlfn.LET(_xlpm.c, _xlfn.XLOOKUP(VNCTable[[#This Row],[ClientName]],ITEquipmentTable[Name],ITEquipmentTable[Assigned Location], "ERROR"), IF(_xlpm.c = 0, "NO DATA", _xlpm.c))</f>
        <v>ERROR</v>
      </c>
      <c r="G106" s="25" t="str">
        <f>_xlfn.LET(_xlpm.v,_xlfn.XLOOKUP(VNCTable[[#This Row],[IP]],IpResults[IP],IpResults[SName], ""), _xlpm.x, IF(AND(LEN(_xlpm.v) = 0, LEN(VNCTable[[#This Row],[ClientName]]) &gt; 6), "ERROR", _xlpm.v),_xlpm.x)</f>
        <v>AIM-T1X2LWRA3</v>
      </c>
      <c r="H106" s="25" t="str" cm="1">
        <f t="array" ref="H106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06" s="25"/>
      <c r="J106" s="91" t="s">
        <v>1859</v>
      </c>
      <c r="K106" s="6" t="s">
        <v>791</v>
      </c>
      <c r="L106" s="49" t="s">
        <v>1201</v>
      </c>
      <c r="M106" s="54" t="str">
        <f>IF(VNCTable[[#This Row],[Workstation]] = "N/A", "N/A", IF(VNCTable[[#This Row],[Workstation]] = "", "", _xlfn.XLOOKUP(VNCTable[[#This Row],[IP]],MamadouTable[Client IP],MamadouTable[Workplace], "")))</f>
        <v/>
      </c>
      <c r="N106" s="56"/>
      <c r="O106" s="56"/>
      <c r="P106" s="56"/>
      <c r="Q106" s="56" t="b">
        <v>1</v>
      </c>
      <c r="R106" s="36" t="str">
        <f>IFERROR(_xlfn.TEXTBEFORE(_xlfn.TEXTAFTER(VNCTable[[#This Row],[IP]], ".", 2), "."), NA())</f>
        <v>134</v>
      </c>
      <c r="S106" s="36" t="str">
        <f>IFERROR(_xlfn.LET(_xlpm.val, _xlfn.TEXTAFTER(VNCTable[[#This Row],[IP]], ".", 3), IF(ISNA(_xlpm.val), NA(), IF(LEN(_xlpm.val) = 0, NA(), _xlpm.val))), NA())</f>
        <v>134</v>
      </c>
      <c r="T106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10.68.134.134</v>
      </c>
      <c r="U106" s="8" t="b">
        <f>LEN(VNCTable[[#This Row],[Host]]) &gt; 0</f>
        <v>1</v>
      </c>
      <c r="V106" s="8" t="str">
        <f>_xlfn.XLOOKUP(VNCTable[[#This Row],[Folder]],FolderTable[Name],FolderTable[ParentPath]) &amp; VNCTable[[#This Row],[Name]] &amp; ".vnc"</f>
        <v>VNC\T1XX-2 Lower\T1XX-2 Lower - Universal Machine 3.vnc</v>
      </c>
      <c r="W106" s="61">
        <v>1</v>
      </c>
      <c r="X106" s="71" t="b">
        <v>0</v>
      </c>
      <c r="Y106" s="4" t="b">
        <f>OR(Contains(VNCTable[[#This Row],[ClientName]], "client"), VNCTable[[#This Row],[IoT-Add]])</f>
        <v>0</v>
      </c>
    </row>
    <row r="107" spans="1:27" ht="16.5" x14ac:dyDescent="0.3">
      <c r="A107" s="63" t="s">
        <v>2192</v>
      </c>
      <c r="B107" s="46" t="s">
        <v>811</v>
      </c>
      <c r="C107" s="47" t="s">
        <v>611</v>
      </c>
      <c r="D107" s="18" t="str">
        <f>IF(ISBLANK(VNCTable[[#This Row],[ClientName]]), "", LOWER(VNCTable[[#This Row],[ClientName]]) &amp; ".magna.global")</f>
        <v>aim-dtecmdisp.magna.global</v>
      </c>
      <c r="E107" s="26" t="str">
        <f>_xlfn.LET(_xlpm.v,_xlfn.XLOOKUP(VNCTable[[#This Row],[ClientName]],IpResults[SName],IpResults[IP], "NO DATA"), _xlpm.x, IF(AND(LEN(_xlpm.v) = 0, LEN(VNCTable[[#This Row],[IP]]) &gt; 6), "ERROR", _xlpm.v),_xlpm.x)</f>
        <v>10.68.134.143</v>
      </c>
      <c r="F107" s="18" t="str">
        <f>_xlfn.LET(_xlpm.c, _xlfn.XLOOKUP(VNCTable[[#This Row],[ClientName]],ITEquipmentTable[Name],ITEquipmentTable[Assigned Location], "ERROR"), IF(_xlpm.c = 0, "NO DATA", _xlpm.c))</f>
        <v>DT FEM - Display</v>
      </c>
      <c r="G107" s="24" t="str">
        <f>_xlfn.LET(_xlpm.v,_xlfn.XLOOKUP(VNCTable[[#This Row],[IP]],IpResults[IP],IpResults[SName], ""), _xlpm.x, IF(AND(LEN(_xlpm.v) = 0, LEN(VNCTable[[#This Row],[ClientName]]) &gt; 6), "ERROR", _xlpm.v),_xlpm.x)</f>
        <v>AIM-DTECMDISP</v>
      </c>
      <c r="H107" s="30" t="str" cm="1">
        <f t="array" ref="H107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07" s="30"/>
      <c r="J107" s="91" t="s">
        <v>1851</v>
      </c>
      <c r="K107" s="6" t="s">
        <v>180</v>
      </c>
      <c r="L107" s="49" t="s">
        <v>4</v>
      </c>
      <c r="M107" s="54" t="str">
        <f>IF(VNCTable[[#This Row],[Workstation]] = "N/A", "N/A", IF(VNCTable[[#This Row],[Workstation]] = "", "", _xlfn.XLOOKUP(VNCTable[[#This Row],[IP]],MamadouTable[Client IP],MamadouTable[Workplace], "")))</f>
        <v>N/A</v>
      </c>
      <c r="N107" s="56"/>
      <c r="O107" s="56" t="b">
        <v>1</v>
      </c>
      <c r="P107" s="56" t="b">
        <v>1</v>
      </c>
      <c r="Q107" s="56" t="b">
        <v>1</v>
      </c>
      <c r="R107" s="36" t="str">
        <f>IFERROR(_xlfn.TEXTBEFORE(_xlfn.TEXTAFTER(VNCTable[[#This Row],[IP]], ".", 2), "."), NA())</f>
        <v>134</v>
      </c>
      <c r="S107" s="36" t="str">
        <f>IFERROR(_xlfn.LET(_xlpm.val, _xlfn.TEXTAFTER(VNCTable[[#This Row],[IP]], ".", 3), IF(ISNA(_xlpm.val), NA(), IF(LEN(_xlpm.val) = 0, NA(), _xlpm.val))), NA())</f>
        <v>143</v>
      </c>
      <c r="T107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10.68.134.143</v>
      </c>
      <c r="U107" s="8" t="b">
        <f>LEN(VNCTable[[#This Row],[Host]]) &gt; 0</f>
        <v>1</v>
      </c>
      <c r="V107" s="8" t="str">
        <f>_xlfn.XLOOKUP(VNCTable[[#This Row],[Folder]],FolderTable[Name],FolderTable[ParentPath]) &amp; VNCTable[[#This Row],[Name]] &amp; ".vnc"</f>
        <v>VNC\DT Displays\DT Display - ECM Lookahead.vnc</v>
      </c>
      <c r="W107" s="61">
        <v>2</v>
      </c>
      <c r="X107" s="71" t="b">
        <v>0</v>
      </c>
      <c r="Y107" s="4" t="b">
        <f>OR(Contains(VNCTable[[#This Row],[ClientName]], "client"), VNCTable[[#This Row],[IoT-Add]])</f>
        <v>0</v>
      </c>
    </row>
    <row r="108" spans="1:27" ht="16.5" x14ac:dyDescent="0.3">
      <c r="A108" s="62" t="s">
        <v>37</v>
      </c>
      <c r="B108" s="46" t="s">
        <v>105</v>
      </c>
      <c r="C108" s="46" t="s">
        <v>1773</v>
      </c>
      <c r="D108" s="17" t="str">
        <f>IF(ISBLANK(VNCTable[[#This Row],[ClientName]]), "", LOWER(VNCTable[[#This Row],[ClientName]]) &amp; ".magna.global")</f>
        <v>aim-client14-d.magna.global</v>
      </c>
      <c r="E108" s="67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08" s="18" t="str">
        <f>_xlfn.LET(_xlpm.c, _xlfn.XLOOKUP(VNCTable[[#This Row],[ClientName]],ITEquipmentTable[Name],ITEquipmentTable[Assigned Location], "ERROR"), IF(_xlpm.c = 0, "NO DATA", _xlpm.c))</f>
        <v>ERROR</v>
      </c>
      <c r="G108" s="67" t="str">
        <f>_xlfn.LET(_xlpm.v,_xlfn.XLOOKUP(VNCTable[[#This Row],[IP]],IpResults[IP],IpResults[SName], ""), _xlpm.x, IF(AND(LEN(_xlpm.v) = 0, LEN(VNCTable[[#This Row],[ClientName]]) &gt; 6), "ERROR", _xlpm.v),_xlpm.x)</f>
        <v>AIM-T1SUVSEAL2</v>
      </c>
      <c r="H108" s="28" t="str" cm="1">
        <f t="array" ref="H108">_xlfn.LET(_xlpm.look, _xlfn.XLOOKUP(VNCTable[[#This Row],[IP]],ITEquipmentTable[IPv4 Address],ITEquipmentTable[Name], "ERROR"), _xlfn.SWITCH(VNCTable[[#This Row],[IP]], "DHCP", "N/A", IF(LEN(VNCTable[[#This Row],[IP]]) = 0, "NO DATA", _xlpm.look)))</f>
        <v>AIM-T1SUVSEAL2</v>
      </c>
      <c r="I108" s="28"/>
      <c r="J108" s="91" t="s">
        <v>1851</v>
      </c>
      <c r="K108" s="6" t="s">
        <v>136</v>
      </c>
      <c r="L108" s="49" t="s">
        <v>1124</v>
      </c>
      <c r="M108" s="55" t="str">
        <f>IF(VNCTable[[#This Row],[Workstation]] = "N/A", "N/A", IF(VNCTable[[#This Row],[Workstation]] = "", "", _xlfn.XLOOKUP(VNCTable[[#This Row],[IP]],MamadouTable[Client IP],MamadouTable[Workplace], "")))</f>
        <v>seal2</v>
      </c>
      <c r="N108" s="56"/>
      <c r="O108" s="56"/>
      <c r="P108" s="56"/>
      <c r="Q108" s="56" t="b">
        <v>1</v>
      </c>
      <c r="R108" s="35" t="str">
        <f>IFERROR(_xlfn.TEXTBEFORE(_xlfn.TEXTAFTER(VNCTable[[#This Row],[IP]], ".", 2), "."), NA())</f>
        <v>134</v>
      </c>
      <c r="S108" s="35" t="str">
        <f>IFERROR(_xlfn.LET(_xlpm.val, _xlfn.TEXTAFTER(VNCTable[[#This Row],[IP]], ".", 3), IF(ISNA(_xlpm.val), NA(), IF(LEN(_xlpm.val) = 0, NA(), _xlpm.val))), NA())</f>
        <v>146</v>
      </c>
      <c r="T108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10.68.134.146</v>
      </c>
      <c r="U108" s="4" t="b">
        <f>LEN(VNCTable[[#This Row],[Host]]) &gt; 0</f>
        <v>1</v>
      </c>
      <c r="V108" s="4" t="str">
        <f>_xlfn.XLOOKUP(VNCTable[[#This Row],[Folder]],FolderTable[Name],FolderTable[ParentPath]) &amp; VNCTable[[#This Row],[Name]] &amp; ".vnc"</f>
        <v>VNC\T1XX SUV\T1XX SUV - Seal 2.vnc</v>
      </c>
      <c r="W108" s="60">
        <v>1</v>
      </c>
      <c r="X108" s="72" t="b">
        <v>1</v>
      </c>
      <c r="Y108" s="4" t="b">
        <f>OR(Contains(VNCTable[[#This Row],[ClientName]], "client"), VNCTable[[#This Row],[IoT-Add]])</f>
        <v>1</v>
      </c>
    </row>
    <row r="109" spans="1:27" ht="16.5" x14ac:dyDescent="0.3">
      <c r="A109" s="64" t="s">
        <v>1234</v>
      </c>
      <c r="B109" s="46" t="s">
        <v>858</v>
      </c>
      <c r="C109" s="29" t="s">
        <v>2191</v>
      </c>
      <c r="D109" s="17" t="str">
        <f>IF(ISBLANK(VNCTable[[#This Row],[ClientName]]), "", LOWER(VNCTable[[#This Row],[ClientName]]) &amp; ".magna.global")</f>
        <v>aim-client52-d.magna.global</v>
      </c>
      <c r="E109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09" s="17" t="str">
        <f>_xlfn.LET(_xlpm.c, _xlfn.XLOOKUP(VNCTable[[#This Row],[ClientName]],ITEquipmentTable[Name],ITEquipmentTable[Assigned Location], "ERROR"), IF(_xlpm.c = 0, "NO DATA", _xlpm.c))</f>
        <v>ERROR</v>
      </c>
      <c r="G109" s="24" t="str">
        <f>_xlfn.LET(_xlpm.v,_xlfn.XLOOKUP(VNCTable[[#This Row],[IP]],IpResults[IP],IpResults[SName], ""), _xlpm.x, IF(AND(LEN(_xlpm.v) = 0, LEN(VNCTable[[#This Row],[ClientName]]) &gt; 6), "ERROR", _xlpm.v),_xlpm.x)</f>
        <v>AIM-SKYNET1</v>
      </c>
      <c r="H109" s="29" t="str" cm="1">
        <f t="array" ref="H109">_xlfn.LET(_xlpm.look, _xlfn.XLOOKUP(VNCTable[[#This Row],[IP]],ITEquipmentTable[IPv4 Address],ITEquipmentTable[Name], "ERROR"), _xlfn.SWITCH(VNCTable[[#This Row],[IP]], "DHCP", "N/A", IF(LEN(VNCTable[[#This Row],[IP]]) = 0, "NO DATA", _xlpm.look)))</f>
        <v>AIM-SKYNET1</v>
      </c>
      <c r="I109" s="29"/>
      <c r="J109" s="92" t="s">
        <v>1851</v>
      </c>
      <c r="K109" s="50" t="s">
        <v>76</v>
      </c>
      <c r="L109" s="51" t="s">
        <v>4</v>
      </c>
      <c r="M109" s="54" t="str">
        <f>IF(VNCTable[[#This Row],[Workstation]] = "N/A", "N/A", IF(VNCTable[[#This Row],[Workstation]] = "", "", _xlfn.XLOOKUP(VNCTable[[#This Row],[IP]],MamadouTable[Client IP],MamadouTable[Workplace], "")))</f>
        <v>N/A</v>
      </c>
      <c r="N109" s="57"/>
      <c r="O109" s="57"/>
      <c r="P109" s="57"/>
      <c r="Q109" s="56" t="b">
        <v>1</v>
      </c>
      <c r="R109" s="35" t="str">
        <f>IFERROR(_xlfn.TEXTBEFORE(_xlfn.TEXTAFTER(VNCTable[[#This Row],[IP]], ".", 2), "."), NA())</f>
        <v>134</v>
      </c>
      <c r="S109" s="35" t="str">
        <f>IFERROR(_xlfn.LET(_xlpm.val, _xlfn.TEXTAFTER(VNCTable[[#This Row],[IP]], ".", 3), IF(ISNA(_xlpm.val), NA(), IF(LEN(_xlpm.val) = 0, NA(), _xlpm.val))), NA())</f>
        <v>147</v>
      </c>
      <c r="T109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10.68.134.147</v>
      </c>
      <c r="U109" s="4" t="b">
        <f>LEN(VNCTable[[#This Row],[Host]]) &gt; 0</f>
        <v>1</v>
      </c>
      <c r="V109" s="4" t="str">
        <f>_xlfn.XLOOKUP(VNCTable[[#This Row],[Folder]],FolderTable[Name],FolderTable[ParentPath]) &amp; VNCTable[[#This Row],[Name]] &amp; ".vnc"</f>
        <v>VNC\DT FEM\DT FEM - Rebuild Station.vnc</v>
      </c>
      <c r="W109" s="60">
        <v>1</v>
      </c>
      <c r="X109" s="72" t="b">
        <v>1</v>
      </c>
      <c r="Y109" s="4" t="b">
        <f>OR(Contains(VNCTable[[#This Row],[ClientName]], "client"), VNCTable[[#This Row],[IoT-Add]])</f>
        <v>1</v>
      </c>
    </row>
    <row r="110" spans="1:27" ht="16.5" x14ac:dyDescent="0.3">
      <c r="A110" s="62" t="s">
        <v>59</v>
      </c>
      <c r="B110" s="46" t="s">
        <v>159</v>
      </c>
      <c r="C110" s="46" t="s">
        <v>1843</v>
      </c>
      <c r="D110" s="17" t="str">
        <f>IF(ISBLANK(VNCTable[[#This Row],[ClientName]]), "", LOWER(VNCTable[[#This Row],[ClientName]]) &amp; ".magna.global")</f>
        <v>aim-client33-d.magna.global</v>
      </c>
      <c r="E110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10" s="17" t="str">
        <f>_xlfn.LET(_xlpm.c, _xlfn.XLOOKUP(VNCTable[[#This Row],[ClientName]],ITEquipmentTable[Name],ITEquipmentTable[Assigned Location], "ERROR"), IF(_xlpm.c = 0, "NO DATA", _xlpm.c))</f>
        <v>ERROR</v>
      </c>
      <c r="G110" s="30" t="str">
        <f>_xlfn.LET(_xlpm.v,_xlfn.XLOOKUP(VNCTable[[#This Row],[IP]],IpResults[IP],IpResults[SName], ""), _xlpm.x, IF(AND(LEN(_xlpm.v) = 0, LEN(VNCTable[[#This Row],[ClientName]]) &gt; 6), "ERROR", _xlpm.v),_xlpm.x)</f>
        <v>AIM-BT1UPPLMTR</v>
      </c>
      <c r="H110" s="29" t="str" cm="1">
        <f t="array" ref="H110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10" s="29"/>
      <c r="J110" s="92" t="s">
        <v>1851</v>
      </c>
      <c r="K110" s="50" t="s">
        <v>148</v>
      </c>
      <c r="L110" s="51" t="s">
        <v>962</v>
      </c>
      <c r="M110" s="54" t="str">
        <f>IF(VNCTable[[#This Row],[Workstation]] = "N/A", "N/A", IF(VNCTable[[#This Row],[Workstation]] = "", "", _xlfn.XLOOKUP(VNCTable[[#This Row],[IP]],MamadouTable[Client IP],MamadouTable[Workplace], "")))</f>
        <v>bt1limiter</v>
      </c>
      <c r="N110" s="57"/>
      <c r="O110" s="57"/>
      <c r="P110" s="57"/>
      <c r="Q110" s="56" t="b">
        <v>1</v>
      </c>
      <c r="R110" s="37" t="str">
        <f>IFERROR(_xlfn.TEXTBEFORE(_xlfn.TEXTAFTER(VNCTable[[#This Row],[IP]], ".", 2), "."), NA())</f>
        <v>134</v>
      </c>
      <c r="S110" s="37" t="str">
        <f>IFERROR(_xlfn.LET(_xlpm.val, _xlfn.TEXTAFTER(VNCTable[[#This Row],[IP]], ".", 3), IF(ISNA(_xlpm.val), NA(), IF(LEN(_xlpm.val) = 0, NA(), _xlpm.val))), NA())</f>
        <v>151</v>
      </c>
      <c r="T110" s="41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10.68.134.151</v>
      </c>
      <c r="U110" s="23" t="b">
        <f>LEN(VNCTable[[#This Row],[Host]]) &gt; 0</f>
        <v>1</v>
      </c>
      <c r="V110" s="23" t="str">
        <f>_xlfn.XLOOKUP(VNCTable[[#This Row],[Folder]],FolderTable[Name],FolderTable[ParentPath]) &amp; VNCTable[[#This Row],[Name]] &amp; ".vnc"</f>
        <v>VNC\BT1XX Upper\BT1XX Upper - Limiter.vnc</v>
      </c>
      <c r="W110" s="61">
        <v>1</v>
      </c>
      <c r="X110" s="71" t="b">
        <v>1</v>
      </c>
      <c r="Y110" s="4" t="b">
        <f>OR(Contains(VNCTable[[#This Row],[ClientName]], "client"), VNCTable[[#This Row],[IoT-Add]])</f>
        <v>1</v>
      </c>
    </row>
    <row r="111" spans="1:27" ht="16.5" x14ac:dyDescent="0.3">
      <c r="A111" s="62" t="s">
        <v>1825</v>
      </c>
      <c r="B111" s="46" t="s">
        <v>795</v>
      </c>
      <c r="C111" s="87" t="s">
        <v>1823</v>
      </c>
      <c r="D111" s="17" t="str">
        <f>IF(ISBLANK(VNCTable[[#This Row],[ClientName]]), "", LOWER(VNCTable[[#This Row],[ClientName]]) &amp; ".magna.global")</f>
        <v>aim-client19-d.magna.global</v>
      </c>
      <c r="E111" s="67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11" s="18" t="str">
        <f>_xlfn.LET(_xlpm.c, _xlfn.XLOOKUP(VNCTable[[#This Row],[ClientName]],ITEquipmentTable[Name],ITEquipmentTable[Assigned Location], "ERROR"), IF(_xlpm.c = 0, "NO DATA", _xlpm.c))</f>
        <v>ERROR</v>
      </c>
      <c r="G111" s="67" t="str">
        <f>_xlfn.LET(_xlpm.v,_xlfn.XLOOKUP(VNCTable[[#This Row],[IP]],IpResults[IP],IpResults[SName], ""), _xlpm.x, IF(AND(LEN(_xlpm.v) = 0, LEN(VNCTable[[#This Row],[ClientName]]) &gt; 6), "ERROR", _xlpm.v),_xlpm.x)</f>
        <v>AIM-DISPLAY7</v>
      </c>
      <c r="H111" s="28" t="str" cm="1">
        <f t="array" ref="H111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11" s="28"/>
      <c r="J111" s="91" t="s">
        <v>1851</v>
      </c>
      <c r="K111" s="50" t="s">
        <v>180</v>
      </c>
      <c r="L111" s="51" t="s">
        <v>4</v>
      </c>
      <c r="M111" s="42" t="str">
        <f>IF(VNCTable[[#This Row],[Workstation]] = "N/A", "N/A", IF(VNCTable[[#This Row],[Workstation]] = "", "", _xlfn.XLOOKUP(VNCTable[[#This Row],[IP]],MamadouTable[Client IP],MamadouTable[Workplace], "")))</f>
        <v>N/A</v>
      </c>
      <c r="N111" s="57"/>
      <c r="O111" s="57" t="b">
        <v>1</v>
      </c>
      <c r="P111" s="57" t="b">
        <v>1</v>
      </c>
      <c r="Q111" s="57" t="b">
        <v>1</v>
      </c>
      <c r="R111" s="36" t="str">
        <f>IFERROR(_xlfn.TEXTBEFORE(_xlfn.TEXTAFTER(VNCTable[[#This Row],[IP]], ".", 2), "."), NA())</f>
        <v>134</v>
      </c>
      <c r="S111" s="36" t="str">
        <f>IFERROR(_xlfn.LET(_xlpm.val, _xlfn.TEXTAFTER(VNCTable[[#This Row],[IP]], ".", 3), IF(ISNA(_xlpm.val), NA(), IF(LEN(_xlpm.val) = 0, NA(), _xlpm.val))), NA())</f>
        <v>159</v>
      </c>
      <c r="T111" s="86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10.68.134.159</v>
      </c>
      <c r="U111" s="8" t="b">
        <f>LEN(VNCTable[[#This Row],[Host]]) &gt; 0</f>
        <v>1</v>
      </c>
      <c r="V111" s="8" t="str">
        <f>_xlfn.XLOOKUP(VNCTable[[#This Row],[Folder]],FolderTable[Name],FolderTable[ParentPath]) &amp; VNCTable[[#This Row],[Name]] &amp; ".vnc"</f>
        <v>VNC\DT Displays\DT Display - FEM Buffer.vnc</v>
      </c>
      <c r="W111" s="61">
        <v>1</v>
      </c>
      <c r="X111" s="71" t="b">
        <v>1</v>
      </c>
      <c r="Y111" s="4" t="b">
        <f>OR(Contains(VNCTable[[#This Row],[ClientName]], "client"), VNCTable[[#This Row],[IoT-Add]])</f>
        <v>1</v>
      </c>
    </row>
    <row r="112" spans="1:27" ht="16.5" x14ac:dyDescent="0.3">
      <c r="A112" s="62" t="s">
        <v>796</v>
      </c>
      <c r="B112" s="46" t="s">
        <v>795</v>
      </c>
      <c r="C112" s="46" t="s">
        <v>586</v>
      </c>
      <c r="D112" s="17" t="str">
        <f>IF(ISBLANK(VNCTable[[#This Row],[ClientName]]), "", LOWER(VNCTable[[#This Row],[ClientName]]) &amp; ".magna.global")</f>
        <v>aim-display7.magna.global</v>
      </c>
      <c r="E112" s="24" t="str">
        <f>_xlfn.LET(_xlpm.v,_xlfn.XLOOKUP(VNCTable[[#This Row],[ClientName]],IpResults[SName],IpResults[IP], "NO DATA"), _xlpm.x, IF(AND(LEN(_xlpm.v) = 0, LEN(VNCTable[[#This Row],[IP]]) &gt; 6), "ERROR", _xlpm.v),_xlpm.x)</f>
        <v>10.68.134.159</v>
      </c>
      <c r="F112" s="17" t="str">
        <f>_xlfn.LET(_xlpm.c, _xlfn.XLOOKUP(VNCTable[[#This Row],[ClientName]],ITEquipmentTable[Name],ITEquipmentTable[Assigned Location], "ERROR"), IF(_xlpm.c = 0, "NO DATA", _xlpm.c))</f>
        <v>Dock 74 - Display</v>
      </c>
      <c r="G112" s="24" t="str">
        <f>_xlfn.LET(_xlpm.v,_xlfn.XLOOKUP(VNCTable[[#This Row],[IP]],IpResults[IP],IpResults[SName], ""), _xlpm.x, IF(AND(LEN(_xlpm.v) = 0, LEN(VNCTable[[#This Row],[ClientName]]) &gt; 6), "ERROR", _xlpm.v),_xlpm.x)</f>
        <v>AIM-DISPLAY7</v>
      </c>
      <c r="H112" s="29" t="str" cm="1">
        <f t="array" ref="H112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12" s="29"/>
      <c r="J112" s="92" t="s">
        <v>1851</v>
      </c>
      <c r="K112" s="6" t="s">
        <v>180</v>
      </c>
      <c r="L112" s="49" t="s">
        <v>4</v>
      </c>
      <c r="M112" s="54" t="str">
        <f>IF(VNCTable[[#This Row],[Workstation]] = "N/A", "N/A", IF(VNCTable[[#This Row],[Workstation]] = "", "", _xlfn.XLOOKUP(VNCTable[[#This Row],[IP]],MamadouTable[Client IP],MamadouTable[Workplace], "")))</f>
        <v>N/A</v>
      </c>
      <c r="N112" s="56"/>
      <c r="O112" s="56" t="b">
        <v>1</v>
      </c>
      <c r="P112" s="56" t="b">
        <v>1</v>
      </c>
      <c r="Q112" s="59" t="b">
        <v>1</v>
      </c>
      <c r="R112" s="35" t="str">
        <f>IFERROR(_xlfn.TEXTBEFORE(_xlfn.TEXTAFTER(VNCTable[[#This Row],[IP]], ".", 2), "."), NA())</f>
        <v>134</v>
      </c>
      <c r="S112" s="35" t="str">
        <f>IFERROR(_xlfn.LET(_xlpm.val, _xlfn.TEXTAFTER(VNCTable[[#This Row],[IP]], ".", 3), IF(ISNA(_xlpm.val), NA(), IF(LEN(_xlpm.val) = 0, NA(), _xlpm.val))), NA())</f>
        <v>159</v>
      </c>
      <c r="T112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10.68.134.159</v>
      </c>
      <c r="U112" s="4" t="b">
        <f>LEN(VNCTable[[#This Row],[Host]]) &gt; 0</f>
        <v>1</v>
      </c>
      <c r="V112" s="4" t="str">
        <f>_xlfn.XLOOKUP(VNCTable[[#This Row],[Folder]],FolderTable[Name],FolderTable[ParentPath]) &amp; VNCTable[[#This Row],[Name]] &amp; ".vnc"</f>
        <v>VNC\DT Displays\DT Display = FEM Buffer (Dock).vnc</v>
      </c>
      <c r="W112" s="60">
        <v>1</v>
      </c>
      <c r="X112" s="72" t="b">
        <v>0</v>
      </c>
      <c r="Y112" s="4" t="b">
        <f>OR(Contains(VNCTable[[#This Row],[ClientName]], "client"), VNCTable[[#This Row],[IoT-Add]])</f>
        <v>0</v>
      </c>
    </row>
    <row r="113" spans="1:27" ht="16.5" x14ac:dyDescent="0.3">
      <c r="A113" s="62" t="s">
        <v>1729</v>
      </c>
      <c r="B113" s="47" t="s">
        <v>499</v>
      </c>
      <c r="C113" s="19" t="s">
        <v>500</v>
      </c>
      <c r="D113" s="4" t="str">
        <f>IF(ISBLANK(VNCTable[[#This Row],[ClientName]]), "", LOWER(VNCTable[[#This Row],[ClientName]]) &amp; ".magna.global")</f>
        <v>aim-dtlwagssel3.magna.global</v>
      </c>
      <c r="E113" s="25" t="str">
        <f>_xlfn.LET(_xlpm.v,_xlfn.XLOOKUP(VNCTable[[#This Row],[ClientName]],IpResults[SName],IpResults[IP], "NO DATA"), _xlpm.x, IF(AND(LEN(_xlpm.v) = 0, LEN(VNCTable[[#This Row],[IP]]) &gt; 6), "ERROR", _xlpm.v),_xlpm.x)</f>
        <v>10.68.134.165</v>
      </c>
      <c r="F113" s="17" t="str">
        <f>_xlfn.LET(_xlpm.c, _xlfn.XLOOKUP(VNCTable[[#This Row],[ClientName]],ITEquipmentTable[Name],ITEquipmentTable[Assigned Location], "ERROR"), IF(_xlpm.c = 0, "NO DATA", _xlpm.c))</f>
        <v>T1XX - DT AGS Lower - Seal/Test 3</v>
      </c>
      <c r="G113" s="25" t="str">
        <f>_xlfn.LET(_xlpm.v,_xlfn.XLOOKUP(VNCTable[[#This Row],[IP]],IpResults[IP],IpResults[SName], ""), _xlpm.x, IF(AND(LEN(_xlpm.v) = 0, LEN(VNCTable[[#This Row],[ClientName]]) &gt; 6), "ERROR", _xlpm.v),_xlpm.x)</f>
        <v>AIM-DTLWAGSSEL3</v>
      </c>
      <c r="H113" s="28" t="str" cm="1">
        <f t="array" ref="H113">_xlfn.LET(_xlpm.look, _xlfn.XLOOKUP(VNCTable[[#This Row],[IP]],ITEquipmentTable[IPv4 Address],ITEquipmentTable[Name], "ERROR"), _xlfn.SWITCH(VNCTable[[#This Row],[IP]], "DHCP", "N/A", IF(LEN(VNCTable[[#This Row],[IP]]) = 0, "NO DATA", _xlpm.look)))</f>
        <v>AIM-DTLWAGSSEL3</v>
      </c>
      <c r="I113" s="28"/>
      <c r="J113" s="91" t="s">
        <v>1855</v>
      </c>
      <c r="K113" s="6" t="s">
        <v>147</v>
      </c>
      <c r="L113" s="49" t="s">
        <v>1027</v>
      </c>
      <c r="M113" s="54" t="str">
        <f>IF(VNCTable[[#This Row],[Workstation]] = "N/A", "N/A", IF(VNCTable[[#This Row],[Workstation]] = "", "", _xlfn.XLOOKUP(VNCTable[[#This Row],[IP]],MamadouTable[Client IP],MamadouTable[Workplace], "")))</f>
        <v>dtlwagsseltst3</v>
      </c>
      <c r="N113" s="56"/>
      <c r="O113" s="56"/>
      <c r="P113" s="56"/>
      <c r="Q113" s="59" t="b">
        <v>1</v>
      </c>
      <c r="R113" s="35" t="str">
        <f>IFERROR(_xlfn.TEXTBEFORE(_xlfn.TEXTAFTER(VNCTable[[#This Row],[IP]], ".", 2), "."), NA())</f>
        <v>134</v>
      </c>
      <c r="S113" s="35" t="str">
        <f>IFERROR(_xlfn.LET(_xlpm.val, _xlfn.TEXTAFTER(VNCTable[[#This Row],[IP]], ".", 3), IF(ISNA(_xlpm.val), NA(), IF(LEN(_xlpm.val) = 0, NA(), _xlpm.val))), NA())</f>
        <v>165</v>
      </c>
      <c r="T113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10.68.134.165</v>
      </c>
      <c r="U113" s="4" t="b">
        <f>LEN(VNCTable[[#This Row],[Host]]) &gt; 0</f>
        <v>1</v>
      </c>
      <c r="V113" s="4" t="str">
        <f>_xlfn.XLOOKUP(VNCTable[[#This Row],[Folder]],FolderTable[Name],FolderTable[ParentPath]) &amp; VNCTable[[#This Row],[Name]] &amp; ".vnc"</f>
        <v>VNC\DT AGS Lower\DT AGS Lower - Seal &amp; Test 3.vnc</v>
      </c>
      <c r="W113" s="60">
        <v>1</v>
      </c>
      <c r="X113" s="72" t="b">
        <v>1</v>
      </c>
      <c r="Y113" s="4" t="b">
        <f>OR(Contains(VNCTable[[#This Row],[ClientName]], "client"), VNCTable[[#This Row],[IoT-Add]])</f>
        <v>1</v>
      </c>
    </row>
    <row r="114" spans="1:27" ht="16.5" x14ac:dyDescent="0.3">
      <c r="A114" s="62" t="s">
        <v>194</v>
      </c>
      <c r="B114" s="46" t="s">
        <v>198</v>
      </c>
      <c r="C114" s="46" t="s">
        <v>644</v>
      </c>
      <c r="D114" s="17" t="str">
        <f>IF(ISBLANK(VNCTable[[#This Row],[ClientName]]), "", LOWER(VNCTable[[#This Row],[ClientName]]) &amp; ".magna.global")</f>
        <v>aim-itdisp1.magna.global</v>
      </c>
      <c r="E114" s="24" t="str">
        <f>_xlfn.LET(_xlpm.v,_xlfn.XLOOKUP(VNCTable[[#This Row],[ClientName]],IpResults[SName],IpResults[IP], "NO DATA"), _xlpm.x, IF(AND(LEN(_xlpm.v) = 0, LEN(VNCTable[[#This Row],[IP]]) &gt; 6), "ERROR", _xlpm.v),_xlpm.x)</f>
        <v>10.68.134.168</v>
      </c>
      <c r="F114" s="17" t="str">
        <f>_xlfn.LET(_xlpm.c, _xlfn.XLOOKUP(VNCTable[[#This Row],[ClientName]],ITEquipmentTable[Name],ITEquipmentTable[Assigned Location], "ERROR"), IF(_xlpm.c = 0, "NO DATA", _xlpm.c))</f>
        <v>Office - Display</v>
      </c>
      <c r="G114" s="24" t="str">
        <f>_xlfn.LET(_xlpm.v,_xlfn.XLOOKUP(VNCTable[[#This Row],[IP]],IpResults[IP],IpResults[SName], ""), _xlpm.x, IF(AND(LEN(_xlpm.v) = 0, LEN(VNCTable[[#This Row],[ClientName]]) &gt; 6), "ERROR", _xlpm.v),_xlpm.x)</f>
        <v>AIM-ITDISP1</v>
      </c>
      <c r="H114" s="29" t="str" cm="1">
        <f t="array" ref="H114">_xlfn.LET(_xlpm.look, _xlfn.XLOOKUP(VNCTable[[#This Row],[IP]],ITEquipmentTable[IPv4 Address],ITEquipmentTable[Name], "ERROR"), _xlfn.SWITCH(VNCTable[[#This Row],[IP]], "DHCP", "N/A", IF(LEN(VNCTable[[#This Row],[IP]]) = 0, "NO DATA", _xlpm.look)))</f>
        <v>AIM-ITDISP1</v>
      </c>
      <c r="I114" s="29"/>
      <c r="J114" s="92" t="s">
        <v>1851</v>
      </c>
      <c r="K114" s="6" t="s">
        <v>196</v>
      </c>
      <c r="L114" s="49" t="s">
        <v>4</v>
      </c>
      <c r="M114" s="54" t="str">
        <f>IF(VNCTable[[#This Row],[Workstation]] = "N/A", "N/A", IF(VNCTable[[#This Row],[Workstation]] = "", "", _xlfn.XLOOKUP(VNCTable[[#This Row],[IP]],MamadouTable[Client IP],MamadouTable[Workplace], "")))</f>
        <v>N/A</v>
      </c>
      <c r="N114" s="56"/>
      <c r="O114" s="56" t="b">
        <v>1</v>
      </c>
      <c r="P114" s="56" t="b">
        <v>1</v>
      </c>
      <c r="Q114" s="56" t="b">
        <v>1</v>
      </c>
      <c r="R114" s="36" t="str">
        <f>IFERROR(_xlfn.TEXTBEFORE(_xlfn.TEXTAFTER(VNCTable[[#This Row],[IP]], ".", 2), "."), NA())</f>
        <v>134</v>
      </c>
      <c r="S114" s="36" t="str">
        <f>IFERROR(_xlfn.LET(_xlpm.val, _xlfn.TEXTAFTER(VNCTable[[#This Row],[IP]], ".", 3), IF(ISNA(_xlpm.val), NA(), IF(LEN(_xlpm.val) = 0, NA(), _xlpm.val))), NA())</f>
        <v>168</v>
      </c>
      <c r="T114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10.68.134.168</v>
      </c>
      <c r="U114" s="8" t="b">
        <f>LEN(VNCTable[[#This Row],[Host]]) &gt; 0</f>
        <v>1</v>
      </c>
      <c r="V114" s="8" t="str">
        <f>_xlfn.XLOOKUP(VNCTable[[#This Row],[Folder]],FolderTable[Name],FolderTable[ParentPath]) &amp; VNCTable[[#This Row],[Name]] &amp; ".vnc"</f>
        <v>VNC\IT Displays\IT Display - Display 1.vnc</v>
      </c>
      <c r="W114" s="61">
        <v>1</v>
      </c>
      <c r="X114" s="71" t="b">
        <v>0</v>
      </c>
      <c r="Y114" s="4" t="b">
        <f>OR(Contains(VNCTable[[#This Row],[ClientName]], "client"), VNCTable[[#This Row],[IoT-Add]])</f>
        <v>0</v>
      </c>
    </row>
    <row r="115" spans="1:27" ht="16.5" x14ac:dyDescent="0.3">
      <c r="A115" s="62" t="s">
        <v>197</v>
      </c>
      <c r="B115" s="46" t="s">
        <v>199</v>
      </c>
      <c r="C115" s="46" t="s">
        <v>645</v>
      </c>
      <c r="D115" s="17" t="str">
        <f>IF(ISBLANK(VNCTable[[#This Row],[ClientName]]), "", LOWER(VNCTable[[#This Row],[ClientName]]) &amp; ".magna.global")</f>
        <v>aim-itdisp2.magna.global</v>
      </c>
      <c r="E115" s="24" t="str">
        <f>_xlfn.LET(_xlpm.v,_xlfn.XLOOKUP(VNCTable[[#This Row],[ClientName]],IpResults[SName],IpResults[IP], "NO DATA"), _xlpm.x, IF(AND(LEN(_xlpm.v) = 0, LEN(VNCTable[[#This Row],[IP]]) &gt; 6), "ERROR", _xlpm.v),_xlpm.x)</f>
        <v>10.68.134.169</v>
      </c>
      <c r="F115" s="17" t="str">
        <f>_xlfn.LET(_xlpm.c, _xlfn.XLOOKUP(VNCTable[[#This Row],[ClientName]],ITEquipmentTable[Name],ITEquipmentTable[Assigned Location], "ERROR"), IF(_xlpm.c = 0, "NO DATA", _xlpm.c))</f>
        <v>Office - Display</v>
      </c>
      <c r="G115" s="24" t="str">
        <f>_xlfn.LET(_xlpm.v,_xlfn.XLOOKUP(VNCTable[[#This Row],[IP]],IpResults[IP],IpResults[SName], ""), _xlpm.x, IF(AND(LEN(_xlpm.v) = 0, LEN(VNCTable[[#This Row],[ClientName]]) &gt; 6), "ERROR", _xlpm.v),_xlpm.x)</f>
        <v>AIM-ITDISP2</v>
      </c>
      <c r="H115" s="29" t="str" cm="1">
        <f t="array" ref="H115">_xlfn.LET(_xlpm.look, _xlfn.XLOOKUP(VNCTable[[#This Row],[IP]],ITEquipmentTable[IPv4 Address],ITEquipmentTable[Name], "ERROR"), _xlfn.SWITCH(VNCTable[[#This Row],[IP]], "DHCP", "N/A", IF(LEN(VNCTable[[#This Row],[IP]]) = 0, "NO DATA", _xlpm.look)))</f>
        <v>AIM-ITDISP2</v>
      </c>
      <c r="I115" s="29"/>
      <c r="J115" s="92" t="s">
        <v>1851</v>
      </c>
      <c r="K115" s="6" t="s">
        <v>196</v>
      </c>
      <c r="L115" s="49" t="s">
        <v>4</v>
      </c>
      <c r="M115" s="54" t="str">
        <f>IF(VNCTable[[#This Row],[Workstation]] = "N/A", "N/A", IF(VNCTable[[#This Row],[Workstation]] = "", "", _xlfn.XLOOKUP(VNCTable[[#This Row],[IP]],MamadouTable[Client IP],MamadouTable[Workplace], "")))</f>
        <v>N/A</v>
      </c>
      <c r="N115" s="56"/>
      <c r="O115" s="56" t="b">
        <v>1</v>
      </c>
      <c r="P115" s="56" t="b">
        <v>1</v>
      </c>
      <c r="Q115" s="56" t="b">
        <v>1</v>
      </c>
      <c r="R115" s="36" t="str">
        <f>IFERROR(_xlfn.TEXTBEFORE(_xlfn.TEXTAFTER(VNCTable[[#This Row],[IP]], ".", 2), "."), NA())</f>
        <v>134</v>
      </c>
      <c r="S115" s="36" t="str">
        <f>IFERROR(_xlfn.LET(_xlpm.val, _xlfn.TEXTAFTER(VNCTable[[#This Row],[IP]], ".", 3), IF(ISNA(_xlpm.val), NA(), IF(LEN(_xlpm.val) = 0, NA(), _xlpm.val))), NA())</f>
        <v>169</v>
      </c>
      <c r="T115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10.68.134.169</v>
      </c>
      <c r="U115" s="8" t="b">
        <f>LEN(VNCTable[[#This Row],[Host]]) &gt; 0</f>
        <v>1</v>
      </c>
      <c r="V115" s="8" t="str">
        <f>_xlfn.XLOOKUP(VNCTable[[#This Row],[Folder]],FolderTable[Name],FolderTable[ParentPath]) &amp; VNCTable[[#This Row],[Name]] &amp; ".vnc"</f>
        <v>VNC\IT Displays\IT Display - Display 2.vnc</v>
      </c>
      <c r="W115" s="61">
        <v>1</v>
      </c>
      <c r="X115" s="71" t="b">
        <v>0</v>
      </c>
      <c r="Y115" s="4" t="b">
        <f>OR(Contains(VNCTable[[#This Row],[ClientName]], "client"), VNCTable[[#This Row],[IoT-Add]])</f>
        <v>0</v>
      </c>
    </row>
    <row r="116" spans="1:27" ht="16.5" x14ac:dyDescent="0.3">
      <c r="A116" s="62" t="s">
        <v>230</v>
      </c>
      <c r="B116" s="46" t="s">
        <v>229</v>
      </c>
      <c r="C116" s="46" t="s">
        <v>643</v>
      </c>
      <c r="D116" s="17" t="str">
        <f>IF(ISBLANK(VNCTable[[#This Row],[ClientName]]), "", LOWER(VNCTable[[#This Row],[ClientName]]) &amp; ".magna.global")</f>
        <v>aim-fempoledisp.magna.global</v>
      </c>
      <c r="E116" s="24" t="str">
        <f>_xlfn.LET(_xlpm.v,_xlfn.XLOOKUP(VNCTable[[#This Row],[ClientName]],IpResults[SName],IpResults[IP], "NO DATA"), _xlpm.x, IF(AND(LEN(_xlpm.v) = 0, LEN(VNCTable[[#This Row],[IP]]) &gt; 6), "ERROR", _xlpm.v),_xlpm.x)</f>
        <v>10.68.134.170</v>
      </c>
      <c r="F116" s="17" t="str">
        <f>_xlfn.LET(_xlpm.c, _xlfn.XLOOKUP(VNCTable[[#This Row],[ClientName]],ITEquipmentTable[Name],ITEquipmentTable[Assigned Location], "ERROR"), IF(_xlpm.c = 0, "NO DATA", _xlpm.c))</f>
        <v>DT FEM - Display</v>
      </c>
      <c r="G116" s="24" t="str">
        <f>_xlfn.LET(_xlpm.v,_xlfn.XLOOKUP(VNCTable[[#This Row],[IP]],IpResults[IP],IpResults[SName], ""), _xlpm.x, IF(AND(LEN(_xlpm.v) = 0, LEN(VNCTable[[#This Row],[ClientName]]) &gt; 6), "ERROR", _xlpm.v),_xlpm.x)</f>
        <v>AIM-FEMPOLEDISP</v>
      </c>
      <c r="H116" s="29" t="str" cm="1">
        <f t="array" ref="H116">_xlfn.LET(_xlpm.look, _xlfn.XLOOKUP(VNCTable[[#This Row],[IP]],ITEquipmentTable[IPv4 Address],ITEquipmentTable[Name], "ERROR"), _xlfn.SWITCH(VNCTable[[#This Row],[IP]], "DHCP", "N/A", IF(LEN(VNCTable[[#This Row],[IP]]) = 0, "NO DATA", _xlpm.look)))</f>
        <v>AIM-FEMPOLEDISP</v>
      </c>
      <c r="I116" s="29"/>
      <c r="J116" s="92" t="s">
        <v>1851</v>
      </c>
      <c r="K116" s="6" t="s">
        <v>180</v>
      </c>
      <c r="L116" s="49" t="s">
        <v>4</v>
      </c>
      <c r="M116" s="54" t="str">
        <f>IF(VNCTable[[#This Row],[Workstation]] = "N/A", "N/A", IF(VNCTable[[#This Row],[Workstation]] = "", "", _xlfn.XLOOKUP(VNCTable[[#This Row],[IP]],MamadouTable[Client IP],MamadouTable[Workplace], "")))</f>
        <v>N/A</v>
      </c>
      <c r="N116" s="56"/>
      <c r="O116" s="56" t="b">
        <v>1</v>
      </c>
      <c r="P116" s="56" t="b">
        <v>1</v>
      </c>
      <c r="Q116" s="56" t="b">
        <v>1</v>
      </c>
      <c r="R116" s="36" t="str">
        <f>IFERROR(_xlfn.TEXTBEFORE(_xlfn.TEXTAFTER(VNCTable[[#This Row],[IP]], ".", 2), "."), NA())</f>
        <v>134</v>
      </c>
      <c r="S116" s="36" t="str">
        <f>IFERROR(_xlfn.LET(_xlpm.val, _xlfn.TEXTAFTER(VNCTable[[#This Row],[IP]], ".", 3), IF(ISNA(_xlpm.val), NA(), IF(LEN(_xlpm.val) = 0, NA(), _xlpm.val))), NA())</f>
        <v>170</v>
      </c>
      <c r="T116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10.68.134.170</v>
      </c>
      <c r="U116" s="8" t="b">
        <f>LEN(VNCTable[[#This Row],[Host]]) &gt; 0</f>
        <v>1</v>
      </c>
      <c r="V116" s="8" t="str">
        <f>_xlfn.XLOOKUP(VNCTable[[#This Row],[Folder]],FolderTable[Name],FolderTable[ParentPath]) &amp; VNCTable[[#This Row],[Name]] &amp; ".vnc"</f>
        <v>VNC\DT Displays\DT Display - FEM Buffer (St. 6 Camera).vnc</v>
      </c>
      <c r="W116" s="61">
        <v>1</v>
      </c>
      <c r="X116" s="71" t="b">
        <v>0</v>
      </c>
      <c r="Y116" s="4" t="b">
        <f>OR(Contains(VNCTable[[#This Row],[ClientName]], "client"), VNCTable[[#This Row],[IoT-Add]])</f>
        <v>0</v>
      </c>
    </row>
    <row r="117" spans="1:27" ht="16.5" x14ac:dyDescent="0.3">
      <c r="A117" s="62" t="s">
        <v>1793</v>
      </c>
      <c r="B117" s="46" t="s">
        <v>155</v>
      </c>
      <c r="C117" s="46" t="s">
        <v>1794</v>
      </c>
      <c r="D117" s="17" t="str">
        <f>IF(ISBLANK(VNCTable[[#This Row],[ClientName]]), "", LOWER(VNCTable[[#This Row],[ClientName]]) &amp; ".magna.global")</f>
        <v>aim-client24-d.magna.global</v>
      </c>
      <c r="E117" s="67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17" s="18" t="str">
        <f>_xlfn.LET(_xlpm.c, _xlfn.XLOOKUP(VNCTable[[#This Row],[ClientName]],ITEquipmentTable[Name],ITEquipmentTable[Assigned Location], "ERROR"), IF(_xlpm.c = 0, "NO DATA", _xlpm.c))</f>
        <v>ERROR</v>
      </c>
      <c r="G117" s="67" t="str">
        <f>_xlfn.LET(_xlpm.v,_xlfn.XLOOKUP(VNCTable[[#This Row],[IP]],IpResults[IP],IpResults[SName], ""), _xlpm.x, IF(AND(LEN(_xlpm.v) = 0, LEN(VNCTable[[#This Row],[ClientName]]) &gt; 6), "ERROR", _xlpm.v),_xlpm.x)</f>
        <v>AIM-DTAGSUPRSEAL1</v>
      </c>
      <c r="H117" s="28" t="str" cm="1">
        <f t="array" ref="H117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17" s="28"/>
      <c r="J117" s="92" t="s">
        <v>1851</v>
      </c>
      <c r="K117" s="6" t="s">
        <v>76</v>
      </c>
      <c r="L117" s="51" t="s">
        <v>4</v>
      </c>
      <c r="M117" s="70" t="str">
        <f>IF(VNCTable[[#This Row],[Workstation]] = "N/A", "N/A", IF(VNCTable[[#This Row],[Workstation]] = "", "", _xlfn.XLOOKUP(VNCTable[[#This Row],[IP]],MamadouTable[Client IP],MamadouTable[Workplace], "")))</f>
        <v>N/A</v>
      </c>
      <c r="N117" s="56"/>
      <c r="O117" s="56"/>
      <c r="P117" s="56"/>
      <c r="Q117" s="56" t="b">
        <v>1</v>
      </c>
      <c r="R117" s="36" t="str">
        <f>IFERROR(_xlfn.TEXTBEFORE(_xlfn.TEXTAFTER(VNCTable[[#This Row],[IP]], ".", 2), "."), NA())</f>
        <v>134</v>
      </c>
      <c r="S117" s="36" t="str">
        <f>IFERROR(_xlfn.LET(_xlpm.val, _xlfn.TEXTAFTER(VNCTable[[#This Row],[IP]], ".", 3), IF(ISNA(_xlpm.val), NA(), IF(LEN(_xlpm.val) = 0, NA(), _xlpm.val))), NA())</f>
        <v>171</v>
      </c>
      <c r="T117" s="136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10.68.134.171</v>
      </c>
      <c r="U117" s="8" t="b">
        <f>LEN(VNCTable[[#This Row],[Host]]) &gt; 0</f>
        <v>1</v>
      </c>
      <c r="V117" s="8" t="str">
        <f>_xlfn.XLOOKUP(VNCTable[[#This Row],[Folder]],FolderTable[Name],FolderTable[ParentPath]) &amp; VNCTable[[#This Row],[Name]] &amp; ".vnc"</f>
        <v>VNC\DT FEM\DT FEM - Upper AGS Seal.vnc</v>
      </c>
      <c r="W117" s="61">
        <v>1</v>
      </c>
      <c r="X117" s="71" t="b">
        <v>1</v>
      </c>
      <c r="Y117" s="4" t="b">
        <f>OR(Contains(VNCTable[[#This Row],[ClientName]], "client"), VNCTable[[#This Row],[IoT-Add]])</f>
        <v>1</v>
      </c>
    </row>
    <row r="118" spans="1:27" ht="16.5" x14ac:dyDescent="0.3">
      <c r="A118" s="62" t="s">
        <v>57</v>
      </c>
      <c r="B118" s="46" t="s">
        <v>206</v>
      </c>
      <c r="C118" s="46" t="s">
        <v>1835</v>
      </c>
      <c r="D118" s="17" t="str">
        <f>IF(ISBLANK(VNCTable[[#This Row],[ClientName]]), "", LOWER(VNCTable[[#This Row],[ClientName]]) &amp; ".magna.global")</f>
        <v>aim-client29-d.magna.global</v>
      </c>
      <c r="E118" s="24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18" s="17" t="str">
        <f>_xlfn.LET(_xlpm.c, _xlfn.XLOOKUP(VNCTable[[#This Row],[ClientName]],ITEquipmentTable[Name],ITEquipmentTable[Assigned Location], "ERROR"), IF(_xlpm.c = 0, "NO DATA", _xlpm.c))</f>
        <v>ERROR</v>
      </c>
      <c r="G118" s="24" t="str">
        <f>_xlfn.LET(_xlpm.v,_xlfn.XLOOKUP(VNCTable[[#This Row],[IP]],IpResults[IP],IpResults[SName], ""), _xlpm.x, IF(AND(LEN(_xlpm.v) = 0, LEN(VNCTable[[#This Row],[ClientName]]) &gt; 6), "ERROR", _xlpm.v),_xlpm.x)</f>
        <v>AIM-SRVSPARE1-D</v>
      </c>
      <c r="H118" s="29" t="str" cm="1">
        <f t="array" ref="H118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18" s="29"/>
      <c r="J118" s="92" t="s">
        <v>1851</v>
      </c>
      <c r="K118" s="6" t="s">
        <v>147</v>
      </c>
      <c r="L118" s="51" t="s">
        <v>1010</v>
      </c>
      <c r="M118" s="54" t="str">
        <f>IF(VNCTable[[#This Row],[Workstation]] = "N/A", "N/A", IF(VNCTable[[#This Row],[Workstation]] = "", "", _xlfn.XLOOKUP(VNCTable[[#This Row],[IP]],MamadouTable[Client IP],MamadouTable[Workplace], "")))</f>
        <v>dtlwagsasy2</v>
      </c>
      <c r="N118" s="56"/>
      <c r="O118" s="56"/>
      <c r="P118" s="56"/>
      <c r="Q118" s="56" t="b">
        <v>1</v>
      </c>
      <c r="R118" s="37" t="str">
        <f>IFERROR(_xlfn.TEXTBEFORE(_xlfn.TEXTAFTER(VNCTable[[#This Row],[IP]], ".", 2), "."), NA())</f>
        <v>134</v>
      </c>
      <c r="S118" s="37" t="str">
        <f>IFERROR(_xlfn.LET(_xlpm.val, _xlfn.TEXTAFTER(VNCTable[[#This Row],[IP]], ".", 3), IF(ISNA(_xlpm.val), NA(), IF(LEN(_xlpm.val) = 0, NA(), _xlpm.val))), NA())</f>
        <v>173</v>
      </c>
      <c r="T118" s="41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10.68.134.173</v>
      </c>
      <c r="U118" s="23" t="b">
        <f>LEN(VNCTable[[#This Row],[Host]]) &gt; 0</f>
        <v>1</v>
      </c>
      <c r="V118" s="23" t="str">
        <f>_xlfn.XLOOKUP(VNCTable[[#This Row],[Folder]],FolderTable[Name],FolderTable[ParentPath]) &amp; VNCTable[[#This Row],[Name]] &amp; ".vnc"</f>
        <v>VNC\DT AGS Lower\DT AGS Lower - Assembly 2.vnc</v>
      </c>
      <c r="W118" s="61">
        <v>1</v>
      </c>
      <c r="X118" s="71" t="b">
        <v>1</v>
      </c>
      <c r="Y118" s="4" t="b">
        <f>OR(Contains(VNCTable[[#This Row],[ClientName]], "client"), VNCTable[[#This Row],[IoT-Add]])</f>
        <v>1</v>
      </c>
    </row>
    <row r="119" spans="1:27" ht="16.5" x14ac:dyDescent="0.3">
      <c r="A119" s="62" t="s">
        <v>58</v>
      </c>
      <c r="B119" s="46" t="s">
        <v>174</v>
      </c>
      <c r="C119" s="46" t="s">
        <v>1012</v>
      </c>
      <c r="D119" s="17" t="str">
        <f>IF(ISBLANK(VNCTable[[#This Row],[ClientName]]), "", LOWER(VNCTable[[#This Row],[ClientName]]) &amp; ".magna.global")</f>
        <v>aim-dtlwagsasy3.magna.global</v>
      </c>
      <c r="E119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19" s="17" t="str">
        <f>_xlfn.LET(_xlpm.c, _xlfn.XLOOKUP(VNCTable[[#This Row],[ClientName]],ITEquipmentTable[Name],ITEquipmentTable[Assigned Location], "ERROR"), IF(_xlpm.c = 0, "NO DATA", _xlpm.c))</f>
        <v>ERROR</v>
      </c>
      <c r="G119" s="30" t="s">
        <v>1391</v>
      </c>
      <c r="H119" s="29" t="str" cm="1">
        <f t="array" ref="H119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19" s="29"/>
      <c r="J119" s="92" t="s">
        <v>1851</v>
      </c>
      <c r="K119" s="6" t="s">
        <v>147</v>
      </c>
      <c r="L119" s="49" t="s">
        <v>1013</v>
      </c>
      <c r="M119" s="69" t="str">
        <f>IF(VNCTable[[#This Row],[Workstation]] = "N/A", "N/A", IF(VNCTable[[#This Row],[Workstation]] = "", "", _xlfn.XLOOKUP(VNCTable[[#This Row],[IP]],MamadouTable[Client IP],MamadouTable[Workplace], "")))</f>
        <v>dtlwagsasy3</v>
      </c>
      <c r="N119" s="56"/>
      <c r="O119" s="56"/>
      <c r="P119" s="56"/>
      <c r="Q119" s="56" t="b">
        <v>1</v>
      </c>
      <c r="R119" s="37" t="str">
        <f>IFERROR(_xlfn.TEXTBEFORE(_xlfn.TEXTAFTER(VNCTable[[#This Row],[IP]], ".", 2), "."), NA())</f>
        <v>134</v>
      </c>
      <c r="S119" s="37" t="str">
        <f>IFERROR(_xlfn.LET(_xlpm.val, _xlfn.TEXTAFTER(VNCTable[[#This Row],[IP]], ".", 3), IF(ISNA(_xlpm.val), NA(), IF(LEN(_xlpm.val) = 0, NA(), _xlpm.val))), NA())</f>
        <v>174</v>
      </c>
      <c r="T119" s="41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10.68.134.174</v>
      </c>
      <c r="U119" s="23" t="b">
        <f>LEN(VNCTable[[#This Row],[Host]]) &gt; 0</f>
        <v>1</v>
      </c>
      <c r="V119" s="23" t="str">
        <f>_xlfn.XLOOKUP(VNCTable[[#This Row],[Folder]],FolderTable[Name],FolderTable[ParentPath]) &amp; VNCTable[[#This Row],[Name]] &amp; ".vnc"</f>
        <v>VNC\DT AGS Lower\DT AGS Lower - Assembly 3.vnc</v>
      </c>
      <c r="W119" s="61">
        <v>1</v>
      </c>
      <c r="X119" s="71" t="b">
        <v>0</v>
      </c>
      <c r="Y119" s="4" t="b">
        <f>OR(Contains(VNCTable[[#This Row],[ClientName]], "client"), VNCTable[[#This Row],[IoT-Add]])</f>
        <v>0</v>
      </c>
    </row>
    <row r="120" spans="1:27" ht="16.5" x14ac:dyDescent="0.3">
      <c r="A120" s="62" t="s">
        <v>49</v>
      </c>
      <c r="B120" s="46" t="s">
        <v>117</v>
      </c>
      <c r="C120" s="46" t="s">
        <v>2198</v>
      </c>
      <c r="D120" s="17" t="str">
        <f>IF(ISBLANK(VNCTable[[#This Row],[ClientName]]), "", LOWER(VNCTable[[#This Row],[ClientName]]) &amp; ".magna.global")</f>
        <v>aim-client40-d.magna.global</v>
      </c>
      <c r="E120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20" s="17" t="str">
        <f>_xlfn.LET(_xlpm.c, _xlfn.XLOOKUP(VNCTable[[#This Row],[ClientName]],ITEquipmentTable[Name],ITEquipmentTable[Assigned Location], "ERROR"), IF(_xlpm.c = 0, "NO DATA", _xlpm.c))</f>
        <v>ERROR</v>
      </c>
      <c r="G120" s="30" t="str">
        <f>_xlfn.LET(_xlpm.v,_xlfn.XLOOKUP(VNCTable[[#This Row],[IP]],IpResults[IP],IpResults[SName], ""), _xlpm.x, IF(AND(LEN(_xlpm.v) = 0, LEN(VNCTable[[#This Row],[ClientName]]) &gt; 6), "ERROR", _xlpm.v),_xlpm.x)</f>
        <v>AIM-T1SPARE7-D</v>
      </c>
      <c r="H120" s="29" t="str" cm="1">
        <f t="array" ref="H120">_xlfn.LET(_xlpm.look, _xlfn.XLOOKUP(VNCTable[[#This Row],[IP]],ITEquipmentTable[IPv4 Address],ITEquipmentTable[Name], "ERROR"), _xlfn.SWITCH(VNCTable[[#This Row],[IP]], "DHCP", "N/A", IF(LEN(VNCTable[[#This Row],[IP]]) = 0, "NO DATA", _xlpm.look)))</f>
        <v>AIM-DISPLAY9</v>
      </c>
      <c r="I120" s="29"/>
      <c r="J120" s="92" t="s">
        <v>1851</v>
      </c>
      <c r="K120" s="6" t="s">
        <v>145</v>
      </c>
      <c r="L120" s="51" t="s">
        <v>1164</v>
      </c>
      <c r="M120" s="54" t="str">
        <f>IF(VNCTable[[#This Row],[Workstation]] = "N/A", "N/A", IF(VNCTable[[#This Row],[Workstation]] = "", "", _xlfn.XLOOKUP(VNCTable[[#This Row],[IP]],MamadouTable[Client IP],MamadouTable[Workplace], "")))</f>
        <v/>
      </c>
      <c r="N120" s="56"/>
      <c r="O120" s="56"/>
      <c r="P120" s="56"/>
      <c r="Q120" s="56" t="b">
        <v>1</v>
      </c>
      <c r="R120" s="128" t="str">
        <f>IFERROR(_xlfn.TEXTBEFORE(_xlfn.TEXTAFTER(VNCTable[[#This Row],[IP]], ".", 2), "."), NA())</f>
        <v>134</v>
      </c>
      <c r="S120" s="128" t="str">
        <f>IFERROR(_xlfn.LET(_xlpm.val, _xlfn.TEXTAFTER(VNCTable[[#This Row],[IP]], ".", 3), IF(ISNA(_xlpm.val), NA(), IF(LEN(_xlpm.val) = 0, NA(), _xlpm.val))), NA())</f>
        <v>175</v>
      </c>
      <c r="T120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10.68.134.175</v>
      </c>
      <c r="U120" s="130" t="b">
        <f>LEN(VNCTable[[#This Row],[Host]]) &gt; 0</f>
        <v>1</v>
      </c>
      <c r="V120" s="130" t="str">
        <f>_xlfn.XLOOKUP(VNCTable[[#This Row],[Folder]],FolderTable[Name],FolderTable[ParentPath]) &amp; VNCTable[[#This Row],[Name]] &amp; ".vnc"</f>
        <v>VNC\T1XX Lower\T1XX Lower - Assembly 2.vnc</v>
      </c>
      <c r="W120" s="131">
        <v>1</v>
      </c>
      <c r="X120" s="132" t="b">
        <v>1</v>
      </c>
      <c r="Y120" s="4" t="b">
        <f>OR(Contains(VNCTable[[#This Row],[ClientName]], "client"), VNCTable[[#This Row],[IoT-Add]])</f>
        <v>1</v>
      </c>
      <c r="AA120">
        <v>3</v>
      </c>
    </row>
    <row r="121" spans="1:27" ht="16.5" x14ac:dyDescent="0.3">
      <c r="A121" s="62" t="s">
        <v>48</v>
      </c>
      <c r="B121" s="46" t="s">
        <v>116</v>
      </c>
      <c r="C121" s="48" t="s">
        <v>2197</v>
      </c>
      <c r="D121" s="17" t="str">
        <f>IF(ISBLANK(VNCTable[[#This Row],[ClientName]]), "", LOWER(VNCTable[[#This Row],[ClientName]]) &amp; ".magna.global")</f>
        <v>aim-client39-d.magna.global</v>
      </c>
      <c r="E121" s="30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21" s="17" t="str">
        <f>_xlfn.LET(_xlpm.c, _xlfn.XLOOKUP(VNCTable[[#This Row],[ClientName]],ITEquipmentTable[Name],ITEquipmentTable[Assigned Location], "ERROR"), IF(_xlpm.c = 0, "NO DATA", _xlpm.c))</f>
        <v>ERROR</v>
      </c>
      <c r="G121" s="30" t="str">
        <f>_xlfn.LET(_xlpm.v,_xlfn.XLOOKUP(VNCTable[[#This Row],[IP]],IpResults[IP],IpResults[SName], ""), _xlpm.x, IF(AND(LEN(_xlpm.v) = 0, LEN(VNCTable[[#This Row],[ClientName]]) &gt; 6), "ERROR", _xlpm.v),_xlpm.x)</f>
        <v>AIM-PRODUCTION5</v>
      </c>
      <c r="H121" s="30" t="str" cm="1">
        <f t="array" ref="H121">_xlfn.LET(_xlpm.look, _xlfn.XLOOKUP(VNCTable[[#This Row],[IP]],ITEquipmentTable[IPv4 Address],ITEquipmentTable[Name], "ERROR"), _xlfn.SWITCH(VNCTable[[#This Row],[IP]], "DHCP", "N/A", IF(LEN(VNCTable[[#This Row],[IP]]) = 0, "NO DATA", _xlpm.look)))</f>
        <v>AIM-T1LOWASSY1</v>
      </c>
      <c r="I121" s="30"/>
      <c r="J121" s="92" t="s">
        <v>1851</v>
      </c>
      <c r="K121" s="6" t="s">
        <v>145</v>
      </c>
      <c r="L121" s="49" t="s">
        <v>1160</v>
      </c>
      <c r="M121" s="54" t="str">
        <f>IF(VNCTable[[#This Row],[Workstation]] = "N/A", "N/A", IF(VNCTable[[#This Row],[Workstation]] = "", "", _xlfn.XLOOKUP(VNCTable[[#This Row],[IP]],MamadouTable[Client IP],MamadouTable[Workplace], "")))</f>
        <v/>
      </c>
      <c r="N121" s="56"/>
      <c r="O121" s="56"/>
      <c r="P121" s="56"/>
      <c r="Q121" s="56" t="b">
        <v>1</v>
      </c>
      <c r="R121" s="128" t="str">
        <f>IFERROR(_xlfn.TEXTBEFORE(_xlfn.TEXTAFTER(VNCTable[[#This Row],[IP]], ".", 2), "."), NA())</f>
        <v>134</v>
      </c>
      <c r="S121" s="128" t="str">
        <f>IFERROR(_xlfn.LET(_xlpm.val, _xlfn.TEXTAFTER(VNCTable[[#This Row],[IP]], ".", 3), IF(ISNA(_xlpm.val), NA(), IF(LEN(_xlpm.val) = 0, NA(), _xlpm.val))), NA())</f>
        <v>176</v>
      </c>
      <c r="T121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10.68.134.176</v>
      </c>
      <c r="U121" s="130" t="b">
        <f>LEN(VNCTable[[#This Row],[Host]]) &gt; 0</f>
        <v>1</v>
      </c>
      <c r="V121" s="130" t="str">
        <f>_xlfn.XLOOKUP(VNCTable[[#This Row],[Folder]],FolderTable[Name],FolderTable[ParentPath]) &amp; VNCTable[[#This Row],[Name]] &amp; ".vnc"</f>
        <v>VNC\T1XX Lower\T1XX Lower - Assembly 1.vnc</v>
      </c>
      <c r="W121" s="131">
        <v>1</v>
      </c>
      <c r="X121" s="132" t="b">
        <v>1</v>
      </c>
      <c r="Y121" s="4" t="b">
        <f>OR(Contains(VNCTable[[#This Row],[ClientName]], "client"), VNCTable[[#This Row],[IoT-Add]])</f>
        <v>1</v>
      </c>
    </row>
    <row r="122" spans="1:27" ht="16.5" x14ac:dyDescent="0.3">
      <c r="A122" s="62" t="s">
        <v>54</v>
      </c>
      <c r="B122" s="46" t="s">
        <v>153</v>
      </c>
      <c r="C122" s="46" t="s">
        <v>1789</v>
      </c>
      <c r="D122" s="17" t="str">
        <f>IF(ISBLANK(VNCTable[[#This Row],[ClientName]]), "", LOWER(VNCTable[[#This Row],[ClientName]]) &amp; ".magna.global")</f>
        <v>aim-client20-d.magna.global</v>
      </c>
      <c r="E122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22" s="17" t="str">
        <f>_xlfn.LET(_xlpm.c, _xlfn.XLOOKUP(VNCTable[[#This Row],[ClientName]],ITEquipmentTable[Name],ITEquipmentTable[Assigned Location], "ERROR"), IF(_xlpm.c = 0, "NO DATA", _xlpm.c))</f>
        <v>ERROR</v>
      </c>
      <c r="G122" s="29" t="str">
        <f>_xlfn.LET(_xlpm.v,_xlfn.XLOOKUP(VNCTable[[#This Row],[IP]],IpResults[IP],IpResults[SName], ""), _xlpm.x, IF(AND(LEN(_xlpm.v) = 0, LEN(VNCTable[[#This Row],[ClientName]]) &gt; 6), "ERROR", _xlpm.v),_xlpm.x)</f>
        <v>AIM-DTUPAGSASY2</v>
      </c>
      <c r="H122" s="29" t="str" cm="1">
        <f t="array" ref="H122">_xlfn.LET(_xlpm.look, _xlfn.XLOOKUP(VNCTable[[#This Row],[IP]],ITEquipmentTable[IPv4 Address],ITEquipmentTable[Name], "ERROR"), _xlfn.SWITCH(VNCTable[[#This Row],[IP]], "DHCP", "N/A", IF(LEN(VNCTable[[#This Row],[IP]]) = 0, "NO DATA", _xlpm.look)))</f>
        <v>AIM-DTUPAGSASY2</v>
      </c>
      <c r="I122" s="29"/>
      <c r="J122" s="92" t="s">
        <v>1851</v>
      </c>
      <c r="K122" s="6" t="s">
        <v>146</v>
      </c>
      <c r="L122" s="51" t="s">
        <v>1035</v>
      </c>
      <c r="M122" s="54" t="str">
        <f>IF(VNCTable[[#This Row],[Workstation]] = "N/A", "N/A", IF(VNCTable[[#This Row],[Workstation]] = "", "", _xlfn.XLOOKUP(VNCTable[[#This Row],[IP]],MamadouTable[Client IP],MamadouTable[Workplace], "")))</f>
        <v>dtupagsasy2</v>
      </c>
      <c r="N122" s="56"/>
      <c r="O122" s="56"/>
      <c r="P122" s="56"/>
      <c r="Q122" s="57" t="b">
        <v>1</v>
      </c>
      <c r="R122" s="34" t="str">
        <f>IFERROR(_xlfn.TEXTBEFORE(_xlfn.TEXTAFTER(VNCTable[[#This Row],[IP]], ".", 2), "."), NA())</f>
        <v>134</v>
      </c>
      <c r="S122" s="34" t="str">
        <f>IFERROR(_xlfn.LET(_xlpm.val, _xlfn.TEXTAFTER(VNCTable[[#This Row],[IP]], ".", 3), IF(ISNA(_xlpm.val), NA(), IF(LEN(_xlpm.val) = 0, NA(), _xlpm.val))), NA())</f>
        <v>177</v>
      </c>
      <c r="T122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10.68.134.177</v>
      </c>
      <c r="U122" s="2" t="b">
        <f>LEN(VNCTable[[#This Row],[Host]]) &gt; 0</f>
        <v>1</v>
      </c>
      <c r="V122" s="2" t="str">
        <f>_xlfn.XLOOKUP(VNCTable[[#This Row],[Folder]],FolderTable[Name],FolderTable[ParentPath]) &amp; VNCTable[[#This Row],[Name]] &amp; ".vnc"</f>
        <v>VNC\DT AGS Upper\DT AGS Upper - Assembly 2.vnc</v>
      </c>
      <c r="W122" s="60">
        <v>1</v>
      </c>
      <c r="X122" s="72" t="b">
        <v>1</v>
      </c>
      <c r="Y122" s="4" t="b">
        <f>OR(Contains(VNCTable[[#This Row],[ClientName]], "client"), VNCTable[[#This Row],[IoT-Add]])</f>
        <v>1</v>
      </c>
    </row>
    <row r="123" spans="1:27" ht="16.5" x14ac:dyDescent="0.3">
      <c r="A123" s="62" t="s">
        <v>55</v>
      </c>
      <c r="B123" s="46" t="s">
        <v>154</v>
      </c>
      <c r="C123" s="46" t="s">
        <v>1857</v>
      </c>
      <c r="D123" s="17" t="str">
        <f>IF(ISBLANK(VNCTable[[#This Row],[ClientName]]), "", LOWER(VNCTable[[#This Row],[ClientName]]) &amp; ".magna.global")</f>
        <v>aim-client21-d.magna.global</v>
      </c>
      <c r="E123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23" s="17" t="str">
        <f>_xlfn.LET(_xlpm.c, _xlfn.XLOOKUP(VNCTable[[#This Row],[ClientName]],ITEquipmentTable[Name],ITEquipmentTable[Assigned Location], "ERROR"), IF(_xlpm.c = 0, "NO DATA", _xlpm.c))</f>
        <v>ERROR</v>
      </c>
      <c r="G123" s="29" t="str">
        <f>_xlfn.LET(_xlpm.v,_xlfn.XLOOKUP(VNCTable[[#This Row],[IP]],IpResults[IP],IpResults[SName], ""), _xlpm.x, IF(AND(LEN(_xlpm.v) = 0, LEN(VNCTable[[#This Row],[ClientName]]) &gt; 6), "ERROR", _xlpm.v),_xlpm.x)</f>
        <v>AIM-DTUPAGSASY3</v>
      </c>
      <c r="H123" s="29" t="str" cm="1">
        <f t="array" ref="H123">_xlfn.LET(_xlpm.look, _xlfn.XLOOKUP(VNCTable[[#This Row],[IP]],ITEquipmentTable[IPv4 Address],ITEquipmentTable[Name], "ERROR"), _xlfn.SWITCH(VNCTable[[#This Row],[IP]], "DHCP", "N/A", IF(LEN(VNCTable[[#This Row],[IP]]) = 0, "NO DATA", _xlpm.look)))</f>
        <v>AIM-DTUPAGSASY3</v>
      </c>
      <c r="I123" s="29"/>
      <c r="J123" s="92" t="s">
        <v>1851</v>
      </c>
      <c r="K123" s="6" t="s">
        <v>146</v>
      </c>
      <c r="L123" s="49" t="s">
        <v>1038</v>
      </c>
      <c r="M123" s="54" t="str">
        <f>IF(VNCTable[[#This Row],[Workstation]] = "N/A", "N/A", IF(VNCTable[[#This Row],[Workstation]] = "", "", _xlfn.XLOOKUP(VNCTable[[#This Row],[IP]],MamadouTable[Client IP],MamadouTable[Workplace], "")))</f>
        <v>dtupagsasy3</v>
      </c>
      <c r="N123" s="56"/>
      <c r="O123" s="56"/>
      <c r="P123" s="56"/>
      <c r="Q123" s="56" t="b">
        <v>1</v>
      </c>
      <c r="R123" s="34" t="str">
        <f>IFERROR(_xlfn.TEXTBEFORE(_xlfn.TEXTAFTER(VNCTable[[#This Row],[IP]], ".", 2), "."), NA())</f>
        <v>134</v>
      </c>
      <c r="S123" s="34" t="str">
        <f>IFERROR(_xlfn.LET(_xlpm.val, _xlfn.TEXTAFTER(VNCTable[[#This Row],[IP]], ".", 3), IF(ISNA(_xlpm.val), NA(), IF(LEN(_xlpm.val) = 0, NA(), _xlpm.val))), NA())</f>
        <v>178</v>
      </c>
      <c r="T123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10.68.134.178</v>
      </c>
      <c r="U123" s="2" t="b">
        <f>LEN(VNCTable[[#This Row],[Host]]) &gt; 0</f>
        <v>1</v>
      </c>
      <c r="V123" s="2" t="str">
        <f>_xlfn.XLOOKUP(VNCTable[[#This Row],[Folder]],FolderTable[Name],FolderTable[ParentPath]) &amp; VNCTable[[#This Row],[Name]] &amp; ".vnc"</f>
        <v>VNC\DT AGS Upper\DT AGS Upper - Assembly 3.vnc</v>
      </c>
      <c r="W123" s="60">
        <v>1</v>
      </c>
      <c r="X123" s="72" t="b">
        <v>1</v>
      </c>
      <c r="Y123" s="4" t="b">
        <f>OR(Contains(VNCTable[[#This Row],[ClientName]], "client"), VNCTable[[#This Row],[IoT-Add]])</f>
        <v>1</v>
      </c>
    </row>
    <row r="124" spans="1:27" ht="16.5" x14ac:dyDescent="0.3">
      <c r="A124" s="64" t="s">
        <v>1863</v>
      </c>
      <c r="B124" s="47" t="s">
        <v>1204</v>
      </c>
      <c r="C124" s="46" t="s">
        <v>1205</v>
      </c>
      <c r="D124" s="17" t="str">
        <f>IF(ISBLANK(VNCTable[[#This Row],[ClientName]]), "", LOWER(VNCTable[[#This Row],[ClientName]]) &amp; ".magna.global")</f>
        <v>aim-wsupagsasy1.magna.global</v>
      </c>
      <c r="E124" s="29" t="str">
        <f>_xlfn.LET(_xlpm.v,_xlfn.XLOOKUP(VNCTable[[#This Row],[ClientName]],IpResults[SName],IpResults[IP], "NO DATA"), _xlpm.x, IF(AND(LEN(_xlpm.v) = 0, LEN(VNCTable[[#This Row],[IP]]) &gt; 6), "ERROR", _xlpm.v),_xlpm.x)</f>
        <v>10.68.134.184</v>
      </c>
      <c r="F124" s="17" t="str">
        <f>_xlfn.LET(_xlpm.c, _xlfn.XLOOKUP(VNCTable[[#This Row],[ClientName]],ITEquipmentTable[Name],ITEquipmentTable[Assigned Location], "ERROR"), IF(_xlpm.c = 0, "NO DATA", _xlpm.c))</f>
        <v>ERROR</v>
      </c>
      <c r="G124" s="29" t="str">
        <f>_xlfn.LET(_xlpm.v,_xlfn.XLOOKUP(VNCTable[[#This Row],[IP]],IpResults[IP],IpResults[SName], ""), _xlpm.x, IF(AND(LEN(_xlpm.v) = 0, LEN(VNCTable[[#This Row],[ClientName]]) &gt; 6), "ERROR", _xlpm.v),_xlpm.x)</f>
        <v>AIM-WSUPAGSASY1</v>
      </c>
      <c r="H124" s="29" t="str" cm="1">
        <f t="array" ref="H124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24" s="29"/>
      <c r="J124" s="92"/>
      <c r="K124" s="50" t="s">
        <v>822</v>
      </c>
      <c r="L124" s="49" t="s">
        <v>1207</v>
      </c>
      <c r="M124" s="69" t="str">
        <f>IF(VNCTable[[#This Row],[Workstation]] = "N/A", "N/A", IF(VNCTable[[#This Row],[Workstation]] = "", "", _xlfn.XLOOKUP(VNCTable[[#This Row],[IP]],MamadouTable[Client IP],MamadouTable[Workplace], "")))</f>
        <v>wsmasupagsasy1</v>
      </c>
      <c r="N124" s="57"/>
      <c r="O124" s="57"/>
      <c r="P124" s="57"/>
      <c r="Q124" s="56" t="b">
        <v>1</v>
      </c>
      <c r="R124" s="34" t="str">
        <f>IFERROR(_xlfn.TEXTBEFORE(_xlfn.TEXTAFTER(VNCTable[[#This Row],[IP]], ".", 2), "."), NA())</f>
        <v>134</v>
      </c>
      <c r="S124" s="34" t="str">
        <f>IFERROR(_xlfn.LET(_xlpm.val, _xlfn.TEXTAFTER(VNCTable[[#This Row],[IP]], ".", 3), IF(ISNA(_xlpm.val), NA(), IF(LEN(_xlpm.val) = 0, NA(), _xlpm.val))), NA())</f>
        <v>184</v>
      </c>
      <c r="T124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10.68.134.184</v>
      </c>
      <c r="U124" s="2" t="b">
        <f>LEN(VNCTable[[#This Row],[Host]]) &gt; 0</f>
        <v>1</v>
      </c>
      <c r="V124" s="2" t="str">
        <f>_xlfn.XLOOKUP(VNCTable[[#This Row],[Folder]],FolderTable[Name],FolderTable[ParentPath]) &amp; VNCTable[[#This Row],[Name]] &amp; ".vnc"</f>
        <v>VNC\WS AGS Upper\WS AGS Upper - MAS Assembly 1.vnc</v>
      </c>
      <c r="W124" s="60">
        <v>1</v>
      </c>
      <c r="X124" s="72" t="b">
        <v>0</v>
      </c>
      <c r="Y124" s="4" t="b">
        <f>OR(Contains(VNCTable[[#This Row],[ClientName]], "client"), VNCTable[[#This Row],[IoT-Add]])</f>
        <v>0</v>
      </c>
    </row>
    <row r="125" spans="1:27" ht="16.5" x14ac:dyDescent="0.3">
      <c r="A125" s="90" t="s">
        <v>1844</v>
      </c>
      <c r="B125" s="46" t="s">
        <v>794</v>
      </c>
      <c r="C125" s="46" t="s">
        <v>1818</v>
      </c>
      <c r="D125" s="17" t="str">
        <f>IF(ISBLANK(VNCTable[[#This Row],[ClientName]]), "", LOWER(VNCTable[[#This Row],[ClientName]]) &amp; ".magna.global")</f>
        <v>aim-client10-d.magna.global</v>
      </c>
      <c r="E125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25" s="18" t="str">
        <f>_xlfn.LET(_xlpm.c, _xlfn.XLOOKUP(VNCTable[[#This Row],[ClientName]],ITEquipmentTable[Name],ITEquipmentTable[Assigned Location], "ERROR"), IF(_xlpm.c = 0, "NO DATA", _xlpm.c))</f>
        <v>ERROR</v>
      </c>
      <c r="G125" s="85" t="str">
        <f>_xlfn.LET(_xlpm.v,_xlfn.XLOOKUP(VNCTable[[#This Row],[IP]],IpResults[IP],IpResults[SName], ""), _xlpm.x, IF(AND(LEN(_xlpm.v) = 0, LEN(VNCTable[[#This Row],[ClientName]]) &gt; 6), "ERROR", _xlpm.v),_xlpm.x)</f>
        <v>AIM-DTLOOKAHEAD</v>
      </c>
      <c r="H125" s="28" t="str" cm="1">
        <f t="array" ref="H125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25" s="28"/>
      <c r="J125" s="91" t="s">
        <v>1851</v>
      </c>
      <c r="K125" s="6" t="s">
        <v>180</v>
      </c>
      <c r="L125" s="49" t="s">
        <v>4</v>
      </c>
      <c r="M125" s="42" t="str">
        <f>IF(VNCTable[[#This Row],[Workstation]] = "N/A", "N/A", IF(VNCTable[[#This Row],[Workstation]] = "", "", _xlfn.XLOOKUP(VNCTable[[#This Row],[IP]],MamadouTable[Client IP],MamadouTable[Workplace], "")))</f>
        <v>N/A</v>
      </c>
      <c r="N125" s="56"/>
      <c r="O125" s="56" t="b">
        <v>1</v>
      </c>
      <c r="P125" s="56" t="b">
        <v>1</v>
      </c>
      <c r="Q125" s="56" t="b">
        <v>1</v>
      </c>
      <c r="R125" s="35" t="str">
        <f>IFERROR(_xlfn.TEXTBEFORE(_xlfn.TEXTAFTER(VNCTable[[#This Row],[IP]], ".", 2), "."), NA())</f>
        <v>134</v>
      </c>
      <c r="S125" s="35" t="str">
        <f>IFERROR(_xlfn.LET(_xlpm.val, _xlfn.TEXTAFTER(VNCTable[[#This Row],[IP]], ".", 3), IF(ISNA(_xlpm.val), NA(), IF(LEN(_xlpm.val) = 0, NA(), _xlpm.val))), NA())</f>
        <v>186</v>
      </c>
      <c r="T125" s="42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10.68.134.186</v>
      </c>
      <c r="U125" s="4" t="b">
        <f>LEN(VNCTable[[#This Row],[Host]]) &gt; 0</f>
        <v>1</v>
      </c>
      <c r="V125" s="4" t="str">
        <f>_xlfn.XLOOKUP(VNCTable[[#This Row],[Folder]],FolderTable[Name],FolderTable[ParentPath]) &amp; VNCTable[[#This Row],[Name]] &amp; ".vnc"</f>
        <v>VNC\DT Displays\DT Display - FEM Lookahead.vnc</v>
      </c>
      <c r="W125" s="60">
        <v>1</v>
      </c>
      <c r="X125" s="72" t="b">
        <v>1</v>
      </c>
      <c r="Y125" s="4" t="b">
        <f>OR(Contains(VNCTable[[#This Row],[ClientName]], "client"), VNCTable[[#This Row],[IoT-Add]])</f>
        <v>1</v>
      </c>
    </row>
    <row r="126" spans="1:27" ht="16.5" x14ac:dyDescent="0.3">
      <c r="A126" s="62" t="s">
        <v>178</v>
      </c>
      <c r="B126" s="46" t="s">
        <v>227</v>
      </c>
      <c r="C126" s="87" t="s">
        <v>1837</v>
      </c>
      <c r="D126" s="17" t="str">
        <f>IF(ISBLANK(VNCTable[[#This Row],[ClientName]]), "", LOWER(VNCTable[[#This Row],[ClientName]]) &amp; ".magna.global")</f>
        <v>aim-client27-d.magna.global</v>
      </c>
      <c r="E126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26" s="18" t="str">
        <f>_xlfn.LET(_xlpm.c, _xlfn.XLOOKUP(VNCTable[[#This Row],[ClientName]],ITEquipmentTable[Name],ITEquipmentTable[Assigned Location], "ERROR"), IF(_xlpm.c = 0, "NO DATA", _xlpm.c))</f>
        <v>ERROR</v>
      </c>
      <c r="G126" s="85" t="str">
        <f>_xlfn.LET(_xlpm.v,_xlfn.XLOOKUP(VNCTable[[#This Row],[IP]],IpResults[IP],IpResults[SName], ""), _xlpm.x, IF(AND(LEN(_xlpm.v) = 0, LEN(VNCTable[[#This Row],[ClientName]]) &gt; 6), "ERROR", _xlpm.v),_xlpm.x)</f>
        <v>AIM-DISPLAY12</v>
      </c>
      <c r="H126" s="28" t="str" cm="1">
        <f t="array" ref="H126">_xlfn.LET(_xlpm.look, _xlfn.XLOOKUP(VNCTable[[#This Row],[IP]],ITEquipmentTable[IPv4 Address],ITEquipmentTable[Name], "ERROR"), _xlfn.SWITCH(VNCTable[[#This Row],[IP]], "DHCP", "N/A", IF(LEN(VNCTable[[#This Row],[IP]]) = 0, "NO DATA", _xlpm.look)))</f>
        <v>AIM-DISPLAY12</v>
      </c>
      <c r="I126" s="28"/>
      <c r="J126" s="91" t="s">
        <v>1851</v>
      </c>
      <c r="K126" s="6" t="s">
        <v>179</v>
      </c>
      <c r="L126" s="51" t="s">
        <v>4</v>
      </c>
      <c r="M126" s="42" t="str">
        <f>IF(VNCTable[[#This Row],[Workstation]] = "N/A", "N/A", IF(VNCTable[[#This Row],[Workstation]] = "", "", _xlfn.XLOOKUP(VNCTable[[#This Row],[IP]],MamadouTable[Client IP],MamadouTable[Workplace], "")))</f>
        <v>N/A</v>
      </c>
      <c r="N126" s="56"/>
      <c r="O126" s="56" t="b">
        <v>1</v>
      </c>
      <c r="P126" s="56" t="b">
        <v>1</v>
      </c>
      <c r="Q126" s="56" t="b">
        <v>1</v>
      </c>
      <c r="R126" s="127" t="str">
        <f>IFERROR(_xlfn.TEXTBEFORE(_xlfn.TEXTAFTER(VNCTable[[#This Row],[IP]], ".", 2), "."), NA())</f>
        <v>134</v>
      </c>
      <c r="S126" s="127" t="str">
        <f>IFERROR(_xlfn.LET(_xlpm.val, _xlfn.TEXTAFTER(VNCTable[[#This Row],[IP]], ".", 3), IF(ISNA(_xlpm.val), NA(), IF(LEN(_xlpm.val) = 0, NA(), _xlpm.val))), NA())</f>
        <v>207</v>
      </c>
      <c r="T126" s="42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10.68.134.207</v>
      </c>
      <c r="U126" s="129" t="b">
        <f>LEN(VNCTable[[#This Row],[Host]]) &gt; 0</f>
        <v>1</v>
      </c>
      <c r="V126" s="129" t="str">
        <f>_xlfn.XLOOKUP(VNCTable[[#This Row],[Folder]],FolderTable[Name],FolderTable[ParentPath]) &amp; VNCTable[[#This Row],[Name]] &amp; ".vnc"</f>
        <v>VNC\T1XX JIT\T1XX JIT - SUV.vnc</v>
      </c>
      <c r="W126" s="131">
        <v>1</v>
      </c>
      <c r="X126" s="132" t="b">
        <v>1</v>
      </c>
      <c r="Y126" s="4" t="b">
        <f>OR(Contains(VNCTable[[#This Row],[ClientName]], "client"), VNCTable[[#This Row],[IoT-Add]])</f>
        <v>1</v>
      </c>
    </row>
    <row r="127" spans="1:27" ht="16.5" x14ac:dyDescent="0.3">
      <c r="A127" s="62" t="s">
        <v>56</v>
      </c>
      <c r="B127" s="46" t="s">
        <v>157</v>
      </c>
      <c r="C127" s="46" t="s">
        <v>1807</v>
      </c>
      <c r="D127" s="17" t="str">
        <f>IF(ISBLANK(VNCTable[[#This Row],[ClientName]]), "", LOWER(VNCTable[[#This Row],[ClientName]]) &amp; ".magna.global")</f>
        <v>aim-client16-d.magna.global</v>
      </c>
      <c r="E127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27" s="17" t="str">
        <f>_xlfn.LET(_xlpm.c, _xlfn.XLOOKUP(VNCTable[[#This Row],[ClientName]],ITEquipmentTable[Name],ITEquipmentTable[Assigned Location], "ERROR"), IF(_xlpm.c = 0, "NO DATA", _xlpm.c))</f>
        <v>ERROR</v>
      </c>
      <c r="G127" s="29" t="str">
        <f>_xlfn.LET(_xlpm.v,_xlfn.XLOOKUP(VNCTable[[#This Row],[IP]],IpResults[IP],IpResults[SName], ""), _xlpm.x, IF(AND(LEN(_xlpm.v) = 0, LEN(VNCTable[[#This Row],[ClientName]]) &gt; 6), "ERROR", _xlpm.v),_xlpm.x)</f>
        <v>AIM-DTAADPACK</v>
      </c>
      <c r="H127" s="29" t="str" cm="1">
        <f t="array" ref="H127">_xlfn.LET(_xlpm.look, _xlfn.XLOOKUP(VNCTable[[#This Row],[IP]],ITEquipmentTable[IPv4 Address],ITEquipmentTable[Name], "ERROR"), _xlfn.SWITCH(VNCTable[[#This Row],[IP]], "DHCP", "N/A", IF(LEN(VNCTable[[#This Row],[IP]]) = 0, "NO DATA", _xlpm.look)))</f>
        <v>AIM-DTAADPACK</v>
      </c>
      <c r="I127" s="29"/>
      <c r="J127" s="91" t="s">
        <v>1851</v>
      </c>
      <c r="K127" s="6" t="s">
        <v>146</v>
      </c>
      <c r="L127" s="51" t="s">
        <v>1056</v>
      </c>
      <c r="M127" s="54" t="str">
        <f>IF(VNCTable[[#This Row],[Workstation]] = "N/A", "N/A", IF(VNCTable[[#This Row],[Workstation]] = "", "", _xlfn.XLOOKUP(VNCTable[[#This Row],[IP]],MamadouTable[Client IP],MamadouTable[Workplace], "")))</f>
        <v>dtupragstestpack1</v>
      </c>
      <c r="N127" s="56"/>
      <c r="O127" s="56"/>
      <c r="P127" s="56"/>
      <c r="Q127" s="56" t="b">
        <v>1</v>
      </c>
      <c r="R127" s="34" t="str">
        <f>IFERROR(_xlfn.TEXTBEFORE(_xlfn.TEXTAFTER(VNCTable[[#This Row],[IP]], ".", 2), "."), NA())</f>
        <v>134</v>
      </c>
      <c r="S127" s="34" t="str">
        <f>IFERROR(_xlfn.LET(_xlpm.val, _xlfn.TEXTAFTER(VNCTable[[#This Row],[IP]], ".", 3), IF(ISNA(_xlpm.val), NA(), IF(LEN(_xlpm.val) = 0, NA(), _xlpm.val))), NA())</f>
        <v>208</v>
      </c>
      <c r="T127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10.68.134.208</v>
      </c>
      <c r="U127" s="2" t="b">
        <f>LEN(VNCTable[[#This Row],[Host]]) &gt; 0</f>
        <v>1</v>
      </c>
      <c r="V127" s="2" t="str">
        <f>_xlfn.XLOOKUP(VNCTable[[#This Row],[Folder]],FolderTable[Name],FolderTable[ParentPath]) &amp; VNCTable[[#This Row],[Name]] &amp; ".vnc"</f>
        <v>VNC\DT AGS Upper\DT AGS Upper - Test.vnc</v>
      </c>
      <c r="W127" s="60">
        <v>1</v>
      </c>
      <c r="X127" s="72" t="b">
        <v>1</v>
      </c>
      <c r="Y127" s="4" t="b">
        <f>OR(Contains(VNCTable[[#This Row],[ClientName]], "client"), VNCTable[[#This Row],[IoT-Add]])</f>
        <v>1</v>
      </c>
    </row>
    <row r="128" spans="1:27" ht="16.5" x14ac:dyDescent="0.3">
      <c r="A128" s="62" t="s">
        <v>191</v>
      </c>
      <c r="B128" s="46" t="s">
        <v>184</v>
      </c>
      <c r="C128" s="46" t="s">
        <v>735</v>
      </c>
      <c r="D128" s="17" t="str">
        <f>IF(ISBLANK(VNCTable[[#This Row],[ClientName]]), "", LOWER(VNCTable[[#This Row],[ClientName]]) &amp; ".magna.global")</f>
        <v>aim-wsagsdisp-l.magna.global</v>
      </c>
      <c r="E128" s="29" t="str">
        <f>_xlfn.LET(_xlpm.v,_xlfn.XLOOKUP(VNCTable[[#This Row],[ClientName]],IpResults[SName],IpResults[IP], "NO DATA"), _xlpm.x, IF(AND(LEN(_xlpm.v) = 0, LEN(VNCTable[[#This Row],[IP]]) &gt; 6), "ERROR", _xlpm.v),_xlpm.x)</f>
        <v>10.68.134.209</v>
      </c>
      <c r="F128" s="122" t="str">
        <f>_xlfn.LET(_xlpm.c, _xlfn.XLOOKUP(VNCTable[[#This Row],[ClientName]],ITEquipmentTable[Name],ITEquipmentTable[Assigned Location], "ERROR"), IF(_xlpm.c = 0, "NO DATA", _xlpm.c))</f>
        <v>WS - AGS - Display</v>
      </c>
      <c r="G128" s="28" t="str">
        <f>_xlfn.LET(_xlpm.v,_xlfn.XLOOKUP(VNCTable[[#This Row],[IP]],IpResults[IP],IpResults[SName], ""), _xlpm.x, IF(AND(LEN(_xlpm.v) = 0, LEN(VNCTable[[#This Row],[ClientName]]) &gt; 6), "ERROR", _xlpm.v),_xlpm.x)</f>
        <v>AIM-WSAGSDISP-L</v>
      </c>
      <c r="H128" s="29" t="str" cm="1">
        <f t="array" ref="H128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28" s="29"/>
      <c r="J128" s="92"/>
      <c r="K128" s="6" t="s">
        <v>181</v>
      </c>
      <c r="L128" s="49" t="s">
        <v>4</v>
      </c>
      <c r="M128" s="69" t="str">
        <f>IF(VNCTable[[#This Row],[Workstation]] = "N/A", "N/A", IF(VNCTable[[#This Row],[Workstation]] = "", "", _xlfn.XLOOKUP(VNCTable[[#This Row],[IP]],MamadouTable[Client IP],MamadouTable[Workplace], "")))</f>
        <v>N/A</v>
      </c>
      <c r="N128" s="56"/>
      <c r="O128" s="56" t="b">
        <v>1</v>
      </c>
      <c r="P128" s="56" t="b">
        <v>1</v>
      </c>
      <c r="Q128" s="56" t="b">
        <v>1</v>
      </c>
      <c r="R128" s="127" t="str">
        <f>IFERROR(_xlfn.TEXTBEFORE(_xlfn.TEXTAFTER(VNCTable[[#This Row],[IP]], ".", 2), "."), NA())</f>
        <v>134</v>
      </c>
      <c r="S128" s="127" t="str">
        <f>IFERROR(_xlfn.LET(_xlpm.val, _xlfn.TEXTAFTER(VNCTable[[#This Row],[IP]], ".", 3), IF(ISNA(_xlpm.val), NA(), IF(LEN(_xlpm.val) = 0, NA(), _xlpm.val))), NA())</f>
        <v>209</v>
      </c>
      <c r="T128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10.68.134.209</v>
      </c>
      <c r="U128" s="129" t="b">
        <f>LEN(VNCTable[[#This Row],[Host]]) &gt; 0</f>
        <v>1</v>
      </c>
      <c r="V128" s="129" t="str">
        <f>_xlfn.XLOOKUP(VNCTable[[#This Row],[Folder]],FolderTable[Name],FolderTable[ParentPath]) &amp; VNCTable[[#This Row],[Name]] &amp; ".vnc"</f>
        <v>VNC\WS Displays\WS Display - AGS Seal Lookahead.vnc</v>
      </c>
      <c r="W128" s="131">
        <v>1</v>
      </c>
      <c r="X128" s="132" t="b">
        <v>0</v>
      </c>
      <c r="Y128" s="129" t="b">
        <f>OR(Contains(VNCTable[[#This Row],[ClientName]], "client"), VNCTable[[#This Row],[IoT-Add]])</f>
        <v>0</v>
      </c>
    </row>
    <row r="129" spans="1:25" ht="16.5" x14ac:dyDescent="0.3">
      <c r="A129" s="64" t="s">
        <v>33</v>
      </c>
      <c r="B129" s="46" t="s">
        <v>102</v>
      </c>
      <c r="C129" s="46" t="s">
        <v>1778</v>
      </c>
      <c r="D129" s="17" t="str">
        <f>IF(ISBLANK(VNCTable[[#This Row],[ClientName]]), "", LOWER(VNCTable[[#This Row],[ClientName]]) &amp; ".magna.global")</f>
        <v>aim-client07-d.magna.global</v>
      </c>
      <c r="E129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29" s="17" t="str">
        <f>_xlfn.LET(_xlpm.c, _xlfn.XLOOKUP(VNCTable[[#This Row],[ClientName]],ITEquipmentTable[Name],ITEquipmentTable[Assigned Location], "ERROR"), IF(_xlpm.c = 0, "NO DATA", _xlpm.c))</f>
        <v>ERROR</v>
      </c>
      <c r="G129" s="29" t="str">
        <f>_xlfn.LET(_xlpm.v,_xlfn.XLOOKUP(VNCTable[[#This Row],[IP]],IpResults[IP],IpResults[SName], ""), _xlpm.x, IF(AND(LEN(_xlpm.v) = 0, LEN(VNCTable[[#This Row],[ClientName]]) &gt; 6), "ERROR", _xlpm.v),_xlpm.x)</f>
        <v>AIM-T1SUVASSY3</v>
      </c>
      <c r="H129" s="29" t="str" cm="1">
        <f t="array" ref="H129">_xlfn.LET(_xlpm.look, _xlfn.XLOOKUP(VNCTable[[#This Row],[IP]],ITEquipmentTable[IPv4 Address],ITEquipmentTable[Name], "ERROR"), _xlfn.SWITCH(VNCTable[[#This Row],[IP]], "DHCP", "N/A", IF(LEN(VNCTable[[#This Row],[IP]]) = 0, "NO DATA", _xlpm.look)))</f>
        <v>AIM-T1SUVASSY3</v>
      </c>
      <c r="I129" s="29"/>
      <c r="J129" s="92" t="s">
        <v>1851</v>
      </c>
      <c r="K129" s="50" t="s">
        <v>136</v>
      </c>
      <c r="L129" s="51" t="s">
        <v>802</v>
      </c>
      <c r="M129" s="95" t="str">
        <f>IF(VNCTable[[#This Row],[Workstation]] = "N/A", "N/A", IF(VNCTable[[#This Row],[Workstation]] = "", "", _xlfn.XLOOKUP(VNCTable[[#This Row],[IP]],MamadouTable[Client IP],MamadouTable[Workplace], "")))</f>
        <v>assy3</v>
      </c>
      <c r="N129" s="57"/>
      <c r="O129" s="57"/>
      <c r="P129" s="57"/>
      <c r="Q129" s="56" t="b">
        <v>1</v>
      </c>
      <c r="R129" s="34" t="str">
        <f>IFERROR(_xlfn.TEXTBEFORE(_xlfn.TEXTAFTER(VNCTable[[#This Row],[IP]], ".", 2), "."), NA())</f>
        <v>134</v>
      </c>
      <c r="S129" s="34" t="str">
        <f>IFERROR(_xlfn.LET(_xlpm.val, _xlfn.TEXTAFTER(VNCTable[[#This Row],[IP]], ".", 3), IF(ISNA(_xlpm.val), NA(), IF(LEN(_xlpm.val) = 0, NA(), _xlpm.val))), NA())</f>
        <v>213</v>
      </c>
      <c r="T129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10.68.134.213</v>
      </c>
      <c r="U129" s="2" t="b">
        <f>LEN(VNCTable[[#This Row],[Host]]) &gt; 0</f>
        <v>1</v>
      </c>
      <c r="V129" s="2" t="str">
        <f>_xlfn.XLOOKUP(VNCTable[[#This Row],[Folder]],FolderTable[Name],FolderTable[ParentPath]) &amp; VNCTable[[#This Row],[Name]] &amp; ".vnc"</f>
        <v>VNC\T1XX SUV\T1XX SUV - Assembly 3.vnc</v>
      </c>
      <c r="W129" s="60">
        <v>1</v>
      </c>
      <c r="X129" s="72" t="b">
        <v>1</v>
      </c>
      <c r="Y129" s="4" t="b">
        <f>OR(Contains(VNCTable[[#This Row],[ClientName]], "client"), VNCTable[[#This Row],[IoT-Add]])</f>
        <v>1</v>
      </c>
    </row>
    <row r="130" spans="1:25" ht="16.5" x14ac:dyDescent="0.3">
      <c r="A130" s="64" t="s">
        <v>31</v>
      </c>
      <c r="B130" s="46" t="s">
        <v>100</v>
      </c>
      <c r="C130" s="46" t="s">
        <v>1856</v>
      </c>
      <c r="D130" s="17" t="str">
        <f>IF(ISBLANK(VNCTable[[#This Row],[ClientName]]), "", LOWER(VNCTable[[#This Row],[ClientName]]) &amp; ".magna.global")</f>
        <v>aim-client30-d.magna.global</v>
      </c>
      <c r="E130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30" s="17" t="str">
        <f>_xlfn.LET(_xlpm.c, _xlfn.XLOOKUP(VNCTable[[#This Row],[ClientName]],ITEquipmentTable[Name],ITEquipmentTable[Assigned Location], "ERROR"), IF(_xlpm.c = 0, "NO DATA", _xlpm.c))</f>
        <v>ERROR</v>
      </c>
      <c r="G130" s="29" t="str">
        <f>_xlfn.LET(_xlpm.v,_xlfn.XLOOKUP(VNCTable[[#This Row],[IP]],IpResults[IP],IpResults[SName], ""), _xlpm.x, IF(AND(LEN(_xlpm.v) = 0, LEN(VNCTable[[#This Row],[ClientName]]) &gt; 6), "ERROR", _xlpm.v),_xlpm.x)</f>
        <v>AIM-SUVSWAP1-D</v>
      </c>
      <c r="H130" s="29" t="str" cm="1">
        <f t="array" ref="H130">_xlfn.LET(_xlpm.look, _xlfn.XLOOKUP(VNCTable[[#This Row],[IP]],ITEquipmentTable[IPv4 Address],ITEquipmentTable[Name], "ERROR"), _xlfn.SWITCH(VNCTable[[#This Row],[IP]], "DHCP", "N/A", IF(LEN(VNCTable[[#This Row],[IP]]) = 0, "NO DATA", _xlpm.look)))</f>
        <v>AIM-T1SUVASSY1</v>
      </c>
      <c r="I130" s="29"/>
      <c r="J130" s="92" t="s">
        <v>1851</v>
      </c>
      <c r="K130" s="50" t="s">
        <v>136</v>
      </c>
      <c r="L130" s="51" t="s">
        <v>800</v>
      </c>
      <c r="M130" s="95" t="str">
        <f>IF(VNCTable[[#This Row],[Workstation]] = "N/A", "N/A", IF(VNCTable[[#This Row],[Workstation]] = "", "", _xlfn.XLOOKUP(VNCTable[[#This Row],[IP]],MamadouTable[Client IP],MamadouTable[Workplace], "")))</f>
        <v>assy1</v>
      </c>
      <c r="N130" s="57"/>
      <c r="O130" s="57"/>
      <c r="P130" s="57"/>
      <c r="Q130" s="56" t="b">
        <v>1</v>
      </c>
      <c r="R130" s="34" t="str">
        <f>IFERROR(_xlfn.TEXTBEFORE(_xlfn.TEXTAFTER(VNCTable[[#This Row],[IP]], ".", 2), "."), NA())</f>
        <v>134</v>
      </c>
      <c r="S130" s="34" t="str">
        <f>IFERROR(_xlfn.LET(_xlpm.val, _xlfn.TEXTAFTER(VNCTable[[#This Row],[IP]], ".", 3), IF(ISNA(_xlpm.val), NA(), IF(LEN(_xlpm.val) = 0, NA(), _xlpm.val))), NA())</f>
        <v>214</v>
      </c>
      <c r="T130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10.68.134.214</v>
      </c>
      <c r="U130" s="2" t="b">
        <f>LEN(VNCTable[[#This Row],[Host]]) &gt; 0</f>
        <v>1</v>
      </c>
      <c r="V130" s="2" t="str">
        <f>_xlfn.XLOOKUP(VNCTable[[#This Row],[Folder]],FolderTable[Name],FolderTable[ParentPath]) &amp; VNCTable[[#This Row],[Name]] &amp; ".vnc"</f>
        <v>VNC\T1XX SUV\T1XX SUV - Assembly 1.vnc</v>
      </c>
      <c r="W130" s="60">
        <v>1</v>
      </c>
      <c r="X130" s="72" t="b">
        <v>1</v>
      </c>
      <c r="Y130" s="4" t="b">
        <f>OR(Contains(VNCTable[[#This Row],[ClientName]], "client"), VNCTable[[#This Row],[IoT-Add]])</f>
        <v>1</v>
      </c>
    </row>
    <row r="131" spans="1:25" ht="16.5" x14ac:dyDescent="0.3">
      <c r="A131" s="62" t="s">
        <v>32</v>
      </c>
      <c r="B131" s="46" t="s">
        <v>101</v>
      </c>
      <c r="C131" s="46" t="s">
        <v>1777</v>
      </c>
      <c r="D131" s="17" t="str">
        <f>IF(ISBLANK(VNCTable[[#This Row],[ClientName]]), "", LOWER(VNCTable[[#This Row],[ClientName]]) &amp; ".magna.global")</f>
        <v>aim-client09-d.magna.global</v>
      </c>
      <c r="E131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31" s="17" t="str">
        <f>_xlfn.LET(_xlpm.c, _xlfn.XLOOKUP(VNCTable[[#This Row],[ClientName]],ITEquipmentTable[Name],ITEquipmentTable[Assigned Location], "ERROR"), IF(_xlpm.c = 0, "NO DATA", _xlpm.c))</f>
        <v>ERROR</v>
      </c>
      <c r="G131" s="29" t="str">
        <f>_xlfn.LET(_xlpm.v,_xlfn.XLOOKUP(VNCTable[[#This Row],[IP]],IpResults[IP],IpResults[SName], ""), _xlpm.x, IF(AND(LEN(_xlpm.v) = 0, LEN(VNCTable[[#This Row],[ClientName]]) &gt; 6), "ERROR", _xlpm.v),_xlpm.x)</f>
        <v>AIM-T1SUVASSY2</v>
      </c>
      <c r="H131" s="29" t="str" cm="1">
        <f t="array" ref="H131">_xlfn.LET(_xlpm.look, _xlfn.XLOOKUP(VNCTable[[#This Row],[IP]],ITEquipmentTable[IPv4 Address],ITEquipmentTable[Name], "ERROR"), _xlfn.SWITCH(VNCTable[[#This Row],[IP]], "DHCP", "N/A", IF(LEN(VNCTable[[#This Row],[IP]]) = 0, "NO DATA", _xlpm.look)))</f>
        <v>AIM-T1SUVASSY2</v>
      </c>
      <c r="I131" s="29"/>
      <c r="J131" s="92" t="s">
        <v>1851</v>
      </c>
      <c r="K131" s="50" t="s">
        <v>136</v>
      </c>
      <c r="L131" s="51" t="s">
        <v>801</v>
      </c>
      <c r="M131" s="95" t="str">
        <f>IF(VNCTable[[#This Row],[Workstation]] = "N/A", "N/A", IF(VNCTable[[#This Row],[Workstation]] = "", "", _xlfn.XLOOKUP(VNCTable[[#This Row],[IP]],MamadouTable[Client IP],MamadouTable[Workplace], "")))</f>
        <v>assy2</v>
      </c>
      <c r="N131" s="57"/>
      <c r="O131" s="57"/>
      <c r="P131" s="57"/>
      <c r="Q131" s="57" t="b">
        <v>1</v>
      </c>
      <c r="R131" s="34" t="str">
        <f>IFERROR(_xlfn.TEXTBEFORE(_xlfn.TEXTAFTER(VNCTable[[#This Row],[IP]], ".", 2), "."), NA())</f>
        <v>134</v>
      </c>
      <c r="S131" s="34" t="str">
        <f>IFERROR(_xlfn.LET(_xlpm.val, _xlfn.TEXTAFTER(VNCTable[[#This Row],[IP]], ".", 3), IF(ISNA(_xlpm.val), NA(), IF(LEN(_xlpm.val) = 0, NA(), _xlpm.val))), NA())</f>
        <v>215</v>
      </c>
      <c r="T131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10.68.134.215</v>
      </c>
      <c r="U131" s="2" t="b">
        <f>LEN(VNCTable[[#This Row],[Host]]) &gt; 0</f>
        <v>1</v>
      </c>
      <c r="V131" s="2" t="str">
        <f>_xlfn.XLOOKUP(VNCTable[[#This Row],[Folder]],FolderTable[Name],FolderTable[ParentPath]) &amp; VNCTable[[#This Row],[Name]] &amp; ".vnc"</f>
        <v>VNC\T1XX SUV\T1XX SUV - Assembly 2.vnc</v>
      </c>
      <c r="W131" s="60">
        <v>1</v>
      </c>
      <c r="X131" s="72" t="b">
        <v>1</v>
      </c>
      <c r="Y131" s="4" t="b">
        <f>OR(Contains(VNCTable[[#This Row],[ClientName]], "client"), VNCTable[[#This Row],[IoT-Add]])</f>
        <v>1</v>
      </c>
    </row>
    <row r="132" spans="1:25" ht="16.5" x14ac:dyDescent="0.3">
      <c r="A132" s="62" t="s">
        <v>36</v>
      </c>
      <c r="B132" s="46" t="s">
        <v>104</v>
      </c>
      <c r="C132" s="46" t="s">
        <v>1779</v>
      </c>
      <c r="D132" s="17" t="str">
        <f>IF(ISBLANK(VNCTable[[#This Row],[ClientName]]), "", LOWER(VNCTable[[#This Row],[ClientName]]) &amp; ".magna.global")</f>
        <v>aim-client12-d.magna.global</v>
      </c>
      <c r="E132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32" s="17" t="str">
        <f>_xlfn.LET(_xlpm.c, _xlfn.XLOOKUP(VNCTable[[#This Row],[ClientName]],ITEquipmentTable[Name],ITEquipmentTable[Assigned Location], "ERROR"), IF(_xlpm.c = 0, "NO DATA", _xlpm.c))</f>
        <v>ERROR</v>
      </c>
      <c r="G132" s="29" t="str">
        <f>_xlfn.LET(_xlpm.v,_xlfn.XLOOKUP(VNCTable[[#This Row],[IP]],IpResults[IP],IpResults[SName], ""), _xlpm.x, IF(AND(LEN(_xlpm.v) = 0, LEN(VNCTable[[#This Row],[ClientName]]) &gt; 6), "ERROR", _xlpm.v),_xlpm.x)</f>
        <v>AIM-T1SUVSEAL1</v>
      </c>
      <c r="H132" s="29" t="str" cm="1">
        <f t="array" ref="H132">_xlfn.LET(_xlpm.look, _xlfn.XLOOKUP(VNCTable[[#This Row],[IP]],ITEquipmentTable[IPv4 Address],ITEquipmentTable[Name], "ERROR"), _xlfn.SWITCH(VNCTable[[#This Row],[IP]], "DHCP", "N/A", IF(LEN(VNCTable[[#This Row],[IP]]) = 0, "NO DATA", _xlpm.look)))</f>
        <v>AIM-T1SUVSEAL1</v>
      </c>
      <c r="I132" s="29"/>
      <c r="J132" s="91" t="s">
        <v>1851</v>
      </c>
      <c r="K132" s="6" t="s">
        <v>136</v>
      </c>
      <c r="L132" s="49" t="s">
        <v>1122</v>
      </c>
      <c r="M132" s="54" t="str">
        <f>IF(VNCTable[[#This Row],[Workstation]] = "N/A", "N/A", IF(VNCTable[[#This Row],[Workstation]] = "", "", _xlfn.XLOOKUP(VNCTable[[#This Row],[IP]],MamadouTable[Client IP],MamadouTable[Workplace], "")))</f>
        <v>seal1</v>
      </c>
      <c r="N132" s="56"/>
      <c r="O132" s="56"/>
      <c r="P132" s="56"/>
      <c r="Q132" s="56" t="b">
        <v>1</v>
      </c>
      <c r="R132" s="34" t="str">
        <f>IFERROR(_xlfn.TEXTBEFORE(_xlfn.TEXTAFTER(VNCTable[[#This Row],[IP]], ".", 2), "."), NA())</f>
        <v>134</v>
      </c>
      <c r="S132" s="34" t="str">
        <f>IFERROR(_xlfn.LET(_xlpm.val, _xlfn.TEXTAFTER(VNCTable[[#This Row],[IP]], ".", 3), IF(ISNA(_xlpm.val), NA(), IF(LEN(_xlpm.val) = 0, NA(), _xlpm.val))), NA())</f>
        <v>217</v>
      </c>
      <c r="T132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10.68.134.217</v>
      </c>
      <c r="U132" s="2" t="b">
        <f>LEN(VNCTable[[#This Row],[Host]]) &gt; 0</f>
        <v>1</v>
      </c>
      <c r="V132" s="2" t="str">
        <f>_xlfn.XLOOKUP(VNCTable[[#This Row],[Folder]],FolderTable[Name],FolderTable[ParentPath]) &amp; VNCTable[[#This Row],[Name]] &amp; ".vnc"</f>
        <v>VNC\T1XX SUV\T1XX SUV - Seal 1.vnc</v>
      </c>
      <c r="W132" s="60">
        <v>1</v>
      </c>
      <c r="X132" s="72" t="b">
        <v>1</v>
      </c>
      <c r="Y132" s="4" t="b">
        <f>OR(Contains(VNCTable[[#This Row],[ClientName]], "client"), VNCTable[[#This Row],[IoT-Add]])</f>
        <v>1</v>
      </c>
    </row>
    <row r="133" spans="1:25" ht="16.5" x14ac:dyDescent="0.3">
      <c r="A133" s="62" t="s">
        <v>38</v>
      </c>
      <c r="B133" s="46" t="s">
        <v>106</v>
      </c>
      <c r="C133" s="46" t="s">
        <v>1783</v>
      </c>
      <c r="D133" s="17" t="str">
        <f>IF(ISBLANK(VNCTable[[#This Row],[ClientName]]), "", LOWER(VNCTable[[#This Row],[ClientName]]) &amp; ".magna.global")</f>
        <v>aim-client15-d.magna.global</v>
      </c>
      <c r="E133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33" s="18" t="str">
        <f>_xlfn.LET(_xlpm.c, _xlfn.XLOOKUP(VNCTable[[#This Row],[ClientName]],ITEquipmentTable[Name],ITEquipmentTable[Assigned Location], "ERROR"), IF(_xlpm.c = 0, "NO DATA", _xlpm.c))</f>
        <v>ERROR</v>
      </c>
      <c r="G133" s="85" t="str">
        <f>_xlfn.LET(_xlpm.v,_xlfn.XLOOKUP(VNCTable[[#This Row],[IP]],IpResults[IP],IpResults[SName], ""), _xlpm.x, IF(AND(LEN(_xlpm.v) = 0, LEN(VNCTable[[#This Row],[ClientName]]) &gt; 6), "ERROR", _xlpm.v),_xlpm.x)</f>
        <v>AIM-T1SUVTEST</v>
      </c>
      <c r="H133" s="28" t="str" cm="1">
        <f t="array" ref="H133">_xlfn.LET(_xlpm.look, _xlfn.XLOOKUP(VNCTable[[#This Row],[IP]],ITEquipmentTable[IPv4 Address],ITEquipmentTable[Name], "ERROR"), _xlfn.SWITCH(VNCTable[[#This Row],[IP]], "DHCP", "N/A", IF(LEN(VNCTable[[#This Row],[IP]]) = 0, "NO DATA", _xlpm.look)))</f>
        <v>AIM-T1SUVTEST</v>
      </c>
      <c r="I133" s="28"/>
      <c r="J133" s="91" t="s">
        <v>1851</v>
      </c>
      <c r="K133" s="6" t="s">
        <v>136</v>
      </c>
      <c r="L133" s="51" t="s">
        <v>943</v>
      </c>
      <c r="M133" s="55" t="str">
        <f>IF(VNCTable[[#This Row],[Workstation]] = "N/A", "N/A", IF(VNCTable[[#This Row],[Workstation]] = "", "", _xlfn.XLOOKUP(VNCTable[[#This Row],[IP]],MamadouTable[Client IP],MamadouTable[Workplace], "")))</f>
        <v>t1suvtesterpack</v>
      </c>
      <c r="N133" s="56"/>
      <c r="O133" s="56"/>
      <c r="P133" s="56"/>
      <c r="Q133" s="56" t="b">
        <v>1</v>
      </c>
      <c r="R133" s="36" t="str">
        <f>IFERROR(_xlfn.TEXTBEFORE(_xlfn.TEXTAFTER(VNCTable[[#This Row],[IP]], ".", 2), "."), NA())</f>
        <v>134</v>
      </c>
      <c r="S133" s="36" t="str">
        <f>IFERROR(_xlfn.LET(_xlpm.val, _xlfn.TEXTAFTER(VNCTable[[#This Row],[IP]], ".", 3), IF(ISNA(_xlpm.val), NA(), IF(LEN(_xlpm.val) = 0, NA(), _xlpm.val))), NA())</f>
        <v>218</v>
      </c>
      <c r="T133" s="40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10.68.134.218</v>
      </c>
      <c r="U133" s="8" t="b">
        <f>LEN(VNCTable[[#This Row],[Host]]) &gt; 0</f>
        <v>1</v>
      </c>
      <c r="V133" s="8" t="str">
        <f>_xlfn.XLOOKUP(VNCTable[[#This Row],[Folder]],FolderTable[Name],FolderTable[ParentPath]) &amp; VNCTable[[#This Row],[Name]] &amp; ".vnc"</f>
        <v>VNC\T1XX SUV\T1XX SUV - Test.vnc</v>
      </c>
      <c r="W133" s="61">
        <v>1</v>
      </c>
      <c r="X133" s="132" t="b">
        <v>1</v>
      </c>
      <c r="Y133" s="4" t="b">
        <f>OR(Contains(VNCTable[[#This Row],[ClientName]], "client"), VNCTable[[#This Row],[IoT-Add]])</f>
        <v>1</v>
      </c>
    </row>
    <row r="134" spans="1:25" ht="16.5" x14ac:dyDescent="0.3">
      <c r="A134" s="64" t="s">
        <v>64</v>
      </c>
      <c r="B134" s="46" t="s">
        <v>131</v>
      </c>
      <c r="C134" s="46" t="s">
        <v>562</v>
      </c>
      <c r="D134" s="17" t="str">
        <f>IF(ISBLANK(VNCTable[[#This Row],[ClientName]]), "", LOWER(VNCTable[[#This Row],[ClientName]]) &amp; ".magna.global")</f>
        <v>aim-bt1lwrassy.magna.global</v>
      </c>
      <c r="E134" s="29" t="str">
        <f>_xlfn.LET(_xlpm.v,_xlfn.XLOOKUP(VNCTable[[#This Row],[ClientName]],IpResults[SName],IpResults[IP], "NO DATA"), _xlpm.x, IF(AND(LEN(_xlpm.v) = 0, LEN(VNCTable[[#This Row],[IP]]) &gt; 6), "ERROR", _xlpm.v),_xlpm.x)</f>
        <v>10.68.134.219</v>
      </c>
      <c r="F134" s="17" t="str">
        <f>_xlfn.LET(_xlpm.c, _xlfn.XLOOKUP(VNCTable[[#This Row],[ClientName]],ITEquipmentTable[Name],ITEquipmentTable[Assigned Location], "ERROR"), IF(_xlpm.c = 0, "NO DATA", _xlpm.c))</f>
        <v>T1XX - BT1XX Lower - Assembly</v>
      </c>
      <c r="G134" s="29" t="str">
        <f>_xlfn.LET(_xlpm.v,_xlfn.XLOOKUP(VNCTable[[#This Row],[IP]],IpResults[IP],IpResults[SName], ""), _xlpm.x, IF(AND(LEN(_xlpm.v) = 0, LEN(VNCTable[[#This Row],[ClientName]]) &gt; 6), "ERROR", _xlpm.v),_xlpm.x)</f>
        <v>AIM-BT1LWRASSY</v>
      </c>
      <c r="H134" s="29" t="str" cm="1">
        <f t="array" ref="H134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34" s="29"/>
      <c r="J134" s="92"/>
      <c r="K134" s="50" t="s">
        <v>149</v>
      </c>
      <c r="L134" s="51" t="s">
        <v>979</v>
      </c>
      <c r="M134" s="54" t="str">
        <f>IF(VNCTable[[#This Row],[Workstation]] = "N/A", "N/A", IF(VNCTable[[#This Row],[Workstation]] = "", "", _xlfn.XLOOKUP(VNCTable[[#This Row],[IP]],MamadouTable[Client IP],MamadouTable[Workplace], "")))</f>
        <v>bt1lwshtasypck</v>
      </c>
      <c r="N134" s="57"/>
      <c r="O134" s="57"/>
      <c r="P134" s="57"/>
      <c r="Q134" s="56" t="b">
        <v>1</v>
      </c>
      <c r="R134" s="34" t="str">
        <f>IFERROR(_xlfn.TEXTBEFORE(_xlfn.TEXTAFTER(VNCTable[[#This Row],[IP]], ".", 2), "."), NA())</f>
        <v>134</v>
      </c>
      <c r="S134" s="34" t="str">
        <f>IFERROR(_xlfn.LET(_xlpm.val, _xlfn.TEXTAFTER(VNCTable[[#This Row],[IP]], ".", 3), IF(ISNA(_xlpm.val), NA(), IF(LEN(_xlpm.val) = 0, NA(), _xlpm.val))), NA())</f>
        <v>219</v>
      </c>
      <c r="T134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10.68.134.219</v>
      </c>
      <c r="U134" s="2" t="b">
        <f>LEN(VNCTable[[#This Row],[Host]]) &gt; 0</f>
        <v>1</v>
      </c>
      <c r="V134" s="2" t="str">
        <f>_xlfn.XLOOKUP(VNCTable[[#This Row],[Folder]],FolderTable[Name],FolderTable[ParentPath]) &amp; VNCTable[[#This Row],[Name]] &amp; ".vnc"</f>
        <v>VNC\BT1XX Lower\BT1XX Lower - Shutter.vnc</v>
      </c>
      <c r="W134" s="60">
        <v>1</v>
      </c>
      <c r="X134" s="72" t="b">
        <v>0</v>
      </c>
      <c r="Y134" s="4" t="b">
        <f>OR(Contains(VNCTable[[#This Row],[ClientName]], "client"), VNCTable[[#This Row],[IoT-Add]])</f>
        <v>0</v>
      </c>
    </row>
    <row r="135" spans="1:25" ht="16.5" x14ac:dyDescent="0.3">
      <c r="A135" s="62" t="s">
        <v>39</v>
      </c>
      <c r="B135" s="46" t="s">
        <v>107</v>
      </c>
      <c r="C135" s="19" t="s">
        <v>682</v>
      </c>
      <c r="D135" s="4" t="str">
        <f>IF(ISBLANK(VNCTable[[#This Row],[ClientName]]), "", LOWER(VNCTable[[#This Row],[ClientName]]) &amp; ".magna.global")</f>
        <v>aim-t1ldchvasy1.magna.global</v>
      </c>
      <c r="E135" s="135" t="str">
        <f>_xlfn.LET(_xlpm.v,_xlfn.XLOOKUP(VNCTable[[#This Row],[ClientName]],IpResults[SName],IpResults[IP], "NO DATA"), _xlpm.x, IF(AND(LEN(_xlpm.v) = 0, LEN(VNCTable[[#This Row],[IP]]) &gt; 6), "ERROR", _xlpm.v),_xlpm.x)</f>
        <v>10.68.134.224</v>
      </c>
      <c r="F135" s="17" t="str">
        <f>_xlfn.LET(_xlpm.c, _xlfn.XLOOKUP(VNCTable[[#This Row],[ClientName]],ITEquipmentTable[Name],ITEquipmentTable[Assigned Location], "ERROR"), IF(_xlpm.c = 0, "NO DATA", _xlpm.c))</f>
        <v>T1XX - Chevy - Assembly 1</v>
      </c>
      <c r="G135" s="29" t="str">
        <f>_xlfn.LET(_xlpm.v,_xlfn.XLOOKUP(VNCTable[[#This Row],[IP]],IpResults[IP],IpResults[SName], ""), _xlpm.x, IF(AND(LEN(_xlpm.v) = 0, LEN(VNCTable[[#This Row],[ClientName]]) &gt; 6), "ERROR", _xlpm.v),_xlpm.x)</f>
        <v>AIM-T1LDCHVASY1</v>
      </c>
      <c r="H135" s="29" t="str" cm="1">
        <f t="array" ref="H135">_xlfn.LET(_xlpm.look, _xlfn.XLOOKUP(VNCTable[[#This Row],[IP]],ITEquipmentTable[IPv4 Address],ITEquipmentTable[Name], "ERROR"), _xlfn.SWITCH(VNCTable[[#This Row],[IP]], "DHCP", "N/A", IF(LEN(VNCTable[[#This Row],[IP]]) = 0, "NO DATA", _xlpm.look)))</f>
        <v>AIM-T1LDCHVASY1</v>
      </c>
      <c r="I135" s="29"/>
      <c r="J135" s="92"/>
      <c r="K135" s="6" t="s">
        <v>143</v>
      </c>
      <c r="L135" s="49" t="s">
        <v>1762</v>
      </c>
      <c r="M135" s="54">
        <f>IF(VNCTable[[#This Row],[Workstation]] = "N/A", "N/A", IF(VNCTable[[#This Row],[Workstation]] = "", "", _xlfn.XLOOKUP(VNCTable[[#This Row],[IP]],MamadouTable[Client IP],MamadouTable[Workplace], "")))</f>
        <v>0</v>
      </c>
      <c r="N135" s="56"/>
      <c r="O135" s="56"/>
      <c r="P135" s="56"/>
      <c r="Q135" s="56" t="b">
        <v>1</v>
      </c>
      <c r="R135" s="128" t="str">
        <f>IFERROR(_xlfn.TEXTBEFORE(_xlfn.TEXTAFTER(VNCTable[[#This Row],[IP]], ".", 2), "."), NA())</f>
        <v>134</v>
      </c>
      <c r="S135" s="128" t="str">
        <f>IFERROR(_xlfn.LET(_xlpm.val, _xlfn.TEXTAFTER(VNCTable[[#This Row],[IP]], ".", 3), IF(ISNA(_xlpm.val), NA(), IF(LEN(_xlpm.val) = 0, NA(), _xlpm.val))), NA())</f>
        <v>224</v>
      </c>
      <c r="T135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10.68.134.224</v>
      </c>
      <c r="U135" s="130" t="b">
        <f>LEN(VNCTable[[#This Row],[Host]]) &gt; 0</f>
        <v>1</v>
      </c>
      <c r="V135" s="130" t="str">
        <f>_xlfn.XLOOKUP(VNCTable[[#This Row],[Folder]],FolderTable[Name],FolderTable[ParentPath]) &amp; VNCTable[[#This Row],[Name]] &amp; ".vnc"</f>
        <v>VNC\T1XX Chevy\T1XX Chevy - Assembly 1.vnc</v>
      </c>
      <c r="W135" s="131">
        <v>2</v>
      </c>
      <c r="X135" s="132" t="b">
        <v>0</v>
      </c>
      <c r="Y135" s="4" t="b">
        <f>OR(Contains(VNCTable[[#This Row],[ClientName]], "client"), VNCTable[[#This Row],[IoT-Add]])</f>
        <v>0</v>
      </c>
    </row>
    <row r="136" spans="1:25" ht="16.5" x14ac:dyDescent="0.3">
      <c r="A136" s="62" t="s">
        <v>40</v>
      </c>
      <c r="B136" s="46" t="s">
        <v>108</v>
      </c>
      <c r="C136" s="19" t="s">
        <v>684</v>
      </c>
      <c r="D136" s="4" t="str">
        <f>IF(ISBLANK(VNCTable[[#This Row],[ClientName]]), "", LOWER(VNCTable[[#This Row],[ClientName]]) &amp; ".magna.global")</f>
        <v>aim-t1ldchvasy2.magna.global</v>
      </c>
      <c r="E136" s="135" t="str">
        <f>_xlfn.LET(_xlpm.v,_xlfn.XLOOKUP(VNCTable[[#This Row],[ClientName]],IpResults[SName],IpResults[IP], "NO DATA"), _xlpm.x, IF(AND(LEN(_xlpm.v) = 0, LEN(VNCTable[[#This Row],[IP]]) &gt; 6), "ERROR", _xlpm.v),_xlpm.x)</f>
        <v>10.68.134.225</v>
      </c>
      <c r="F136" s="17" t="str">
        <f>_xlfn.LET(_xlpm.c, _xlfn.XLOOKUP(VNCTable[[#This Row],[ClientName]],ITEquipmentTable[Name],ITEquipmentTable[Assigned Location], "ERROR"), IF(_xlpm.c = 0, "NO DATA", _xlpm.c))</f>
        <v>T1XX - Chevy - Assembly 2</v>
      </c>
      <c r="G136" s="29" t="str">
        <f>_xlfn.LET(_xlpm.v,_xlfn.XLOOKUP(VNCTable[[#This Row],[IP]],IpResults[IP],IpResults[SName], ""), _xlpm.x, IF(AND(LEN(_xlpm.v) = 0, LEN(VNCTable[[#This Row],[ClientName]]) &gt; 6), "ERROR", _xlpm.v),_xlpm.x)</f>
        <v>AIM-T1LDCHVASY2</v>
      </c>
      <c r="H136" s="29" t="str" cm="1">
        <f t="array" ref="H136">_xlfn.LET(_xlpm.look, _xlfn.XLOOKUP(VNCTable[[#This Row],[IP]],ITEquipmentTable[IPv4 Address],ITEquipmentTable[Name], "ERROR"), _xlfn.SWITCH(VNCTable[[#This Row],[IP]], "DHCP", "N/A", IF(LEN(VNCTable[[#This Row],[IP]]) = 0, "NO DATA", _xlpm.look)))</f>
        <v>AIM-T1LDCHVASY2</v>
      </c>
      <c r="I136" s="29"/>
      <c r="J136" s="92" t="s">
        <v>1855</v>
      </c>
      <c r="K136" s="6" t="s">
        <v>143</v>
      </c>
      <c r="L136" s="49" t="s">
        <v>1763</v>
      </c>
      <c r="M136" s="54">
        <f>IF(VNCTable[[#This Row],[Workstation]] = "N/A", "N/A", IF(VNCTable[[#This Row],[Workstation]] = "", "", _xlfn.XLOOKUP(VNCTable[[#This Row],[IP]],MamadouTable[Client IP],MamadouTable[Workplace], "")))</f>
        <v>0</v>
      </c>
      <c r="N136" s="56"/>
      <c r="O136" s="56"/>
      <c r="P136" s="56"/>
      <c r="Q136" s="56" t="b">
        <v>1</v>
      </c>
      <c r="R136" s="128" t="str">
        <f>IFERROR(_xlfn.TEXTBEFORE(_xlfn.TEXTAFTER(VNCTable[[#This Row],[IP]], ".", 2), "."), NA())</f>
        <v>134</v>
      </c>
      <c r="S136" s="128" t="str">
        <f>IFERROR(_xlfn.LET(_xlpm.val, _xlfn.TEXTAFTER(VNCTable[[#This Row],[IP]], ".", 3), IF(ISNA(_xlpm.val), NA(), IF(LEN(_xlpm.val) = 0, NA(), _xlpm.val))), NA())</f>
        <v>225</v>
      </c>
      <c r="T136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10.68.134.225</v>
      </c>
      <c r="U136" s="130" t="b">
        <f>LEN(VNCTable[[#This Row],[Host]]) &gt; 0</f>
        <v>1</v>
      </c>
      <c r="V136" s="130" t="str">
        <f>_xlfn.XLOOKUP(VNCTable[[#This Row],[Folder]],FolderTable[Name],FolderTable[ParentPath]) &amp; VNCTable[[#This Row],[Name]] &amp; ".vnc"</f>
        <v>VNC\T1XX Chevy\T1XX Chevy - Assembly 2.vnc</v>
      </c>
      <c r="W136" s="131">
        <v>2</v>
      </c>
      <c r="X136" s="132" t="b">
        <v>0</v>
      </c>
      <c r="Y136" s="4" t="b">
        <f>OR(Contains(VNCTable[[#This Row],[ClientName]], "client"), VNCTable[[#This Row],[IoT-Add]])</f>
        <v>0</v>
      </c>
    </row>
    <row r="137" spans="1:25" ht="16.5" x14ac:dyDescent="0.3">
      <c r="A137" s="62" t="s">
        <v>41</v>
      </c>
      <c r="B137" s="46" t="s">
        <v>109</v>
      </c>
      <c r="C137" s="19" t="s">
        <v>686</v>
      </c>
      <c r="D137" s="4" t="str">
        <f>IF(ISBLANK(VNCTable[[#This Row],[ClientName]]), "", LOWER(VNCTable[[#This Row],[ClientName]]) &amp; ".magna.global")</f>
        <v>aim-t1ldchvsea1.magna.global</v>
      </c>
      <c r="E137" s="135" t="str">
        <f>_xlfn.LET(_xlpm.v,_xlfn.XLOOKUP(VNCTable[[#This Row],[ClientName]],IpResults[SName],IpResults[IP], "NO DATA"), _xlpm.x, IF(AND(LEN(_xlpm.v) = 0, LEN(VNCTable[[#This Row],[IP]]) &gt; 6), "ERROR", _xlpm.v),_xlpm.x)</f>
        <v>10.68.134.227</v>
      </c>
      <c r="F137" s="17" t="str">
        <f>_xlfn.LET(_xlpm.c, _xlfn.XLOOKUP(VNCTable[[#This Row],[ClientName]],ITEquipmentTable[Name],ITEquipmentTable[Assigned Location], "ERROR"), IF(_xlpm.c = 0, "NO DATA", _xlpm.c))</f>
        <v>T1XX - Chevy - Seal 1</v>
      </c>
      <c r="G137" s="29" t="str">
        <f>_xlfn.LET(_xlpm.v,_xlfn.XLOOKUP(VNCTable[[#This Row],[IP]],IpResults[IP],IpResults[SName], ""), _xlpm.x, IF(AND(LEN(_xlpm.v) = 0, LEN(VNCTable[[#This Row],[ClientName]]) &gt; 6), "ERROR", _xlpm.v),_xlpm.x)</f>
        <v>AIM-T1LDCHVSEA1</v>
      </c>
      <c r="H137" s="29" t="str" cm="1">
        <f t="array" ref="H137">_xlfn.LET(_xlpm.look, _xlfn.XLOOKUP(VNCTable[[#This Row],[IP]],ITEquipmentTable[IPv4 Address],ITEquipmentTable[Name], "ERROR"), _xlfn.SWITCH(VNCTable[[#This Row],[IP]], "DHCP", "N/A", IF(LEN(VNCTable[[#This Row],[IP]]) = 0, "NO DATA", _xlpm.look)))</f>
        <v>AIM-T1LDCHVSEA1</v>
      </c>
      <c r="I137" s="29"/>
      <c r="J137" s="92"/>
      <c r="K137" s="6" t="s">
        <v>143</v>
      </c>
      <c r="L137" s="49" t="s">
        <v>1838</v>
      </c>
      <c r="M137" s="54">
        <f>IF(VNCTable[[#This Row],[Workstation]] = "N/A", "N/A", IF(VNCTable[[#This Row],[Workstation]] = "", "", _xlfn.XLOOKUP(VNCTable[[#This Row],[IP]],MamadouTable[Client IP],MamadouTable[Workplace], "")))</f>
        <v>0</v>
      </c>
      <c r="N137" s="56"/>
      <c r="O137" s="56"/>
      <c r="P137" s="56"/>
      <c r="Q137" s="56" t="b">
        <v>1</v>
      </c>
      <c r="R137" s="128" t="str">
        <f>IFERROR(_xlfn.TEXTBEFORE(_xlfn.TEXTAFTER(VNCTable[[#This Row],[IP]], ".", 2), "."), NA())</f>
        <v>134</v>
      </c>
      <c r="S137" s="128" t="str">
        <f>IFERROR(_xlfn.LET(_xlpm.val, _xlfn.TEXTAFTER(VNCTable[[#This Row],[IP]], ".", 3), IF(ISNA(_xlpm.val), NA(), IF(LEN(_xlpm.val) = 0, NA(), _xlpm.val))), NA())</f>
        <v>227</v>
      </c>
      <c r="T137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10.68.134.227</v>
      </c>
      <c r="U137" s="130" t="b">
        <f>LEN(VNCTable[[#This Row],[Host]]) &gt; 0</f>
        <v>1</v>
      </c>
      <c r="V137" s="130" t="str">
        <f>_xlfn.XLOOKUP(VNCTable[[#This Row],[Folder]],FolderTable[Name],FolderTable[ParentPath]) &amp; VNCTable[[#This Row],[Name]] &amp; ".vnc"</f>
        <v>VNC\T1XX Chevy\T1XX Chevy - Seal 1.vnc</v>
      </c>
      <c r="W137" s="131">
        <v>2</v>
      </c>
      <c r="X137" s="132" t="b">
        <v>0</v>
      </c>
      <c r="Y137" s="4" t="b">
        <f>OR(Contains(VNCTable[[#This Row],[ClientName]], "client"), VNCTable[[#This Row],[IoT-Add]])</f>
        <v>0</v>
      </c>
    </row>
    <row r="138" spans="1:25" ht="16.5" x14ac:dyDescent="0.3">
      <c r="A138" s="62" t="s">
        <v>42</v>
      </c>
      <c r="B138" s="46" t="s">
        <v>110</v>
      </c>
      <c r="C138" s="19" t="s">
        <v>1861</v>
      </c>
      <c r="D138" s="4" t="str">
        <f>IF(ISBLANK(VNCTable[[#This Row],[ClientName]]), "", LOWER(VNCTable[[#This Row],[ClientName]]) &amp; ".magna.global")</f>
        <v>aim-client32-d.magna.global</v>
      </c>
      <c r="E138" s="13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38" s="17" t="str">
        <f>_xlfn.LET(_xlpm.c, _xlfn.XLOOKUP(VNCTable[[#This Row],[ClientName]],ITEquipmentTable[Name],ITEquipmentTable[Assigned Location], "ERROR"), IF(_xlpm.c = 0, "NO DATA", _xlpm.c))</f>
        <v>ERROR</v>
      </c>
      <c r="G138" s="29" t="str">
        <f>_xlfn.LET(_xlpm.v,_xlfn.XLOOKUP(VNCTable[[#This Row],[IP]],IpResults[IP],IpResults[SName], ""), _xlpm.x, IF(AND(LEN(_xlpm.v) = 0, LEN(VNCTable[[#This Row],[ClientName]]) &gt; 6), "ERROR", _xlpm.v),_xlpm.x)</f>
        <v>AIM-T1LDCHVSEA2</v>
      </c>
      <c r="H138" s="29" t="str" cm="1">
        <f t="array" ref="H138">_xlfn.LET(_xlpm.look, _xlfn.XLOOKUP(VNCTable[[#This Row],[IP]],ITEquipmentTable[IPv4 Address],ITEquipmentTable[Name], "ERROR"), _xlfn.SWITCH(VNCTable[[#This Row],[IP]], "DHCP", "N/A", IF(LEN(VNCTable[[#This Row],[IP]]) = 0, "NO DATA", _xlpm.look)))</f>
        <v>AIM-T1LDCHVSEA2</v>
      </c>
      <c r="I138" s="29"/>
      <c r="J138" s="92" t="s">
        <v>1851</v>
      </c>
      <c r="K138" s="6" t="s">
        <v>143</v>
      </c>
      <c r="L138" s="51" t="s">
        <v>1839</v>
      </c>
      <c r="M138" s="54">
        <f>IF(VNCTable[[#This Row],[Workstation]] = "N/A", "N/A", IF(VNCTable[[#This Row],[Workstation]] = "", "", _xlfn.XLOOKUP(VNCTable[[#This Row],[IP]],MamadouTable[Client IP],MamadouTable[Workplace], "")))</f>
        <v>0</v>
      </c>
      <c r="N138" s="56"/>
      <c r="O138" s="56"/>
      <c r="P138" s="56"/>
      <c r="Q138" s="56" t="b">
        <v>1</v>
      </c>
      <c r="R138" s="128" t="str">
        <f>IFERROR(_xlfn.TEXTBEFORE(_xlfn.TEXTAFTER(VNCTable[[#This Row],[IP]], ".", 2), "."), NA())</f>
        <v>134</v>
      </c>
      <c r="S138" s="128" t="str">
        <f>IFERROR(_xlfn.LET(_xlpm.val, _xlfn.TEXTAFTER(VNCTable[[#This Row],[IP]], ".", 3), IF(ISNA(_xlpm.val), NA(), IF(LEN(_xlpm.val) = 0, NA(), _xlpm.val))), NA())</f>
        <v>228</v>
      </c>
      <c r="T138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10.68.134.228</v>
      </c>
      <c r="U138" s="130" t="b">
        <f>LEN(VNCTable[[#This Row],[Host]]) &gt; 0</f>
        <v>1</v>
      </c>
      <c r="V138" s="130" t="str">
        <f>_xlfn.XLOOKUP(VNCTable[[#This Row],[Folder]],FolderTable[Name],FolderTable[ParentPath]) &amp; VNCTable[[#This Row],[Name]] &amp; ".vnc"</f>
        <v>VNC\T1XX Chevy\T1XX Chevy - Seal 2.vnc</v>
      </c>
      <c r="W138" s="131">
        <v>1</v>
      </c>
      <c r="X138" s="132" t="b">
        <v>1</v>
      </c>
      <c r="Y138" s="4" t="b">
        <f>OR(Contains(VNCTable[[#This Row],[ClientName]], "client"), VNCTable[[#This Row],[IoT-Add]])</f>
        <v>1</v>
      </c>
    </row>
    <row r="139" spans="1:25" ht="16.5" x14ac:dyDescent="0.3">
      <c r="A139" s="64" t="s">
        <v>43</v>
      </c>
      <c r="B139" s="46" t="s">
        <v>111</v>
      </c>
      <c r="C139" s="19" t="s">
        <v>678</v>
      </c>
      <c r="D139" s="4" t="str">
        <f>IF(ISBLANK(VNCTable[[#This Row],[ClientName]]), "", LOWER(VNCTable[[#This Row],[ClientName]]) &amp; ".magna.global")</f>
        <v>aim-t1dchvtest.magna.global</v>
      </c>
      <c r="E139" s="135" t="str">
        <f>_xlfn.LET(_xlpm.v,_xlfn.XLOOKUP(VNCTable[[#This Row],[ClientName]],IpResults[SName],IpResults[IP], "NO DATA"), _xlpm.x, IF(AND(LEN(_xlpm.v) = 0, LEN(VNCTable[[#This Row],[IP]]) &gt; 6), "ERROR", _xlpm.v),_xlpm.x)</f>
        <v>10.68.134.229</v>
      </c>
      <c r="F139" s="17" t="str">
        <f>_xlfn.LET(_xlpm.c, _xlfn.XLOOKUP(VNCTable[[#This Row],[ClientName]],ITEquipmentTable[Name],ITEquipmentTable[Assigned Location], "ERROR"), IF(_xlpm.c = 0, "NO DATA", _xlpm.c))</f>
        <v>T1XX - Chevy - Test</v>
      </c>
      <c r="G139" s="29" t="str">
        <f>_xlfn.LET(_xlpm.v,_xlfn.XLOOKUP(VNCTable[[#This Row],[IP]],IpResults[IP],IpResults[SName], ""), _xlpm.x, IF(AND(LEN(_xlpm.v) = 0, LEN(VNCTable[[#This Row],[ClientName]]) &gt; 6), "ERROR", _xlpm.v),_xlpm.x)</f>
        <v>AIM-T1DCHVTEST</v>
      </c>
      <c r="H139" s="29" t="str" cm="1">
        <f t="array" ref="H139">_xlfn.LET(_xlpm.look, _xlfn.XLOOKUP(VNCTable[[#This Row],[IP]],ITEquipmentTable[IPv4 Address],ITEquipmentTable[Name], "ERROR"), _xlfn.SWITCH(VNCTable[[#This Row],[IP]], "DHCP", "N/A", IF(LEN(VNCTable[[#This Row],[IP]]) = 0, "NO DATA", _xlpm.look)))</f>
        <v>AIM-T1DCHVTEST</v>
      </c>
      <c r="I139" s="29"/>
      <c r="J139" s="92" t="s">
        <v>1851</v>
      </c>
      <c r="K139" s="50" t="s">
        <v>143</v>
      </c>
      <c r="L139" s="51" t="s">
        <v>1840</v>
      </c>
      <c r="M139" s="54">
        <f>IF(VNCTable[[#This Row],[Workstation]] = "N/A", "N/A", IF(VNCTable[[#This Row],[Workstation]] = "", "", _xlfn.XLOOKUP(VNCTable[[#This Row],[IP]],MamadouTable[Client IP],MamadouTable[Workplace], "")))</f>
        <v>0</v>
      </c>
      <c r="N139" s="57"/>
      <c r="O139" s="57"/>
      <c r="P139" s="57"/>
      <c r="Q139" s="56" t="b">
        <v>1</v>
      </c>
      <c r="R139" s="34" t="str">
        <f>IFERROR(_xlfn.TEXTBEFORE(_xlfn.TEXTAFTER(VNCTable[[#This Row],[IP]], ".", 2), "."), NA())</f>
        <v>134</v>
      </c>
      <c r="S139" s="34" t="str">
        <f>IFERROR(_xlfn.LET(_xlpm.val, _xlfn.TEXTAFTER(VNCTable[[#This Row],[IP]], ".", 3), IF(ISNA(_xlpm.val), NA(), IF(LEN(_xlpm.val) = 0, NA(), _xlpm.val))), NA())</f>
        <v>229</v>
      </c>
      <c r="T139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10.68.134.229</v>
      </c>
      <c r="U139" s="2" t="b">
        <f>LEN(VNCTable[[#This Row],[Host]]) &gt; 0</f>
        <v>1</v>
      </c>
      <c r="V139" s="2" t="str">
        <f>_xlfn.XLOOKUP(VNCTable[[#This Row],[Folder]],FolderTable[Name],FolderTable[ParentPath]) &amp; VNCTable[[#This Row],[Name]] &amp; ".vnc"</f>
        <v>VNC\T1XX Chevy\T1XX Chevy - Test.vnc</v>
      </c>
      <c r="W139" s="60">
        <v>2</v>
      </c>
      <c r="X139" s="72" t="b">
        <v>0</v>
      </c>
      <c r="Y139" s="4" t="b">
        <f>OR(Contains(VNCTable[[#This Row],[ClientName]], "client"), VNCTable[[#This Row],[IoT-Add]])</f>
        <v>0</v>
      </c>
    </row>
    <row r="140" spans="1:25" ht="16.5" x14ac:dyDescent="0.3">
      <c r="A140" s="64" t="s">
        <v>44</v>
      </c>
      <c r="B140" s="46" t="s">
        <v>112</v>
      </c>
      <c r="C140" s="19" t="s">
        <v>1798</v>
      </c>
      <c r="D140" s="4" t="str">
        <f>IF(ISBLANK(VNCTable[[#This Row],[ClientName]]), "", LOWER(VNCTable[[#This Row],[ClientName]]) &amp; ".magna.global")</f>
        <v>aim-t1ldgmcasyy1.magna.global</v>
      </c>
      <c r="E140" s="135" t="str">
        <f>_xlfn.LET(_xlpm.v,_xlfn.XLOOKUP(VNCTable[[#This Row],[ClientName]],IpResults[SName],IpResults[IP], "NO DATA"), _xlpm.x, IF(AND(LEN(_xlpm.v) = 0, LEN(VNCTable[[#This Row],[IP]]) &gt; 6), "ERROR", _xlpm.v),_xlpm.x)</f>
        <v>10.68.134.231</v>
      </c>
      <c r="F140" s="17" t="str">
        <f>_xlfn.LET(_xlpm.c, _xlfn.XLOOKUP(VNCTable[[#This Row],[ClientName]],ITEquipmentTable[Name],ITEquipmentTable[Assigned Location], "ERROR"), IF(_xlpm.c = 0, "NO DATA", _xlpm.c))</f>
        <v>ERROR</v>
      </c>
      <c r="G140" s="29" t="str">
        <f>_xlfn.LET(_xlpm.v,_xlfn.XLOOKUP(VNCTable[[#This Row],[IP]],IpResults[IP],IpResults[SName], ""), _xlpm.x, IF(AND(LEN(_xlpm.v) = 0, LEN(VNCTable[[#This Row],[ClientName]]) &gt; 6), "ERROR", _xlpm.v),_xlpm.x)</f>
        <v>AIM-T1LDGMCASYY1</v>
      </c>
      <c r="H140" s="29" t="str" cm="1">
        <f t="array" ref="H140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40" s="29"/>
      <c r="J140" s="92"/>
      <c r="K140" s="50" t="s">
        <v>144</v>
      </c>
      <c r="L140" s="51" t="s">
        <v>1767</v>
      </c>
      <c r="M140" s="54">
        <f>IF(VNCTable[[#This Row],[Workstation]] = "N/A", "N/A", IF(VNCTable[[#This Row],[Workstation]] = "", "", _xlfn.XLOOKUP(VNCTable[[#This Row],[IP]],MamadouTable[Client IP],MamadouTable[Workplace], "")))</f>
        <v>0</v>
      </c>
      <c r="N140" s="57"/>
      <c r="O140" s="57"/>
      <c r="P140" s="57"/>
      <c r="Q140" s="57" t="b">
        <v>1</v>
      </c>
      <c r="R140" s="34" t="str">
        <f>IFERROR(_xlfn.TEXTBEFORE(_xlfn.TEXTAFTER(VNCTable[[#This Row],[IP]], ".", 2), "."), NA())</f>
        <v>134</v>
      </c>
      <c r="S140" s="34" t="str">
        <f>IFERROR(_xlfn.LET(_xlpm.val, _xlfn.TEXTAFTER(VNCTable[[#This Row],[IP]], ".", 3), IF(ISNA(_xlpm.val), NA(), IF(LEN(_xlpm.val) = 0, NA(), _xlpm.val))), NA())</f>
        <v>231</v>
      </c>
      <c r="T140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10.68.134.231</v>
      </c>
      <c r="U140" s="2" t="b">
        <f>LEN(VNCTable[[#This Row],[Host]]) &gt; 0</f>
        <v>1</v>
      </c>
      <c r="V140" s="2" t="str">
        <f>_xlfn.XLOOKUP(VNCTable[[#This Row],[Folder]],FolderTable[Name],FolderTable[ParentPath]) &amp; VNCTable[[#This Row],[Name]] &amp; ".vnc"</f>
        <v>VNC\T1XX GMC\T1XX GMC - Assembly 1.vnc</v>
      </c>
      <c r="W140" s="60">
        <v>2</v>
      </c>
      <c r="X140" s="72" t="b">
        <v>0</v>
      </c>
      <c r="Y140" s="4" t="b">
        <f>OR(Contains(VNCTable[[#This Row],[ClientName]], "client"), VNCTable[[#This Row],[IoT-Add]])</f>
        <v>0</v>
      </c>
    </row>
    <row r="141" spans="1:25" ht="16.5" x14ac:dyDescent="0.3">
      <c r="A141" s="64" t="s">
        <v>45</v>
      </c>
      <c r="B141" s="46" t="s">
        <v>113</v>
      </c>
      <c r="C141" s="19" t="s">
        <v>692</v>
      </c>
      <c r="D141" s="4" t="str">
        <f>IF(ISBLANK(VNCTable[[#This Row],[ClientName]]), "", LOWER(VNCTable[[#This Row],[ClientName]]) &amp; ".magna.global")</f>
        <v>aim-t1ldgmcasy2.magna.global</v>
      </c>
      <c r="E141" s="135" t="str">
        <f>_xlfn.LET(_xlpm.v,_xlfn.XLOOKUP(VNCTable[[#This Row],[ClientName]],IpResults[SName],IpResults[IP], "NO DATA"), _xlpm.x, IF(AND(LEN(_xlpm.v) = 0, LEN(VNCTable[[#This Row],[IP]]) &gt; 6), "ERROR", _xlpm.v),_xlpm.x)</f>
        <v>10.68.134.232</v>
      </c>
      <c r="F141" s="17" t="str">
        <f>_xlfn.LET(_xlpm.c, _xlfn.XLOOKUP(VNCTable[[#This Row],[ClientName]],ITEquipmentTable[Name],ITEquipmentTable[Assigned Location], "ERROR"), IF(_xlpm.c = 0, "NO DATA", _xlpm.c))</f>
        <v>T1XX - GMC - Assembly 2</v>
      </c>
      <c r="G141" s="29" t="str">
        <f>_xlfn.LET(_xlpm.v,_xlfn.XLOOKUP(VNCTable[[#This Row],[IP]],IpResults[IP],IpResults[SName], ""), _xlpm.x, IF(AND(LEN(_xlpm.v) = 0, LEN(VNCTable[[#This Row],[ClientName]]) &gt; 6), "ERROR", _xlpm.v),_xlpm.x)</f>
        <v>AIM-T1LDGMCASY2</v>
      </c>
      <c r="H141" s="29" t="str" cm="1">
        <f t="array" ref="H141">_xlfn.LET(_xlpm.look, _xlfn.XLOOKUP(VNCTable[[#This Row],[IP]],ITEquipmentTable[IPv4 Address],ITEquipmentTable[Name], "ERROR"), _xlfn.SWITCH(VNCTable[[#This Row],[IP]], "DHCP", "N/A", IF(LEN(VNCTable[[#This Row],[IP]]) = 0, "NO DATA", _xlpm.look)))</f>
        <v>AIM-T1LDGMCASY2</v>
      </c>
      <c r="I141" s="29"/>
      <c r="J141" s="92"/>
      <c r="K141" s="50" t="s">
        <v>144</v>
      </c>
      <c r="L141" s="51" t="s">
        <v>1766</v>
      </c>
      <c r="M141" s="54">
        <f>IF(VNCTable[[#This Row],[Workstation]] = "N/A", "N/A", IF(VNCTable[[#This Row],[Workstation]] = "", "", _xlfn.XLOOKUP(VNCTable[[#This Row],[IP]],MamadouTable[Client IP],MamadouTable[Workplace], "")))</f>
        <v>0</v>
      </c>
      <c r="N141" s="57"/>
      <c r="O141" s="57"/>
      <c r="P141" s="57"/>
      <c r="Q141" s="56" t="b">
        <v>1</v>
      </c>
      <c r="R141" s="128" t="str">
        <f>IFERROR(_xlfn.TEXTBEFORE(_xlfn.TEXTAFTER(VNCTable[[#This Row],[IP]], ".", 2), "."), NA())</f>
        <v>134</v>
      </c>
      <c r="S141" s="128" t="str">
        <f>IFERROR(_xlfn.LET(_xlpm.val, _xlfn.TEXTAFTER(VNCTable[[#This Row],[IP]], ".", 3), IF(ISNA(_xlpm.val), NA(), IF(LEN(_xlpm.val) = 0, NA(), _xlpm.val))), NA())</f>
        <v>232</v>
      </c>
      <c r="T141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10.68.134.232</v>
      </c>
      <c r="U141" s="130" t="b">
        <f>LEN(VNCTable[[#This Row],[Host]]) &gt; 0</f>
        <v>1</v>
      </c>
      <c r="V141" s="130" t="str">
        <f>_xlfn.XLOOKUP(VNCTable[[#This Row],[Folder]],FolderTable[Name],FolderTable[ParentPath]) &amp; VNCTable[[#This Row],[Name]] &amp; ".vnc"</f>
        <v>VNC\T1XX GMC\T1XX GMC - Assembly 2.vnc</v>
      </c>
      <c r="W141" s="131">
        <v>2</v>
      </c>
      <c r="X141" s="132" t="b">
        <v>0</v>
      </c>
      <c r="Y141" s="4" t="b">
        <f>OR(Contains(VNCTable[[#This Row],[ClientName]], "client"), VNCTable[[#This Row],[IoT-Add]])</f>
        <v>0</v>
      </c>
    </row>
    <row r="142" spans="1:25" ht="16.5" x14ac:dyDescent="0.3">
      <c r="A142" s="64" t="s">
        <v>46</v>
      </c>
      <c r="B142" s="46" t="s">
        <v>114</v>
      </c>
      <c r="C142" s="19" t="s">
        <v>694</v>
      </c>
      <c r="D142" s="4" t="str">
        <f>IF(ISBLANK(VNCTable[[#This Row],[ClientName]]), "", LOWER(VNCTable[[#This Row],[ClientName]]) &amp; ".magna.global")</f>
        <v>aim-t1ldgmcseal.magna.global</v>
      </c>
      <c r="E142" s="135" t="str">
        <f>_xlfn.LET(_xlpm.v,_xlfn.XLOOKUP(VNCTable[[#This Row],[ClientName]],IpResults[SName],IpResults[IP], "NO DATA"), _xlpm.x, IF(AND(LEN(_xlpm.v) = 0, LEN(VNCTable[[#This Row],[IP]]) &gt; 6), "ERROR", _xlpm.v),_xlpm.x)</f>
        <v>10.68.134.233</v>
      </c>
      <c r="F142" s="17" t="str">
        <f>_xlfn.LET(_xlpm.c, _xlfn.XLOOKUP(VNCTable[[#This Row],[ClientName]],ITEquipmentTable[Name],ITEquipmentTable[Assigned Location], "ERROR"), IF(_xlpm.c = 0, "NO DATA", _xlpm.c))</f>
        <v>T1XX - GMC - Seal</v>
      </c>
      <c r="G142" s="29" t="str">
        <f>_xlfn.LET(_xlpm.v,_xlfn.XLOOKUP(VNCTable[[#This Row],[IP]],IpResults[IP],IpResults[SName], ""), _xlpm.x, IF(AND(LEN(_xlpm.v) = 0, LEN(VNCTable[[#This Row],[ClientName]]) &gt; 6), "ERROR", _xlpm.v),_xlpm.x)</f>
        <v>AIM-T1LDGMCSEAL</v>
      </c>
      <c r="H142" s="29" t="str" cm="1">
        <f t="array" ref="H142">_xlfn.LET(_xlpm.look, _xlfn.XLOOKUP(VNCTable[[#This Row],[IP]],ITEquipmentTable[IPv4 Address],ITEquipmentTable[Name], "ERROR"), _xlfn.SWITCH(VNCTable[[#This Row],[IP]], "DHCP", "N/A", IF(LEN(VNCTable[[#This Row],[IP]]) = 0, "NO DATA", _xlpm.look)))</f>
        <v>AIM-T1LDGMCSEAL</v>
      </c>
      <c r="I142" s="29"/>
      <c r="J142" s="92"/>
      <c r="K142" s="50" t="s">
        <v>144</v>
      </c>
      <c r="L142" s="51" t="s">
        <v>1841</v>
      </c>
      <c r="M142" s="54">
        <f>IF(VNCTable[[#This Row],[Workstation]] = "N/A", "N/A", IF(VNCTable[[#This Row],[Workstation]] = "", "", _xlfn.XLOOKUP(VNCTable[[#This Row],[IP]],MamadouTable[Client IP],MamadouTable[Workplace], "")))</f>
        <v>0</v>
      </c>
      <c r="N142" s="57"/>
      <c r="O142" s="57"/>
      <c r="P142" s="57"/>
      <c r="Q142" s="57" t="b">
        <v>1</v>
      </c>
      <c r="R142" s="128" t="str">
        <f>IFERROR(_xlfn.TEXTBEFORE(_xlfn.TEXTAFTER(VNCTable[[#This Row],[IP]], ".", 2), "."), NA())</f>
        <v>134</v>
      </c>
      <c r="S142" s="128" t="str">
        <f>IFERROR(_xlfn.LET(_xlpm.val, _xlfn.TEXTAFTER(VNCTable[[#This Row],[IP]], ".", 3), IF(ISNA(_xlpm.val), NA(), IF(LEN(_xlpm.val) = 0, NA(), _xlpm.val))), NA())</f>
        <v>233</v>
      </c>
      <c r="T142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10.68.134.233</v>
      </c>
      <c r="U142" s="130" t="b">
        <f>LEN(VNCTable[[#This Row],[Host]]) &gt; 0</f>
        <v>1</v>
      </c>
      <c r="V142" s="130" t="str">
        <f>_xlfn.XLOOKUP(VNCTable[[#This Row],[Folder]],FolderTable[Name],FolderTable[ParentPath]) &amp; VNCTable[[#This Row],[Name]] &amp; ".vnc"</f>
        <v>VNC\T1XX GMC\T1XX GMC - Seal.vnc</v>
      </c>
      <c r="W142" s="131">
        <v>2</v>
      </c>
      <c r="X142" s="132" t="b">
        <v>0</v>
      </c>
      <c r="Y142" s="4" t="b">
        <f>OR(Contains(VNCTable[[#This Row],[ClientName]], "client"), VNCTable[[#This Row],[IoT-Add]])</f>
        <v>0</v>
      </c>
    </row>
    <row r="143" spans="1:25" ht="16.5" x14ac:dyDescent="0.3">
      <c r="A143" s="64" t="s">
        <v>47</v>
      </c>
      <c r="B143" s="46" t="s">
        <v>115</v>
      </c>
      <c r="C143" s="19" t="s">
        <v>696</v>
      </c>
      <c r="D143" s="4" t="str">
        <f>IF(ISBLANK(VNCTable[[#This Row],[ClientName]]), "", LOWER(VNCTable[[#This Row],[ClientName]]) &amp; ".magna.global")</f>
        <v>aim-t1ldgmctest.magna.global</v>
      </c>
      <c r="E143" s="135" t="str">
        <f>_xlfn.LET(_xlpm.v,_xlfn.XLOOKUP(VNCTable[[#This Row],[ClientName]],IpResults[SName],IpResults[IP], "NO DATA"), _xlpm.x, IF(AND(LEN(_xlpm.v) = 0, LEN(VNCTable[[#This Row],[IP]]) &gt; 6), "ERROR", _xlpm.v),_xlpm.x)</f>
        <v>10.68.134.234</v>
      </c>
      <c r="F143" s="17" t="str">
        <f>_xlfn.LET(_xlpm.c, _xlfn.XLOOKUP(VNCTable[[#This Row],[ClientName]],ITEquipmentTable[Name],ITEquipmentTable[Assigned Location], "ERROR"), IF(_xlpm.c = 0, "NO DATA", _xlpm.c))</f>
        <v>T1XX - GMC - Test</v>
      </c>
      <c r="G143" s="29" t="str">
        <f>_xlfn.LET(_xlpm.v,_xlfn.XLOOKUP(VNCTable[[#This Row],[IP]],IpResults[IP],IpResults[SName], ""), _xlpm.x, IF(AND(LEN(_xlpm.v) = 0, LEN(VNCTable[[#This Row],[ClientName]]) &gt; 6), "ERROR", _xlpm.v),_xlpm.x)</f>
        <v>AIM-T1LDGMCTEST</v>
      </c>
      <c r="H143" s="29" t="str" cm="1">
        <f t="array" ref="H143">_xlfn.LET(_xlpm.look, _xlfn.XLOOKUP(VNCTable[[#This Row],[IP]],ITEquipmentTable[IPv4 Address],ITEquipmentTable[Name], "ERROR"), _xlfn.SWITCH(VNCTable[[#This Row],[IP]], "DHCP", "N/A", IF(LEN(VNCTable[[#This Row],[IP]]) = 0, "NO DATA", _xlpm.look)))</f>
        <v>AIM-T1LDGMCTEST</v>
      </c>
      <c r="I143" s="29"/>
      <c r="J143" s="92"/>
      <c r="K143" s="50" t="s">
        <v>144</v>
      </c>
      <c r="L143" s="51" t="s">
        <v>1842</v>
      </c>
      <c r="M143" s="54">
        <f>IF(VNCTable[[#This Row],[Workstation]] = "N/A", "N/A", IF(VNCTable[[#This Row],[Workstation]] = "", "", _xlfn.XLOOKUP(VNCTable[[#This Row],[IP]],MamadouTable[Client IP],MamadouTable[Workplace], "")))</f>
        <v>0</v>
      </c>
      <c r="N143" s="57"/>
      <c r="O143" s="57"/>
      <c r="P143" s="57"/>
      <c r="Q143" s="56" t="b">
        <v>1</v>
      </c>
      <c r="R143" s="34" t="str">
        <f>IFERROR(_xlfn.TEXTBEFORE(_xlfn.TEXTAFTER(VNCTable[[#This Row],[IP]], ".", 2), "."), NA())</f>
        <v>134</v>
      </c>
      <c r="S143" s="34" t="str">
        <f>IFERROR(_xlfn.LET(_xlpm.val, _xlfn.TEXTAFTER(VNCTable[[#This Row],[IP]], ".", 3), IF(ISNA(_xlpm.val), NA(), IF(LEN(_xlpm.val) = 0, NA(), _xlpm.val))), NA())</f>
        <v>234</v>
      </c>
      <c r="T143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10.68.134.234</v>
      </c>
      <c r="U143" s="2" t="b">
        <f>LEN(VNCTable[[#This Row],[Host]]) &gt; 0</f>
        <v>1</v>
      </c>
      <c r="V143" s="2" t="str">
        <f>_xlfn.XLOOKUP(VNCTable[[#This Row],[Folder]],FolderTable[Name],FolderTable[ParentPath]) &amp; VNCTable[[#This Row],[Name]] &amp; ".vnc"</f>
        <v>VNC\T1XX GMC\T1XX GMC - Test.vnc</v>
      </c>
      <c r="W143" s="60">
        <v>2</v>
      </c>
      <c r="X143" s="72" t="b">
        <v>0</v>
      </c>
      <c r="Y143" s="4" t="b">
        <f>OR(Contains(VNCTable[[#This Row],[ClientName]], "client"), VNCTable[[#This Row],[IoT-Add]])</f>
        <v>0</v>
      </c>
    </row>
    <row r="144" spans="1:25" ht="16.5" x14ac:dyDescent="0.3">
      <c r="A144" s="62" t="s">
        <v>52</v>
      </c>
      <c r="B144" s="46" t="s">
        <v>120</v>
      </c>
      <c r="C144" s="29" t="s">
        <v>2050</v>
      </c>
      <c r="D144" s="17" t="str">
        <f>IF(ISBLANK(VNCTable[[#This Row],[ClientName]]), "", LOWER(VNCTable[[#This Row],[ClientName]]) &amp; ".magna.global")</f>
        <v>aim-client58-d.magna.global</v>
      </c>
      <c r="E144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44" s="17" t="str">
        <f>_xlfn.LET(_xlpm.c, _xlfn.XLOOKUP(VNCTable[[#This Row],[ClientName]],ITEquipmentTable[Name],ITEquipmentTable[Assigned Location], "ERROR"), IF(_xlpm.c = 0, "NO DATA", _xlpm.c))</f>
        <v>ERROR</v>
      </c>
      <c r="G144" s="29" t="str">
        <f>_xlfn.LET(_xlpm.v,_xlfn.XLOOKUP(VNCTable[[#This Row],[IP]],IpResults[IP],IpResults[SName], ""), _xlpm.x, IF(AND(LEN(_xlpm.v) = 0, LEN(VNCTable[[#This Row],[ClientName]]) &gt; 6), "ERROR", _xlpm.v),_xlpm.x)</f>
        <v>AIM-T1DGMCPACK</v>
      </c>
      <c r="H144" s="29" t="str" cm="1">
        <f t="array" ref="H144">_xlfn.LET(_xlpm.look, _xlfn.XLOOKUP(VNCTable[[#This Row],[IP]],ITEquipmentTable[IPv4 Address],ITEquipmentTable[Name], "ERROR"), _xlfn.SWITCH(VNCTable[[#This Row],[IP]], "DHCP", "N/A", IF(LEN(VNCTable[[#This Row],[IP]]) = 0, "NO DATA", _xlpm.look)))</f>
        <v>AIM-T1DGMCPACK</v>
      </c>
      <c r="I144" s="29"/>
      <c r="J144" s="92" t="s">
        <v>2032</v>
      </c>
      <c r="K144" s="6" t="s">
        <v>145</v>
      </c>
      <c r="L144" s="49" t="s">
        <v>1173</v>
      </c>
      <c r="M144" s="54">
        <f>IF(VNCTable[[#This Row],[Workstation]] = "N/A", "N/A", IF(VNCTable[[#This Row],[Workstation]] = "", "", _xlfn.XLOOKUP(VNCTable[[#This Row],[IP]],MamadouTable[Client IP],MamadouTable[Workplace], "")))</f>
        <v>0</v>
      </c>
      <c r="N144" s="56"/>
      <c r="O144" s="56"/>
      <c r="P144" s="56"/>
      <c r="Q144" s="56" t="b">
        <v>1</v>
      </c>
      <c r="R144" s="37" t="str">
        <f>IFERROR(_xlfn.TEXTBEFORE(_xlfn.TEXTAFTER(VNCTable[[#This Row],[IP]], ".", 2), "."), NA())</f>
        <v>134</v>
      </c>
      <c r="S144" s="37" t="str">
        <f>IFERROR(_xlfn.LET(_xlpm.val, _xlfn.TEXTAFTER(VNCTable[[#This Row],[IP]], ".", 3), IF(ISNA(_xlpm.val), NA(), IF(LEN(_xlpm.val) = 0, NA(), _xlpm.val))), NA())</f>
        <v>235</v>
      </c>
      <c r="T144" s="41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10.68.134.235</v>
      </c>
      <c r="U144" s="23" t="b">
        <f>LEN(VNCTable[[#This Row],[Host]]) &gt; 0</f>
        <v>1</v>
      </c>
      <c r="V144" s="23" t="str">
        <f>_xlfn.XLOOKUP(VNCTable[[#This Row],[Folder]],FolderTable[Name],FolderTable[ParentPath]) &amp; VNCTable[[#This Row],[Name]] &amp; ".vnc"</f>
        <v>VNC\T1XX Lower\T1XX Lower - Pack 1.vnc</v>
      </c>
      <c r="W144" s="61">
        <v>1</v>
      </c>
      <c r="X144" s="71" t="b">
        <v>1</v>
      </c>
      <c r="Y144" s="4" t="b">
        <f>OR(Contains(VNCTable[[#This Row],[ClientName]], "client"), VNCTable[[#This Row],[IoT-Add]])</f>
        <v>1</v>
      </c>
    </row>
    <row r="145" spans="1:25" ht="16.5" x14ac:dyDescent="0.3">
      <c r="A145" s="64" t="s">
        <v>50</v>
      </c>
      <c r="B145" s="46" t="s">
        <v>118</v>
      </c>
      <c r="C145" s="29" t="s">
        <v>2060</v>
      </c>
      <c r="D145" s="17" t="str">
        <f>IF(ISBLANK(VNCTable[[#This Row],[ClientName]]), "", LOWER(VNCTable[[#This Row],[ClientName]]) &amp; ".magna.global")</f>
        <v>aim-client57-d.magna.global</v>
      </c>
      <c r="E145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45" s="17" t="str">
        <f>_xlfn.LET(_xlpm.c, _xlfn.XLOOKUP(VNCTable[[#This Row],[ClientName]],ITEquipmentTable[Name],ITEquipmentTable[Assigned Location], "ERROR"), IF(_xlpm.c = 0, "NO DATA", _xlpm.c))</f>
        <v>ERROR</v>
      </c>
      <c r="G145" s="29" t="str">
        <f>_xlfn.LET(_xlpm.v,_xlfn.XLOOKUP(VNCTable[[#This Row],[IP]],IpResults[IP],IpResults[SName], ""), _xlpm.x, IF(AND(LEN(_xlpm.v) = 0, LEN(VNCTable[[#This Row],[ClientName]]) &gt; 6), "ERROR", _xlpm.v),_xlpm.x)</f>
        <v>AIM-PRODUCTION4</v>
      </c>
      <c r="H145" s="29" t="str" cm="1">
        <f t="array" ref="H145">_xlfn.LET(_xlpm.look, _xlfn.XLOOKUP(VNCTable[[#This Row],[IP]],ITEquipmentTable[IPv4 Address],ITEquipmentTable[Name], "ERROR"), _xlfn.SWITCH(VNCTable[[#This Row],[IP]], "DHCP", "N/A", IF(LEN(VNCTable[[#This Row],[IP]]) = 0, "NO DATA", _xlpm.look)))</f>
        <v>AIM-T1LWASYTST3</v>
      </c>
      <c r="I145" s="29"/>
      <c r="J145" s="92" t="s">
        <v>2032</v>
      </c>
      <c r="K145" s="50" t="s">
        <v>145</v>
      </c>
      <c r="L145" s="51" t="s">
        <v>1167</v>
      </c>
      <c r="M145" s="54" t="str">
        <f>IF(VNCTable[[#This Row],[Workstation]] = "N/A", "N/A", IF(VNCTable[[#This Row],[Workstation]] = "", "", _xlfn.XLOOKUP(VNCTable[[#This Row],[IP]],MamadouTable[Client IP],MamadouTable[Workplace], "")))</f>
        <v>t1ldlwrasytest3</v>
      </c>
      <c r="N145" s="57"/>
      <c r="O145" s="57"/>
      <c r="P145" s="57"/>
      <c r="Q145" s="57" t="b">
        <v>1</v>
      </c>
      <c r="R145" s="128" t="str">
        <f>IFERROR(_xlfn.TEXTBEFORE(_xlfn.TEXTAFTER(VNCTable[[#This Row],[IP]], ".", 2), "."), NA())</f>
        <v>134</v>
      </c>
      <c r="S145" s="128" t="str">
        <f>IFERROR(_xlfn.LET(_xlpm.val, _xlfn.TEXTAFTER(VNCTable[[#This Row],[IP]], ".", 3), IF(ISNA(_xlpm.val), NA(), IF(LEN(_xlpm.val) = 0, NA(), _xlpm.val))), NA())</f>
        <v>243</v>
      </c>
      <c r="T145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10.68.134.243</v>
      </c>
      <c r="U145" s="130" t="b">
        <f>LEN(VNCTable[[#This Row],[Host]]) &gt; 0</f>
        <v>1</v>
      </c>
      <c r="V145" s="130" t="str">
        <f>_xlfn.XLOOKUP(VNCTable[[#This Row],[Folder]],FolderTable[Name],FolderTable[ParentPath]) &amp; VNCTable[[#This Row],[Name]] &amp; ".vnc"</f>
        <v>VNC\T1XX Lower\T1XX Lower - Assembly 3.vnc</v>
      </c>
      <c r="W145" s="131">
        <v>1</v>
      </c>
      <c r="X145" s="132" t="b">
        <v>1</v>
      </c>
      <c r="Y145" s="4" t="b">
        <f>OR(Contains(VNCTable[[#This Row],[ClientName]], "client"), VNCTable[[#This Row],[IoT-Add]])</f>
        <v>1</v>
      </c>
    </row>
    <row r="146" spans="1:25" ht="16.5" x14ac:dyDescent="0.3">
      <c r="A146" s="62" t="s">
        <v>51</v>
      </c>
      <c r="B146" s="46" t="s">
        <v>119</v>
      </c>
      <c r="C146" s="46" t="s">
        <v>1814</v>
      </c>
      <c r="D146" s="17" t="str">
        <f>IF(ISBLANK(VNCTable[[#This Row],[ClientName]]), "", LOWER(VNCTable[[#This Row],[ClientName]]) &amp; ".magna.global")</f>
        <v>aim-client01-d.magna.global</v>
      </c>
      <c r="E146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46" s="17" t="str">
        <f>_xlfn.LET(_xlpm.c, _xlfn.XLOOKUP(VNCTable[[#This Row],[ClientName]],ITEquipmentTable[Name],ITEquipmentTable[Assigned Location], "ERROR"), IF(_xlpm.c = 0, "NO DATA", _xlpm.c))</f>
        <v>ERROR</v>
      </c>
      <c r="G146" s="29" t="str">
        <f>_xlfn.LET(_xlpm.v,_xlfn.XLOOKUP(VNCTable[[#This Row],[IP]],IpResults[IP],IpResults[SName], ""), _xlpm.x, IF(AND(LEN(_xlpm.v) = 0, LEN(VNCTable[[#This Row],[ClientName]]) &gt; 6), "ERROR", _xlpm.v),_xlpm.x)</f>
        <v>AIM-T1LWASYTST4</v>
      </c>
      <c r="H146" s="29" t="str" cm="1">
        <f t="array" ref="H146">_xlfn.LET(_xlpm.look, _xlfn.XLOOKUP(VNCTable[[#This Row],[IP]],ITEquipmentTable[IPv4 Address],ITEquipmentTable[Name], "ERROR"), _xlfn.SWITCH(VNCTable[[#This Row],[IP]], "DHCP", "N/A", IF(LEN(VNCTable[[#This Row],[IP]]) = 0, "NO DATA", _xlpm.look)))</f>
        <v>AIM-T1LWASYTST4</v>
      </c>
      <c r="I146" s="29"/>
      <c r="J146" s="92" t="s">
        <v>2032</v>
      </c>
      <c r="K146" s="6" t="s">
        <v>145</v>
      </c>
      <c r="L146" s="49" t="s">
        <v>1170</v>
      </c>
      <c r="M146" s="54" t="str">
        <f>IF(VNCTable[[#This Row],[Workstation]] = "N/A", "N/A", IF(VNCTable[[#This Row],[Workstation]] = "", "", _xlfn.XLOOKUP(VNCTable[[#This Row],[IP]],MamadouTable[Client IP],MamadouTable[Workplace], "")))</f>
        <v>t1ldlwrasytest4</v>
      </c>
      <c r="N146" s="56"/>
      <c r="O146" s="56"/>
      <c r="P146" s="56"/>
      <c r="Q146" s="56" t="b">
        <v>1</v>
      </c>
      <c r="R146" s="128" t="str">
        <f>IFERROR(_xlfn.TEXTBEFORE(_xlfn.TEXTAFTER(VNCTable[[#This Row],[IP]], ".", 2), "."), NA())</f>
        <v>134</v>
      </c>
      <c r="S146" s="128" t="str">
        <f>IFERROR(_xlfn.LET(_xlpm.val, _xlfn.TEXTAFTER(VNCTable[[#This Row],[IP]], ".", 3), IF(ISNA(_xlpm.val), NA(), IF(LEN(_xlpm.val) = 0, NA(), _xlpm.val))), NA())</f>
        <v>244</v>
      </c>
      <c r="T146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10.68.134.244</v>
      </c>
      <c r="U146" s="130" t="b">
        <f>LEN(VNCTable[[#This Row],[Host]]) &gt; 0</f>
        <v>1</v>
      </c>
      <c r="V146" s="130" t="str">
        <f>_xlfn.XLOOKUP(VNCTable[[#This Row],[Folder]],FolderTable[Name],FolderTable[ParentPath]) &amp; VNCTable[[#This Row],[Name]] &amp; ".vnc"</f>
        <v>VNC\T1XX Lower\T1XX Lower - Assembly 4.vnc</v>
      </c>
      <c r="W146" s="131">
        <v>1</v>
      </c>
      <c r="X146" s="132" t="b">
        <v>1</v>
      </c>
      <c r="Y146" s="4" t="b">
        <f>OR(Contains(VNCTable[[#This Row],[ClientName]], "client"), VNCTable[[#This Row],[IoT-Add]])</f>
        <v>1</v>
      </c>
    </row>
    <row r="147" spans="1:25" ht="16.5" x14ac:dyDescent="0.3">
      <c r="A147" s="64" t="s">
        <v>53</v>
      </c>
      <c r="B147" s="46" t="s">
        <v>121</v>
      </c>
      <c r="C147" s="46" t="s">
        <v>705</v>
      </c>
      <c r="D147" s="17" t="str">
        <f>IF(ISBLANK(VNCTable[[#This Row],[ClientName]]), "", LOWER(VNCTable[[#This Row],[ClientName]]) &amp; ".magna.global")</f>
        <v>aim-t1lwpack2.magna.global</v>
      </c>
      <c r="E147" s="29" t="str">
        <f>_xlfn.LET(_xlpm.v,_xlfn.XLOOKUP(VNCTable[[#This Row],[ClientName]],IpResults[SName],IpResults[IP], "NO DATA"), _xlpm.x, IF(AND(LEN(_xlpm.v) = 0, LEN(VNCTable[[#This Row],[IP]]) &gt; 6), "ERROR", _xlpm.v),_xlpm.x)</f>
        <v>10.68.134.245</v>
      </c>
      <c r="F147" s="17" t="str">
        <f>_xlfn.LET(_xlpm.c, _xlfn.XLOOKUP(VNCTable[[#This Row],[ClientName]],ITEquipmentTable[Name],ITEquipmentTable[Assigned Location], "ERROR"), IF(_xlpm.c = 0, "NO DATA", _xlpm.c))</f>
        <v>T1XX - T1 Lower - Pack 2</v>
      </c>
      <c r="G147" s="29" t="str">
        <f>_xlfn.LET(_xlpm.v,_xlfn.XLOOKUP(VNCTable[[#This Row],[IP]],IpResults[IP],IpResults[SName], ""), _xlpm.x, IF(AND(LEN(_xlpm.v) = 0, LEN(VNCTable[[#This Row],[ClientName]]) &gt; 6), "ERROR", _xlpm.v),_xlpm.x)</f>
        <v>AIM-T1LWPACK2</v>
      </c>
      <c r="H147" s="29" t="str" cm="1">
        <f t="array" ref="H147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47" s="29"/>
      <c r="J147" s="92" t="s">
        <v>1855</v>
      </c>
      <c r="K147" s="50" t="s">
        <v>145</v>
      </c>
      <c r="L147" s="51" t="s">
        <v>1176</v>
      </c>
      <c r="M147" s="54" t="str">
        <f>IF(VNCTable[[#This Row],[Workstation]] = "N/A", "N/A", IF(VNCTable[[#This Row],[Workstation]] = "", "", _xlfn.XLOOKUP(VNCTable[[#This Row],[IP]],MamadouTable[Client IP],MamadouTable[Workplace], "")))</f>
        <v>t1lwrpack2</v>
      </c>
      <c r="N147" s="57"/>
      <c r="O147" s="57"/>
      <c r="P147" s="57"/>
      <c r="Q147" s="56" t="b">
        <v>1</v>
      </c>
      <c r="R147" s="34" t="str">
        <f>IFERROR(_xlfn.TEXTBEFORE(_xlfn.TEXTAFTER(VNCTable[[#This Row],[IP]], ".", 2), "."), NA())</f>
        <v>134</v>
      </c>
      <c r="S147" s="34" t="str">
        <f>IFERROR(_xlfn.LET(_xlpm.val, _xlfn.TEXTAFTER(VNCTable[[#This Row],[IP]], ".", 3), IF(ISNA(_xlpm.val), NA(), IF(LEN(_xlpm.val) = 0, NA(), _xlpm.val))), NA())</f>
        <v>245</v>
      </c>
      <c r="T147" s="38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10.68.134.245</v>
      </c>
      <c r="U147" s="2" t="b">
        <f>LEN(VNCTable[[#This Row],[Host]]) &gt; 0</f>
        <v>1</v>
      </c>
      <c r="V147" s="2" t="str">
        <f>_xlfn.XLOOKUP(VNCTable[[#This Row],[Folder]],FolderTable[Name],FolderTable[ParentPath]) &amp; VNCTable[[#This Row],[Name]] &amp; ".vnc"</f>
        <v>VNC\T1XX Lower\T1XX Lower - Pack 2.vnc</v>
      </c>
      <c r="W147" s="60">
        <v>1</v>
      </c>
      <c r="X147" s="72" t="b">
        <v>0</v>
      </c>
      <c r="Y147" s="4" t="b">
        <f>OR(Contains(VNCTable[[#This Row],[ClientName]], "client"), VNCTable[[#This Row],[IoT-Add]])</f>
        <v>0</v>
      </c>
    </row>
    <row r="148" spans="1:25" ht="16.5" x14ac:dyDescent="0.3">
      <c r="A148" s="62" t="s">
        <v>1222</v>
      </c>
      <c r="B148" s="46" t="s">
        <v>96</v>
      </c>
      <c r="C148" s="46"/>
      <c r="D148" s="17" t="str">
        <f>IF(ISBLANK(VNCTable[[#This Row],[ClientName]]), "", LOWER(VNCTable[[#This Row],[ClientName]]) &amp; ".magna.global")</f>
        <v/>
      </c>
      <c r="E148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48" s="17" t="str">
        <f>_xlfn.LET(_xlpm.c, _xlfn.XLOOKUP(VNCTable[[#This Row],[ClientName]],ITEquipmentTable[Name],ITEquipmentTable[Assigned Location], "ERROR"), IF(_xlpm.c = 0, "NO DATA", _xlpm.c))</f>
        <v>ERROR</v>
      </c>
      <c r="G148" s="29" t="str">
        <f>_xlfn.LET(_xlpm.v,_xlfn.XLOOKUP(VNCTable[[#This Row],[IP]],IpResults[IP],IpResults[SName], ""), _xlpm.x, IF(AND(LEN(_xlpm.v) = 0, LEN(VNCTable[[#This Row],[ClientName]]) &gt; 6), "ERROR", _xlpm.v),_xlpm.x)</f>
        <v/>
      </c>
      <c r="H148" s="29" t="str" cm="1">
        <f t="array" ref="H148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48" s="29"/>
      <c r="J148" s="92" t="s">
        <v>1859</v>
      </c>
      <c r="K148" s="6" t="s">
        <v>791</v>
      </c>
      <c r="L148" s="49"/>
      <c r="M148" s="69" t="str">
        <f>IF(VNCTable[[#This Row],[Workstation]] = "N/A", "N/A", IF(VNCTable[[#This Row],[Workstation]] = "", "", _xlfn.XLOOKUP(VNCTable[[#This Row],[IP]],MamadouTable[Client IP],MamadouTable[Workplace], "")))</f>
        <v/>
      </c>
      <c r="N148" s="56"/>
      <c r="O148" s="56"/>
      <c r="P148" s="56"/>
      <c r="Q148" s="56" t="b">
        <v>1</v>
      </c>
      <c r="R148" s="35" t="e">
        <f>IFERROR(_xlfn.TEXTBEFORE(_xlfn.TEXTAFTER(VNCTable[[#This Row],[IP]], ".", 2), "."), NA())</f>
        <v>#N/A</v>
      </c>
      <c r="S148" s="35" t="e">
        <f>IFERROR(_xlfn.LET(_xlpm.val, _xlfn.TEXTAFTER(VNCTable[[#This Row],[IP]], ".", 3), IF(ISNA(_xlpm.val), NA(), IF(LEN(_xlpm.val) = 0, NA(), _xlpm.val))), NA())</f>
        <v>#N/A</v>
      </c>
      <c r="T148" s="39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/>
      </c>
      <c r="U148" s="4" t="b">
        <f>LEN(VNCTable[[#This Row],[Host]]) &gt; 0</f>
        <v>0</v>
      </c>
      <c r="V148" s="4" t="str">
        <f>_xlfn.XLOOKUP(VNCTable[[#This Row],[Folder]],FolderTable[Name],FolderTable[ParentPath]) &amp; VNCTable[[#This Row],[Name]] &amp; ".vnc"</f>
        <v>VNC\T1XX-2 Lower\T1XX-2 Lower - Actuator.vnc</v>
      </c>
      <c r="W148" s="60">
        <v>1</v>
      </c>
      <c r="X148" s="132" t="b">
        <v>0</v>
      </c>
      <c r="Y148" s="4" t="b">
        <f>OR(Contains(VNCTable[[#This Row],[ClientName]], "client"), VNCTable[[#This Row],[IoT-Add]])</f>
        <v>0</v>
      </c>
    </row>
    <row r="149" spans="1:25" ht="16.5" x14ac:dyDescent="0.3">
      <c r="A149" s="62" t="s">
        <v>2034</v>
      </c>
      <c r="B149" s="46" t="s">
        <v>225</v>
      </c>
      <c r="C149" s="46" t="s">
        <v>2035</v>
      </c>
      <c r="D149" s="17" t="str">
        <f>IF(ISBLANK(VNCTable[[#This Row],[ClientName]]), "", LOWER(VNCTable[[#This Row],[ClientName]]) &amp; ".magna.global")</f>
        <v>aim-lobby2-t.magna.global</v>
      </c>
      <c r="E149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49" s="18" t="str">
        <f>_xlfn.LET(_xlpm.c, _xlfn.XLOOKUP(VNCTable[[#This Row],[ClientName]],ITEquipmentTable[Name],ITEquipmentTable[Assigned Location], "ERROR"), IF(_xlpm.c = 0, "NO DATA", _xlpm.c))</f>
        <v>ERROR</v>
      </c>
      <c r="G149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49" s="28" t="str" cm="1">
        <f t="array" ref="H149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49" s="28"/>
      <c r="J149" s="92" t="s">
        <v>1852</v>
      </c>
      <c r="K149" s="6" t="s">
        <v>2036</v>
      </c>
      <c r="L149" s="49" t="s">
        <v>4</v>
      </c>
      <c r="M149" s="42" t="str">
        <f>IF(VNCTable[[#This Row],[Workstation]] = "N/A", "N/A", IF(VNCTable[[#This Row],[Workstation]] = "", "", _xlfn.XLOOKUP(VNCTable[[#This Row],[IP]],MamadouTable[Client IP],MamadouTable[Workplace], "")))</f>
        <v>N/A</v>
      </c>
      <c r="N149" s="56"/>
      <c r="O149" s="56" t="b">
        <v>1</v>
      </c>
      <c r="P149" s="56" t="b">
        <v>1</v>
      </c>
      <c r="Q149" s="56"/>
      <c r="R149" s="36" t="e">
        <f>IFERROR(_xlfn.TEXTBEFORE(_xlfn.TEXTAFTER(VNCTable[[#This Row],[IP]], ".", 2), "."), NA())</f>
        <v>#N/A</v>
      </c>
      <c r="S149" s="36" t="e">
        <f>IFERROR(_xlfn.LET(_xlpm.val, _xlfn.TEXTAFTER(VNCTable[[#This Row],[IP]], ".", 3), IF(ISNA(_xlpm.val), NA(), IF(LEN(_xlpm.val) = 0, NA(), _xlpm.val))), NA())</f>
        <v>#N/A</v>
      </c>
      <c r="T149" s="86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AIM-LOBBY2-T</v>
      </c>
      <c r="U149" s="8" t="b">
        <f>LEN(VNCTable[[#This Row],[Host]]) &gt; 0</f>
        <v>1</v>
      </c>
      <c r="V149" s="8" t="str">
        <f>_xlfn.XLOOKUP(VNCTable[[#This Row],[Folder]],FolderTable[Name],FolderTable[ParentPath]) &amp; VNCTable[[#This Row],[Name]] &amp; ".vnc"</f>
        <v>VNC\Office\Lobby Tablet.vnc</v>
      </c>
      <c r="W149" s="61">
        <v>1</v>
      </c>
      <c r="X149" s="71" t="b">
        <v>0</v>
      </c>
      <c r="Y149" s="4" t="b">
        <f>OR(Contains(VNCTable[[#This Row],[ClientName]], "client"), VNCTable[[#This Row],[IoT-Add]])</f>
        <v>0</v>
      </c>
    </row>
    <row r="150" spans="1:25" ht="16.5" x14ac:dyDescent="0.3">
      <c r="A150" s="62" t="s">
        <v>816</v>
      </c>
      <c r="B150" s="46" t="s">
        <v>225</v>
      </c>
      <c r="C150" s="46" t="s">
        <v>632</v>
      </c>
      <c r="D150" s="17" t="str">
        <f>IF(ISBLANK(VNCTable[[#This Row],[ClientName]]), "", LOWER(VNCTable[[#This Row],[ClientName]]) &amp; ".magna.global")</f>
        <v>aim-dtmxgrl-d.magna.global</v>
      </c>
      <c r="E150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50" s="44" t="str">
        <f>_xlfn.LET(_xlpm.c, _xlfn.XLOOKUP(VNCTable[[#This Row],[ClientName]],ITEquipmentTable[Name],ITEquipmentTable[Assigned Location], "ERROR"), IF(_xlpm.c = 0, "NO DATA", _xlpm.c))</f>
        <v>Maintenance Cage - Desk</v>
      </c>
      <c r="G150" s="29" t="str">
        <f>_xlfn.LET(_xlpm.v,_xlfn.XLOOKUP(VNCTable[[#This Row],[IP]],IpResults[IP],IpResults[SName], ""), _xlpm.x, IF(AND(LEN(_xlpm.v) = 0, LEN(VNCTable[[#This Row],[ClientName]]) &gt; 6), "ERROR", _xlpm.v),_xlpm.x)</f>
        <v>ERROR</v>
      </c>
      <c r="H150" s="29" t="str" cm="1">
        <f t="array" ref="H150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50" s="29"/>
      <c r="J150" s="92" t="s">
        <v>1851</v>
      </c>
      <c r="K150" s="6" t="s">
        <v>798</v>
      </c>
      <c r="L150" s="49" t="s">
        <v>4</v>
      </c>
      <c r="M150" s="69" t="str">
        <f>IF(VNCTable[[#This Row],[Workstation]] = "N/A", "N/A", IF(VNCTable[[#This Row],[Workstation]] = "", "", _xlfn.XLOOKUP(VNCTable[[#This Row],[IP]],MamadouTable[Client IP],MamadouTable[Workplace], "")))</f>
        <v>N/A</v>
      </c>
      <c r="N150" s="56"/>
      <c r="O150" s="56"/>
      <c r="P150" s="56"/>
      <c r="Q150" s="59"/>
      <c r="R150" s="36" t="e">
        <f>IFERROR(_xlfn.TEXTBEFORE(_xlfn.TEXTAFTER(VNCTable[[#This Row],[IP]], ".", 2), "."), NA())</f>
        <v>#N/A</v>
      </c>
      <c r="S150" s="36" t="e">
        <f>IFERROR(_xlfn.LET(_xlpm.val, _xlfn.TEXTAFTER(VNCTable[[#This Row],[IP]], ".", 3), IF(ISNA(_xlpm.val), NA(), IF(LEN(_xlpm.val) = 0, NA(), _xlpm.val))), NA())</f>
        <v>#N/A</v>
      </c>
      <c r="T150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AIM-DTMXGRL-D</v>
      </c>
      <c r="U150" s="8" t="b">
        <f>LEN(VNCTable[[#This Row],[Host]]) &gt; 0</f>
        <v>1</v>
      </c>
      <c r="V150" s="8" t="str">
        <f>_xlfn.XLOOKUP(VNCTable[[#This Row],[Folder]],FolderTable[Name],FolderTable[ParentPath]) &amp; VNCTable[[#This Row],[Name]] &amp; ".vnc"</f>
        <v>VNC\Production Desks\Maintenance Desk - Cage.vnc</v>
      </c>
      <c r="W150" s="61">
        <v>1</v>
      </c>
      <c r="X150" s="71" t="b">
        <v>0</v>
      </c>
      <c r="Y150" s="8" t="b">
        <f>OR(Contains(VNCTable[[#This Row],[ClientName]], "client"), VNCTable[[#This Row],[IoT-Add]])</f>
        <v>0</v>
      </c>
    </row>
    <row r="151" spans="1:25" ht="16.5" x14ac:dyDescent="0.3">
      <c r="A151" s="62" t="s">
        <v>817</v>
      </c>
      <c r="B151" s="46" t="s">
        <v>225</v>
      </c>
      <c r="C151" s="46" t="s">
        <v>497</v>
      </c>
      <c r="D151" s="17" t="str">
        <f>IF(ISBLANK(VNCTable[[#This Row],[ClientName]]), "", LOWER(VNCTable[[#This Row],[ClientName]]) &amp; ".magna.global")</f>
        <v>aim-dtfemmain.magna.global</v>
      </c>
      <c r="E151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51" s="44" t="str">
        <f>_xlfn.LET(_xlpm.c, _xlfn.XLOOKUP(VNCTable[[#This Row],[ClientName]],ITEquipmentTable[Name],ITEquipmentTable[Assigned Location], "ERROR"), IF(_xlpm.c = 0, "NO DATA", _xlpm.c))</f>
        <v>DT FEM - Shipping Area Desk</v>
      </c>
      <c r="G151" s="29" t="str">
        <f>_xlfn.LET(_xlpm.v,_xlfn.XLOOKUP(VNCTable[[#This Row],[IP]],IpResults[IP],IpResults[SName], ""), _xlpm.x, IF(AND(LEN(_xlpm.v) = 0, LEN(VNCTable[[#This Row],[ClientName]]) &gt; 6), "ERROR", _xlpm.v),_xlpm.x)</f>
        <v>ERROR</v>
      </c>
      <c r="H151" s="29" t="str" cm="1">
        <f t="array" ref="H151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51" s="29"/>
      <c r="J151" s="92" t="s">
        <v>1851</v>
      </c>
      <c r="K151" s="6" t="s">
        <v>798</v>
      </c>
      <c r="L151" s="49" t="s">
        <v>4</v>
      </c>
      <c r="M151" s="69" t="str">
        <f>IF(VNCTable[[#This Row],[Workstation]] = "N/A", "N/A", IF(VNCTable[[#This Row],[Workstation]] = "", "", _xlfn.XLOOKUP(VNCTable[[#This Row],[IP]],MamadouTable[Client IP],MamadouTable[Workplace], "")))</f>
        <v>N/A</v>
      </c>
      <c r="N151" s="56"/>
      <c r="O151" s="56"/>
      <c r="P151" s="56"/>
      <c r="Q151" s="59"/>
      <c r="R151" s="36" t="e">
        <f>IFERROR(_xlfn.TEXTBEFORE(_xlfn.TEXTAFTER(VNCTable[[#This Row],[IP]], ".", 2), "."), NA())</f>
        <v>#N/A</v>
      </c>
      <c r="S151" s="36" t="e">
        <f>IFERROR(_xlfn.LET(_xlpm.val, _xlfn.TEXTAFTER(VNCTable[[#This Row],[IP]], ".", 3), IF(ISNA(_xlpm.val), NA(), IF(LEN(_xlpm.val) = 0, NA(), _xlpm.val))), NA())</f>
        <v>#N/A</v>
      </c>
      <c r="T151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AIM-DTFEMMAIN</v>
      </c>
      <c r="U151" s="8" t="b">
        <f>LEN(VNCTable[[#This Row],[Host]]) &gt; 0</f>
        <v>1</v>
      </c>
      <c r="V151" s="8" t="str">
        <f>_xlfn.XLOOKUP(VNCTable[[#This Row],[Folder]],FolderTable[Name],FolderTable[ParentPath]) &amp; VNCTable[[#This Row],[Name]] &amp; ".vnc"</f>
        <v>VNC\Production Desks\Maintenance Desk - DT FEM.vnc</v>
      </c>
      <c r="W151" s="61">
        <v>1</v>
      </c>
      <c r="X151" s="71" t="b">
        <v>0</v>
      </c>
      <c r="Y151" s="8" t="b">
        <f>OR(Contains(VNCTable[[#This Row],[ClientName]], "client"), VNCTable[[#This Row],[IoT-Add]])</f>
        <v>0</v>
      </c>
    </row>
    <row r="152" spans="1:25" ht="16.5" x14ac:dyDescent="0.3">
      <c r="A152" s="62" t="s">
        <v>819</v>
      </c>
      <c r="B152" s="46" t="s">
        <v>225</v>
      </c>
      <c r="C152" s="46" t="s">
        <v>435</v>
      </c>
      <c r="D152" s="17" t="str">
        <f>IF(ISBLANK(VNCTable[[#This Row],[ClientName]]), "", LOWER(VNCTable[[#This Row],[ClientName]]) &amp; ".magna.global")</f>
        <v>aim-moldtech-d.magna.global</v>
      </c>
      <c r="E152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52" s="44" t="str">
        <f>_xlfn.LET(_xlpm.c, _xlfn.XLOOKUP(VNCTable[[#This Row],[ClientName]],ITEquipmentTable[Name],ITEquipmentTable[Assigned Location], "ERROR"), IF(_xlpm.c = 0, "NO DATA", _xlpm.c))</f>
        <v>Molding - Process Tech Desk</v>
      </c>
      <c r="G152" s="29" t="str">
        <f>_xlfn.LET(_xlpm.v,_xlfn.XLOOKUP(VNCTable[[#This Row],[IP]],IpResults[IP],IpResults[SName], ""), _xlpm.x, IF(AND(LEN(_xlpm.v) = 0, LEN(VNCTable[[#This Row],[ClientName]]) &gt; 6), "ERROR", _xlpm.v),_xlpm.x)</f>
        <v>ERROR</v>
      </c>
      <c r="H152" s="29" t="str" cm="1">
        <f t="array" ref="H152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52" s="29"/>
      <c r="J152" s="92" t="s">
        <v>1851</v>
      </c>
      <c r="K152" s="6" t="s">
        <v>798</v>
      </c>
      <c r="L152" s="49" t="s">
        <v>4</v>
      </c>
      <c r="M152" s="68" t="str">
        <f>IF(VNCTable[[#This Row],[Workstation]] = "N/A", "N/A", IF(VNCTable[[#This Row],[Workstation]] = "", "", _xlfn.XLOOKUP(VNCTable[[#This Row],[IP]],MamadouTable[Client IP],MamadouTable[Workplace], "")))</f>
        <v>N/A</v>
      </c>
      <c r="N152" s="56"/>
      <c r="O152" s="56"/>
      <c r="P152" s="56"/>
      <c r="Q152" s="59"/>
      <c r="R152" s="36" t="e">
        <f>IFERROR(_xlfn.TEXTBEFORE(_xlfn.TEXTAFTER(VNCTable[[#This Row],[IP]], ".", 2), "."), NA())</f>
        <v>#N/A</v>
      </c>
      <c r="S152" s="36" t="e">
        <f>IFERROR(_xlfn.LET(_xlpm.val, _xlfn.TEXTAFTER(VNCTable[[#This Row],[IP]], ".", 3), IF(ISNA(_xlpm.val), NA(), IF(LEN(_xlpm.val) = 0, NA(), _xlpm.val))), NA())</f>
        <v>#N/A</v>
      </c>
      <c r="T152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AIM-MOLDTECH-D</v>
      </c>
      <c r="U152" s="8" t="b">
        <f>LEN(VNCTable[[#This Row],[Host]]) &gt; 0</f>
        <v>1</v>
      </c>
      <c r="V152" s="8" t="str">
        <f>_xlfn.XLOOKUP(VNCTable[[#This Row],[Folder]],FolderTable[Name],FolderTable[ParentPath]) &amp; VNCTable[[#This Row],[Name]] &amp; ".vnc"</f>
        <v>VNC\Production Desks\Maintenance Desk - Molding.vnc</v>
      </c>
      <c r="W152" s="61">
        <v>1</v>
      </c>
      <c r="X152" s="71" t="b">
        <v>0</v>
      </c>
      <c r="Y152" s="8" t="b">
        <f>OR(Contains(VNCTable[[#This Row],[ClientName]], "client"), VNCTable[[#This Row],[IoT-Add]])</f>
        <v>0</v>
      </c>
    </row>
    <row r="153" spans="1:25" ht="16.5" x14ac:dyDescent="0.3">
      <c r="A153" s="62" t="s">
        <v>815</v>
      </c>
      <c r="B153" s="46" t="s">
        <v>225</v>
      </c>
      <c r="C153" s="48" t="s">
        <v>591</v>
      </c>
      <c r="D153" s="17" t="str">
        <f>IF(ISBLANK(VNCTable[[#This Row],[ClientName]]), "", LOWER(VNCTable[[#This Row],[ClientName]]) &amp; ".magna.global")</f>
        <v>aim-dsmaint-d.magna.global</v>
      </c>
      <c r="E153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53" s="17" t="str">
        <f>_xlfn.LET(_xlpm.c, _xlfn.XLOOKUP(VNCTable[[#This Row],[ClientName]],ITEquipmentTable[Name],ITEquipmentTable[Assigned Location], "ERROR"), IF(_xlpm.c = 0, "NO DATA", _xlpm.c))</f>
        <v>WS - Maintenance Desk</v>
      </c>
      <c r="G153" s="29" t="str">
        <f>_xlfn.LET(_xlpm.v,_xlfn.XLOOKUP(VNCTable[[#This Row],[IP]],IpResults[IP],IpResults[SName], ""), _xlpm.x, IF(AND(LEN(_xlpm.v) = 0, LEN(VNCTable[[#This Row],[ClientName]]) &gt; 6), "ERROR", _xlpm.v),_xlpm.x)</f>
        <v>ERROR</v>
      </c>
      <c r="H153" s="29" t="str" cm="1">
        <f t="array" ref="H153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53" s="29"/>
      <c r="J153" s="92" t="s">
        <v>1851</v>
      </c>
      <c r="K153" s="6" t="s">
        <v>798</v>
      </c>
      <c r="L153" s="49" t="s">
        <v>4</v>
      </c>
      <c r="M153" s="68" t="str">
        <f>IF(VNCTable[[#This Row],[Workstation]] = "N/A", "N/A", IF(VNCTable[[#This Row],[Workstation]] = "", "", _xlfn.XLOOKUP(VNCTable[[#This Row],[IP]],MamadouTable[Client IP],MamadouTable[Workplace], "")))</f>
        <v>N/A</v>
      </c>
      <c r="N153" s="56"/>
      <c r="O153" s="56"/>
      <c r="P153" s="56"/>
      <c r="Q153" s="59"/>
      <c r="R153" s="35" t="e">
        <f>IFERROR(_xlfn.TEXTBEFORE(_xlfn.TEXTAFTER(VNCTable[[#This Row],[IP]], ".", 2), "."), NA())</f>
        <v>#N/A</v>
      </c>
      <c r="S153" s="35" t="e">
        <f>IFERROR(_xlfn.LET(_xlpm.val, _xlfn.TEXTAFTER(VNCTable[[#This Row],[IP]], ".", 3), IF(ISNA(_xlpm.val), NA(), IF(LEN(_xlpm.val) = 0, NA(), _xlpm.val))), NA())</f>
        <v>#N/A</v>
      </c>
      <c r="T153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AIM-DSMAINT-D</v>
      </c>
      <c r="U153" s="4" t="b">
        <f>LEN(VNCTable[[#This Row],[Host]]) &gt; 0</f>
        <v>1</v>
      </c>
      <c r="V153" s="4" t="str">
        <f>_xlfn.XLOOKUP(VNCTable[[#This Row],[Folder]],FolderTable[Name],FolderTable[ParentPath]) &amp; VNCTable[[#This Row],[Name]] &amp; ".vnc"</f>
        <v>VNC\Production Desks\Maintenance Desk - WS.vnc</v>
      </c>
      <c r="W153" s="60">
        <v>1</v>
      </c>
      <c r="X153" s="71" t="b">
        <v>0</v>
      </c>
      <c r="Y153" s="4" t="b">
        <f>OR(Contains(VNCTable[[#This Row],[ClientName]], "client"), VNCTable[[#This Row],[IoT-Add]])</f>
        <v>0</v>
      </c>
    </row>
    <row r="154" spans="1:25" ht="16.5" x14ac:dyDescent="0.3">
      <c r="A154" s="62" t="s">
        <v>1845</v>
      </c>
      <c r="B154" s="46" t="s">
        <v>225</v>
      </c>
      <c r="C154" s="48" t="s">
        <v>1834</v>
      </c>
      <c r="D154" s="17" t="str">
        <f>IF(ISBLANK(VNCTable[[#This Row],[ClientName]]), "", LOWER(VNCTable[[#This Row],[ClientName]]) &amp; ".magna.global")</f>
        <v>aim-zebratab3-t.magna.global</v>
      </c>
      <c r="E154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54" s="18" t="str">
        <f>_xlfn.LET(_xlpm.c, _xlfn.XLOOKUP(VNCTable[[#This Row],[ClientName]],ITEquipmentTable[Name],ITEquipmentTable[Assigned Location], "ERROR"), IF(_xlpm.c = 0, "NO DATA", _xlpm.c))</f>
        <v>ERROR</v>
      </c>
      <c r="G154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54" s="28" t="str" cm="1">
        <f t="array" ref="H154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54" s="28"/>
      <c r="J154" s="91" t="s">
        <v>1853</v>
      </c>
      <c r="K154" s="6" t="s">
        <v>1810</v>
      </c>
      <c r="L154" s="49" t="s">
        <v>4</v>
      </c>
      <c r="M154" s="106" t="str">
        <f>IF(VNCTable[[#This Row],[Workstation]] = "N/A", "N/A", IF(VNCTable[[#This Row],[Workstation]] = "", "", _xlfn.XLOOKUP(VNCTable[[#This Row],[IP]],MamadouTable[Client IP],MamadouTable[Workplace], "")))</f>
        <v>N/A</v>
      </c>
      <c r="N154" s="56"/>
      <c r="O154" s="56"/>
      <c r="P154" s="56"/>
      <c r="Q154" s="59"/>
      <c r="R154" s="35" t="e">
        <f>IFERROR(_xlfn.TEXTBEFORE(_xlfn.TEXTAFTER(VNCTable[[#This Row],[IP]], ".", 2), "."), NA())</f>
        <v>#N/A</v>
      </c>
      <c r="S154" s="35" t="e">
        <f>IFERROR(_xlfn.LET(_xlpm.val, _xlfn.TEXTAFTER(VNCTable[[#This Row],[IP]], ".", 3), IF(ISNA(_xlpm.val), NA(), IF(LEN(_xlpm.val) = 0, NA(), _xlpm.val))), NA())</f>
        <v>#N/A</v>
      </c>
      <c r="T154" s="107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AIM-ZEBRATAB3-T</v>
      </c>
      <c r="U154" s="4" t="b">
        <f>LEN(VNCTable[[#This Row],[Host]]) &gt; 0</f>
        <v>1</v>
      </c>
      <c r="V154" s="4" t="str">
        <f>_xlfn.XLOOKUP(VNCTable[[#This Row],[Folder]],FolderTable[Name],FolderTable[ParentPath]) &amp; VNCTable[[#This Row],[Name]] &amp; ".vnc"</f>
        <v>VNC\Production Tablets\Materials Tablet - Zebra 1.vnc</v>
      </c>
      <c r="W154" s="60">
        <v>1</v>
      </c>
      <c r="X154" s="71" t="b">
        <v>1</v>
      </c>
      <c r="Y154" s="4" t="b">
        <f>OR(Contains(VNCTable[[#This Row],[ClientName]], "client"), VNCTable[[#This Row],[IoT-Add]])</f>
        <v>1</v>
      </c>
    </row>
    <row r="155" spans="1:25" ht="16.5" x14ac:dyDescent="0.3">
      <c r="A155" s="62" t="s">
        <v>1811</v>
      </c>
      <c r="B155" s="46" t="s">
        <v>225</v>
      </c>
      <c r="C155" s="84" t="s">
        <v>1809</v>
      </c>
      <c r="D155" s="17" t="str">
        <f>IF(ISBLANK(VNCTable[[#This Row],[ClientName]]), "", LOWER(VNCTable[[#This Row],[ClientName]]) &amp; ".magna.global")</f>
        <v>aim-zebramat2-t.magna.global</v>
      </c>
      <c r="E155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55" s="103" t="str">
        <f>_xlfn.LET(_xlpm.c, _xlfn.XLOOKUP(VNCTable[[#This Row],[ClientName]],ITEquipmentTable[Name],ITEquipmentTable[Assigned Location], "ERROR"), IF(_xlpm.c = 0, "NO DATA", _xlpm.c))</f>
        <v>ERROR</v>
      </c>
      <c r="G155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55" s="28" t="str" cm="1">
        <f t="array" ref="H155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55" s="28"/>
      <c r="J155" s="91" t="s">
        <v>1853</v>
      </c>
      <c r="K155" s="6" t="s">
        <v>1810</v>
      </c>
      <c r="L155" s="49" t="s">
        <v>4</v>
      </c>
      <c r="M155" s="106" t="str">
        <f>IF(VNCTable[[#This Row],[Workstation]] = "N/A", "N/A", IF(VNCTable[[#This Row],[Workstation]] = "", "", _xlfn.XLOOKUP(VNCTable[[#This Row],[IP]],MamadouTable[Client IP],MamadouTable[Workplace], "")))</f>
        <v>N/A</v>
      </c>
      <c r="N155" s="56"/>
      <c r="O155" s="56"/>
      <c r="P155" s="56"/>
      <c r="Q155" s="59"/>
      <c r="R155" s="36" t="e">
        <f>IFERROR(_xlfn.TEXTBEFORE(_xlfn.TEXTAFTER(VNCTable[[#This Row],[IP]], ".", 2), "."), NA())</f>
        <v>#N/A</v>
      </c>
      <c r="S155" s="36" t="e">
        <f>IFERROR(_xlfn.LET(_xlpm.val, _xlfn.TEXTAFTER(VNCTable[[#This Row],[IP]], ".", 3), IF(ISNA(_xlpm.val), NA(), IF(LEN(_xlpm.val) = 0, NA(), _xlpm.val))), NA())</f>
        <v>#N/A</v>
      </c>
      <c r="T155" s="107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AIM-ZEBRAMAT2-T</v>
      </c>
      <c r="U155" s="8" t="b">
        <f>LEN(VNCTable[[#This Row],[Host]]) &gt; 0</f>
        <v>1</v>
      </c>
      <c r="V155" s="8" t="str">
        <f>_xlfn.XLOOKUP(VNCTable[[#This Row],[Folder]],FolderTable[Name],FolderTable[ParentPath]) &amp; VNCTable[[#This Row],[Name]] &amp; ".vnc"</f>
        <v>VNC\Production Tablets\Materials Tablet - Zebra 2.vnc</v>
      </c>
      <c r="W155" s="61">
        <v>2</v>
      </c>
      <c r="X155" s="71" t="b">
        <v>0</v>
      </c>
      <c r="Y155" s="8" t="b">
        <f>OR(Contains(VNCTable[[#This Row],[ClientName]], "client"), VNCTable[[#This Row],[IoT-Add]])</f>
        <v>0</v>
      </c>
    </row>
    <row r="156" spans="1:25" ht="16.5" x14ac:dyDescent="0.3">
      <c r="A156" s="62" t="s">
        <v>1846</v>
      </c>
      <c r="B156" s="46" t="s">
        <v>225</v>
      </c>
      <c r="C156" s="46" t="s">
        <v>1847</v>
      </c>
      <c r="D156" s="17" t="str">
        <f>IF(ISBLANK(VNCTable[[#This Row],[ClientName]]), "", LOWER(VNCTable[[#This Row],[ClientName]]) &amp; ".magna.global")</f>
        <v>aim-zebramat3-t.magna.global</v>
      </c>
      <c r="E156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56" s="103" t="str">
        <f>_xlfn.LET(_xlpm.c, _xlfn.XLOOKUP(VNCTable[[#This Row],[ClientName]],ITEquipmentTable[Name],ITEquipmentTable[Assigned Location], "ERROR"), IF(_xlpm.c = 0, "NO DATA", _xlpm.c))</f>
        <v>ERROR</v>
      </c>
      <c r="G156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56" s="28" t="str" cm="1">
        <f t="array" ref="H156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56" s="28"/>
      <c r="J156" s="91" t="s">
        <v>1853</v>
      </c>
      <c r="K156" s="6" t="s">
        <v>1810</v>
      </c>
      <c r="L156" s="49" t="s">
        <v>4</v>
      </c>
      <c r="M156" s="106" t="str">
        <f>IF(VNCTable[[#This Row],[Workstation]] = "N/A", "N/A", IF(VNCTable[[#This Row],[Workstation]] = "", "", _xlfn.XLOOKUP(VNCTable[[#This Row],[IP]],MamadouTable[Client IP],MamadouTable[Workplace], "")))</f>
        <v>N/A</v>
      </c>
      <c r="N156" s="56"/>
      <c r="O156" s="56"/>
      <c r="P156" s="56"/>
      <c r="Q156" s="59"/>
      <c r="R156" s="36" t="e">
        <f>IFERROR(_xlfn.TEXTBEFORE(_xlfn.TEXTAFTER(VNCTable[[#This Row],[IP]], ".", 2), "."), NA())</f>
        <v>#N/A</v>
      </c>
      <c r="S156" s="36" t="e">
        <f>IFERROR(_xlfn.LET(_xlpm.val, _xlfn.TEXTAFTER(VNCTable[[#This Row],[IP]], ".", 3), IF(ISNA(_xlpm.val), NA(), IF(LEN(_xlpm.val) = 0, NA(), _xlpm.val))), NA())</f>
        <v>#N/A</v>
      </c>
      <c r="T156" s="107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AIM-ZEBRAMAT3-T</v>
      </c>
      <c r="U156" s="8" t="b">
        <f>LEN(VNCTable[[#This Row],[Host]]) &gt; 0</f>
        <v>1</v>
      </c>
      <c r="V156" s="8" t="str">
        <f>_xlfn.XLOOKUP(VNCTable[[#This Row],[Folder]],FolderTable[Name],FolderTable[ParentPath]) &amp; VNCTable[[#This Row],[Name]] &amp; ".vnc"</f>
        <v>VNC\Production Tablets\Materials Tablet - Zebra 3.vnc</v>
      </c>
      <c r="W156" s="61">
        <v>2</v>
      </c>
      <c r="X156" s="71" t="b">
        <v>0</v>
      </c>
      <c r="Y156" s="8" t="b">
        <f>OR(Contains(VNCTable[[#This Row],[ClientName]], "client"), VNCTable[[#This Row],[IoT-Add]])</f>
        <v>0</v>
      </c>
    </row>
    <row r="157" spans="1:25" ht="16.5" x14ac:dyDescent="0.3">
      <c r="A157" s="62" t="s">
        <v>2028</v>
      </c>
      <c r="B157" s="46" t="s">
        <v>225</v>
      </c>
      <c r="C157" s="46" t="s">
        <v>2029</v>
      </c>
      <c r="D157" s="17" t="str">
        <f>IF(ISBLANK(VNCTable[[#This Row],[ClientName]]), "", LOWER(VNCTable[[#This Row],[ClientName]]) &amp; ".magna.global")</f>
        <v>aimpress2-hmi.magna.global</v>
      </c>
      <c r="E157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57" s="103" t="str">
        <f>_xlfn.LET(_xlpm.c, _xlfn.XLOOKUP(VNCTable[[#This Row],[ClientName]],ITEquipmentTable[Name],ITEquipmentTable[Assigned Location], "ERROR"), IF(_xlpm.c = 0, "NO DATA", _xlpm.c))</f>
        <v>ERROR</v>
      </c>
      <c r="G157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57" s="28" t="str" cm="1">
        <f t="array" ref="H157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57" s="28"/>
      <c r="J157" s="92" t="s">
        <v>1860</v>
      </c>
      <c r="K157" s="6" t="s">
        <v>220</v>
      </c>
      <c r="L157" s="49" t="s">
        <v>4</v>
      </c>
      <c r="M157" s="105" t="str">
        <f>IF(VNCTable[[#This Row],[Workstation]] = "N/A", "N/A", IF(VNCTable[[#This Row],[Workstation]] = "", "", _xlfn.XLOOKUP(VNCTable[[#This Row],[IP]],MamadouTable[Client IP],MamadouTable[Workplace], "")))</f>
        <v>N/A</v>
      </c>
      <c r="N157" s="56"/>
      <c r="O157" s="56" t="b">
        <v>1</v>
      </c>
      <c r="P157" s="56"/>
      <c r="Q157" s="59" t="b">
        <v>1</v>
      </c>
      <c r="R157" s="36" t="e">
        <f>IFERROR(_xlfn.TEXTBEFORE(_xlfn.TEXTAFTER(VNCTable[[#This Row],[IP]], ".", 2), "."), NA())</f>
        <v>#N/A</v>
      </c>
      <c r="S157" s="36" t="e">
        <f>IFERROR(_xlfn.LET(_xlpm.val, _xlfn.TEXTAFTER(VNCTable[[#This Row],[IP]], ".", 3), IF(ISNA(_xlpm.val), NA(), IF(LEN(_xlpm.val) = 0, NA(), _xlpm.val))), NA())</f>
        <v>#N/A</v>
      </c>
      <c r="T157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AIMPRESS2-HMI</v>
      </c>
      <c r="U157" s="8" t="b">
        <f>LEN(VNCTable[[#This Row],[Host]]) &gt; 0</f>
        <v>1</v>
      </c>
      <c r="V157" s="8" t="str">
        <f>_xlfn.XLOOKUP(VNCTable[[#This Row],[Folder]],FolderTable[Name],FolderTable[ParentPath]) &amp; VNCTable[[#This Row],[Name]] &amp; ".vnc"</f>
        <v>VNC\Molding\Press 2 HMI.vnc</v>
      </c>
      <c r="W157" s="61">
        <v>-2</v>
      </c>
      <c r="X157" s="71" t="b">
        <v>0</v>
      </c>
      <c r="Y157" s="8" t="b">
        <f>OR(Contains(VNCTable[[#This Row],[ClientName]], "client"), VNCTable[[#This Row],[IoT-Add]])</f>
        <v>0</v>
      </c>
    </row>
    <row r="158" spans="1:25" ht="16.5" x14ac:dyDescent="0.3">
      <c r="A158" s="62" t="s">
        <v>813</v>
      </c>
      <c r="B158" s="46" t="s">
        <v>225</v>
      </c>
      <c r="C158" s="46" t="s">
        <v>658</v>
      </c>
      <c r="D158" s="17" t="str">
        <f>IF(ISBLANK(VNCTable[[#This Row],[ClientName]]), "", LOWER(VNCTable[[#This Row],[ClientName]]) &amp; ".magna.global")</f>
        <v>aim-qtech4-d.magna.global</v>
      </c>
      <c r="E158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58" s="44" t="str">
        <f>_xlfn.LET(_xlpm.c, _xlfn.XLOOKUP(VNCTable[[#This Row],[ClientName]],ITEquipmentTable[Name],ITEquipmentTable[Assigned Location], "ERROR"), IF(_xlpm.c = 0, "NO DATA", _xlpm.c))</f>
        <v>NO DATA</v>
      </c>
      <c r="G158" s="29" t="str">
        <f>_xlfn.LET(_xlpm.v,_xlfn.XLOOKUP(VNCTable[[#This Row],[IP]],IpResults[IP],IpResults[SName], ""), _xlpm.x, IF(AND(LEN(_xlpm.v) = 0, LEN(VNCTable[[#This Row],[ClientName]]) &gt; 6), "ERROR", _xlpm.v),_xlpm.x)</f>
        <v>ERROR</v>
      </c>
      <c r="H158" s="29" t="str" cm="1">
        <f t="array" ref="H158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58" s="29"/>
      <c r="J158" s="92"/>
      <c r="K158" s="6" t="s">
        <v>798</v>
      </c>
      <c r="L158" s="49" t="s">
        <v>4</v>
      </c>
      <c r="M158" s="68" t="str">
        <f>IF(VNCTable[[#This Row],[Workstation]] = "N/A", "N/A", IF(VNCTable[[#This Row],[Workstation]] = "", "", _xlfn.XLOOKUP(VNCTable[[#This Row],[IP]],MamadouTable[Client IP],MamadouTable[Workplace], "")))</f>
        <v>N/A</v>
      </c>
      <c r="N158" s="56"/>
      <c r="O158" s="56"/>
      <c r="P158" s="56"/>
      <c r="Q158" s="59"/>
      <c r="R158" s="36" t="e">
        <f>IFERROR(_xlfn.TEXTBEFORE(_xlfn.TEXTAFTER(VNCTable[[#This Row],[IP]], ".", 2), "."), NA())</f>
        <v>#N/A</v>
      </c>
      <c r="S158" s="36" t="e">
        <f>IFERROR(_xlfn.LET(_xlpm.val, _xlfn.TEXTAFTER(VNCTable[[#This Row],[IP]], ".", 3), IF(ISNA(_xlpm.val), NA(), IF(LEN(_xlpm.val) = 0, NA(), _xlpm.val))), NA())</f>
        <v>#N/A</v>
      </c>
      <c r="T158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AIM-QTECH4-D</v>
      </c>
      <c r="U158" s="8" t="b">
        <f>LEN(VNCTable[[#This Row],[Host]]) &gt; 0</f>
        <v>1</v>
      </c>
      <c r="V158" s="8" t="str">
        <f>_xlfn.XLOOKUP(VNCTable[[#This Row],[Folder]],FolderTable[Name],FolderTable[ParentPath]) &amp; VNCTable[[#This Row],[Name]] &amp; ".vnc"</f>
        <v>VNC\Production Desks\Quality Desk - DT FEM.vnc</v>
      </c>
      <c r="W158" s="61">
        <v>1</v>
      </c>
      <c r="X158" s="71" t="b">
        <v>1</v>
      </c>
      <c r="Y158" s="8" t="b">
        <f>OR(Contains(VNCTable[[#This Row],[ClientName]], "client"), VNCTable[[#This Row],[IoT-Add]])</f>
        <v>1</v>
      </c>
    </row>
    <row r="159" spans="1:25" ht="16.5" x14ac:dyDescent="0.3">
      <c r="A159" s="62" t="s">
        <v>814</v>
      </c>
      <c r="B159" s="46" t="s">
        <v>225</v>
      </c>
      <c r="C159" s="46" t="s">
        <v>1829</v>
      </c>
      <c r="D159" s="17" t="str">
        <f>IF(ISBLANK(VNCTable[[#This Row],[ClientName]]), "", LOWER(VNCTable[[#This Row],[ClientName]]) &amp; ".magna.global")</f>
        <v>aim-qualcove-d.magna.global</v>
      </c>
      <c r="E159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59" s="44" t="str">
        <f>_xlfn.LET(_xlpm.c, _xlfn.XLOOKUP(VNCTable[[#This Row],[ClientName]],ITEquipmentTable[Name],ITEquipmentTable[Assigned Location], "ERROR"), IF(_xlpm.c = 0, "NO DATA", _xlpm.c))</f>
        <v>ERROR</v>
      </c>
      <c r="G159" s="29" t="str">
        <f>_xlfn.LET(_xlpm.v,_xlfn.XLOOKUP(VNCTable[[#This Row],[IP]],IpResults[IP],IpResults[SName], ""), _xlpm.x, IF(AND(LEN(_xlpm.v) = 0, LEN(VNCTable[[#This Row],[ClientName]]) &gt; 6), "ERROR", _xlpm.v),_xlpm.x)</f>
        <v>ERROR</v>
      </c>
      <c r="H159" s="29" t="str" cm="1">
        <f t="array" ref="H159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59" s="29"/>
      <c r="J159" s="92" t="s">
        <v>1854</v>
      </c>
      <c r="K159" s="6" t="s">
        <v>798</v>
      </c>
      <c r="L159" s="49" t="s">
        <v>4</v>
      </c>
      <c r="M159" s="68" t="str">
        <f>IF(VNCTable[[#This Row],[Workstation]] = "N/A", "N/A", IF(VNCTable[[#This Row],[Workstation]] = "", "", _xlfn.XLOOKUP(VNCTable[[#This Row],[IP]],MamadouTable[Client IP],MamadouTable[Workplace], "")))</f>
        <v>N/A</v>
      </c>
      <c r="N159" s="56"/>
      <c r="O159" s="56"/>
      <c r="P159" s="56"/>
      <c r="Q159" s="59"/>
      <c r="R159" s="36" t="e">
        <f>IFERROR(_xlfn.TEXTBEFORE(_xlfn.TEXTAFTER(VNCTable[[#This Row],[IP]], ".", 2), "."), NA())</f>
        <v>#N/A</v>
      </c>
      <c r="S159" s="36" t="e">
        <f>IFERROR(_xlfn.LET(_xlpm.val, _xlfn.TEXTAFTER(VNCTable[[#This Row],[IP]], ".", 3), IF(ISNA(_xlpm.val), NA(), IF(LEN(_xlpm.val) = 0, NA(), _xlpm.val))), NA())</f>
        <v>#N/A</v>
      </c>
      <c r="T159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AIM-QUALCOVE-D</v>
      </c>
      <c r="U159" s="8" t="b">
        <f>LEN(VNCTable[[#This Row],[Host]]) &gt; 0</f>
        <v>1</v>
      </c>
      <c r="V159" s="8" t="str">
        <f>_xlfn.XLOOKUP(VNCTable[[#This Row],[Folder]],FolderTable[Name],FolderTable[ParentPath]) &amp; VNCTable[[#This Row],[Name]] &amp; ".vnc"</f>
        <v>VNC\Production Desks\Quality Desk - T1.vnc</v>
      </c>
      <c r="W159" s="61">
        <v>1</v>
      </c>
      <c r="X159" s="71" t="b">
        <v>0</v>
      </c>
      <c r="Y159" s="8" t="b">
        <f>OR(Contains(VNCTable[[#This Row],[ClientName]], "client"), VNCTable[[#This Row],[IoT-Add]])</f>
        <v>0</v>
      </c>
    </row>
    <row r="160" spans="1:25" ht="16.5" x14ac:dyDescent="0.3">
      <c r="A160" s="62" t="s">
        <v>177</v>
      </c>
      <c r="B160" s="46" t="s">
        <v>225</v>
      </c>
      <c r="C160" s="46"/>
      <c r="D160" s="17" t="str">
        <f>IF(ISBLANK(VNCTable[[#This Row],[ClientName]]), "", LOWER(VNCTable[[#This Row],[ClientName]]) &amp; ".magna.global")</f>
        <v/>
      </c>
      <c r="E160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60" s="17" t="str">
        <f>_xlfn.LET(_xlpm.c, _xlfn.XLOOKUP(VNCTable[[#This Row],[ClientName]],ITEquipmentTable[Name],ITEquipmentTable[Assigned Location], "ERROR"), IF(_xlpm.c = 0, "NO DATA", _xlpm.c))</f>
        <v>ERROR</v>
      </c>
      <c r="G160" s="29" t="str">
        <f>_xlfn.LET(_xlpm.v,_xlfn.XLOOKUP(VNCTable[[#This Row],[IP]],IpResults[IP],IpResults[SName], ""), _xlpm.x, IF(AND(LEN(_xlpm.v) = 0, LEN(VNCTable[[#This Row],[ClientName]]) &gt; 6), "ERROR", _xlpm.v),_xlpm.x)</f>
        <v/>
      </c>
      <c r="H160" s="29" t="str" cm="1">
        <f t="array" ref="H160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60" s="29"/>
      <c r="J160" s="92" t="s">
        <v>1855</v>
      </c>
      <c r="K160" s="6" t="s">
        <v>179</v>
      </c>
      <c r="L160" s="49" t="s">
        <v>4</v>
      </c>
      <c r="M160" s="68" t="str">
        <f>IF(VNCTable[[#This Row],[Workstation]] = "N/A", "N/A", IF(VNCTable[[#This Row],[Workstation]] = "", "", _xlfn.XLOOKUP(VNCTable[[#This Row],[IP]],MamadouTable[Client IP],MamadouTable[Workplace], "")))</f>
        <v>N/A</v>
      </c>
      <c r="N160" s="56"/>
      <c r="O160" s="56" t="b">
        <v>1</v>
      </c>
      <c r="P160" s="56" t="b">
        <v>1</v>
      </c>
      <c r="Q160" s="59" t="b">
        <v>1</v>
      </c>
      <c r="R160" s="127" t="e">
        <f>IFERROR(_xlfn.TEXTBEFORE(_xlfn.TEXTAFTER(VNCTable[[#This Row],[IP]], ".", 2), "."), NA())</f>
        <v>#N/A</v>
      </c>
      <c r="S160" s="127" t="e">
        <f>IFERROR(_xlfn.LET(_xlpm.val, _xlfn.TEXTAFTER(VNCTable[[#This Row],[IP]], ".", 3), IF(ISNA(_xlpm.val), NA(), IF(LEN(_xlpm.val) = 0, NA(), _xlpm.val))), NA())</f>
        <v>#N/A</v>
      </c>
      <c r="T160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/>
      </c>
      <c r="U160" s="129" t="b">
        <f>LEN(VNCTable[[#This Row],[Host]]) &gt; 0</f>
        <v>0</v>
      </c>
      <c r="V160" s="129" t="str">
        <f>_xlfn.XLOOKUP(VNCTable[[#This Row],[Folder]],FolderTable[Name],FolderTable[ParentPath]) &amp; VNCTable[[#This Row],[Name]] &amp; ".vnc"</f>
        <v>VNC\T1XX JIT\T1XX JIT - BT1XX.vnc</v>
      </c>
      <c r="W160" s="131">
        <v>2</v>
      </c>
      <c r="X160" s="71" t="b">
        <v>0</v>
      </c>
      <c r="Y160" s="4" t="b">
        <f>OR(Contains(VNCTable[[#This Row],[ClientName]], "client"), VNCTable[[#This Row],[IoT-Add]])</f>
        <v>0</v>
      </c>
    </row>
    <row r="161" spans="1:28" ht="16.5" x14ac:dyDescent="0.3">
      <c r="A161" s="62" t="s">
        <v>803</v>
      </c>
      <c r="B161" s="46" t="s">
        <v>225</v>
      </c>
      <c r="C161" s="46" t="s">
        <v>1771</v>
      </c>
      <c r="D161" s="17" t="str">
        <f>IF(ISBLANK(VNCTable[[#This Row],[ClientName]]), "", LOWER(VNCTable[[#This Row],[ClientName]]) &amp; ".magna.global")</f>
        <v>aim-client02-d.magna.global</v>
      </c>
      <c r="E161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61" s="17" t="str">
        <f>_xlfn.LET(_xlpm.c, _xlfn.XLOOKUP(VNCTable[[#This Row],[ClientName]],ITEquipmentTable[Name],ITEquipmentTable[Assigned Location], "ERROR"), IF(_xlpm.c = 0, "NO DATA", _xlpm.c))</f>
        <v>ERROR</v>
      </c>
      <c r="G161" s="29" t="str">
        <f>_xlfn.LET(_xlpm.v,_xlfn.XLOOKUP(VNCTable[[#This Row],[IP]],IpResults[IP],IpResults[SName], ""), _xlpm.x, IF(AND(LEN(_xlpm.v) = 0, LEN(VNCTable[[#This Row],[ClientName]]) &gt; 6), "ERROR", _xlpm.v),_xlpm.x)</f>
        <v>ERROR</v>
      </c>
      <c r="H161" s="29" t="str" cm="1">
        <f t="array" ref="H161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61" s="29"/>
      <c r="J161" s="92"/>
      <c r="K161" s="6" t="s">
        <v>798</v>
      </c>
      <c r="L161" s="49" t="s">
        <v>4</v>
      </c>
      <c r="M161" s="68" t="str">
        <f>IF(VNCTable[[#This Row],[Workstation]] = "N/A", "N/A", IF(VNCTable[[#This Row],[Workstation]] = "", "", _xlfn.XLOOKUP(VNCTable[[#This Row],[IP]],MamadouTable[Client IP],MamadouTable[Workplace], "")))</f>
        <v>N/A</v>
      </c>
      <c r="N161" s="56"/>
      <c r="O161" s="56"/>
      <c r="P161" s="56"/>
      <c r="Q161" s="59"/>
      <c r="R161" s="35" t="e">
        <f>IFERROR(_xlfn.TEXTBEFORE(_xlfn.TEXTAFTER(VNCTable[[#This Row],[IP]], ".", 2), "."), NA())</f>
        <v>#N/A</v>
      </c>
      <c r="S161" s="35" t="e">
        <f>IFERROR(_xlfn.LET(_xlpm.val, _xlfn.TEXTAFTER(VNCTable[[#This Row],[IP]], ".", 3), IF(ISNA(_xlpm.val), NA(), IF(LEN(_xlpm.val) = 0, NA(), _xlpm.val))), NA())</f>
        <v>#N/A</v>
      </c>
      <c r="T161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AIM-CLIENT02-D</v>
      </c>
      <c r="U161" s="4" t="b">
        <f>LEN(VNCTable[[#This Row],[Host]]) &gt; 0</f>
        <v>1</v>
      </c>
      <c r="V161" s="4" t="str">
        <f>_xlfn.XLOOKUP(VNCTable[[#This Row],[Folder]],FolderTable[Name],FolderTable[ParentPath]) &amp; VNCTable[[#This Row],[Name]] &amp; ".vnc"</f>
        <v>VNC\Production Desks\Team Lead Desk - AAD.vnc</v>
      </c>
      <c r="W161" s="60">
        <v>1</v>
      </c>
      <c r="X161" s="71" t="b">
        <v>1</v>
      </c>
      <c r="Y161" s="4" t="b">
        <f>OR(Contains(VNCTable[[#This Row],[ClientName]], "client"), VNCTable[[#This Row],[IoT-Add]])</f>
        <v>1</v>
      </c>
    </row>
    <row r="162" spans="1:28" ht="16.5" x14ac:dyDescent="0.3">
      <c r="A162" s="62" t="s">
        <v>1760</v>
      </c>
      <c r="B162" s="46" t="s">
        <v>225</v>
      </c>
      <c r="C162" s="46" t="s">
        <v>446</v>
      </c>
      <c r="D162" s="17" t="str">
        <f>IF(ISBLANK(VNCTable[[#This Row],[ClientName]]), "", LOWER(VNCTable[[#This Row],[ClientName]]) &amp; ".magna.global")</f>
        <v>aim-receiving-d.magna.global</v>
      </c>
      <c r="E162" s="28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62" s="18" t="str">
        <f>_xlfn.LET(_xlpm.c, _xlfn.XLOOKUP(VNCTable[[#This Row],[ClientName]],ITEquipmentTable[Name],ITEquipmentTable[Assigned Location], "ERROR"), IF(_xlpm.c = 0, "NO DATA", _xlpm.c))</f>
        <v>Dock 74 - Team Lead Desk</v>
      </c>
      <c r="G162" s="28" t="str">
        <f>_xlfn.LET(_xlpm.v,_xlfn.XLOOKUP(VNCTable[[#This Row],[IP]],IpResults[IP],IpResults[SName], ""), _xlpm.x, IF(AND(LEN(_xlpm.v) = 0, LEN(VNCTable[[#This Row],[ClientName]]) &gt; 6), "ERROR", _xlpm.v),_xlpm.x)</f>
        <v>ERROR</v>
      </c>
      <c r="H162" s="28" t="str" cm="1">
        <f t="array" ref="H162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62" s="28"/>
      <c r="J162" s="91"/>
      <c r="K162" s="6" t="s">
        <v>798</v>
      </c>
      <c r="L162" s="49" t="s">
        <v>4</v>
      </c>
      <c r="M162" s="105" t="str">
        <f>IF(VNCTable[[#This Row],[Workstation]] = "N/A", "N/A", IF(VNCTable[[#This Row],[Workstation]] = "", "", _xlfn.XLOOKUP(VNCTable[[#This Row],[IP]],MamadouTable[Client IP],MamadouTable[Workplace], "")))</f>
        <v>N/A</v>
      </c>
      <c r="N162" s="56"/>
      <c r="O162" s="56"/>
      <c r="P162" s="56"/>
      <c r="Q162" s="59"/>
      <c r="R162" s="35" t="e">
        <f>IFERROR(_xlfn.TEXTBEFORE(_xlfn.TEXTAFTER(VNCTable[[#This Row],[IP]], ".", 2), "."), NA())</f>
        <v>#N/A</v>
      </c>
      <c r="S162" s="35" t="e">
        <f>IFERROR(_xlfn.LET(_xlpm.val, _xlfn.TEXTAFTER(VNCTable[[#This Row],[IP]], ".", 3), IF(ISNA(_xlpm.val), NA(), IF(LEN(_xlpm.val) = 0, NA(), _xlpm.val))), NA())</f>
        <v>#N/A</v>
      </c>
      <c r="T162" s="107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AIM-RECEIVING-D</v>
      </c>
      <c r="U162" s="4" t="b">
        <f>LEN(VNCTable[[#This Row],[Host]]) &gt; 0</f>
        <v>1</v>
      </c>
      <c r="V162" s="4" t="str">
        <f>_xlfn.XLOOKUP(VNCTable[[#This Row],[Folder]],FolderTable[Name],FolderTable[ParentPath]) &amp; VNCTable[[#This Row],[Name]] &amp; ".vnc"</f>
        <v>VNC\Production Desks\Team Lead Desk - Dock 74.vnc</v>
      </c>
      <c r="W162" s="60">
        <v>1</v>
      </c>
      <c r="X162" s="71" t="b">
        <v>1</v>
      </c>
      <c r="Y162" s="4" t="b">
        <f>OR(Contains(VNCTable[[#This Row],[ClientName]], "client"), VNCTable[[#This Row],[IoT-Add]])</f>
        <v>1</v>
      </c>
    </row>
    <row r="163" spans="1:28" ht="16.5" x14ac:dyDescent="0.3">
      <c r="A163" s="62" t="s">
        <v>812</v>
      </c>
      <c r="B163" s="46" t="s">
        <v>225</v>
      </c>
      <c r="C163" s="46" t="s">
        <v>725</v>
      </c>
      <c r="D163" s="17" t="str">
        <f>IF(ISBLANK(VNCTable[[#This Row],[ClientName]]), "", LOWER(VNCTable[[#This Row],[ClientName]]) &amp; ".magna.global")</f>
        <v>aim-tlfem-d.magna.global</v>
      </c>
      <c r="E163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63" s="17" t="str">
        <f>_xlfn.LET(_xlpm.c, _xlfn.XLOOKUP(VNCTable[[#This Row],[ClientName]],ITEquipmentTable[Name],ITEquipmentTable[Assigned Location], "ERROR"), IF(_xlpm.c = 0, "NO DATA", _xlpm.c))</f>
        <v>DT FEM - TL Desk</v>
      </c>
      <c r="G163" s="29" t="str">
        <f>_xlfn.LET(_xlpm.v,_xlfn.XLOOKUP(VNCTable[[#This Row],[IP]],IpResults[IP],IpResults[SName], ""), _xlpm.x, IF(AND(LEN(_xlpm.v) = 0, LEN(VNCTable[[#This Row],[ClientName]]) &gt; 6), "ERROR", _xlpm.v),_xlpm.x)</f>
        <v>ERROR</v>
      </c>
      <c r="H163" s="29" t="str" cm="1">
        <f t="array" ref="H163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63" s="29"/>
      <c r="J163" s="92" t="s">
        <v>1851</v>
      </c>
      <c r="K163" s="6" t="s">
        <v>798</v>
      </c>
      <c r="L163" s="49" t="s">
        <v>4</v>
      </c>
      <c r="M163" s="68" t="str">
        <f>IF(VNCTable[[#This Row],[Workstation]] = "N/A", "N/A", IF(VNCTable[[#This Row],[Workstation]] = "", "", _xlfn.XLOOKUP(VNCTable[[#This Row],[IP]],MamadouTable[Client IP],MamadouTable[Workplace], "")))</f>
        <v>N/A</v>
      </c>
      <c r="N163" s="56"/>
      <c r="O163" s="56"/>
      <c r="P163" s="56"/>
      <c r="Q163" s="59"/>
      <c r="R163" s="35" t="e">
        <f>IFERROR(_xlfn.TEXTBEFORE(_xlfn.TEXTAFTER(VNCTable[[#This Row],[IP]], ".", 2), "."), NA())</f>
        <v>#N/A</v>
      </c>
      <c r="S163" s="35" t="e">
        <f>IFERROR(_xlfn.LET(_xlpm.val, _xlfn.TEXTAFTER(VNCTable[[#This Row],[IP]], ".", 3), IF(ISNA(_xlpm.val), NA(), IF(LEN(_xlpm.val) = 0, NA(), _xlpm.val))), NA())</f>
        <v>#N/A</v>
      </c>
      <c r="T163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AIM-TLFEM-D</v>
      </c>
      <c r="U163" s="4" t="b">
        <f>LEN(VNCTable[[#This Row],[Host]]) &gt; 0</f>
        <v>1</v>
      </c>
      <c r="V163" s="4" t="str">
        <f>_xlfn.XLOOKUP(VNCTable[[#This Row],[Folder]],FolderTable[Name],FolderTable[ParentPath]) &amp; VNCTable[[#This Row],[Name]] &amp; ".vnc"</f>
        <v>VNC\Production Desks\Team Lead Desk - DT FEM.vnc</v>
      </c>
      <c r="W163" s="60">
        <v>1</v>
      </c>
      <c r="X163" s="71" t="b">
        <v>0</v>
      </c>
      <c r="Y163" s="4" t="b">
        <f>OR(Contains(VNCTable[[#This Row],[ClientName]], "client"), VNCTable[[#This Row],[IoT-Add]])</f>
        <v>0</v>
      </c>
    </row>
    <row r="164" spans="1:28" ht="16.5" x14ac:dyDescent="0.3">
      <c r="A164" s="62" t="s">
        <v>820</v>
      </c>
      <c r="B164" s="46" t="s">
        <v>225</v>
      </c>
      <c r="C164" s="46" t="s">
        <v>654</v>
      </c>
      <c r="D164" s="17" t="str">
        <f>IF(ISBLANK(VNCTable[[#This Row],[ClientName]]), "", LOWER(VNCTable[[#This Row],[ClientName]]) &amp; ".magna.global")</f>
        <v>aim-moldteam-d.magna.global</v>
      </c>
      <c r="E164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64" s="44" t="str">
        <f>_xlfn.LET(_xlpm.c, _xlfn.XLOOKUP(VNCTable[[#This Row],[ClientName]],ITEquipmentTable[Name],ITEquipmentTable[Assigned Location], "ERROR"), IF(_xlpm.c = 0, "NO DATA", _xlpm.c))</f>
        <v>Molding - Desk</v>
      </c>
      <c r="G164" s="29" t="str">
        <f>_xlfn.LET(_xlpm.v,_xlfn.XLOOKUP(VNCTable[[#This Row],[IP]],IpResults[IP],IpResults[SName], ""), _xlpm.x, IF(AND(LEN(_xlpm.v) = 0, LEN(VNCTable[[#This Row],[ClientName]]) &gt; 6), "ERROR", _xlpm.v),_xlpm.x)</f>
        <v>ERROR</v>
      </c>
      <c r="H164" s="29" t="str" cm="1">
        <f t="array" ref="H164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64" s="29"/>
      <c r="J164" s="92" t="s">
        <v>1851</v>
      </c>
      <c r="K164" s="6" t="s">
        <v>798</v>
      </c>
      <c r="L164" s="49" t="s">
        <v>4</v>
      </c>
      <c r="M164" s="68" t="str">
        <f>IF(VNCTable[[#This Row],[Workstation]] = "N/A", "N/A", IF(VNCTable[[#This Row],[Workstation]] = "", "", _xlfn.XLOOKUP(VNCTable[[#This Row],[IP]],MamadouTable[Client IP],MamadouTable[Workplace], "")))</f>
        <v>N/A</v>
      </c>
      <c r="N164" s="56"/>
      <c r="O164" s="56"/>
      <c r="P164" s="56"/>
      <c r="Q164" s="59"/>
      <c r="R164" s="36" t="e">
        <f>IFERROR(_xlfn.TEXTBEFORE(_xlfn.TEXTAFTER(VNCTable[[#This Row],[IP]], ".", 2), "."), NA())</f>
        <v>#N/A</v>
      </c>
      <c r="S164" s="36" t="e">
        <f>IFERROR(_xlfn.LET(_xlpm.val, _xlfn.TEXTAFTER(VNCTable[[#This Row],[IP]], ".", 3), IF(ISNA(_xlpm.val), NA(), IF(LEN(_xlpm.val) = 0, NA(), _xlpm.val))), NA())</f>
        <v>#N/A</v>
      </c>
      <c r="T164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AIM-MOLDTEAM-D</v>
      </c>
      <c r="U164" s="8" t="b">
        <f>LEN(VNCTable[[#This Row],[Host]]) &gt; 0</f>
        <v>1</v>
      </c>
      <c r="V164" s="8" t="str">
        <f>_xlfn.XLOOKUP(VNCTable[[#This Row],[Folder]],FolderTable[Name],FolderTable[ParentPath]) &amp; VNCTable[[#This Row],[Name]] &amp; ".vnc"</f>
        <v>VNC\Production Desks\Team Lead Desk - Molding.vnc</v>
      </c>
      <c r="W164" s="61">
        <v>1</v>
      </c>
      <c r="X164" s="71" t="b">
        <v>0</v>
      </c>
      <c r="Y164" s="8" t="b">
        <f>OR(Contains(VNCTable[[#This Row],[ClientName]], "client"), VNCTable[[#This Row],[IoT-Add]])</f>
        <v>0</v>
      </c>
    </row>
    <row r="165" spans="1:28" ht="16.5" x14ac:dyDescent="0.3">
      <c r="A165" s="62" t="s">
        <v>1768</v>
      </c>
      <c r="B165" s="46" t="s">
        <v>225</v>
      </c>
      <c r="C165" s="46" t="s">
        <v>1770</v>
      </c>
      <c r="D165" s="17" t="str">
        <f>IF(ISBLANK(VNCTable[[#This Row],[ClientName]]), "", LOWER(VNCTable[[#This Row],[ClientName]]) &amp; ".magna.global")</f>
        <v>aim-client04-d.magna.global</v>
      </c>
      <c r="E165" s="28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65" s="18" t="str">
        <f>_xlfn.LET(_xlpm.c, _xlfn.XLOOKUP(VNCTable[[#This Row],[ClientName]],ITEquipmentTable[Name],ITEquipmentTable[Assigned Location], "ERROR"), IF(_xlpm.c = 0, "NO DATA", _xlpm.c))</f>
        <v>ERROR</v>
      </c>
      <c r="G165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65" s="28" t="str" cm="1">
        <f t="array" ref="H165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65" s="28"/>
      <c r="J165" s="91"/>
      <c r="K165" s="6" t="s">
        <v>798</v>
      </c>
      <c r="L165" s="49" t="s">
        <v>4</v>
      </c>
      <c r="M165" s="105" t="str">
        <f>IF(VNCTable[[#This Row],[Workstation]] = "N/A", "N/A", IF(VNCTable[[#This Row],[Workstation]] = "", "", _xlfn.XLOOKUP(VNCTable[[#This Row],[IP]],MamadouTable[Client IP],MamadouTable[Workplace], "")))</f>
        <v>N/A</v>
      </c>
      <c r="N165" s="56"/>
      <c r="O165" s="56"/>
      <c r="P165" s="56"/>
      <c r="Q165" s="59"/>
      <c r="R165" s="35" t="e">
        <f>IFERROR(_xlfn.TEXTBEFORE(_xlfn.TEXTAFTER(VNCTable[[#This Row],[IP]], ".", 2), "."), NA())</f>
        <v>#N/A</v>
      </c>
      <c r="S165" s="35" t="e">
        <f>IFERROR(_xlfn.LET(_xlpm.val, _xlfn.TEXTAFTER(VNCTable[[#This Row],[IP]], ".", 3), IF(ISNA(_xlpm.val), NA(), IF(LEN(_xlpm.val) = 0, NA(), _xlpm.val))), NA())</f>
        <v>#N/A</v>
      </c>
      <c r="T165" s="107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AIM-CLIENT04-D</v>
      </c>
      <c r="U165" s="4" t="b">
        <f>LEN(VNCTable[[#This Row],[Host]]) &gt; 0</f>
        <v>1</v>
      </c>
      <c r="V165" s="4" t="str">
        <f>_xlfn.XLOOKUP(VNCTable[[#This Row],[Folder]],FolderTable[Name],FolderTable[ParentPath]) &amp; VNCTable[[#This Row],[Name]] &amp; ".vnc"</f>
        <v>VNC\Production Desks\Team Lead Desk - Service.vnc</v>
      </c>
      <c r="W165" s="60">
        <v>1</v>
      </c>
      <c r="X165" s="71" t="b">
        <v>1</v>
      </c>
      <c r="Y165" s="4" t="b">
        <f>OR(Contains(VNCTable[[#This Row],[ClientName]], "client"), VNCTable[[#This Row],[IoT-Add]])</f>
        <v>1</v>
      </c>
    </row>
    <row r="166" spans="1:28" ht="16.5" x14ac:dyDescent="0.3">
      <c r="A166" s="88" t="s">
        <v>797</v>
      </c>
      <c r="B166" s="46" t="s">
        <v>225</v>
      </c>
      <c r="C166" s="84" t="s">
        <v>1817</v>
      </c>
      <c r="D166" s="17" t="str">
        <f>IF(ISBLANK(VNCTable[[#This Row],[ClientName]]), "", LOWER(VNCTable[[#This Row],[ClientName]]) &amp; ".magna.global")</f>
        <v>aim-client08-d.magna.global</v>
      </c>
      <c r="E166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66" s="103" t="str">
        <f>_xlfn.LET(_xlpm.c, _xlfn.XLOOKUP(VNCTable[[#This Row],[ClientName]],ITEquipmentTable[Name],ITEquipmentTable[Assigned Location], "ERROR"), IF(_xlpm.c = 0, "NO DATA", _xlpm.c))</f>
        <v>ERROR</v>
      </c>
      <c r="G166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66" s="28" t="str" cm="1">
        <f t="array" ref="H166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66" s="28"/>
      <c r="J166" s="91"/>
      <c r="K166" s="50" t="s">
        <v>798</v>
      </c>
      <c r="L166" s="51" t="s">
        <v>4</v>
      </c>
      <c r="M166" s="106" t="str">
        <f>IF(VNCTable[[#This Row],[Workstation]] = "N/A", "N/A", IF(VNCTable[[#This Row],[Workstation]] = "", "", _xlfn.XLOOKUP(VNCTable[[#This Row],[IP]],MamadouTable[Client IP],MamadouTable[Workplace], "")))</f>
        <v>N/A</v>
      </c>
      <c r="N166" s="57"/>
      <c r="O166" s="57"/>
      <c r="P166" s="57"/>
      <c r="Q166" s="59"/>
      <c r="R166" s="36" t="e">
        <f>IFERROR(_xlfn.TEXTBEFORE(_xlfn.TEXTAFTER(VNCTable[[#This Row],[IP]], ".", 2), "."), NA())</f>
        <v>#N/A</v>
      </c>
      <c r="S166" s="36" t="e">
        <f>IFERROR(_xlfn.LET(_xlpm.val, _xlfn.TEXTAFTER(VNCTable[[#This Row],[IP]], ".", 3), IF(ISNA(_xlpm.val), NA(), IF(LEN(_xlpm.val) = 0, NA(), _xlpm.val))), NA())</f>
        <v>#N/A</v>
      </c>
      <c r="T166" s="107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AIM-CLIENT08-D</v>
      </c>
      <c r="U166" s="8" t="b">
        <f>LEN(VNCTable[[#This Row],[Host]]) &gt; 0</f>
        <v>1</v>
      </c>
      <c r="V166" s="8" t="str">
        <f>_xlfn.XLOOKUP(VNCTable[[#This Row],[Folder]],FolderTable[Name],FolderTable[ParentPath]) &amp; VNCTable[[#This Row],[Name]] &amp; ".vnc"</f>
        <v>VNC\Production Desks\Team Lead Desk - SUV.vnc</v>
      </c>
      <c r="W166" s="61">
        <v>1</v>
      </c>
      <c r="X166" s="71" t="b">
        <v>1</v>
      </c>
      <c r="Y166" s="8" t="b">
        <f>OR(Contains(VNCTable[[#This Row],[ClientName]], "client"), VNCTable[[#This Row],[IoT-Add]])</f>
        <v>1</v>
      </c>
    </row>
    <row r="167" spans="1:28" ht="16.5" x14ac:dyDescent="0.3">
      <c r="A167" s="88" t="s">
        <v>821</v>
      </c>
      <c r="B167" s="46" t="s">
        <v>225</v>
      </c>
      <c r="C167" s="84" t="s">
        <v>1808</v>
      </c>
      <c r="D167" s="17" t="str">
        <f>IF(ISBLANK(VNCTable[[#This Row],[ClientName]]), "", LOWER(VNCTable[[#This Row],[ClientName]]) &amp; ".magna.global")</f>
        <v>aim-dsteamled-d.magna.global</v>
      </c>
      <c r="E167" s="29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67" s="44" t="str">
        <f>_xlfn.LET(_xlpm.c, _xlfn.XLOOKUP(VNCTable[[#This Row],[ClientName]],ITEquipmentTable[Name],ITEquipmentTable[Assigned Location], "ERROR"), IF(_xlpm.c = 0, "NO DATA", _xlpm.c))</f>
        <v>ERROR</v>
      </c>
      <c r="G167" s="29" t="str">
        <f>_xlfn.LET(_xlpm.v,_xlfn.XLOOKUP(VNCTable[[#This Row],[IP]],IpResults[IP],IpResults[SName], ""), _xlpm.x, IF(AND(LEN(_xlpm.v) = 0, LEN(VNCTable[[#This Row],[ClientName]]) &gt; 6), "ERROR", _xlpm.v),_xlpm.x)</f>
        <v>ERROR</v>
      </c>
      <c r="H167" s="29" t="str" cm="1">
        <f t="array" ref="H167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67" s="29"/>
      <c r="J167" s="92"/>
      <c r="K167" s="6" t="s">
        <v>798</v>
      </c>
      <c r="L167" s="49" t="s">
        <v>4</v>
      </c>
      <c r="M167" s="68" t="str">
        <f>IF(VNCTable[[#This Row],[Workstation]] = "N/A", "N/A", IF(VNCTable[[#This Row],[Workstation]] = "", "", _xlfn.XLOOKUP(VNCTable[[#This Row],[IP]],MamadouTable[Client IP],MamadouTable[Workplace], "")))</f>
        <v>N/A</v>
      </c>
      <c r="N167" s="56"/>
      <c r="O167" s="56"/>
      <c r="P167" s="56"/>
      <c r="Q167" s="59"/>
      <c r="R167" s="36" t="e">
        <f>IFERROR(_xlfn.TEXTBEFORE(_xlfn.TEXTAFTER(VNCTable[[#This Row],[IP]], ".", 2), "."), NA())</f>
        <v>#N/A</v>
      </c>
      <c r="S167" s="36" t="e">
        <f>IFERROR(_xlfn.LET(_xlpm.val, _xlfn.TEXTAFTER(VNCTable[[#This Row],[IP]], ".", 3), IF(ISNA(_xlpm.val), NA(), IF(LEN(_xlpm.val) = 0, NA(), _xlpm.val))), NA())</f>
        <v>#N/A</v>
      </c>
      <c r="T167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AIM-DSTEAMLED-D</v>
      </c>
      <c r="U167" s="8" t="b">
        <f>LEN(VNCTable[[#This Row],[Host]]) &gt; 0</f>
        <v>1</v>
      </c>
      <c r="V167" s="8" t="str">
        <f>_xlfn.XLOOKUP(VNCTable[[#This Row],[Folder]],FolderTable[Name],FolderTable[ParentPath]) &amp; VNCTable[[#This Row],[Name]] &amp; ".vnc"</f>
        <v>VNC\Production Desks\Team Lead Desk - WS.vnc</v>
      </c>
      <c r="W167" s="60">
        <v>1</v>
      </c>
      <c r="X167" s="71" t="b">
        <v>0</v>
      </c>
      <c r="Y167" s="4" t="b">
        <f>OR(Contains(VNCTable[[#This Row],[ClientName]], "client"), VNCTable[[#This Row],[IoT-Add]])</f>
        <v>0</v>
      </c>
    </row>
    <row r="168" spans="1:28" ht="16.5" x14ac:dyDescent="0.3">
      <c r="A168" s="88" t="s">
        <v>1824</v>
      </c>
      <c r="B168" s="46" t="s">
        <v>225</v>
      </c>
      <c r="C168" s="121" t="s">
        <v>1821</v>
      </c>
      <c r="D168" s="17" t="str">
        <f>IF(ISBLANK(VNCTable[[#This Row],[ClientName]]), "", LOWER(VNCTable[[#This Row],[ClientName]]) &amp; ".magna.global")</f>
        <v>aim-client17-d.magna.global</v>
      </c>
      <c r="E168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68" s="123" t="str">
        <f>_xlfn.LET(_xlpm.c, _xlfn.XLOOKUP(VNCTable[[#This Row],[ClientName]],ITEquipmentTable[Name],ITEquipmentTable[Assigned Location], "ERROR"), IF(_xlpm.c = 0, "NO DATA", _xlpm.c))</f>
        <v>ERROR</v>
      </c>
      <c r="G168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68" s="28" t="str" cm="1">
        <f t="array" ref="H168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68" s="28"/>
      <c r="J168" s="91" t="s">
        <v>1851</v>
      </c>
      <c r="K168" s="50" t="s">
        <v>181</v>
      </c>
      <c r="L168" s="51" t="s">
        <v>4</v>
      </c>
      <c r="M168" s="106" t="str">
        <f>IF(VNCTable[[#This Row],[Workstation]] = "N/A", "N/A", IF(VNCTable[[#This Row],[Workstation]] = "", "", _xlfn.XLOOKUP(VNCTable[[#This Row],[IP]],MamadouTable[Client IP],MamadouTable[Workplace], "")))</f>
        <v>N/A</v>
      </c>
      <c r="N168" s="57"/>
      <c r="O168" s="56" t="b">
        <v>1</v>
      </c>
      <c r="P168" s="56" t="b">
        <v>1</v>
      </c>
      <c r="Q168" s="59" t="b">
        <v>1</v>
      </c>
      <c r="R168" s="127" t="e">
        <f>IFERROR(_xlfn.TEXTBEFORE(_xlfn.TEXTAFTER(VNCTable[[#This Row],[IP]], ".", 2), "."), NA())</f>
        <v>#N/A</v>
      </c>
      <c r="S168" s="127" t="e">
        <f>IFERROR(_xlfn.LET(_xlpm.val, _xlfn.TEXTAFTER(VNCTable[[#This Row],[IP]], ".", 3), IF(ISNA(_xlpm.val), NA(), IF(LEN(_xlpm.val) = 0, NA(), _xlpm.val))), NA())</f>
        <v>#N/A</v>
      </c>
      <c r="T168" s="107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AIM-CLIENT17-D</v>
      </c>
      <c r="U168" s="129" t="b">
        <f>LEN(VNCTable[[#This Row],[Host]]) &gt; 0</f>
        <v>1</v>
      </c>
      <c r="V168" s="129" t="str">
        <f>_xlfn.XLOOKUP(VNCTable[[#This Row],[Folder]],FolderTable[Name],FolderTable[ParentPath]) &amp; VNCTable[[#This Row],[Name]] &amp; ".vnc"</f>
        <v>VNC\WS Displays\WS Display - Carousel Sequencing.vnc</v>
      </c>
      <c r="W168" s="131">
        <v>1</v>
      </c>
      <c r="X168" s="71" t="b">
        <v>1</v>
      </c>
      <c r="Y168" s="129" t="b">
        <f>OR(Contains(VNCTable[[#This Row],[ClientName]], "client"), VNCTable[[#This Row],[IoT-Add]])</f>
        <v>1</v>
      </c>
    </row>
    <row r="169" spans="1:28" ht="16.5" x14ac:dyDescent="0.3">
      <c r="A169" s="62" t="s">
        <v>2047</v>
      </c>
      <c r="B169" s="46" t="s">
        <v>225</v>
      </c>
      <c r="C169" s="46" t="s">
        <v>2048</v>
      </c>
      <c r="D169" s="17" t="str">
        <f>IF(ISBLANK(VNCTable[[#This Row],[ClientName]]), "", LOWER(VNCTable[[#This Row],[ClientName]]) &amp; ".magna.global")</f>
        <v>aim-client60-d.magna.global</v>
      </c>
      <c r="E169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69" s="103" t="str">
        <f>_xlfn.LET(_xlpm.c, _xlfn.XLOOKUP(VNCTable[[#This Row],[ClientName]],ITEquipmentTable[Name],ITEquipmentTable[Assigned Location], "ERROR"), IF(_xlpm.c = 0, "NO DATA", _xlpm.c))</f>
        <v>ERROR</v>
      </c>
      <c r="G169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69" s="28" t="str" cm="1">
        <f t="array" ref="H169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69" s="29"/>
      <c r="J169" s="92" t="s">
        <v>1854</v>
      </c>
      <c r="K169" s="6" t="s">
        <v>181</v>
      </c>
      <c r="L169" s="49" t="s">
        <v>4</v>
      </c>
      <c r="M169" s="105" t="str">
        <f>IF(VNCTable[[#This Row],[Workstation]] = "N/A", "N/A", IF(VNCTable[[#This Row],[Workstation]] = "", "", _xlfn.XLOOKUP(VNCTable[[#This Row],[IP]],MamadouTable[Client IP],MamadouTable[Workplace], "")))</f>
        <v>N/A</v>
      </c>
      <c r="N169" s="56"/>
      <c r="O169" s="56" t="b">
        <v>1</v>
      </c>
      <c r="P169" s="56" t="b">
        <v>1</v>
      </c>
      <c r="Q169" s="59" t="b">
        <v>1</v>
      </c>
      <c r="R169" s="36" t="e">
        <f>IFERROR(_xlfn.TEXTBEFORE(_xlfn.TEXTAFTER(VNCTable[[#This Row],[IP]], ".", 2), "."), NA())</f>
        <v>#N/A</v>
      </c>
      <c r="S169" s="36" t="e">
        <f>IFERROR(_xlfn.LET(_xlpm.val, _xlfn.TEXTAFTER(VNCTable[[#This Row],[IP]], ".", 3), IF(ISNA(_xlpm.val), NA(), IF(LEN(_xlpm.val) = 0, NA(), _xlpm.val))), NA())</f>
        <v>#N/A</v>
      </c>
      <c r="T169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AIM-CLIENT60-D</v>
      </c>
      <c r="U169" s="8" t="b">
        <f>LEN(VNCTable[[#This Row],[Host]]) &gt; 0</f>
        <v>1</v>
      </c>
      <c r="V169" s="8" t="str">
        <f>_xlfn.XLOOKUP(VNCTable[[#This Row],[Folder]],FolderTable[Name],FolderTable[ParentPath]) &amp; VNCTable[[#This Row],[Name]] &amp; ".vnc"</f>
        <v>VNC\WS Displays\WS Display - Hood Latch Cameras.vnc</v>
      </c>
      <c r="W169" s="61">
        <v>1</v>
      </c>
      <c r="X169" s="71" t="b">
        <v>1</v>
      </c>
      <c r="Y169" s="8" t="b">
        <f>OR(Contains(VNCTable[[#This Row],[ClientName]], "client"), VNCTable[[#This Row],[IoT-Add]])</f>
        <v>1</v>
      </c>
    </row>
    <row r="170" spans="1:28" ht="16.5" x14ac:dyDescent="0.3">
      <c r="A170" s="62" t="s">
        <v>1820</v>
      </c>
      <c r="B170" s="46" t="s">
        <v>225</v>
      </c>
      <c r="C170" s="46" t="s">
        <v>1815</v>
      </c>
      <c r="D170" s="17" t="str">
        <f>IF(ISBLANK(VNCTable[[#This Row],[ClientName]]), "", LOWER(VNCTable[[#This Row],[ClientName]]) &amp; ".magna.global")</f>
        <v>aim-client05-d.magna.global</v>
      </c>
      <c r="E170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70" s="103" t="str">
        <f>_xlfn.LET(_xlpm.c, _xlfn.XLOOKUP(VNCTable[[#This Row],[ClientName]],ITEquipmentTable[Name],ITEquipmentTable[Assigned Location], "ERROR"), IF(_xlpm.c = 0, "NO DATA", _xlpm.c))</f>
        <v>ERROR</v>
      </c>
      <c r="G170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70" s="28" t="str" cm="1">
        <f t="array" ref="H170">_xlfn.LET(_xlpm.look, _xlfn.XLOOKUP(VNCTable[[#This Row],[IP]],ITEquipmentTable[IPv4 Address],ITEquipmentTable[Name], "ERROR"), _xlfn.SWITCH(VNCTable[[#This Row],[IP]], "DHCP", "N/A", IF(LEN(VNCTable[[#This Row],[IP]]) = 0, "NO DATA", _xlpm.look)))</f>
        <v>N/A</v>
      </c>
      <c r="I170" s="28"/>
      <c r="J170" s="91" t="s">
        <v>1851</v>
      </c>
      <c r="K170" s="6" t="s">
        <v>181</v>
      </c>
      <c r="L170" s="49" t="s">
        <v>4</v>
      </c>
      <c r="M170" s="106" t="str">
        <f>IF(VNCTable[[#This Row],[Workstation]] = "N/A", "N/A", IF(VNCTable[[#This Row],[Workstation]] = "", "", _xlfn.XLOOKUP(VNCTable[[#This Row],[IP]],MamadouTable[Client IP],MamadouTable[Workplace], "")))</f>
        <v>N/A</v>
      </c>
      <c r="N170" s="56"/>
      <c r="O170" s="56" t="b">
        <v>1</v>
      </c>
      <c r="P170" s="56" t="b">
        <v>1</v>
      </c>
      <c r="Q170" s="59" t="b">
        <v>1</v>
      </c>
      <c r="R170" s="36" t="e">
        <f>IFERROR(_xlfn.TEXTBEFORE(_xlfn.TEXTAFTER(VNCTable[[#This Row],[IP]], ".", 2), "."), NA())</f>
        <v>#N/A</v>
      </c>
      <c r="S170" s="36" t="e">
        <f>IFERROR(_xlfn.LET(_xlpm.val, _xlfn.TEXTAFTER(VNCTable[[#This Row],[IP]], ".", 3), IF(ISNA(_xlpm.val), NA(), IF(LEN(_xlpm.val) = 0, NA(), _xlpm.val))), NA())</f>
        <v>#N/A</v>
      </c>
      <c r="T170" s="107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AIM-CLIENT05-D</v>
      </c>
      <c r="U170" s="8" t="b">
        <f>LEN(VNCTable[[#This Row],[Host]]) &gt; 0</f>
        <v>1</v>
      </c>
      <c r="V170" s="8" t="str">
        <f>_xlfn.XLOOKUP(VNCTable[[#This Row],[Folder]],FolderTable[Name],FolderTable[ParentPath]) &amp; VNCTable[[#This Row],[Name]] &amp; ".vnc"</f>
        <v>VNC\WS Displays\WS Display - Truck Driver Display.vnc</v>
      </c>
      <c r="W170" s="61">
        <v>1</v>
      </c>
      <c r="X170" s="71" t="b">
        <v>1</v>
      </c>
      <c r="Y170" s="8" t="b">
        <f>OR(Contains(VNCTable[[#This Row],[ClientName]], "client"), VNCTable[[#This Row],[IoT-Add]])</f>
        <v>1</v>
      </c>
    </row>
    <row r="171" spans="1:28" ht="16.5" x14ac:dyDescent="0.3">
      <c r="A171" s="46" t="s">
        <v>1816</v>
      </c>
      <c r="B171" s="46" t="s">
        <v>2059</v>
      </c>
      <c r="C171" s="46" t="s">
        <v>1816</v>
      </c>
      <c r="D171" s="17" t="str">
        <f>IF(ISBLANK(VNCTable[[#This Row],[ClientName]]), "", LOWER(VNCTable[[#This Row],[ClientName]]) &amp; ".magna.global")</f>
        <v>aim-client06-d.magna.global</v>
      </c>
      <c r="E171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71" s="103" t="str">
        <f>_xlfn.LET(_xlpm.c, _xlfn.XLOOKUP(VNCTable[[#This Row],[ClientName]],ITEquipmentTable[Name],ITEquipmentTable[Assigned Location], "ERROR"), IF(_xlpm.c = 0, "NO DATA", _xlpm.c))</f>
        <v>ERROR</v>
      </c>
      <c r="G171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71" s="28" t="str" cm="1">
        <f t="array" ref="H171">_xlfn.LET(_xlpm.look, _xlfn.XLOOKUP(VNCTable[[#This Row],[IP]],ITEquipmentTable[IPv4 Address],ITEquipmentTable[Name], "ERROR"), _xlfn.SWITCH(VNCTable[[#This Row],[IP]], "DHCP", "N/A", IF(LEN(VNCTable[[#This Row],[IP]]) = 0, "NO DATA", _xlpm.look)))</f>
        <v>ERROR</v>
      </c>
      <c r="I171" s="28"/>
      <c r="J171" s="126"/>
      <c r="K171" s="6" t="s">
        <v>77</v>
      </c>
      <c r="L171" s="51" t="s">
        <v>4</v>
      </c>
      <c r="M171" s="106" t="str">
        <f>IF(VNCTable[[#This Row],[Workstation]] = "N/A", "N/A", IF(VNCTable[[#This Row],[Workstation]] = "", "", _xlfn.XLOOKUP(VNCTable[[#This Row],[IP]],MamadouTable[Client IP],MamadouTable[Workplace], "")))</f>
        <v>N/A</v>
      </c>
      <c r="N171" s="56" t="b">
        <v>1</v>
      </c>
      <c r="O171" s="59"/>
      <c r="P171" s="59"/>
      <c r="Q171" s="59"/>
      <c r="R171" s="36" t="e">
        <f>IFERROR(_xlfn.TEXTBEFORE(_xlfn.TEXTAFTER(VNCTable[[#This Row],[IP]], ".", 2), "."), NA())</f>
        <v>#N/A</v>
      </c>
      <c r="S171" s="36" t="e">
        <f>IFERROR(_xlfn.LET(_xlpm.val, _xlfn.TEXTAFTER(VNCTable[[#This Row],[IP]], ".", 3), IF(ISNA(_xlpm.val), NA(), IF(LEN(_xlpm.val) = 0, NA(), _xlpm.val))), NA())</f>
        <v>#N/A</v>
      </c>
      <c r="T171" s="107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AIM-CLIENT06-D</v>
      </c>
      <c r="U171" s="8" t="b">
        <f>LEN(VNCTable[[#This Row],[Host]]) &gt; 0</f>
        <v>1</v>
      </c>
      <c r="V171" s="8" t="str">
        <f>_xlfn.XLOOKUP(VNCTable[[#This Row],[Folder]],FolderTable[Name],FolderTable[ParentPath]) &amp; VNCTable[[#This Row],[Name]] &amp; ".vnc"</f>
        <v>VNC\AIM-CLIENT06-D.vnc</v>
      </c>
      <c r="W171" s="61">
        <v>0</v>
      </c>
      <c r="X171" s="71" t="b">
        <v>1</v>
      </c>
      <c r="Y171" s="8" t="b">
        <f>OR(Contains(VNCTable[[#This Row],[ClientName]], "client"), VNCTable[[#This Row],[IoT-Add]])</f>
        <v>1</v>
      </c>
    </row>
    <row r="172" spans="1:28" ht="16.5" x14ac:dyDescent="0.3">
      <c r="A172" s="62" t="s">
        <v>1782</v>
      </c>
      <c r="B172" s="46"/>
      <c r="C172" s="46" t="s">
        <v>1826</v>
      </c>
      <c r="D172" s="17" t="str">
        <f>IF(ISBLANK(VNCTable[[#This Row],[ClientName]]), "", LOWER(VNCTable[[#This Row],[ClientName]]) &amp; ".magna.global")</f>
        <v>plant-k2assy5.magna.global</v>
      </c>
      <c r="E172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72" s="103" t="str">
        <f>_xlfn.LET(_xlpm.c, _xlfn.XLOOKUP(VNCTable[[#This Row],[ClientName]],ITEquipmentTable[Name],ITEquipmentTable[Assigned Location], "ERROR"), IF(_xlpm.c = 0, "NO DATA", _xlpm.c))</f>
        <v>ERROR</v>
      </c>
      <c r="G172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72" s="28" t="str" cm="1">
        <f t="array" ref="H172">_xlfn.LET(_xlpm.look, _xlfn.XLOOKUP(VNCTable[[#This Row],[IP]],ITEquipmentTable[IPv4 Address],ITEquipmentTable[Name], "ERROR"), _xlfn.SWITCH(VNCTable[[#This Row],[IP]], "DHCP", "N/A", IF(LEN(VNCTable[[#This Row],[IP]]) = 0, "NO DATA", _xlpm.look)))</f>
        <v>NO DATA</v>
      </c>
      <c r="I172" s="28"/>
      <c r="J172" s="126"/>
      <c r="K172" s="6" t="s">
        <v>208</v>
      </c>
      <c r="L172" s="49" t="s">
        <v>4</v>
      </c>
      <c r="M172" s="106" t="str">
        <f>IF(VNCTable[[#This Row],[Workstation]] = "N/A", "N/A", IF(VNCTable[[#This Row],[Workstation]] = "", "", _xlfn.XLOOKUP(VNCTable[[#This Row],[IP]],MamadouTable[Client IP],MamadouTable[Workplace], "")))</f>
        <v>N/A</v>
      </c>
      <c r="N172" s="56"/>
      <c r="O172" s="56"/>
      <c r="P172" s="56"/>
      <c r="Q172" s="59" t="b">
        <v>1</v>
      </c>
      <c r="R172" s="36" t="e">
        <f>IFERROR(_xlfn.TEXTBEFORE(_xlfn.TEXTAFTER(VNCTable[[#This Row],[IP]], ".", 2), "."), NA())</f>
        <v>#N/A</v>
      </c>
      <c r="S172" s="36" t="e">
        <f>IFERROR(_xlfn.LET(_xlpm.val, _xlfn.TEXTAFTER(VNCTable[[#This Row],[IP]], ".", 3), IF(ISNA(_xlpm.val), NA(), IF(LEN(_xlpm.val) = 0, NA(), _xlpm.val))), NA())</f>
        <v>#N/A</v>
      </c>
      <c r="T172" s="107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PLANT-K2ASSY5</v>
      </c>
      <c r="U172" s="8" t="b">
        <f>LEN(VNCTable[[#This Row],[Host]]) &gt; 0</f>
        <v>1</v>
      </c>
      <c r="V172" s="8" t="str">
        <f>_xlfn.XLOOKUP(VNCTable[[#This Row],[Folder]],FolderTable[Name],FolderTable[ParentPath]) &amp; VNCTable[[#This Row],[Name]] &amp; ".vnc"</f>
        <v>VNC\Service\K2 SUV Assembly.vnc</v>
      </c>
      <c r="W172" s="61">
        <v>-2</v>
      </c>
      <c r="X172" s="71" t="b">
        <v>1</v>
      </c>
      <c r="Y172" s="8" t="b">
        <f>OR(Contains(VNCTable[[#This Row],[ClientName]], "client"), VNCTable[[#This Row],[IoT-Add]])</f>
        <v>1</v>
      </c>
    </row>
    <row r="173" spans="1:28" ht="16.5" x14ac:dyDescent="0.3">
      <c r="A173" s="62" t="s">
        <v>1831</v>
      </c>
      <c r="B173" s="46"/>
      <c r="C173" s="46" t="s">
        <v>1832</v>
      </c>
      <c r="D173" s="17" t="str">
        <f>IF(ISBLANK(VNCTable[[#This Row],[ClientName]]), "", LOWER(VNCTable[[#This Row],[ClientName]]) &amp; ".magna.global")</f>
        <v>plant-packout1.magna.global</v>
      </c>
      <c r="E173" s="85" t="str">
        <f>_xlfn.LET(_xlpm.v,_xlfn.XLOOKUP(VNCTable[[#This Row],[ClientName]],IpResults[SName],IpResults[IP], "NO DATA"), _xlpm.x, IF(AND(LEN(_xlpm.v) = 0, LEN(VNCTable[[#This Row],[IP]]) &gt; 6), "ERROR", _xlpm.v),_xlpm.x)</f>
        <v>NO DATA</v>
      </c>
      <c r="F173" s="103" t="str">
        <f>_xlfn.LET(_xlpm.c, _xlfn.XLOOKUP(VNCTable[[#This Row],[ClientName]],ITEquipmentTable[Name],ITEquipmentTable[Assigned Location], "ERROR"), IF(_xlpm.c = 0, "NO DATA", _xlpm.c))</f>
        <v>ERROR</v>
      </c>
      <c r="G173" s="85" t="str">
        <f>_xlfn.LET(_xlpm.v,_xlfn.XLOOKUP(VNCTable[[#This Row],[IP]],IpResults[IP],IpResults[SName], ""), _xlpm.x, IF(AND(LEN(_xlpm.v) = 0, LEN(VNCTable[[#This Row],[ClientName]]) &gt; 6), "ERROR", _xlpm.v),_xlpm.x)</f>
        <v>ERROR</v>
      </c>
      <c r="H173" s="28" t="str" cm="1">
        <f t="array" ref="H173">_xlfn.LET(_xlpm.look, _xlfn.XLOOKUP(VNCTable[[#This Row],[IP]],ITEquipmentTable[IPv4 Address],ITEquipmentTable[Name], "ERROR"), _xlfn.SWITCH(VNCTable[[#This Row],[IP]], "DHCP", "N/A", IF(LEN(VNCTable[[#This Row],[IP]]) = 0, "NO DATA", _xlpm.look)))</f>
        <v>NO DATA</v>
      </c>
      <c r="I173" s="28"/>
      <c r="J173" s="126"/>
      <c r="K173" s="6" t="s">
        <v>208</v>
      </c>
      <c r="L173" s="49" t="s">
        <v>4</v>
      </c>
      <c r="M173" s="105" t="str">
        <f>IF(VNCTable[[#This Row],[Workstation]] = "N/A", "N/A", IF(VNCTable[[#This Row],[Workstation]] = "", "", _xlfn.XLOOKUP(VNCTable[[#This Row],[IP]],MamadouTable[Client IP],MamadouTable[Workplace], "")))</f>
        <v>N/A</v>
      </c>
      <c r="N173" s="56"/>
      <c r="O173" s="56"/>
      <c r="P173" s="56"/>
      <c r="Q173" s="59"/>
      <c r="R173" s="36" t="e">
        <f>IFERROR(_xlfn.TEXTBEFORE(_xlfn.TEXTAFTER(VNCTable[[#This Row],[IP]], ".", 2), "."), NA())</f>
        <v>#N/A</v>
      </c>
      <c r="S173" s="36" t="e">
        <f>IFERROR(_xlfn.LET(_xlpm.val, _xlfn.TEXTAFTER(VNCTable[[#This Row],[IP]], ".", 3), IF(ISNA(_xlpm.val), NA(), IF(LEN(_xlpm.val) = 0, NA(), _xlpm.val))), NA())</f>
        <v>#N/A</v>
      </c>
      <c r="T173" s="45" t="str">
        <f xml:space="preserve"> _xlfn.LET(_xlpm.func, _xlfn.LET(_xlpm.ip, VNCTable[[#This Row],[IP]], _xlpm.cl,  VNCTable[[#This Row],[ClientName]], _xlpm.usecl, OR(ISNA(VNCTable[[#This Row],[G3]]), ISNA(VNCTable[[#This Row],[G4]])), IF(_xlpm.usecl, _xlpm.cl, _xlpm.ip)), IF(_xlpm.func = 0, "", _xlpm.func))</f>
        <v>PLANT-PACKOUT1</v>
      </c>
      <c r="U173" s="8" t="b">
        <f>LEN(VNCTable[[#This Row],[Host]]) &gt; 0</f>
        <v>1</v>
      </c>
      <c r="V173" s="8" t="str">
        <f>_xlfn.XLOOKUP(VNCTable[[#This Row],[Folder]],FolderTable[Name],FolderTable[ParentPath]) &amp; VNCTable[[#This Row],[Name]] &amp; ".vnc"</f>
        <v>VNC\Service\K2 SUV Packout.vnc</v>
      </c>
      <c r="W173" s="61">
        <v>-2</v>
      </c>
      <c r="X173" s="71" t="b">
        <v>1</v>
      </c>
      <c r="Y173" s="8" t="b">
        <f>OR(Contains(VNCTable[[#This Row],[ClientName]], "client"), VNCTable[[#This Row],[IoT-Add]])</f>
        <v>1</v>
      </c>
    </row>
    <row r="175" spans="1:28" x14ac:dyDescent="0.2">
      <c r="AB175" s="43">
        <f>SUM(AA:AA)</f>
        <v>21</v>
      </c>
    </row>
  </sheetData>
  <sheetProtection insertRows="0" sort="0" autoFilter="0"/>
  <protectedRanges>
    <protectedRange sqref="C119:D119 C122:D151 C7:D42 N7:Q151 W7:X151 A6:B151 K7:L151 C44:D117" name="LocationRange" securityDescriptor="O:WDG:WDD:(A;;CC;;;S-1-5-21-1591436961-3927856366-2354756760-379073)"/>
  </protectedRanges>
  <mergeCells count="4">
    <mergeCell ref="AF1:AG1"/>
    <mergeCell ref="A1:Y1"/>
    <mergeCell ref="AA1:AD1"/>
    <mergeCell ref="A2:A3"/>
  </mergeCells>
  <phoneticPr fontId="47" type="noConversion"/>
  <conditionalFormatting sqref="R6:S173">
    <cfRule type="expression" dxfId="16" priority="51">
      <formula xml:space="preserve"> ISNA(R6)</formula>
    </cfRule>
  </conditionalFormatting>
  <conditionalFormatting sqref="A6:A173 C6:J173">
    <cfRule type="expression" dxfId="15" priority="50">
      <formula>NOT($U6)</formula>
    </cfRule>
  </conditionalFormatting>
  <conditionalFormatting sqref="T6:T173">
    <cfRule type="expression" dxfId="14" priority="35">
      <formula>LEN($T6) = 0</formula>
    </cfRule>
  </conditionalFormatting>
  <conditionalFormatting sqref="L6:M173">
    <cfRule type="cellIs" dxfId="13" priority="14" operator="equal">
      <formula>"N/A"</formula>
    </cfRule>
  </conditionalFormatting>
  <conditionalFormatting sqref="A1:XFD2 A4:XFD1048576 A3:C3 E3:XFD3">
    <cfRule type="cellIs" dxfId="12" priority="5" operator="equal">
      <formula>"NO DATA"</formula>
    </cfRule>
  </conditionalFormatting>
  <conditionalFormatting sqref="C6:D173">
    <cfRule type="duplicateValues" dxfId="11" priority="631"/>
  </conditionalFormatting>
  <conditionalFormatting sqref="A6:A173">
    <cfRule type="duplicateValues" dxfId="10" priority="632"/>
  </conditionalFormatting>
  <conditionalFormatting sqref="A6:Y173">
    <cfRule type="cellIs" dxfId="9" priority="648" operator="equal">
      <formula>"Error"</formula>
    </cfRule>
    <cfRule type="expression" dxfId="8" priority="649">
      <formula>$W6 = 3</formula>
    </cfRule>
    <cfRule type="expression" dxfId="7" priority="650">
      <formula>$W6 = -2</formula>
    </cfRule>
    <cfRule type="expression" dxfId="6" priority="651">
      <formula>$W6 = 5</formula>
    </cfRule>
    <cfRule type="expression" dxfId="5" priority="652">
      <formula>$W6 = 0</formula>
    </cfRule>
    <cfRule type="expression" dxfId="4" priority="653">
      <formula>$W6 = -1</formula>
    </cfRule>
    <cfRule type="expression" dxfId="3" priority="654">
      <formula>$W6 = 2</formula>
    </cfRule>
    <cfRule type="expression" dxfId="2" priority="655">
      <formula>$W6 = 1</formula>
    </cfRule>
  </conditionalFormatting>
  <conditionalFormatting sqref="C6:D173 F6:J173">
    <cfRule type="expression" dxfId="1" priority="656">
      <formula xml:space="preserve"> ISBLANK($C6)</formula>
    </cfRule>
  </conditionalFormatting>
  <dataValidations xWindow="1529" yWindow="440" count="3">
    <dataValidation type="list" allowBlank="1" showInputMessage="1" showErrorMessage="1" sqref="AB6:AB30 K6:K173" xr:uid="{AE5B1BC6-AC8D-4D97-AC2E-DC1140512CA2}">
      <formula1>Folders</formula1>
    </dataValidation>
    <dataValidation type="list" allowBlank="1" showInputMessage="1" showErrorMessage="1" sqref="P91:P94 N7:Q90" xr:uid="{39653EFC-B89E-4260-8265-39A51E733152}">
      <formula1>BoolName</formula1>
    </dataValidation>
    <dataValidation allowBlank="1" showInputMessage="1" showErrorMessage="1" promptTitle="Status Codes" prompt="-2 = No Upgrade Needed_x000a_-1 = No longer Used_x000a_0  = Unknown Status_x000a_1  = Completed_x000a_2  = Needs to be done_x000a_3  = Staged for swap_x000a_4  = Waiting for assignment_x000a_5  = Needs Special Treatment" sqref="W6:W173" xr:uid="{A3409460-80B2-4D83-962C-ACC010878B1F}"/>
  </dataValidations>
  <printOptions headings="1" gridLines="1"/>
  <pageMargins left="0.7" right="0.7" top="0.75" bottom="0.75" header="0.3" footer="0.3"/>
  <pageSetup orientation="portrait" blackAndWhite="1" r:id="rId1"/>
  <headerFooter>
    <oddHeader>&amp;A</oddHeader>
    <oddFooter>Page &amp;P of &amp;N</oddFooter>
  </headerFooter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9B3-ECED-40D1-9073-5A4D762CD445}">
  <sheetPr codeName="Sheet5"/>
  <dimension ref="A1:X169"/>
  <sheetViews>
    <sheetView topLeftCell="J1" workbookViewId="0">
      <selection activeCell="P29" sqref="P29"/>
    </sheetView>
  </sheetViews>
  <sheetFormatPr defaultRowHeight="14.25" x14ac:dyDescent="0.2"/>
  <cols>
    <col min="1" max="1" width="33.109375" bestFit="1" customWidth="1"/>
    <col min="2" max="2" width="28.109375" bestFit="1" customWidth="1"/>
    <col min="3" max="3" width="10.5546875" bestFit="1" customWidth="1"/>
    <col min="4" max="4" width="12.6640625" bestFit="1" customWidth="1"/>
    <col min="5" max="5" width="17.44140625" bestFit="1" customWidth="1"/>
    <col min="6" max="6" width="17.88671875" bestFit="1" customWidth="1"/>
    <col min="7" max="7" width="16.21875" bestFit="1" customWidth="1"/>
    <col min="8" max="8" width="15.6640625" bestFit="1" customWidth="1"/>
    <col min="9" max="10" width="14.77734375" bestFit="1" customWidth="1"/>
    <col min="11" max="12" width="16.109375" bestFit="1" customWidth="1"/>
    <col min="13" max="13" width="9.88671875" bestFit="1" customWidth="1"/>
    <col min="14" max="14" width="12" bestFit="1" customWidth="1"/>
    <col min="15" max="15" width="16.77734375" bestFit="1" customWidth="1"/>
    <col min="16" max="16" width="17.109375" bestFit="1" customWidth="1"/>
    <col min="17" max="17" width="4.77734375" bestFit="1" customWidth="1"/>
    <col min="18" max="18" width="4.88671875" bestFit="1" customWidth="1"/>
    <col min="19" max="19" width="16.109375" bestFit="1" customWidth="1"/>
    <col min="20" max="20" width="6.44140625" bestFit="1" customWidth="1"/>
    <col min="21" max="21" width="47.33203125" bestFit="1" customWidth="1"/>
    <col min="22" max="22" width="6.6640625" bestFit="1" customWidth="1"/>
    <col min="23" max="23" width="8.5546875" bestFit="1" customWidth="1"/>
    <col min="24" max="24" width="6" bestFit="1" customWidth="1"/>
  </cols>
  <sheetData>
    <row r="1" spans="1:24" x14ac:dyDescent="0.2">
      <c r="A1" t="s">
        <v>5</v>
      </c>
      <c r="B1" t="s">
        <v>1730</v>
      </c>
      <c r="C1" t="s">
        <v>8</v>
      </c>
      <c r="D1" t="s">
        <v>1451</v>
      </c>
      <c r="E1" t="s">
        <v>9</v>
      </c>
      <c r="F1" t="s">
        <v>824</v>
      </c>
      <c r="G1" t="s">
        <v>1765</v>
      </c>
      <c r="H1" t="s">
        <v>2044</v>
      </c>
      <c r="I1" t="s">
        <v>1850</v>
      </c>
      <c r="J1" t="s">
        <v>10</v>
      </c>
      <c r="K1" t="s">
        <v>799</v>
      </c>
      <c r="L1" t="s">
        <v>1761</v>
      </c>
      <c r="M1" t="s">
        <v>195</v>
      </c>
      <c r="N1" t="s">
        <v>173</v>
      </c>
      <c r="O1" t="s">
        <v>203</v>
      </c>
      <c r="P1" t="s">
        <v>175</v>
      </c>
      <c r="Q1" t="s">
        <v>152</v>
      </c>
      <c r="R1" t="s">
        <v>151</v>
      </c>
      <c r="S1" t="s">
        <v>167</v>
      </c>
      <c r="T1" t="s">
        <v>169</v>
      </c>
      <c r="U1" t="s">
        <v>11</v>
      </c>
      <c r="V1" t="s">
        <v>1223</v>
      </c>
      <c r="W1" t="s">
        <v>1792</v>
      </c>
      <c r="X1" t="s">
        <v>1224</v>
      </c>
    </row>
    <row r="2" spans="1:24" x14ac:dyDescent="0.2">
      <c r="A2" s="12" t="s">
        <v>61</v>
      </c>
      <c r="B2" s="12" t="s">
        <v>2070</v>
      </c>
      <c r="C2" s="12" t="s">
        <v>224</v>
      </c>
      <c r="D2" s="12" t="s">
        <v>2059</v>
      </c>
      <c r="E2" s="12" t="s">
        <v>1776</v>
      </c>
      <c r="F2" s="12" t="s">
        <v>1790</v>
      </c>
      <c r="G2" s="12" t="s">
        <v>2070</v>
      </c>
      <c r="I2" s="12"/>
      <c r="J2" s="12" t="s">
        <v>148</v>
      </c>
      <c r="K2" s="12" t="s">
        <v>4</v>
      </c>
      <c r="L2" s="12" t="s">
        <v>4</v>
      </c>
      <c r="P2" t="b">
        <v>1</v>
      </c>
      <c r="Q2">
        <v>134</v>
      </c>
      <c r="R2">
        <v>8</v>
      </c>
      <c r="S2" s="12" t="s">
        <v>224</v>
      </c>
      <c r="T2" t="b">
        <v>1</v>
      </c>
      <c r="U2" s="12" t="s">
        <v>1871</v>
      </c>
      <c r="V2">
        <v>1</v>
      </c>
      <c r="W2" t="b">
        <v>1</v>
      </c>
      <c r="X2" t="b">
        <v>1</v>
      </c>
    </row>
    <row r="3" spans="1:24" x14ac:dyDescent="0.2">
      <c r="A3" s="12" t="s">
        <v>12</v>
      </c>
      <c r="B3" s="12" t="s">
        <v>2070</v>
      </c>
      <c r="C3" s="12" t="s">
        <v>82</v>
      </c>
      <c r="D3" s="12" t="s">
        <v>82</v>
      </c>
      <c r="E3" s="12" t="s">
        <v>1454</v>
      </c>
      <c r="F3" s="12" t="s">
        <v>1454</v>
      </c>
      <c r="G3" s="12" t="s">
        <v>2070</v>
      </c>
      <c r="I3" s="12" t="s">
        <v>1851</v>
      </c>
      <c r="J3" s="12" t="s">
        <v>76</v>
      </c>
      <c r="K3" s="12" t="s">
        <v>4</v>
      </c>
      <c r="L3" s="12" t="s">
        <v>4</v>
      </c>
      <c r="P3" t="b">
        <v>1</v>
      </c>
      <c r="Q3">
        <v>134</v>
      </c>
      <c r="R3">
        <v>44</v>
      </c>
      <c r="S3" s="12" t="s">
        <v>82</v>
      </c>
      <c r="T3" t="b">
        <v>1</v>
      </c>
      <c r="U3" s="12" t="s">
        <v>1892</v>
      </c>
      <c r="V3">
        <v>1</v>
      </c>
      <c r="W3" t="b">
        <v>1</v>
      </c>
      <c r="X3" t="b">
        <v>1</v>
      </c>
    </row>
    <row r="4" spans="1:24" x14ac:dyDescent="0.2">
      <c r="A4" s="12" t="s">
        <v>1825</v>
      </c>
      <c r="B4" s="12" t="s">
        <v>2070</v>
      </c>
      <c r="C4" s="12" t="s">
        <v>795</v>
      </c>
      <c r="D4" s="12" t="s">
        <v>2059</v>
      </c>
      <c r="E4" s="12" t="s">
        <v>1823</v>
      </c>
      <c r="F4" s="12" t="s">
        <v>586</v>
      </c>
      <c r="G4" s="12" t="s">
        <v>2070</v>
      </c>
      <c r="I4" s="12" t="s">
        <v>1851</v>
      </c>
      <c r="J4" s="12" t="s">
        <v>180</v>
      </c>
      <c r="K4" s="12" t="s">
        <v>4</v>
      </c>
      <c r="L4" s="12" t="s">
        <v>4</v>
      </c>
      <c r="N4" t="b">
        <v>1</v>
      </c>
      <c r="O4" t="b">
        <v>1</v>
      </c>
      <c r="P4" t="b">
        <v>1</v>
      </c>
      <c r="Q4">
        <v>134</v>
      </c>
      <c r="R4">
        <v>159</v>
      </c>
      <c r="S4" s="12" t="s">
        <v>795</v>
      </c>
      <c r="T4" t="b">
        <v>1</v>
      </c>
      <c r="U4" s="12" t="s">
        <v>1985</v>
      </c>
      <c r="V4">
        <v>1</v>
      </c>
      <c r="W4" t="b">
        <v>1</v>
      </c>
      <c r="X4" t="b">
        <v>1</v>
      </c>
    </row>
    <row r="5" spans="1:24" x14ac:dyDescent="0.2">
      <c r="A5" s="12" t="s">
        <v>230</v>
      </c>
      <c r="B5" s="12" t="s">
        <v>578</v>
      </c>
      <c r="C5" s="12" t="s">
        <v>229</v>
      </c>
      <c r="D5" s="12" t="s">
        <v>229</v>
      </c>
      <c r="E5" s="12" t="s">
        <v>643</v>
      </c>
      <c r="F5" s="12" t="s">
        <v>643</v>
      </c>
      <c r="G5" s="12" t="s">
        <v>643</v>
      </c>
      <c r="I5" s="12" t="s">
        <v>1851</v>
      </c>
      <c r="J5" s="12" t="s">
        <v>180</v>
      </c>
      <c r="K5" s="12" t="s">
        <v>4</v>
      </c>
      <c r="L5" s="12" t="s">
        <v>4</v>
      </c>
      <c r="N5" t="b">
        <v>1</v>
      </c>
      <c r="O5" t="b">
        <v>1</v>
      </c>
      <c r="P5" t="b">
        <v>1</v>
      </c>
      <c r="Q5">
        <v>134</v>
      </c>
      <c r="R5">
        <v>170</v>
      </c>
      <c r="S5" s="12" t="s">
        <v>229</v>
      </c>
      <c r="T5" t="b">
        <v>1</v>
      </c>
      <c r="U5" s="12" t="s">
        <v>1996</v>
      </c>
      <c r="V5">
        <v>1</v>
      </c>
      <c r="W5" t="b">
        <v>0</v>
      </c>
      <c r="X5" t="b">
        <v>0</v>
      </c>
    </row>
    <row r="6" spans="1:24" x14ac:dyDescent="0.2">
      <c r="A6" s="12" t="s">
        <v>792</v>
      </c>
      <c r="B6" s="12" t="s">
        <v>2070</v>
      </c>
      <c r="C6" s="12" t="s">
        <v>793</v>
      </c>
      <c r="D6" s="12" t="s">
        <v>2059</v>
      </c>
      <c r="E6" s="12" t="s">
        <v>1791</v>
      </c>
      <c r="F6" s="12" t="s">
        <v>626</v>
      </c>
      <c r="G6" s="12" t="s">
        <v>2070</v>
      </c>
      <c r="I6" s="12" t="s">
        <v>1851</v>
      </c>
      <c r="J6" s="12" t="s">
        <v>180</v>
      </c>
      <c r="K6" s="12" t="s">
        <v>4</v>
      </c>
      <c r="L6" s="12" t="s">
        <v>4</v>
      </c>
      <c r="N6" t="b">
        <v>1</v>
      </c>
      <c r="O6" t="b">
        <v>1</v>
      </c>
      <c r="P6" t="b">
        <v>1</v>
      </c>
      <c r="Q6">
        <v>134</v>
      </c>
      <c r="R6">
        <v>83</v>
      </c>
      <c r="S6" s="12" t="s">
        <v>793</v>
      </c>
      <c r="T6" t="b">
        <v>1</v>
      </c>
      <c r="U6" s="12" t="s">
        <v>1986</v>
      </c>
      <c r="V6">
        <v>1</v>
      </c>
      <c r="W6" t="b">
        <v>1</v>
      </c>
      <c r="X6" t="b">
        <v>1</v>
      </c>
    </row>
    <row r="7" spans="1:24" x14ac:dyDescent="0.2">
      <c r="A7" s="12" t="s">
        <v>1719</v>
      </c>
      <c r="B7" s="12" t="s">
        <v>578</v>
      </c>
      <c r="C7" s="12" t="s">
        <v>1283</v>
      </c>
      <c r="D7" s="12" t="s">
        <v>1283</v>
      </c>
      <c r="E7" s="12" t="s">
        <v>579</v>
      </c>
      <c r="F7" s="12" t="s">
        <v>579</v>
      </c>
      <c r="G7" s="12" t="s">
        <v>2070</v>
      </c>
      <c r="I7" s="12" t="s">
        <v>1851</v>
      </c>
      <c r="J7" s="12" t="s">
        <v>180</v>
      </c>
      <c r="K7" s="12" t="s">
        <v>4</v>
      </c>
      <c r="L7" s="12" t="s">
        <v>4</v>
      </c>
      <c r="N7" t="b">
        <v>1</v>
      </c>
      <c r="O7" t="b">
        <v>1</v>
      </c>
      <c r="P7" t="b">
        <v>1</v>
      </c>
      <c r="Q7">
        <v>134</v>
      </c>
      <c r="R7">
        <v>54</v>
      </c>
      <c r="S7" s="12" t="s">
        <v>1283</v>
      </c>
      <c r="T7" t="b">
        <v>1</v>
      </c>
      <c r="U7" s="12" t="s">
        <v>1989</v>
      </c>
      <c r="V7">
        <v>1</v>
      </c>
      <c r="W7" t="b">
        <v>0</v>
      </c>
      <c r="X7" t="b">
        <v>0</v>
      </c>
    </row>
    <row r="8" spans="1:24" x14ac:dyDescent="0.2">
      <c r="A8" s="12" t="s">
        <v>186</v>
      </c>
      <c r="B8" s="12" t="s">
        <v>634</v>
      </c>
      <c r="C8" s="12" t="s">
        <v>232</v>
      </c>
      <c r="D8" s="12" t="s">
        <v>232</v>
      </c>
      <c r="E8" s="12" t="s">
        <v>655</v>
      </c>
      <c r="F8" s="12" t="s">
        <v>655</v>
      </c>
      <c r="G8" s="12" t="s">
        <v>655</v>
      </c>
      <c r="I8" s="12" t="s">
        <v>1851</v>
      </c>
      <c r="J8" s="12" t="s">
        <v>180</v>
      </c>
      <c r="K8" s="12" t="s">
        <v>4</v>
      </c>
      <c r="L8" s="12" t="s">
        <v>4</v>
      </c>
      <c r="N8" t="b">
        <v>1</v>
      </c>
      <c r="O8" t="b">
        <v>1</v>
      </c>
      <c r="P8" t="b">
        <v>1</v>
      </c>
      <c r="Q8">
        <v>134</v>
      </c>
      <c r="R8">
        <v>74</v>
      </c>
      <c r="S8" s="12" t="s">
        <v>232</v>
      </c>
      <c r="T8" t="b">
        <v>1</v>
      </c>
      <c r="U8" s="12" t="s">
        <v>2000</v>
      </c>
      <c r="V8">
        <v>1</v>
      </c>
      <c r="W8" t="b">
        <v>0</v>
      </c>
      <c r="X8" t="b">
        <v>0</v>
      </c>
    </row>
    <row r="9" spans="1:24" x14ac:dyDescent="0.2">
      <c r="A9" s="12" t="s">
        <v>1844</v>
      </c>
      <c r="B9" s="12" t="s">
        <v>2070</v>
      </c>
      <c r="C9" s="12" t="s">
        <v>794</v>
      </c>
      <c r="D9" s="12" t="s">
        <v>2059</v>
      </c>
      <c r="E9" s="12" t="s">
        <v>1818</v>
      </c>
      <c r="F9" s="12" t="s">
        <v>1453</v>
      </c>
      <c r="G9" s="12" t="s">
        <v>2070</v>
      </c>
      <c r="I9" s="12" t="s">
        <v>1851</v>
      </c>
      <c r="J9" s="12" t="s">
        <v>180</v>
      </c>
      <c r="K9" s="12" t="s">
        <v>4</v>
      </c>
      <c r="L9" s="12" t="s">
        <v>4</v>
      </c>
      <c r="N9" t="b">
        <v>1</v>
      </c>
      <c r="O9" t="b">
        <v>1</v>
      </c>
      <c r="P9" t="b">
        <v>1</v>
      </c>
      <c r="Q9">
        <v>134</v>
      </c>
      <c r="R9">
        <v>186</v>
      </c>
      <c r="S9" s="12" t="s">
        <v>794</v>
      </c>
      <c r="T9" t="b">
        <v>1</v>
      </c>
      <c r="U9" s="12" t="s">
        <v>2026</v>
      </c>
      <c r="V9">
        <v>1</v>
      </c>
      <c r="W9" t="b">
        <v>1</v>
      </c>
      <c r="X9" t="b">
        <v>1</v>
      </c>
    </row>
    <row r="10" spans="1:24" x14ac:dyDescent="0.2">
      <c r="A10" s="12" t="s">
        <v>1233</v>
      </c>
      <c r="B10" s="12" t="s">
        <v>578</v>
      </c>
      <c r="C10" s="12" t="s">
        <v>1232</v>
      </c>
      <c r="D10" s="12" t="s">
        <v>1232</v>
      </c>
      <c r="E10" s="12" t="s">
        <v>633</v>
      </c>
      <c r="F10" s="12" t="s">
        <v>633</v>
      </c>
      <c r="G10" s="12" t="s">
        <v>2070</v>
      </c>
      <c r="I10" s="12" t="s">
        <v>1851</v>
      </c>
      <c r="J10" s="12" t="s">
        <v>180</v>
      </c>
      <c r="K10" s="12" t="s">
        <v>4</v>
      </c>
      <c r="L10" s="12" t="s">
        <v>4</v>
      </c>
      <c r="N10" t="b">
        <v>1</v>
      </c>
      <c r="O10" t="b">
        <v>1</v>
      </c>
      <c r="P10" t="b">
        <v>1</v>
      </c>
      <c r="Q10">
        <v>134</v>
      </c>
      <c r="R10">
        <v>77</v>
      </c>
      <c r="S10" s="12" t="s">
        <v>1232</v>
      </c>
      <c r="T10" t="b">
        <v>1</v>
      </c>
      <c r="U10" s="12" t="s">
        <v>1993</v>
      </c>
      <c r="V10">
        <v>1</v>
      </c>
      <c r="W10" t="b">
        <v>0</v>
      </c>
      <c r="X10" t="b">
        <v>0</v>
      </c>
    </row>
    <row r="11" spans="1:24" x14ac:dyDescent="0.2">
      <c r="A11" s="12" t="s">
        <v>2037</v>
      </c>
      <c r="B11" s="12" t="s">
        <v>2070</v>
      </c>
      <c r="C11" s="12" t="s">
        <v>1306</v>
      </c>
      <c r="D11" s="12" t="s">
        <v>1306</v>
      </c>
      <c r="E11" s="12" t="s">
        <v>1797</v>
      </c>
      <c r="F11" s="12" t="s">
        <v>1797</v>
      </c>
      <c r="G11" s="12" t="s">
        <v>2070</v>
      </c>
      <c r="I11" s="12"/>
      <c r="J11" s="12" t="s">
        <v>180</v>
      </c>
      <c r="K11" s="12" t="s">
        <v>4</v>
      </c>
      <c r="L11" s="12" t="s">
        <v>4</v>
      </c>
      <c r="N11" t="b">
        <v>1</v>
      </c>
      <c r="O11" t="b">
        <v>1</v>
      </c>
      <c r="P11" t="b">
        <v>1</v>
      </c>
      <c r="Q11">
        <v>134</v>
      </c>
      <c r="R11">
        <v>78</v>
      </c>
      <c r="S11" s="12" t="s">
        <v>1306</v>
      </c>
      <c r="T11" t="b">
        <v>1</v>
      </c>
      <c r="U11" s="12" t="s">
        <v>2066</v>
      </c>
      <c r="V11">
        <v>1</v>
      </c>
      <c r="W11" t="b">
        <v>1</v>
      </c>
      <c r="X11" t="b">
        <v>1</v>
      </c>
    </row>
    <row r="12" spans="1:24" x14ac:dyDescent="0.2">
      <c r="A12" s="12" t="s">
        <v>796</v>
      </c>
      <c r="B12" s="12" t="s">
        <v>585</v>
      </c>
      <c r="C12" s="12" t="s">
        <v>795</v>
      </c>
      <c r="D12" s="12" t="s">
        <v>795</v>
      </c>
      <c r="E12" s="12" t="s">
        <v>586</v>
      </c>
      <c r="F12" s="12" t="s">
        <v>586</v>
      </c>
      <c r="G12" s="12" t="s">
        <v>2070</v>
      </c>
      <c r="I12" s="12" t="s">
        <v>1851</v>
      </c>
      <c r="J12" s="12" t="s">
        <v>180</v>
      </c>
      <c r="K12" s="12" t="s">
        <v>4</v>
      </c>
      <c r="L12" s="12" t="s">
        <v>4</v>
      </c>
      <c r="N12" t="b">
        <v>1</v>
      </c>
      <c r="O12" t="b">
        <v>1</v>
      </c>
      <c r="P12" t="b">
        <v>1</v>
      </c>
      <c r="Q12">
        <v>134</v>
      </c>
      <c r="R12">
        <v>159</v>
      </c>
      <c r="S12" s="12" t="s">
        <v>795</v>
      </c>
      <c r="T12" t="b">
        <v>1</v>
      </c>
      <c r="U12" s="12" t="s">
        <v>1991</v>
      </c>
      <c r="V12">
        <v>1</v>
      </c>
      <c r="W12" t="b">
        <v>0</v>
      </c>
      <c r="X12" t="b">
        <v>0</v>
      </c>
    </row>
    <row r="13" spans="1:24" x14ac:dyDescent="0.2">
      <c r="A13" s="12" t="s">
        <v>24</v>
      </c>
      <c r="B13" s="12" t="s">
        <v>2070</v>
      </c>
      <c r="C13" s="12" t="s">
        <v>94</v>
      </c>
      <c r="D13" s="12" t="s">
        <v>2059</v>
      </c>
      <c r="E13" s="12" t="s">
        <v>2045</v>
      </c>
      <c r="F13" s="12" t="s">
        <v>2071</v>
      </c>
      <c r="G13" s="12" t="s">
        <v>2070</v>
      </c>
      <c r="I13" s="12" t="s">
        <v>1851</v>
      </c>
      <c r="J13" s="12" t="s">
        <v>76</v>
      </c>
      <c r="K13" s="12" t="s">
        <v>4</v>
      </c>
      <c r="L13" s="12" t="s">
        <v>4</v>
      </c>
      <c r="P13" t="b">
        <v>1</v>
      </c>
      <c r="Q13">
        <v>134</v>
      </c>
      <c r="R13">
        <v>36</v>
      </c>
      <c r="S13" s="12" t="s">
        <v>94</v>
      </c>
      <c r="T13" t="b">
        <v>1</v>
      </c>
      <c r="U13" s="12" t="s">
        <v>1893</v>
      </c>
      <c r="V13">
        <v>1</v>
      </c>
      <c r="W13" t="b">
        <v>1</v>
      </c>
      <c r="X13" t="b">
        <v>1</v>
      </c>
    </row>
    <row r="14" spans="1:24" x14ac:dyDescent="0.2">
      <c r="A14" s="12" t="s">
        <v>1734</v>
      </c>
      <c r="B14" s="12" t="s">
        <v>578</v>
      </c>
      <c r="C14" s="12" t="s">
        <v>1293</v>
      </c>
      <c r="D14" s="12" t="s">
        <v>1293</v>
      </c>
      <c r="E14" s="12" t="s">
        <v>602</v>
      </c>
      <c r="F14" s="12" t="s">
        <v>602</v>
      </c>
      <c r="G14" s="12" t="s">
        <v>2070</v>
      </c>
      <c r="I14" s="12"/>
      <c r="J14" s="12" t="s">
        <v>180</v>
      </c>
      <c r="K14" s="12" t="s">
        <v>4</v>
      </c>
      <c r="L14" s="12" t="s">
        <v>4</v>
      </c>
      <c r="P14" t="b">
        <v>1</v>
      </c>
      <c r="Q14">
        <v>134</v>
      </c>
      <c r="R14">
        <v>65</v>
      </c>
      <c r="S14" s="12" t="s">
        <v>1293</v>
      </c>
      <c r="T14" t="b">
        <v>1</v>
      </c>
      <c r="U14" s="12" t="s">
        <v>1888</v>
      </c>
      <c r="V14">
        <v>1</v>
      </c>
      <c r="W14" t="b">
        <v>1</v>
      </c>
      <c r="X14" t="b">
        <v>1</v>
      </c>
    </row>
    <row r="15" spans="1:24" x14ac:dyDescent="0.2">
      <c r="A15" s="12" t="s">
        <v>162</v>
      </c>
      <c r="B15" s="12" t="s">
        <v>629</v>
      </c>
      <c r="C15" s="12" t="s">
        <v>163</v>
      </c>
      <c r="D15" s="12" t="s">
        <v>163</v>
      </c>
      <c r="E15" s="12" t="s">
        <v>630</v>
      </c>
      <c r="F15" s="12" t="s">
        <v>630</v>
      </c>
      <c r="G15" s="12" t="s">
        <v>630</v>
      </c>
      <c r="I15" s="12" t="s">
        <v>1851</v>
      </c>
      <c r="J15" s="12" t="s">
        <v>76</v>
      </c>
      <c r="K15" s="12" t="s">
        <v>4</v>
      </c>
      <c r="L15" s="12" t="s">
        <v>4</v>
      </c>
      <c r="P15" t="b">
        <v>1</v>
      </c>
      <c r="Q15">
        <v>134</v>
      </c>
      <c r="R15">
        <v>31</v>
      </c>
      <c r="S15" s="12" t="s">
        <v>163</v>
      </c>
      <c r="T15" t="b">
        <v>1</v>
      </c>
      <c r="U15" s="12" t="s">
        <v>1906</v>
      </c>
      <c r="V15">
        <v>1</v>
      </c>
      <c r="W15" t="b">
        <v>0</v>
      </c>
      <c r="X15" t="b">
        <v>0</v>
      </c>
    </row>
    <row r="16" spans="1:24" x14ac:dyDescent="0.2">
      <c r="A16" s="12" t="s">
        <v>1234</v>
      </c>
      <c r="B16" s="12" t="s">
        <v>663</v>
      </c>
      <c r="C16" s="12" t="s">
        <v>858</v>
      </c>
      <c r="D16" s="12" t="s">
        <v>858</v>
      </c>
      <c r="E16" s="12" t="s">
        <v>664</v>
      </c>
      <c r="F16" s="12" t="s">
        <v>664</v>
      </c>
      <c r="G16" s="12" t="s">
        <v>664</v>
      </c>
      <c r="I16" s="12" t="s">
        <v>1851</v>
      </c>
      <c r="J16" s="12" t="s">
        <v>76</v>
      </c>
      <c r="K16" s="12" t="s">
        <v>4</v>
      </c>
      <c r="L16" s="12" t="s">
        <v>4</v>
      </c>
      <c r="P16" t="b">
        <v>1</v>
      </c>
      <c r="Q16">
        <v>134</v>
      </c>
      <c r="R16">
        <v>147</v>
      </c>
      <c r="S16" s="12" t="s">
        <v>858</v>
      </c>
      <c r="T16" t="b">
        <v>1</v>
      </c>
      <c r="U16" s="12" t="s">
        <v>1915</v>
      </c>
      <c r="V16">
        <v>1</v>
      </c>
      <c r="W16" t="b">
        <v>0</v>
      </c>
      <c r="X16" t="b">
        <v>0</v>
      </c>
    </row>
    <row r="17" spans="1:24" x14ac:dyDescent="0.2">
      <c r="A17" s="12" t="s">
        <v>13</v>
      </c>
      <c r="B17" s="12" t="s">
        <v>612</v>
      </c>
      <c r="C17" s="12" t="s">
        <v>83</v>
      </c>
      <c r="D17" s="12" t="s">
        <v>83</v>
      </c>
      <c r="E17" s="12" t="s">
        <v>613</v>
      </c>
      <c r="F17" s="12" t="s">
        <v>613</v>
      </c>
      <c r="G17" s="12" t="s">
        <v>613</v>
      </c>
      <c r="I17" s="12" t="s">
        <v>1851</v>
      </c>
      <c r="J17" s="12" t="s">
        <v>76</v>
      </c>
      <c r="K17" s="12" t="s">
        <v>4</v>
      </c>
      <c r="L17" s="12" t="s">
        <v>4</v>
      </c>
      <c r="P17" t="b">
        <v>1</v>
      </c>
      <c r="Q17">
        <v>134</v>
      </c>
      <c r="R17">
        <v>18</v>
      </c>
      <c r="S17" s="12" t="s">
        <v>83</v>
      </c>
      <c r="T17" t="b">
        <v>1</v>
      </c>
      <c r="U17" s="12" t="s">
        <v>1895</v>
      </c>
      <c r="V17">
        <v>1</v>
      </c>
      <c r="W17" t="b">
        <v>0</v>
      </c>
      <c r="X17" t="b">
        <v>0</v>
      </c>
    </row>
    <row r="18" spans="1:24" x14ac:dyDescent="0.2">
      <c r="A18" s="12" t="s">
        <v>14</v>
      </c>
      <c r="B18" s="12" t="s">
        <v>614</v>
      </c>
      <c r="C18" s="12" t="s">
        <v>84</v>
      </c>
      <c r="D18" s="12" t="s">
        <v>84</v>
      </c>
      <c r="E18" s="12" t="s">
        <v>615</v>
      </c>
      <c r="F18" s="12" t="s">
        <v>615</v>
      </c>
      <c r="G18" s="12" t="s">
        <v>615</v>
      </c>
      <c r="I18" s="12" t="s">
        <v>1851</v>
      </c>
      <c r="J18" s="12" t="s">
        <v>76</v>
      </c>
      <c r="K18" s="12" t="s">
        <v>4</v>
      </c>
      <c r="L18" s="12" t="s">
        <v>4</v>
      </c>
      <c r="P18" t="b">
        <v>1</v>
      </c>
      <c r="Q18">
        <v>134</v>
      </c>
      <c r="R18">
        <v>19</v>
      </c>
      <c r="S18" s="12" t="s">
        <v>84</v>
      </c>
      <c r="T18" t="b">
        <v>1</v>
      </c>
      <c r="U18" s="12" t="s">
        <v>1896</v>
      </c>
      <c r="V18">
        <v>1</v>
      </c>
      <c r="W18" t="b">
        <v>0</v>
      </c>
      <c r="X18" t="b">
        <v>0</v>
      </c>
    </row>
    <row r="19" spans="1:24" x14ac:dyDescent="0.2">
      <c r="A19" s="12" t="s">
        <v>23</v>
      </c>
      <c r="B19" s="12" t="s">
        <v>2070</v>
      </c>
      <c r="C19" s="12" t="s">
        <v>93</v>
      </c>
      <c r="D19" s="12" t="s">
        <v>2059</v>
      </c>
      <c r="E19" s="12" t="s">
        <v>1796</v>
      </c>
      <c r="F19" s="12" t="s">
        <v>502</v>
      </c>
      <c r="G19" s="12" t="s">
        <v>502</v>
      </c>
      <c r="I19" s="12" t="s">
        <v>1851</v>
      </c>
      <c r="J19" s="12" t="s">
        <v>76</v>
      </c>
      <c r="K19" s="12" t="s">
        <v>4</v>
      </c>
      <c r="L19" s="12" t="s">
        <v>4</v>
      </c>
      <c r="P19" t="b">
        <v>1</v>
      </c>
      <c r="Q19">
        <v>134</v>
      </c>
      <c r="R19">
        <v>30</v>
      </c>
      <c r="S19" s="12" t="s">
        <v>93</v>
      </c>
      <c r="T19" t="b">
        <v>1</v>
      </c>
      <c r="U19" s="12" t="s">
        <v>1905</v>
      </c>
      <c r="V19">
        <v>1</v>
      </c>
      <c r="W19" t="b">
        <v>1</v>
      </c>
      <c r="X19" t="b">
        <v>1</v>
      </c>
    </row>
    <row r="20" spans="1:24" x14ac:dyDescent="0.2">
      <c r="A20" s="12" t="s">
        <v>15</v>
      </c>
      <c r="B20" s="12" t="s">
        <v>618</v>
      </c>
      <c r="C20" s="12" t="s">
        <v>85</v>
      </c>
      <c r="D20" s="12" t="s">
        <v>85</v>
      </c>
      <c r="E20" s="12" t="s">
        <v>619</v>
      </c>
      <c r="F20" s="12" t="s">
        <v>619</v>
      </c>
      <c r="G20" s="12" t="s">
        <v>619</v>
      </c>
      <c r="I20" s="12" t="s">
        <v>1851</v>
      </c>
      <c r="J20" s="12" t="s">
        <v>76</v>
      </c>
      <c r="K20" s="12" t="s">
        <v>4</v>
      </c>
      <c r="L20" s="12" t="s">
        <v>4</v>
      </c>
      <c r="P20" t="b">
        <v>1</v>
      </c>
      <c r="Q20">
        <v>134</v>
      </c>
      <c r="R20">
        <v>20</v>
      </c>
      <c r="S20" s="12" t="s">
        <v>85</v>
      </c>
      <c r="T20" t="b">
        <v>1</v>
      </c>
      <c r="U20" s="12" t="s">
        <v>1897</v>
      </c>
      <c r="V20">
        <v>1</v>
      </c>
      <c r="W20" t="b">
        <v>0</v>
      </c>
      <c r="X20" t="b">
        <v>0</v>
      </c>
    </row>
    <row r="21" spans="1:24" x14ac:dyDescent="0.2">
      <c r="A21" s="12" t="s">
        <v>16</v>
      </c>
      <c r="B21" s="12" t="s">
        <v>490</v>
      </c>
      <c r="C21" s="12" t="s">
        <v>86</v>
      </c>
      <c r="D21" s="12" t="s">
        <v>86</v>
      </c>
      <c r="E21" s="12" t="s">
        <v>491</v>
      </c>
      <c r="F21" s="12" t="s">
        <v>491</v>
      </c>
      <c r="G21" s="12" t="s">
        <v>491</v>
      </c>
      <c r="I21" s="12" t="s">
        <v>1851</v>
      </c>
      <c r="J21" s="12" t="s">
        <v>76</v>
      </c>
      <c r="K21" s="12" t="s">
        <v>4</v>
      </c>
      <c r="L21" s="12" t="s">
        <v>4</v>
      </c>
      <c r="P21" t="b">
        <v>1</v>
      </c>
      <c r="Q21">
        <v>134</v>
      </c>
      <c r="R21">
        <v>21</v>
      </c>
      <c r="S21" s="12" t="s">
        <v>86</v>
      </c>
      <c r="T21" t="b">
        <v>1</v>
      </c>
      <c r="U21" s="12" t="s">
        <v>1898</v>
      </c>
      <c r="V21">
        <v>1</v>
      </c>
      <c r="W21" t="b">
        <v>0</v>
      </c>
      <c r="X21" t="b">
        <v>0</v>
      </c>
    </row>
    <row r="22" spans="1:24" x14ac:dyDescent="0.2">
      <c r="A22" s="12" t="s">
        <v>17</v>
      </c>
      <c r="B22" s="12" t="s">
        <v>492</v>
      </c>
      <c r="C22" s="12" t="s">
        <v>87</v>
      </c>
      <c r="D22" s="12" t="s">
        <v>87</v>
      </c>
      <c r="E22" s="12" t="s">
        <v>493</v>
      </c>
      <c r="F22" s="12" t="s">
        <v>493</v>
      </c>
      <c r="G22" s="12" t="s">
        <v>493</v>
      </c>
      <c r="I22" s="12"/>
      <c r="J22" s="12" t="s">
        <v>76</v>
      </c>
      <c r="K22" s="12" t="s">
        <v>4</v>
      </c>
      <c r="L22" s="12" t="s">
        <v>4</v>
      </c>
      <c r="P22" t="b">
        <v>1</v>
      </c>
      <c r="Q22">
        <v>134</v>
      </c>
      <c r="R22">
        <v>22</v>
      </c>
      <c r="S22" s="12" t="s">
        <v>87</v>
      </c>
      <c r="T22" t="b">
        <v>1</v>
      </c>
      <c r="U22" s="12" t="s">
        <v>1899</v>
      </c>
      <c r="V22">
        <v>1</v>
      </c>
      <c r="W22" t="b">
        <v>0</v>
      </c>
      <c r="X22" t="b">
        <v>0</v>
      </c>
    </row>
    <row r="23" spans="1:24" x14ac:dyDescent="0.2">
      <c r="A23" s="12" t="s">
        <v>18</v>
      </c>
      <c r="B23" s="12" t="s">
        <v>494</v>
      </c>
      <c r="C23" s="12" t="s">
        <v>88</v>
      </c>
      <c r="D23" s="12" t="s">
        <v>88</v>
      </c>
      <c r="E23" s="12" t="s">
        <v>495</v>
      </c>
      <c r="F23" s="12" t="s">
        <v>495</v>
      </c>
      <c r="G23" s="12" t="s">
        <v>495</v>
      </c>
      <c r="I23" s="12" t="s">
        <v>1851</v>
      </c>
      <c r="J23" s="12" t="s">
        <v>76</v>
      </c>
      <c r="K23" s="12" t="s">
        <v>4</v>
      </c>
      <c r="L23" s="12" t="s">
        <v>4</v>
      </c>
      <c r="P23" t="b">
        <v>1</v>
      </c>
      <c r="Q23">
        <v>134</v>
      </c>
      <c r="R23">
        <v>23</v>
      </c>
      <c r="S23" s="12" t="s">
        <v>88</v>
      </c>
      <c r="T23" t="b">
        <v>1</v>
      </c>
      <c r="U23" s="12" t="s">
        <v>1900</v>
      </c>
      <c r="V23">
        <v>1</v>
      </c>
      <c r="W23" t="b">
        <v>0</v>
      </c>
      <c r="X23" t="b">
        <v>0</v>
      </c>
    </row>
    <row r="24" spans="1:24" x14ac:dyDescent="0.2">
      <c r="A24" s="12" t="s">
        <v>19</v>
      </c>
      <c r="B24" s="12" t="s">
        <v>620</v>
      </c>
      <c r="C24" s="12" t="s">
        <v>89</v>
      </c>
      <c r="D24" s="12" t="s">
        <v>89</v>
      </c>
      <c r="E24" s="12" t="s">
        <v>621</v>
      </c>
      <c r="F24" s="12" t="s">
        <v>621</v>
      </c>
      <c r="G24" s="12" t="s">
        <v>621</v>
      </c>
      <c r="I24" s="12"/>
      <c r="J24" s="12" t="s">
        <v>76</v>
      </c>
      <c r="K24" s="12" t="s">
        <v>4</v>
      </c>
      <c r="L24" s="12" t="s">
        <v>4</v>
      </c>
      <c r="P24" t="b">
        <v>1</v>
      </c>
      <c r="Q24">
        <v>134</v>
      </c>
      <c r="R24">
        <v>25</v>
      </c>
      <c r="S24" s="12" t="s">
        <v>89</v>
      </c>
      <c r="T24" t="b">
        <v>1</v>
      </c>
      <c r="U24" s="12" t="s">
        <v>1901</v>
      </c>
      <c r="V24">
        <v>1</v>
      </c>
      <c r="W24" t="b">
        <v>0</v>
      </c>
      <c r="X24" t="b">
        <v>0</v>
      </c>
    </row>
    <row r="25" spans="1:24" x14ac:dyDescent="0.2">
      <c r="A25" s="12" t="s">
        <v>20</v>
      </c>
      <c r="B25" s="12" t="s">
        <v>622</v>
      </c>
      <c r="C25" s="12" t="s">
        <v>90</v>
      </c>
      <c r="D25" s="12" t="s">
        <v>90</v>
      </c>
      <c r="E25" s="12" t="s">
        <v>623</v>
      </c>
      <c r="F25" s="12" t="s">
        <v>623</v>
      </c>
      <c r="G25" s="12" t="s">
        <v>623</v>
      </c>
      <c r="I25" s="12" t="s">
        <v>1851</v>
      </c>
      <c r="J25" s="12" t="s">
        <v>76</v>
      </c>
      <c r="K25" s="12" t="s">
        <v>4</v>
      </c>
      <c r="L25" s="12" t="s">
        <v>4</v>
      </c>
      <c r="P25" t="b">
        <v>1</v>
      </c>
      <c r="Q25">
        <v>134</v>
      </c>
      <c r="R25">
        <v>26</v>
      </c>
      <c r="S25" s="12" t="s">
        <v>90</v>
      </c>
      <c r="T25" t="b">
        <v>1</v>
      </c>
      <c r="U25" s="12" t="s">
        <v>1902</v>
      </c>
      <c r="V25">
        <v>1</v>
      </c>
      <c r="W25" t="b">
        <v>0</v>
      </c>
      <c r="X25" t="b">
        <v>0</v>
      </c>
    </row>
    <row r="26" spans="1:24" x14ac:dyDescent="0.2">
      <c r="A26" s="12" t="s">
        <v>21</v>
      </c>
      <c r="B26" s="12" t="s">
        <v>624</v>
      </c>
      <c r="C26" s="12" t="s">
        <v>91</v>
      </c>
      <c r="D26" s="12" t="s">
        <v>91</v>
      </c>
      <c r="E26" s="12" t="s">
        <v>625</v>
      </c>
      <c r="F26" s="12" t="s">
        <v>625</v>
      </c>
      <c r="G26" s="12" t="s">
        <v>625</v>
      </c>
      <c r="I26" s="12" t="s">
        <v>1851</v>
      </c>
      <c r="J26" s="12" t="s">
        <v>76</v>
      </c>
      <c r="K26" s="12" t="s">
        <v>4</v>
      </c>
      <c r="L26" s="12" t="s">
        <v>4</v>
      </c>
      <c r="P26" t="b">
        <v>1</v>
      </c>
      <c r="Q26">
        <v>134</v>
      </c>
      <c r="R26">
        <v>28</v>
      </c>
      <c r="S26" s="12" t="s">
        <v>91</v>
      </c>
      <c r="T26" t="b">
        <v>1</v>
      </c>
      <c r="U26" s="12" t="s">
        <v>1903</v>
      </c>
      <c r="V26">
        <v>1</v>
      </c>
      <c r="W26" t="b">
        <v>0</v>
      </c>
      <c r="X26" t="b">
        <v>0</v>
      </c>
    </row>
    <row r="27" spans="1:24" x14ac:dyDescent="0.2">
      <c r="A27" s="12" t="s">
        <v>22</v>
      </c>
      <c r="B27" s="12" t="s">
        <v>2070</v>
      </c>
      <c r="C27" s="12" t="s">
        <v>92</v>
      </c>
      <c r="D27" s="12" t="s">
        <v>2059</v>
      </c>
      <c r="E27" s="12" t="s">
        <v>1795</v>
      </c>
      <c r="F27" s="12" t="s">
        <v>617</v>
      </c>
      <c r="G27" s="12" t="s">
        <v>617</v>
      </c>
      <c r="I27" s="12" t="s">
        <v>1851</v>
      </c>
      <c r="J27" s="12" t="s">
        <v>76</v>
      </c>
      <c r="K27" s="12" t="s">
        <v>4</v>
      </c>
      <c r="L27" s="12" t="s">
        <v>4</v>
      </c>
      <c r="P27" t="b">
        <v>1</v>
      </c>
      <c r="Q27">
        <v>134</v>
      </c>
      <c r="R27">
        <v>29</v>
      </c>
      <c r="S27" s="12" t="s">
        <v>92</v>
      </c>
      <c r="T27" t="b">
        <v>1</v>
      </c>
      <c r="U27" s="12" t="s">
        <v>1904</v>
      </c>
      <c r="V27">
        <v>1</v>
      </c>
      <c r="W27" t="b">
        <v>1</v>
      </c>
      <c r="X27" t="b">
        <v>1</v>
      </c>
    </row>
    <row r="28" spans="1:24" x14ac:dyDescent="0.2">
      <c r="A28" s="12" t="s">
        <v>1793</v>
      </c>
      <c r="B28" s="12" t="s">
        <v>2070</v>
      </c>
      <c r="C28" s="12" t="s">
        <v>155</v>
      </c>
      <c r="D28" s="12" t="s">
        <v>2059</v>
      </c>
      <c r="E28" s="12" t="s">
        <v>1794</v>
      </c>
      <c r="F28" s="12" t="s">
        <v>1043</v>
      </c>
      <c r="G28" s="12" t="s">
        <v>2070</v>
      </c>
      <c r="I28" s="12" t="s">
        <v>1851</v>
      </c>
      <c r="J28" s="12" t="s">
        <v>76</v>
      </c>
      <c r="K28" s="12" t="s">
        <v>4</v>
      </c>
      <c r="L28" s="12" t="s">
        <v>4</v>
      </c>
      <c r="P28" t="b">
        <v>1</v>
      </c>
      <c r="Q28">
        <v>134</v>
      </c>
      <c r="R28">
        <v>171</v>
      </c>
      <c r="S28" s="12" t="s">
        <v>155</v>
      </c>
      <c r="T28" t="b">
        <v>1</v>
      </c>
      <c r="U28" s="12" t="s">
        <v>1880</v>
      </c>
      <c r="V28">
        <v>1</v>
      </c>
      <c r="W28" t="b">
        <v>1</v>
      </c>
      <c r="X28" t="b">
        <v>1</v>
      </c>
    </row>
    <row r="29" spans="1:24" x14ac:dyDescent="0.2">
      <c r="A29" s="12" t="s">
        <v>1812</v>
      </c>
      <c r="B29" s="12" t="s">
        <v>558</v>
      </c>
      <c r="C29" s="12" t="s">
        <v>872</v>
      </c>
      <c r="D29" s="12" t="s">
        <v>2059</v>
      </c>
      <c r="E29" s="12" t="s">
        <v>640</v>
      </c>
      <c r="F29" s="12" t="s">
        <v>2070</v>
      </c>
      <c r="G29" s="12" t="s">
        <v>640</v>
      </c>
      <c r="I29" s="12" t="s">
        <v>2039</v>
      </c>
      <c r="J29" s="12" t="s">
        <v>1813</v>
      </c>
      <c r="K29" s="12" t="s">
        <v>4</v>
      </c>
      <c r="L29" s="12" t="s">
        <v>4</v>
      </c>
      <c r="Q29">
        <v>88</v>
      </c>
      <c r="R29">
        <v>244</v>
      </c>
      <c r="S29" s="12" t="s">
        <v>872</v>
      </c>
      <c r="T29" t="b">
        <v>1</v>
      </c>
      <c r="U29" s="12" t="s">
        <v>2013</v>
      </c>
      <c r="V29">
        <v>1</v>
      </c>
      <c r="W29" t="b">
        <v>0</v>
      </c>
      <c r="X29" t="b">
        <v>0</v>
      </c>
    </row>
    <row r="30" spans="1:24" x14ac:dyDescent="0.2">
      <c r="A30" s="12" t="s">
        <v>194</v>
      </c>
      <c r="B30" s="12" t="s">
        <v>634</v>
      </c>
      <c r="C30" s="12" t="s">
        <v>198</v>
      </c>
      <c r="D30" s="12" t="s">
        <v>198</v>
      </c>
      <c r="E30" s="12" t="s">
        <v>644</v>
      </c>
      <c r="F30" s="12" t="s">
        <v>644</v>
      </c>
      <c r="G30" s="12" t="s">
        <v>644</v>
      </c>
      <c r="I30" s="12" t="s">
        <v>1851</v>
      </c>
      <c r="J30" s="12" t="s">
        <v>196</v>
      </c>
      <c r="K30" s="12" t="s">
        <v>4</v>
      </c>
      <c r="L30" s="12" t="s">
        <v>4</v>
      </c>
      <c r="N30" t="b">
        <v>1</v>
      </c>
      <c r="O30" t="b">
        <v>1</v>
      </c>
      <c r="P30" t="b">
        <v>1</v>
      </c>
      <c r="Q30">
        <v>134</v>
      </c>
      <c r="R30">
        <v>168</v>
      </c>
      <c r="S30" s="12" t="s">
        <v>198</v>
      </c>
      <c r="T30" t="b">
        <v>1</v>
      </c>
      <c r="U30" s="12" t="s">
        <v>1997</v>
      </c>
      <c r="V30">
        <v>1</v>
      </c>
      <c r="W30" t="b">
        <v>0</v>
      </c>
      <c r="X30" t="b">
        <v>0</v>
      </c>
    </row>
    <row r="31" spans="1:24" x14ac:dyDescent="0.2">
      <c r="A31" s="12" t="s">
        <v>197</v>
      </c>
      <c r="B31" s="12" t="s">
        <v>634</v>
      </c>
      <c r="C31" s="12" t="s">
        <v>199</v>
      </c>
      <c r="D31" s="12" t="s">
        <v>199</v>
      </c>
      <c r="E31" s="12" t="s">
        <v>645</v>
      </c>
      <c r="F31" s="12" t="s">
        <v>645</v>
      </c>
      <c r="G31" s="12" t="s">
        <v>645</v>
      </c>
      <c r="I31" s="12" t="s">
        <v>1851</v>
      </c>
      <c r="J31" s="12" t="s">
        <v>196</v>
      </c>
      <c r="K31" s="12" t="s">
        <v>4</v>
      </c>
      <c r="L31" s="12" t="s">
        <v>4</v>
      </c>
      <c r="N31" t="b">
        <v>1</v>
      </c>
      <c r="O31" t="b">
        <v>1</v>
      </c>
      <c r="P31" t="b">
        <v>1</v>
      </c>
      <c r="Q31">
        <v>134</v>
      </c>
      <c r="R31">
        <v>169</v>
      </c>
      <c r="S31" s="12" t="s">
        <v>199</v>
      </c>
      <c r="T31" t="b">
        <v>1</v>
      </c>
      <c r="U31" s="12" t="s">
        <v>1998</v>
      </c>
      <c r="V31">
        <v>1</v>
      </c>
      <c r="W31" t="b">
        <v>0</v>
      </c>
      <c r="X31" t="b">
        <v>0</v>
      </c>
    </row>
    <row r="32" spans="1:24" x14ac:dyDescent="0.2">
      <c r="A32" s="12" t="s">
        <v>204</v>
      </c>
      <c r="B32" s="12" t="s">
        <v>634</v>
      </c>
      <c r="C32" s="12" t="s">
        <v>205</v>
      </c>
      <c r="D32" s="12" t="s">
        <v>205</v>
      </c>
      <c r="E32" s="12" t="s">
        <v>657</v>
      </c>
      <c r="F32" s="12" t="s">
        <v>657</v>
      </c>
      <c r="G32" s="12" t="s">
        <v>657</v>
      </c>
      <c r="I32" s="12" t="s">
        <v>1851</v>
      </c>
      <c r="J32" s="12" t="s">
        <v>196</v>
      </c>
      <c r="K32" s="12" t="s">
        <v>4</v>
      </c>
      <c r="L32" s="12" t="s">
        <v>4</v>
      </c>
      <c r="N32" t="b">
        <v>1</v>
      </c>
      <c r="O32" t="b">
        <v>1</v>
      </c>
      <c r="P32" t="b">
        <v>1</v>
      </c>
      <c r="Q32">
        <v>134</v>
      </c>
      <c r="R32">
        <v>40</v>
      </c>
      <c r="S32" s="12" t="s">
        <v>205</v>
      </c>
      <c r="T32" t="b">
        <v>1</v>
      </c>
      <c r="U32" s="12" t="s">
        <v>2001</v>
      </c>
      <c r="V32">
        <v>1</v>
      </c>
      <c r="W32" t="b">
        <v>0</v>
      </c>
      <c r="X32" t="b">
        <v>0</v>
      </c>
    </row>
    <row r="33" spans="1:24" x14ac:dyDescent="0.2">
      <c r="A33" s="12" t="s">
        <v>2034</v>
      </c>
      <c r="B33" s="12" t="s">
        <v>2070</v>
      </c>
      <c r="C33" s="12" t="s">
        <v>225</v>
      </c>
      <c r="D33" s="12" t="s">
        <v>2059</v>
      </c>
      <c r="E33" s="12" t="s">
        <v>2035</v>
      </c>
      <c r="F33" s="12" t="s">
        <v>2070</v>
      </c>
      <c r="G33" s="12" t="s">
        <v>4</v>
      </c>
      <c r="I33" s="12" t="s">
        <v>1852</v>
      </c>
      <c r="J33" s="12" t="s">
        <v>2036</v>
      </c>
      <c r="K33" s="12" t="s">
        <v>4</v>
      </c>
      <c r="L33" s="12" t="s">
        <v>4</v>
      </c>
      <c r="N33" t="b">
        <v>1</v>
      </c>
      <c r="O33" t="b">
        <v>1</v>
      </c>
      <c r="S33" s="12" t="s">
        <v>2035</v>
      </c>
      <c r="T33" t="b">
        <v>1</v>
      </c>
      <c r="U33" s="12" t="s">
        <v>2068</v>
      </c>
      <c r="V33">
        <v>1</v>
      </c>
      <c r="W33" t="b">
        <v>0</v>
      </c>
      <c r="X33" t="b">
        <v>0</v>
      </c>
    </row>
    <row r="34" spans="1:24" x14ac:dyDescent="0.2">
      <c r="A34" s="12" t="s">
        <v>816</v>
      </c>
      <c r="B34" s="12" t="s">
        <v>631</v>
      </c>
      <c r="C34" s="12" t="s">
        <v>225</v>
      </c>
      <c r="D34" s="12" t="s">
        <v>2059</v>
      </c>
      <c r="E34" s="12" t="s">
        <v>632</v>
      </c>
      <c r="F34" s="12" t="s">
        <v>2070</v>
      </c>
      <c r="G34" s="12" t="s">
        <v>4</v>
      </c>
      <c r="I34" s="12" t="s">
        <v>1851</v>
      </c>
      <c r="J34" s="12" t="s">
        <v>798</v>
      </c>
      <c r="K34" s="12" t="s">
        <v>4</v>
      </c>
      <c r="L34" s="12" t="s">
        <v>4</v>
      </c>
      <c r="S34" s="12" t="s">
        <v>632</v>
      </c>
      <c r="T34" t="b">
        <v>1</v>
      </c>
      <c r="U34" s="12" t="s">
        <v>2012</v>
      </c>
      <c r="V34">
        <v>1</v>
      </c>
      <c r="W34" t="b">
        <v>0</v>
      </c>
      <c r="X34" t="b">
        <v>0</v>
      </c>
    </row>
    <row r="35" spans="1:24" x14ac:dyDescent="0.2">
      <c r="A35" s="12" t="s">
        <v>817</v>
      </c>
      <c r="B35" s="12" t="s">
        <v>496</v>
      </c>
      <c r="C35" s="12" t="s">
        <v>225</v>
      </c>
      <c r="D35" s="12" t="s">
        <v>2059</v>
      </c>
      <c r="E35" s="12" t="s">
        <v>497</v>
      </c>
      <c r="F35" s="12" t="s">
        <v>2070</v>
      </c>
      <c r="G35" s="12" t="s">
        <v>4</v>
      </c>
      <c r="I35" s="12" t="s">
        <v>1851</v>
      </c>
      <c r="J35" s="12" t="s">
        <v>798</v>
      </c>
      <c r="K35" s="12" t="s">
        <v>4</v>
      </c>
      <c r="L35" s="12" t="s">
        <v>4</v>
      </c>
      <c r="S35" s="12" t="s">
        <v>497</v>
      </c>
      <c r="T35" t="b">
        <v>1</v>
      </c>
      <c r="U35" s="12" t="s">
        <v>2011</v>
      </c>
      <c r="V35">
        <v>1</v>
      </c>
      <c r="W35" t="b">
        <v>0</v>
      </c>
      <c r="X35" t="b">
        <v>0</v>
      </c>
    </row>
    <row r="36" spans="1:24" x14ac:dyDescent="0.2">
      <c r="A36" s="12" t="s">
        <v>819</v>
      </c>
      <c r="B36" s="12" t="s">
        <v>886</v>
      </c>
      <c r="C36" s="12" t="s">
        <v>225</v>
      </c>
      <c r="D36" s="12" t="s">
        <v>2059</v>
      </c>
      <c r="E36" s="12" t="s">
        <v>435</v>
      </c>
      <c r="F36" s="12" t="s">
        <v>2070</v>
      </c>
      <c r="G36" s="12" t="s">
        <v>4</v>
      </c>
      <c r="I36" s="12" t="s">
        <v>1851</v>
      </c>
      <c r="J36" s="12" t="s">
        <v>798</v>
      </c>
      <c r="K36" s="12" t="s">
        <v>4</v>
      </c>
      <c r="L36" s="12" t="s">
        <v>4</v>
      </c>
      <c r="S36" s="12" t="s">
        <v>435</v>
      </c>
      <c r="T36" t="b">
        <v>1</v>
      </c>
      <c r="U36" s="12" t="s">
        <v>2015</v>
      </c>
      <c r="V36">
        <v>1</v>
      </c>
      <c r="W36" t="b">
        <v>0</v>
      </c>
      <c r="X36" t="b">
        <v>0</v>
      </c>
    </row>
    <row r="37" spans="1:24" x14ac:dyDescent="0.2">
      <c r="A37" s="12" t="s">
        <v>815</v>
      </c>
      <c r="B37" s="12" t="s">
        <v>590</v>
      </c>
      <c r="C37" s="12" t="s">
        <v>225</v>
      </c>
      <c r="D37" s="12" t="s">
        <v>2059</v>
      </c>
      <c r="E37" s="12" t="s">
        <v>591</v>
      </c>
      <c r="F37" s="12" t="s">
        <v>2070</v>
      </c>
      <c r="G37" s="12" t="s">
        <v>4</v>
      </c>
      <c r="I37" s="12" t="s">
        <v>1851</v>
      </c>
      <c r="J37" s="12" t="s">
        <v>798</v>
      </c>
      <c r="K37" s="12" t="s">
        <v>4</v>
      </c>
      <c r="L37" s="12" t="s">
        <v>4</v>
      </c>
      <c r="S37" s="12" t="s">
        <v>591</v>
      </c>
      <c r="T37" t="b">
        <v>1</v>
      </c>
      <c r="U37" s="12" t="s">
        <v>2009</v>
      </c>
      <c r="V37">
        <v>1</v>
      </c>
      <c r="W37" t="b">
        <v>0</v>
      </c>
      <c r="X37" t="b">
        <v>0</v>
      </c>
    </row>
    <row r="38" spans="1:24" x14ac:dyDescent="0.2">
      <c r="A38" s="12" t="s">
        <v>1845</v>
      </c>
      <c r="B38" s="12" t="s">
        <v>2070</v>
      </c>
      <c r="C38" s="12" t="s">
        <v>225</v>
      </c>
      <c r="D38" s="12" t="s">
        <v>2059</v>
      </c>
      <c r="E38" s="12" t="s">
        <v>1834</v>
      </c>
      <c r="F38" s="12" t="s">
        <v>2070</v>
      </c>
      <c r="G38" s="12" t="s">
        <v>4</v>
      </c>
      <c r="I38" s="12" t="s">
        <v>1853</v>
      </c>
      <c r="J38" s="12" t="s">
        <v>1810</v>
      </c>
      <c r="K38" s="12" t="s">
        <v>4</v>
      </c>
      <c r="L38" s="12" t="s">
        <v>4</v>
      </c>
      <c r="S38" s="12" t="s">
        <v>1834</v>
      </c>
      <c r="T38" t="b">
        <v>1</v>
      </c>
      <c r="U38" s="12" t="s">
        <v>2022</v>
      </c>
      <c r="V38">
        <v>1</v>
      </c>
      <c r="W38" t="b">
        <v>1</v>
      </c>
      <c r="X38" t="b">
        <v>1</v>
      </c>
    </row>
    <row r="39" spans="1:24" x14ac:dyDescent="0.2">
      <c r="A39" s="12" t="s">
        <v>1724</v>
      </c>
      <c r="B39" s="12" t="s">
        <v>2070</v>
      </c>
      <c r="C39" s="12" t="s">
        <v>1503</v>
      </c>
      <c r="D39" s="12" t="s">
        <v>1503</v>
      </c>
      <c r="E39" s="12" t="s">
        <v>1715</v>
      </c>
      <c r="F39" s="12" t="s">
        <v>1715</v>
      </c>
      <c r="G39" s="12" t="s">
        <v>2070</v>
      </c>
      <c r="I39" s="12" t="s">
        <v>1860</v>
      </c>
      <c r="J39" s="12" t="s">
        <v>220</v>
      </c>
      <c r="K39" s="12" t="s">
        <v>4</v>
      </c>
      <c r="L39" s="12" t="s">
        <v>4</v>
      </c>
      <c r="N39" t="b">
        <v>1</v>
      </c>
      <c r="P39" t="b">
        <v>1</v>
      </c>
      <c r="Q39">
        <v>89</v>
      </c>
      <c r="R39">
        <v>49</v>
      </c>
      <c r="S39" s="12" t="s">
        <v>1503</v>
      </c>
      <c r="T39" t="b">
        <v>1</v>
      </c>
      <c r="U39" s="12" t="s">
        <v>1973</v>
      </c>
      <c r="V39">
        <v>1</v>
      </c>
      <c r="W39" t="b">
        <v>1</v>
      </c>
      <c r="X39" t="b">
        <v>1</v>
      </c>
    </row>
    <row r="40" spans="1:24" x14ac:dyDescent="0.2">
      <c r="A40" s="12" t="s">
        <v>1723</v>
      </c>
      <c r="B40" s="12" t="s">
        <v>2070</v>
      </c>
      <c r="C40" s="12" t="s">
        <v>1499</v>
      </c>
      <c r="D40" s="12" t="s">
        <v>1499</v>
      </c>
      <c r="E40" s="12" t="s">
        <v>1714</v>
      </c>
      <c r="F40" s="12" t="s">
        <v>1714</v>
      </c>
      <c r="G40" s="12" t="s">
        <v>2070</v>
      </c>
      <c r="I40" s="12" t="s">
        <v>1860</v>
      </c>
      <c r="J40" s="12" t="s">
        <v>220</v>
      </c>
      <c r="K40" s="12" t="s">
        <v>4</v>
      </c>
      <c r="L40" s="12" t="s">
        <v>4</v>
      </c>
      <c r="N40" t="b">
        <v>1</v>
      </c>
      <c r="P40" t="b">
        <v>1</v>
      </c>
      <c r="Q40">
        <v>89</v>
      </c>
      <c r="R40">
        <v>46</v>
      </c>
      <c r="S40" s="12" t="s">
        <v>1499</v>
      </c>
      <c r="T40" t="b">
        <v>1</v>
      </c>
      <c r="U40" s="12" t="s">
        <v>1974</v>
      </c>
      <c r="V40">
        <v>1</v>
      </c>
      <c r="W40" t="b">
        <v>1</v>
      </c>
      <c r="X40" t="b">
        <v>1</v>
      </c>
    </row>
    <row r="41" spans="1:24" x14ac:dyDescent="0.2">
      <c r="A41" s="12" t="s">
        <v>1722</v>
      </c>
      <c r="B41" s="12" t="s">
        <v>2070</v>
      </c>
      <c r="C41" s="12" t="s">
        <v>1496</v>
      </c>
      <c r="D41" s="12" t="s">
        <v>1496</v>
      </c>
      <c r="E41" s="12" t="s">
        <v>1713</v>
      </c>
      <c r="F41" s="12" t="s">
        <v>1713</v>
      </c>
      <c r="G41" s="12" t="s">
        <v>2070</v>
      </c>
      <c r="I41" s="12" t="s">
        <v>1860</v>
      </c>
      <c r="J41" s="12" t="s">
        <v>220</v>
      </c>
      <c r="K41" s="12" t="s">
        <v>4</v>
      </c>
      <c r="L41" s="12" t="s">
        <v>4</v>
      </c>
      <c r="N41" t="b">
        <v>1</v>
      </c>
      <c r="P41" t="b">
        <v>1</v>
      </c>
      <c r="Q41">
        <v>89</v>
      </c>
      <c r="R41">
        <v>44</v>
      </c>
      <c r="S41" s="12" t="s">
        <v>1496</v>
      </c>
      <c r="T41" t="b">
        <v>1</v>
      </c>
      <c r="U41" s="12" t="s">
        <v>1975</v>
      </c>
      <c r="V41">
        <v>1</v>
      </c>
      <c r="W41" t="b">
        <v>1</v>
      </c>
      <c r="X41" t="b">
        <v>1</v>
      </c>
    </row>
    <row r="42" spans="1:24" x14ac:dyDescent="0.2">
      <c r="A42" s="12" t="s">
        <v>1721</v>
      </c>
      <c r="B42" s="12" t="s">
        <v>2070</v>
      </c>
      <c r="C42" s="12" t="s">
        <v>1514</v>
      </c>
      <c r="D42" s="12" t="s">
        <v>1514</v>
      </c>
      <c r="E42" s="12" t="s">
        <v>1716</v>
      </c>
      <c r="F42" s="12" t="s">
        <v>1716</v>
      </c>
      <c r="G42" s="12" t="s">
        <v>2070</v>
      </c>
      <c r="I42" s="12" t="s">
        <v>1860</v>
      </c>
      <c r="J42" s="12" t="s">
        <v>220</v>
      </c>
      <c r="K42" s="12" t="s">
        <v>4</v>
      </c>
      <c r="L42" s="12" t="s">
        <v>4</v>
      </c>
      <c r="N42" t="b">
        <v>1</v>
      </c>
      <c r="P42" t="b">
        <v>1</v>
      </c>
      <c r="Q42">
        <v>89</v>
      </c>
      <c r="R42">
        <v>58</v>
      </c>
      <c r="S42" s="12" t="s">
        <v>1514</v>
      </c>
      <c r="T42" t="b">
        <v>1</v>
      </c>
      <c r="U42" s="12" t="s">
        <v>1978</v>
      </c>
      <c r="V42">
        <v>1</v>
      </c>
      <c r="W42" t="b">
        <v>0</v>
      </c>
      <c r="X42" t="b">
        <v>0</v>
      </c>
    </row>
    <row r="43" spans="1:24" x14ac:dyDescent="0.2">
      <c r="A43" s="12" t="s">
        <v>1720</v>
      </c>
      <c r="B43" s="12" t="s">
        <v>2070</v>
      </c>
      <c r="C43" s="12" t="s">
        <v>1517</v>
      </c>
      <c r="D43" s="12" t="s">
        <v>1517</v>
      </c>
      <c r="E43" s="12" t="s">
        <v>1717</v>
      </c>
      <c r="F43" s="12" t="s">
        <v>1717</v>
      </c>
      <c r="G43" s="12" t="s">
        <v>2070</v>
      </c>
      <c r="I43" s="12" t="s">
        <v>1860</v>
      </c>
      <c r="J43" s="12" t="s">
        <v>220</v>
      </c>
      <c r="K43" s="12" t="s">
        <v>4</v>
      </c>
      <c r="L43" s="12" t="s">
        <v>4</v>
      </c>
      <c r="N43" t="b">
        <v>1</v>
      </c>
      <c r="P43" t="b">
        <v>1</v>
      </c>
      <c r="Q43">
        <v>89</v>
      </c>
      <c r="R43">
        <v>60</v>
      </c>
      <c r="S43" s="12" t="s">
        <v>1517</v>
      </c>
      <c r="T43" t="b">
        <v>1</v>
      </c>
      <c r="U43" s="12" t="s">
        <v>1980</v>
      </c>
      <c r="V43">
        <v>1</v>
      </c>
      <c r="W43" t="b">
        <v>0</v>
      </c>
      <c r="X43" t="b">
        <v>0</v>
      </c>
    </row>
    <row r="44" spans="1:24" x14ac:dyDescent="0.2">
      <c r="A44" s="12" t="s">
        <v>813</v>
      </c>
      <c r="B44" s="12" t="s">
        <v>2059</v>
      </c>
      <c r="C44" s="12" t="s">
        <v>225</v>
      </c>
      <c r="D44" s="12" t="s">
        <v>2059</v>
      </c>
      <c r="E44" s="12" t="s">
        <v>658</v>
      </c>
      <c r="F44" s="12" t="s">
        <v>2070</v>
      </c>
      <c r="G44" s="12" t="s">
        <v>4</v>
      </c>
      <c r="I44" s="12"/>
      <c r="J44" s="12" t="s">
        <v>798</v>
      </c>
      <c r="K44" s="12" t="s">
        <v>4</v>
      </c>
      <c r="L44" s="12" t="s">
        <v>4</v>
      </c>
      <c r="S44" s="12" t="s">
        <v>658</v>
      </c>
      <c r="T44" t="b">
        <v>1</v>
      </c>
      <c r="U44" s="12" t="s">
        <v>2016</v>
      </c>
      <c r="V44">
        <v>1</v>
      </c>
      <c r="W44" t="b">
        <v>1</v>
      </c>
      <c r="X44" t="b">
        <v>1</v>
      </c>
    </row>
    <row r="45" spans="1:24" x14ac:dyDescent="0.2">
      <c r="A45" s="12" t="s">
        <v>814</v>
      </c>
      <c r="B45" s="12" t="s">
        <v>2070</v>
      </c>
      <c r="C45" s="12" t="s">
        <v>225</v>
      </c>
      <c r="D45" s="12" t="s">
        <v>2059</v>
      </c>
      <c r="E45" s="12" t="s">
        <v>1829</v>
      </c>
      <c r="F45" s="12" t="s">
        <v>2070</v>
      </c>
      <c r="G45" s="12" t="s">
        <v>4</v>
      </c>
      <c r="I45" s="12" t="s">
        <v>1854</v>
      </c>
      <c r="J45" s="12" t="s">
        <v>798</v>
      </c>
      <c r="K45" s="12" t="s">
        <v>4</v>
      </c>
      <c r="L45" s="12" t="s">
        <v>4</v>
      </c>
      <c r="S45" s="12" t="s">
        <v>1829</v>
      </c>
      <c r="T45" t="b">
        <v>1</v>
      </c>
      <c r="U45" s="12" t="s">
        <v>2017</v>
      </c>
      <c r="V45">
        <v>1</v>
      </c>
      <c r="W45" t="b">
        <v>0</v>
      </c>
      <c r="X45" t="b">
        <v>0</v>
      </c>
    </row>
    <row r="46" spans="1:24" x14ac:dyDescent="0.2">
      <c r="A46" s="12" t="s">
        <v>1784</v>
      </c>
      <c r="B46" s="12" t="s">
        <v>751</v>
      </c>
      <c r="C46" s="12" t="s">
        <v>1658</v>
      </c>
      <c r="D46" s="12" t="s">
        <v>1658</v>
      </c>
      <c r="E46" s="12" t="s">
        <v>752</v>
      </c>
      <c r="F46" s="12" t="s">
        <v>752</v>
      </c>
      <c r="G46" s="12" t="s">
        <v>2070</v>
      </c>
      <c r="I46" s="12"/>
      <c r="J46" s="12" t="s">
        <v>208</v>
      </c>
      <c r="K46" s="12" t="s">
        <v>4</v>
      </c>
      <c r="L46" s="12" t="s">
        <v>4</v>
      </c>
      <c r="P46" t="b">
        <v>1</v>
      </c>
      <c r="Q46">
        <v>89</v>
      </c>
      <c r="R46">
        <v>202</v>
      </c>
      <c r="S46" s="12" t="s">
        <v>1658</v>
      </c>
      <c r="T46" t="b">
        <v>1</v>
      </c>
      <c r="U46" s="12" t="s">
        <v>1954</v>
      </c>
      <c r="V46">
        <v>1</v>
      </c>
      <c r="W46" t="b">
        <v>0</v>
      </c>
      <c r="X46" t="b">
        <v>0</v>
      </c>
    </row>
    <row r="47" spans="1:24" x14ac:dyDescent="0.2">
      <c r="A47" s="12" t="s">
        <v>1785</v>
      </c>
      <c r="B47" s="12" t="s">
        <v>749</v>
      </c>
      <c r="C47" s="12" t="s">
        <v>1656</v>
      </c>
      <c r="D47" s="12" t="s">
        <v>1656</v>
      </c>
      <c r="E47" s="12" t="s">
        <v>750</v>
      </c>
      <c r="F47" s="12" t="s">
        <v>750</v>
      </c>
      <c r="G47" s="12" t="s">
        <v>2070</v>
      </c>
      <c r="I47" s="12"/>
      <c r="J47" s="12" t="s">
        <v>208</v>
      </c>
      <c r="K47" s="12" t="s">
        <v>4</v>
      </c>
      <c r="L47" s="12" t="s">
        <v>4</v>
      </c>
      <c r="P47" t="b">
        <v>1</v>
      </c>
      <c r="Q47">
        <v>89</v>
      </c>
      <c r="R47">
        <v>201</v>
      </c>
      <c r="S47" s="12" t="s">
        <v>1656</v>
      </c>
      <c r="T47" t="b">
        <v>1</v>
      </c>
      <c r="U47" s="12" t="s">
        <v>1953</v>
      </c>
      <c r="V47">
        <v>1</v>
      </c>
      <c r="W47" t="b">
        <v>0</v>
      </c>
      <c r="X47" t="b">
        <v>0</v>
      </c>
    </row>
    <row r="48" spans="1:24" x14ac:dyDescent="0.2">
      <c r="A48" s="12" t="s">
        <v>1786</v>
      </c>
      <c r="B48" s="12" t="s">
        <v>862</v>
      </c>
      <c r="C48" s="12" t="s">
        <v>863</v>
      </c>
      <c r="D48" s="12" t="s">
        <v>863</v>
      </c>
      <c r="E48" s="12" t="s">
        <v>757</v>
      </c>
      <c r="F48" s="12" t="s">
        <v>757</v>
      </c>
      <c r="G48" s="12" t="s">
        <v>757</v>
      </c>
      <c r="I48" s="12"/>
      <c r="J48" s="12" t="s">
        <v>208</v>
      </c>
      <c r="K48" s="12" t="s">
        <v>4</v>
      </c>
      <c r="L48" s="12" t="s">
        <v>4</v>
      </c>
      <c r="P48" t="b">
        <v>1</v>
      </c>
      <c r="Q48">
        <v>89</v>
      </c>
      <c r="R48">
        <v>63</v>
      </c>
      <c r="S48" s="12" t="s">
        <v>863</v>
      </c>
      <c r="T48" t="b">
        <v>1</v>
      </c>
      <c r="U48" s="12" t="s">
        <v>1956</v>
      </c>
      <c r="V48">
        <v>1</v>
      </c>
      <c r="W48" t="b">
        <v>0</v>
      </c>
      <c r="X48" t="b">
        <v>0</v>
      </c>
    </row>
    <row r="49" spans="1:24" x14ac:dyDescent="0.2">
      <c r="A49" s="12" t="s">
        <v>1788</v>
      </c>
      <c r="B49" s="12" t="s">
        <v>2070</v>
      </c>
      <c r="C49" s="12" t="s">
        <v>1544</v>
      </c>
      <c r="D49" s="12" t="s">
        <v>1544</v>
      </c>
      <c r="E49" s="12" t="s">
        <v>1718</v>
      </c>
      <c r="F49" s="12" t="s">
        <v>1718</v>
      </c>
      <c r="G49" s="12" t="s">
        <v>2070</v>
      </c>
      <c r="I49" s="12"/>
      <c r="J49" s="12" t="s">
        <v>208</v>
      </c>
      <c r="K49" s="12" t="s">
        <v>4</v>
      </c>
      <c r="L49" s="12" t="s">
        <v>4</v>
      </c>
      <c r="P49" t="b">
        <v>1</v>
      </c>
      <c r="Q49">
        <v>89</v>
      </c>
      <c r="R49">
        <v>85</v>
      </c>
      <c r="S49" s="12" t="s">
        <v>1544</v>
      </c>
      <c r="T49" t="b">
        <v>1</v>
      </c>
      <c r="U49" s="12" t="s">
        <v>1946</v>
      </c>
      <c r="V49">
        <v>1</v>
      </c>
      <c r="W49" t="b">
        <v>0</v>
      </c>
      <c r="X49" t="b">
        <v>0</v>
      </c>
    </row>
    <row r="50" spans="1:24" x14ac:dyDescent="0.2">
      <c r="A50" s="12" t="s">
        <v>1787</v>
      </c>
      <c r="B50" s="12" t="s">
        <v>755</v>
      </c>
      <c r="C50" s="12" t="s">
        <v>1548</v>
      </c>
      <c r="D50" s="12" t="s">
        <v>1548</v>
      </c>
      <c r="E50" s="12" t="s">
        <v>756</v>
      </c>
      <c r="F50" s="12" t="s">
        <v>756</v>
      </c>
      <c r="G50" s="12" t="s">
        <v>2070</v>
      </c>
      <c r="I50" s="12"/>
      <c r="J50" s="12" t="s">
        <v>208</v>
      </c>
      <c r="K50" s="12" t="s">
        <v>4</v>
      </c>
      <c r="L50" s="12" t="s">
        <v>4</v>
      </c>
      <c r="P50" t="b">
        <v>1</v>
      </c>
      <c r="Q50">
        <v>89</v>
      </c>
      <c r="R50">
        <v>88</v>
      </c>
      <c r="S50" s="12" t="s">
        <v>1548</v>
      </c>
      <c r="T50" t="b">
        <v>1</v>
      </c>
      <c r="U50" s="12" t="s">
        <v>1955</v>
      </c>
      <c r="V50">
        <v>1</v>
      </c>
      <c r="W50" t="b">
        <v>0</v>
      </c>
      <c r="X50" t="b">
        <v>0</v>
      </c>
    </row>
    <row r="51" spans="1:24" x14ac:dyDescent="0.2">
      <c r="A51" s="12" t="s">
        <v>176</v>
      </c>
      <c r="B51" s="12" t="s">
        <v>576</v>
      </c>
      <c r="C51" s="12" t="s">
        <v>226</v>
      </c>
      <c r="D51" s="12" t="s">
        <v>226</v>
      </c>
      <c r="E51" s="12" t="s">
        <v>577</v>
      </c>
      <c r="F51" s="12" t="s">
        <v>577</v>
      </c>
      <c r="G51" s="12" t="s">
        <v>577</v>
      </c>
      <c r="I51" s="12" t="s">
        <v>1851</v>
      </c>
      <c r="J51" s="12" t="s">
        <v>179</v>
      </c>
      <c r="K51" s="12" t="s">
        <v>4</v>
      </c>
      <c r="L51" s="12" t="s">
        <v>4</v>
      </c>
      <c r="N51" t="b">
        <v>1</v>
      </c>
      <c r="O51" t="b">
        <v>1</v>
      </c>
      <c r="P51" t="b">
        <v>1</v>
      </c>
      <c r="Q51">
        <v>134</v>
      </c>
      <c r="R51">
        <v>67</v>
      </c>
      <c r="S51" s="12" t="s">
        <v>226</v>
      </c>
      <c r="T51" t="b">
        <v>1</v>
      </c>
      <c r="U51" s="12" t="s">
        <v>1988</v>
      </c>
      <c r="V51">
        <v>1</v>
      </c>
      <c r="W51" t="b">
        <v>1</v>
      </c>
      <c r="X51" t="b">
        <v>1</v>
      </c>
    </row>
    <row r="52" spans="1:24" x14ac:dyDescent="0.2">
      <c r="A52" s="12" t="s">
        <v>178</v>
      </c>
      <c r="B52" s="12" t="s">
        <v>2070</v>
      </c>
      <c r="C52" s="12" t="s">
        <v>227</v>
      </c>
      <c r="D52" s="12" t="s">
        <v>2059</v>
      </c>
      <c r="E52" s="12" t="s">
        <v>1837</v>
      </c>
      <c r="F52" s="12" t="s">
        <v>575</v>
      </c>
      <c r="G52" s="12" t="s">
        <v>575</v>
      </c>
      <c r="I52" s="12" t="s">
        <v>1851</v>
      </c>
      <c r="J52" s="12" t="s">
        <v>179</v>
      </c>
      <c r="K52" s="12" t="s">
        <v>4</v>
      </c>
      <c r="L52" s="12" t="s">
        <v>4</v>
      </c>
      <c r="N52" t="b">
        <v>1</v>
      </c>
      <c r="O52" t="b">
        <v>1</v>
      </c>
      <c r="P52" t="b">
        <v>1</v>
      </c>
      <c r="Q52">
        <v>134</v>
      </c>
      <c r="R52">
        <v>207</v>
      </c>
      <c r="S52" s="12" t="s">
        <v>227</v>
      </c>
      <c r="T52" t="b">
        <v>1</v>
      </c>
      <c r="U52" s="12" t="s">
        <v>1987</v>
      </c>
      <c r="V52">
        <v>1</v>
      </c>
      <c r="W52" t="b">
        <v>1</v>
      </c>
      <c r="X52" t="b">
        <v>1</v>
      </c>
    </row>
    <row r="53" spans="1:24" x14ac:dyDescent="0.2">
      <c r="A53" s="12" t="s">
        <v>803</v>
      </c>
      <c r="B53" s="12" t="s">
        <v>2070</v>
      </c>
      <c r="C53" s="12" t="s">
        <v>225</v>
      </c>
      <c r="D53" s="12" t="s">
        <v>2059</v>
      </c>
      <c r="E53" s="12" t="s">
        <v>1771</v>
      </c>
      <c r="F53" s="12" t="s">
        <v>2070</v>
      </c>
      <c r="G53" s="12" t="s">
        <v>4</v>
      </c>
      <c r="I53" s="12"/>
      <c r="J53" s="12" t="s">
        <v>798</v>
      </c>
      <c r="K53" s="12" t="s">
        <v>4</v>
      </c>
      <c r="L53" s="12" t="s">
        <v>4</v>
      </c>
      <c r="S53" s="12" t="s">
        <v>1771</v>
      </c>
      <c r="T53" t="b">
        <v>1</v>
      </c>
      <c r="U53" s="12" t="s">
        <v>2006</v>
      </c>
      <c r="V53">
        <v>1</v>
      </c>
      <c r="W53" t="b">
        <v>1</v>
      </c>
      <c r="X53" t="b">
        <v>1</v>
      </c>
    </row>
    <row r="54" spans="1:24" x14ac:dyDescent="0.2">
      <c r="A54" s="12" t="s">
        <v>1760</v>
      </c>
      <c r="B54" s="12" t="s">
        <v>935</v>
      </c>
      <c r="C54" s="12" t="s">
        <v>225</v>
      </c>
      <c r="D54" s="12" t="s">
        <v>2059</v>
      </c>
      <c r="E54" s="12" t="s">
        <v>446</v>
      </c>
      <c r="F54" s="12" t="s">
        <v>2070</v>
      </c>
      <c r="G54" s="12" t="s">
        <v>4</v>
      </c>
      <c r="I54" s="12"/>
      <c r="J54" s="12" t="s">
        <v>798</v>
      </c>
      <c r="K54" s="12" t="s">
        <v>4</v>
      </c>
      <c r="L54" s="12" t="s">
        <v>4</v>
      </c>
      <c r="S54" s="12" t="s">
        <v>446</v>
      </c>
      <c r="T54" t="b">
        <v>1</v>
      </c>
      <c r="U54" s="12" t="s">
        <v>2018</v>
      </c>
      <c r="V54">
        <v>1</v>
      </c>
      <c r="W54" t="b">
        <v>1</v>
      </c>
      <c r="X54" t="b">
        <v>1</v>
      </c>
    </row>
    <row r="55" spans="1:24" x14ac:dyDescent="0.2">
      <c r="A55" s="12" t="s">
        <v>812</v>
      </c>
      <c r="B55" s="12" t="s">
        <v>724</v>
      </c>
      <c r="C55" s="12" t="s">
        <v>225</v>
      </c>
      <c r="D55" s="12" t="s">
        <v>2059</v>
      </c>
      <c r="E55" s="12" t="s">
        <v>725</v>
      </c>
      <c r="F55" s="12" t="s">
        <v>2070</v>
      </c>
      <c r="G55" s="12" t="s">
        <v>4</v>
      </c>
      <c r="I55" s="12" t="s">
        <v>1851</v>
      </c>
      <c r="J55" s="12" t="s">
        <v>798</v>
      </c>
      <c r="K55" s="12" t="s">
        <v>4</v>
      </c>
      <c r="L55" s="12" t="s">
        <v>4</v>
      </c>
      <c r="S55" s="12" t="s">
        <v>725</v>
      </c>
      <c r="T55" t="b">
        <v>1</v>
      </c>
      <c r="U55" s="12" t="s">
        <v>2019</v>
      </c>
      <c r="V55">
        <v>1</v>
      </c>
      <c r="W55" t="b">
        <v>0</v>
      </c>
      <c r="X55" t="b">
        <v>0</v>
      </c>
    </row>
    <row r="56" spans="1:24" x14ac:dyDescent="0.2">
      <c r="A56" s="12" t="s">
        <v>820</v>
      </c>
      <c r="B56" s="12" t="s">
        <v>544</v>
      </c>
      <c r="C56" s="12" t="s">
        <v>225</v>
      </c>
      <c r="D56" s="12" t="s">
        <v>2059</v>
      </c>
      <c r="E56" s="12" t="s">
        <v>654</v>
      </c>
      <c r="F56" s="12" t="s">
        <v>2070</v>
      </c>
      <c r="G56" s="12" t="s">
        <v>4</v>
      </c>
      <c r="I56" s="12" t="s">
        <v>1851</v>
      </c>
      <c r="J56" s="12" t="s">
        <v>798</v>
      </c>
      <c r="K56" s="12" t="s">
        <v>4</v>
      </c>
      <c r="L56" s="12" t="s">
        <v>4</v>
      </c>
      <c r="S56" s="12" t="s">
        <v>654</v>
      </c>
      <c r="T56" t="b">
        <v>1</v>
      </c>
      <c r="U56" s="12" t="s">
        <v>2014</v>
      </c>
      <c r="V56">
        <v>1</v>
      </c>
      <c r="W56" t="b">
        <v>0</v>
      </c>
      <c r="X56" t="b">
        <v>0</v>
      </c>
    </row>
    <row r="57" spans="1:24" x14ac:dyDescent="0.2">
      <c r="A57" s="12" t="s">
        <v>1768</v>
      </c>
      <c r="B57" s="12" t="s">
        <v>2070</v>
      </c>
      <c r="C57" s="12" t="s">
        <v>225</v>
      </c>
      <c r="D57" s="12" t="s">
        <v>2059</v>
      </c>
      <c r="E57" s="12" t="s">
        <v>1770</v>
      </c>
      <c r="F57" s="12" t="s">
        <v>2070</v>
      </c>
      <c r="G57" s="12" t="s">
        <v>4</v>
      </c>
      <c r="I57" s="12"/>
      <c r="J57" s="12" t="s">
        <v>798</v>
      </c>
      <c r="K57" s="12" t="s">
        <v>4</v>
      </c>
      <c r="L57" s="12" t="s">
        <v>4</v>
      </c>
      <c r="S57" s="12" t="s">
        <v>1770</v>
      </c>
      <c r="T57" t="b">
        <v>1</v>
      </c>
      <c r="U57" s="12" t="s">
        <v>2007</v>
      </c>
      <c r="V57">
        <v>1</v>
      </c>
      <c r="W57" t="b">
        <v>1</v>
      </c>
      <c r="X57" t="b">
        <v>1</v>
      </c>
    </row>
    <row r="58" spans="1:24" x14ac:dyDescent="0.2">
      <c r="A58" s="12" t="s">
        <v>797</v>
      </c>
      <c r="B58" s="12" t="s">
        <v>2070</v>
      </c>
      <c r="C58" s="12" t="s">
        <v>225</v>
      </c>
      <c r="D58" s="12" t="s">
        <v>2059</v>
      </c>
      <c r="E58" s="12" t="s">
        <v>1817</v>
      </c>
      <c r="F58" s="12" t="s">
        <v>2070</v>
      </c>
      <c r="G58" s="12" t="s">
        <v>4</v>
      </c>
      <c r="I58" s="12"/>
      <c r="J58" s="12" t="s">
        <v>798</v>
      </c>
      <c r="K58" s="12" t="s">
        <v>4</v>
      </c>
      <c r="L58" s="12" t="s">
        <v>4</v>
      </c>
      <c r="S58" s="12" t="s">
        <v>1817</v>
      </c>
      <c r="T58" t="b">
        <v>1</v>
      </c>
      <c r="U58" s="12" t="s">
        <v>2008</v>
      </c>
      <c r="V58">
        <v>1</v>
      </c>
      <c r="W58" t="b">
        <v>1</v>
      </c>
      <c r="X58" t="b">
        <v>1</v>
      </c>
    </row>
    <row r="59" spans="1:24" x14ac:dyDescent="0.2">
      <c r="A59" s="12" t="s">
        <v>821</v>
      </c>
      <c r="B59" s="12" t="s">
        <v>2070</v>
      </c>
      <c r="C59" s="12" t="s">
        <v>225</v>
      </c>
      <c r="D59" s="12" t="s">
        <v>2059</v>
      </c>
      <c r="E59" s="12" t="s">
        <v>1808</v>
      </c>
      <c r="F59" s="12" t="s">
        <v>2070</v>
      </c>
      <c r="G59" s="12" t="s">
        <v>4</v>
      </c>
      <c r="I59" s="12"/>
      <c r="J59" s="12" t="s">
        <v>798</v>
      </c>
      <c r="K59" s="12" t="s">
        <v>4</v>
      </c>
      <c r="L59" s="12" t="s">
        <v>4</v>
      </c>
      <c r="S59" s="12" t="s">
        <v>1808</v>
      </c>
      <c r="T59" t="b">
        <v>1</v>
      </c>
      <c r="U59" s="12" t="s">
        <v>2010</v>
      </c>
      <c r="V59">
        <v>1</v>
      </c>
      <c r="W59" t="b">
        <v>0</v>
      </c>
      <c r="X59" t="b">
        <v>0</v>
      </c>
    </row>
    <row r="60" spans="1:24" x14ac:dyDescent="0.2">
      <c r="A60" s="12" t="s">
        <v>789</v>
      </c>
      <c r="B60" s="12" t="s">
        <v>772</v>
      </c>
      <c r="C60" s="12" t="s">
        <v>790</v>
      </c>
      <c r="D60" s="12" t="s">
        <v>790</v>
      </c>
      <c r="E60" s="12" t="s">
        <v>480</v>
      </c>
      <c r="F60" s="12" t="s">
        <v>480</v>
      </c>
      <c r="G60" s="12" t="s">
        <v>480</v>
      </c>
      <c r="I60" s="12"/>
      <c r="J60" s="12" t="s">
        <v>150</v>
      </c>
      <c r="K60" s="12" t="s">
        <v>4</v>
      </c>
      <c r="L60" s="12" t="s">
        <v>4</v>
      </c>
      <c r="P60" t="b">
        <v>1</v>
      </c>
      <c r="Q60">
        <v>134</v>
      </c>
      <c r="R60">
        <v>71</v>
      </c>
      <c r="S60" s="12" t="s">
        <v>790</v>
      </c>
      <c r="T60" t="b">
        <v>1</v>
      </c>
      <c r="U60" s="12" t="s">
        <v>1950</v>
      </c>
      <c r="V60">
        <v>1</v>
      </c>
      <c r="W60" t="b">
        <v>0</v>
      </c>
      <c r="X60" t="b">
        <v>0</v>
      </c>
    </row>
    <row r="61" spans="1:24" x14ac:dyDescent="0.2">
      <c r="A61" s="12" t="s">
        <v>804</v>
      </c>
      <c r="B61" s="12" t="s">
        <v>2070</v>
      </c>
      <c r="C61" s="12" t="s">
        <v>779</v>
      </c>
      <c r="D61" s="12" t="s">
        <v>2059</v>
      </c>
      <c r="E61" s="12" t="s">
        <v>2043</v>
      </c>
      <c r="F61" s="12" t="s">
        <v>851</v>
      </c>
      <c r="G61" s="12" t="s">
        <v>851</v>
      </c>
      <c r="I61" s="12"/>
      <c r="J61" s="12" t="s">
        <v>150</v>
      </c>
      <c r="K61" s="12" t="s">
        <v>4</v>
      </c>
      <c r="L61" s="12" t="s">
        <v>4</v>
      </c>
      <c r="P61" t="b">
        <v>1</v>
      </c>
      <c r="Q61">
        <v>89</v>
      </c>
      <c r="R61">
        <v>161</v>
      </c>
      <c r="S61" s="12" t="s">
        <v>779</v>
      </c>
      <c r="T61" t="b">
        <v>1</v>
      </c>
      <c r="U61" s="12" t="s">
        <v>1916</v>
      </c>
      <c r="V61">
        <v>1</v>
      </c>
      <c r="W61" t="b">
        <v>1</v>
      </c>
      <c r="X61" t="b">
        <v>1</v>
      </c>
    </row>
    <row r="62" spans="1:24" x14ac:dyDescent="0.2">
      <c r="A62" s="12" t="s">
        <v>66</v>
      </c>
      <c r="B62" s="12" t="s">
        <v>2070</v>
      </c>
      <c r="C62" s="12" t="s">
        <v>122</v>
      </c>
      <c r="D62" s="12" t="s">
        <v>2059</v>
      </c>
      <c r="E62" s="12" t="s">
        <v>2056</v>
      </c>
      <c r="F62" s="12" t="s">
        <v>774</v>
      </c>
      <c r="G62" s="12" t="s">
        <v>774</v>
      </c>
      <c r="I62" s="12"/>
      <c r="J62" s="12" t="s">
        <v>150</v>
      </c>
      <c r="K62" s="12" t="s">
        <v>4</v>
      </c>
      <c r="L62" s="12" t="s">
        <v>4</v>
      </c>
      <c r="P62" t="b">
        <v>1</v>
      </c>
      <c r="Q62">
        <v>89</v>
      </c>
      <c r="R62">
        <v>130</v>
      </c>
      <c r="S62" s="12" t="s">
        <v>122</v>
      </c>
      <c r="T62" t="b">
        <v>1</v>
      </c>
      <c r="U62" s="12" t="s">
        <v>1957</v>
      </c>
      <c r="V62">
        <v>1</v>
      </c>
      <c r="W62" t="b">
        <v>1</v>
      </c>
      <c r="X62" t="b">
        <v>1</v>
      </c>
    </row>
    <row r="63" spans="1:24" x14ac:dyDescent="0.2">
      <c r="A63" s="12" t="s">
        <v>67</v>
      </c>
      <c r="B63" s="12" t="s">
        <v>2070</v>
      </c>
      <c r="C63" s="12" t="s">
        <v>123</v>
      </c>
      <c r="D63" s="12" t="s">
        <v>2059</v>
      </c>
      <c r="E63" s="12" t="s">
        <v>2053</v>
      </c>
      <c r="F63" s="12" t="s">
        <v>533</v>
      </c>
      <c r="G63" s="12" t="s">
        <v>533</v>
      </c>
      <c r="I63" s="12"/>
      <c r="J63" s="12" t="s">
        <v>150</v>
      </c>
      <c r="K63" s="12" t="s">
        <v>4</v>
      </c>
      <c r="L63" s="12" t="s">
        <v>4</v>
      </c>
      <c r="P63" t="b">
        <v>1</v>
      </c>
      <c r="Q63">
        <v>89</v>
      </c>
      <c r="R63">
        <v>141</v>
      </c>
      <c r="S63" s="12" t="s">
        <v>123</v>
      </c>
      <c r="T63" t="b">
        <v>1</v>
      </c>
      <c r="U63" s="12" t="s">
        <v>1949</v>
      </c>
      <c r="V63">
        <v>1</v>
      </c>
      <c r="W63" t="b">
        <v>1</v>
      </c>
      <c r="X63" t="b">
        <v>1</v>
      </c>
    </row>
    <row r="64" spans="1:24" x14ac:dyDescent="0.2">
      <c r="A64" s="12" t="s">
        <v>68</v>
      </c>
      <c r="B64" s="12" t="s">
        <v>2070</v>
      </c>
      <c r="C64" s="12" t="s">
        <v>124</v>
      </c>
      <c r="D64" s="12" t="s">
        <v>2059</v>
      </c>
      <c r="E64" s="12" t="s">
        <v>2054</v>
      </c>
      <c r="F64" s="12" t="s">
        <v>531</v>
      </c>
      <c r="G64" s="12" t="s">
        <v>531</v>
      </c>
      <c r="I64" s="12"/>
      <c r="J64" s="12" t="s">
        <v>150</v>
      </c>
      <c r="K64" s="12" t="s">
        <v>4</v>
      </c>
      <c r="L64" s="12" t="s">
        <v>4</v>
      </c>
      <c r="P64" t="b">
        <v>1</v>
      </c>
      <c r="Q64">
        <v>89</v>
      </c>
      <c r="R64">
        <v>138</v>
      </c>
      <c r="S64" s="12" t="s">
        <v>124</v>
      </c>
      <c r="T64" t="b">
        <v>1</v>
      </c>
      <c r="U64" s="12" t="s">
        <v>1948</v>
      </c>
      <c r="V64">
        <v>1</v>
      </c>
      <c r="W64" t="b">
        <v>1</v>
      </c>
      <c r="X64" t="b">
        <v>1</v>
      </c>
    </row>
    <row r="65" spans="1:24" x14ac:dyDescent="0.2">
      <c r="A65" s="12" t="s">
        <v>69</v>
      </c>
      <c r="B65" s="12" t="s">
        <v>2070</v>
      </c>
      <c r="C65" s="12" t="s">
        <v>125</v>
      </c>
      <c r="D65" s="12" t="s">
        <v>2059</v>
      </c>
      <c r="E65" s="12" t="s">
        <v>2058</v>
      </c>
      <c r="F65" s="12" t="s">
        <v>805</v>
      </c>
      <c r="G65" s="12" t="s">
        <v>529</v>
      </c>
      <c r="I65" s="12"/>
      <c r="J65" s="12" t="s">
        <v>150</v>
      </c>
      <c r="K65" s="12" t="s">
        <v>4</v>
      </c>
      <c r="L65" s="12" t="s">
        <v>4</v>
      </c>
      <c r="P65" t="b">
        <v>1</v>
      </c>
      <c r="Q65">
        <v>89</v>
      </c>
      <c r="R65">
        <v>137</v>
      </c>
      <c r="S65" s="12" t="s">
        <v>125</v>
      </c>
      <c r="T65" t="b">
        <v>1</v>
      </c>
      <c r="U65" s="12" t="s">
        <v>1959</v>
      </c>
      <c r="V65">
        <v>1</v>
      </c>
      <c r="W65" t="b">
        <v>1</v>
      </c>
      <c r="X65" t="b">
        <v>1</v>
      </c>
    </row>
    <row r="66" spans="1:24" x14ac:dyDescent="0.2">
      <c r="A66" s="12" t="s">
        <v>70</v>
      </c>
      <c r="B66" s="12" t="s">
        <v>2070</v>
      </c>
      <c r="C66" s="12" t="s">
        <v>126</v>
      </c>
      <c r="D66" s="12" t="s">
        <v>2059</v>
      </c>
      <c r="E66" s="12" t="s">
        <v>2052</v>
      </c>
      <c r="F66" s="12" t="s">
        <v>806</v>
      </c>
      <c r="G66" s="12" t="s">
        <v>527</v>
      </c>
      <c r="I66" s="12"/>
      <c r="J66" s="12" t="s">
        <v>150</v>
      </c>
      <c r="K66" s="12" t="s">
        <v>4</v>
      </c>
      <c r="L66" s="12" t="s">
        <v>4</v>
      </c>
      <c r="P66" t="b">
        <v>1</v>
      </c>
      <c r="Q66">
        <v>89</v>
      </c>
      <c r="R66">
        <v>135</v>
      </c>
      <c r="S66" s="12" t="s">
        <v>126</v>
      </c>
      <c r="T66" t="b">
        <v>1</v>
      </c>
      <c r="U66" s="12" t="s">
        <v>1960</v>
      </c>
      <c r="V66">
        <v>1</v>
      </c>
      <c r="W66" t="b">
        <v>1</v>
      </c>
      <c r="X66" t="b">
        <v>1</v>
      </c>
    </row>
    <row r="67" spans="1:24" x14ac:dyDescent="0.2">
      <c r="A67" s="12" t="s">
        <v>71</v>
      </c>
      <c r="B67" s="12" t="s">
        <v>2070</v>
      </c>
      <c r="C67" s="12" t="s">
        <v>127</v>
      </c>
      <c r="D67" s="12" t="s">
        <v>2059</v>
      </c>
      <c r="E67" s="12" t="s">
        <v>2055</v>
      </c>
      <c r="F67" s="12" t="s">
        <v>807</v>
      </c>
      <c r="G67" s="12" t="s">
        <v>525</v>
      </c>
      <c r="I67" s="12"/>
      <c r="J67" s="12" t="s">
        <v>150</v>
      </c>
      <c r="K67" s="12" t="s">
        <v>4</v>
      </c>
      <c r="L67" s="12" t="s">
        <v>4</v>
      </c>
      <c r="P67" t="b">
        <v>1</v>
      </c>
      <c r="Q67">
        <v>89</v>
      </c>
      <c r="R67">
        <v>134</v>
      </c>
      <c r="S67" s="12" t="s">
        <v>127</v>
      </c>
      <c r="T67" t="b">
        <v>1</v>
      </c>
      <c r="U67" s="12" t="s">
        <v>1958</v>
      </c>
      <c r="V67">
        <v>1</v>
      </c>
      <c r="W67" t="b">
        <v>1</v>
      </c>
      <c r="X67" t="b">
        <v>1</v>
      </c>
    </row>
    <row r="68" spans="1:24" x14ac:dyDescent="0.2">
      <c r="A68" s="12" t="s">
        <v>72</v>
      </c>
      <c r="B68" s="12" t="s">
        <v>2070</v>
      </c>
      <c r="C68" s="12" t="s">
        <v>128</v>
      </c>
      <c r="D68" s="12" t="s">
        <v>2059</v>
      </c>
      <c r="E68" s="12" t="s">
        <v>1822</v>
      </c>
      <c r="F68" s="12" t="s">
        <v>808</v>
      </c>
      <c r="G68" s="12" t="s">
        <v>523</v>
      </c>
      <c r="I68" s="12"/>
      <c r="J68" s="12" t="s">
        <v>150</v>
      </c>
      <c r="K68" s="12" t="s">
        <v>4</v>
      </c>
      <c r="L68" s="12" t="s">
        <v>4</v>
      </c>
      <c r="P68" t="b">
        <v>1</v>
      </c>
      <c r="Q68">
        <v>89</v>
      </c>
      <c r="R68">
        <v>133</v>
      </c>
      <c r="S68" s="12" t="s">
        <v>128</v>
      </c>
      <c r="T68" t="b">
        <v>1</v>
      </c>
      <c r="U68" s="12" t="s">
        <v>1961</v>
      </c>
      <c r="V68">
        <v>1</v>
      </c>
      <c r="W68" t="b">
        <v>1</v>
      </c>
      <c r="X68" t="b">
        <v>1</v>
      </c>
    </row>
    <row r="69" spans="1:24" x14ac:dyDescent="0.2">
      <c r="A69" s="12" t="s">
        <v>73</v>
      </c>
      <c r="B69" s="12" t="s">
        <v>2070</v>
      </c>
      <c r="C69" s="12" t="s">
        <v>129</v>
      </c>
      <c r="D69" s="12" t="s">
        <v>2059</v>
      </c>
      <c r="E69" s="12" t="s">
        <v>2057</v>
      </c>
      <c r="F69" s="12" t="s">
        <v>809</v>
      </c>
      <c r="G69" s="12" t="s">
        <v>521</v>
      </c>
      <c r="I69" s="12"/>
      <c r="J69" s="12" t="s">
        <v>150</v>
      </c>
      <c r="K69" s="12" t="s">
        <v>4</v>
      </c>
      <c r="L69" s="12" t="s">
        <v>4</v>
      </c>
      <c r="P69" t="b">
        <v>1</v>
      </c>
      <c r="Q69">
        <v>89</v>
      </c>
      <c r="R69">
        <v>132</v>
      </c>
      <c r="S69" s="12" t="s">
        <v>129</v>
      </c>
      <c r="T69" t="b">
        <v>1</v>
      </c>
      <c r="U69" s="12" t="s">
        <v>1936</v>
      </c>
      <c r="V69">
        <v>1</v>
      </c>
      <c r="W69" t="b">
        <v>1</v>
      </c>
      <c r="X69" t="b">
        <v>1</v>
      </c>
    </row>
    <row r="70" spans="1:24" x14ac:dyDescent="0.2">
      <c r="A70" s="12" t="s">
        <v>74</v>
      </c>
      <c r="B70" s="12" t="s">
        <v>2070</v>
      </c>
      <c r="C70" s="12" t="s">
        <v>130</v>
      </c>
      <c r="D70" s="12" t="s">
        <v>2059</v>
      </c>
      <c r="E70" s="12" t="s">
        <v>2051</v>
      </c>
      <c r="F70" s="12" t="s">
        <v>810</v>
      </c>
      <c r="G70" s="12" t="s">
        <v>519</v>
      </c>
      <c r="I70" s="12"/>
      <c r="J70" s="12" t="s">
        <v>150</v>
      </c>
      <c r="K70" s="12" t="s">
        <v>4</v>
      </c>
      <c r="L70" s="12" t="s">
        <v>4</v>
      </c>
      <c r="P70" t="b">
        <v>1</v>
      </c>
      <c r="Q70">
        <v>89</v>
      </c>
      <c r="R70">
        <v>129</v>
      </c>
      <c r="S70" s="12" t="s">
        <v>130</v>
      </c>
      <c r="T70" t="b">
        <v>1</v>
      </c>
      <c r="U70" s="12" t="s">
        <v>1962</v>
      </c>
      <c r="V70">
        <v>1</v>
      </c>
      <c r="W70" t="b">
        <v>1</v>
      </c>
      <c r="X70" t="b">
        <v>1</v>
      </c>
    </row>
    <row r="71" spans="1:24" x14ac:dyDescent="0.2">
      <c r="A71" s="12" t="s">
        <v>191</v>
      </c>
      <c r="B71" s="12" t="s">
        <v>734</v>
      </c>
      <c r="C71" s="12" t="s">
        <v>184</v>
      </c>
      <c r="D71" s="12" t="s">
        <v>184</v>
      </c>
      <c r="E71" s="12" t="s">
        <v>735</v>
      </c>
      <c r="F71" s="12" t="s">
        <v>735</v>
      </c>
      <c r="G71" s="12" t="s">
        <v>2070</v>
      </c>
      <c r="I71" s="12"/>
      <c r="J71" s="12" t="s">
        <v>181</v>
      </c>
      <c r="K71" s="12" t="s">
        <v>4</v>
      </c>
      <c r="L71" s="12" t="s">
        <v>4</v>
      </c>
      <c r="N71" t="b">
        <v>1</v>
      </c>
      <c r="O71" t="b">
        <v>1</v>
      </c>
      <c r="P71" t="b">
        <v>1</v>
      </c>
      <c r="Q71">
        <v>134</v>
      </c>
      <c r="R71">
        <v>209</v>
      </c>
      <c r="S71" s="12" t="s">
        <v>184</v>
      </c>
      <c r="T71" t="b">
        <v>1</v>
      </c>
      <c r="U71" s="12" t="s">
        <v>2002</v>
      </c>
      <c r="V71">
        <v>1</v>
      </c>
      <c r="W71" t="b">
        <v>0</v>
      </c>
      <c r="X71" t="b">
        <v>0</v>
      </c>
    </row>
    <row r="72" spans="1:24" x14ac:dyDescent="0.2">
      <c r="A72" s="12" t="s">
        <v>1824</v>
      </c>
      <c r="B72" s="12" t="s">
        <v>2070</v>
      </c>
      <c r="C72" s="12" t="s">
        <v>225</v>
      </c>
      <c r="D72" s="12" t="s">
        <v>2059</v>
      </c>
      <c r="E72" s="12" t="s">
        <v>1821</v>
      </c>
      <c r="F72" s="12" t="s">
        <v>2070</v>
      </c>
      <c r="G72" s="12" t="s">
        <v>4</v>
      </c>
      <c r="I72" s="12"/>
      <c r="J72" s="12" t="s">
        <v>181</v>
      </c>
      <c r="K72" s="12" t="s">
        <v>4</v>
      </c>
      <c r="L72" s="12" t="s">
        <v>4</v>
      </c>
      <c r="N72" t="b">
        <v>1</v>
      </c>
      <c r="O72" t="b">
        <v>1</v>
      </c>
      <c r="P72" t="b">
        <v>1</v>
      </c>
      <c r="S72" s="12" t="s">
        <v>1821</v>
      </c>
      <c r="T72" t="b">
        <v>1</v>
      </c>
      <c r="U72" s="12" t="s">
        <v>1984</v>
      </c>
      <c r="V72">
        <v>1</v>
      </c>
      <c r="W72" t="b">
        <v>1</v>
      </c>
      <c r="X72" t="b">
        <v>1</v>
      </c>
    </row>
    <row r="73" spans="1:24" x14ac:dyDescent="0.2">
      <c r="A73" s="12" t="s">
        <v>2047</v>
      </c>
      <c r="B73" s="12" t="s">
        <v>2070</v>
      </c>
      <c r="C73" s="12" t="s">
        <v>225</v>
      </c>
      <c r="D73" s="12" t="s">
        <v>2059</v>
      </c>
      <c r="E73" s="12" t="s">
        <v>2048</v>
      </c>
      <c r="F73" s="12" t="s">
        <v>2070</v>
      </c>
      <c r="G73" s="12" t="s">
        <v>4</v>
      </c>
      <c r="I73" s="12" t="s">
        <v>1854</v>
      </c>
      <c r="J73" s="12" t="s">
        <v>181</v>
      </c>
      <c r="K73" s="12" t="s">
        <v>4</v>
      </c>
      <c r="L73" s="12" t="s">
        <v>4</v>
      </c>
      <c r="N73" t="b">
        <v>1</v>
      </c>
      <c r="O73" t="b">
        <v>1</v>
      </c>
      <c r="P73" t="b">
        <v>1</v>
      </c>
      <c r="S73" s="12" t="s">
        <v>2048</v>
      </c>
      <c r="T73" t="b">
        <v>1</v>
      </c>
      <c r="U73" s="12" t="s">
        <v>2067</v>
      </c>
      <c r="V73">
        <v>1</v>
      </c>
      <c r="W73" t="b">
        <v>1</v>
      </c>
      <c r="X73" t="b">
        <v>1</v>
      </c>
    </row>
    <row r="74" spans="1:24" x14ac:dyDescent="0.2">
      <c r="A74" s="12" t="s">
        <v>1733</v>
      </c>
      <c r="B74" s="12" t="s">
        <v>536</v>
      </c>
      <c r="C74" s="12" t="s">
        <v>537</v>
      </c>
      <c r="D74" s="12" t="s">
        <v>537</v>
      </c>
      <c r="E74" s="12" t="s">
        <v>538</v>
      </c>
      <c r="F74" s="12" t="s">
        <v>538</v>
      </c>
      <c r="G74" s="12" t="s">
        <v>538</v>
      </c>
      <c r="I74" s="12"/>
      <c r="J74" s="12" t="s">
        <v>181</v>
      </c>
      <c r="K74" s="12" t="s">
        <v>4</v>
      </c>
      <c r="L74" s="12" t="s">
        <v>4</v>
      </c>
      <c r="N74" t="b">
        <v>1</v>
      </c>
      <c r="O74" t="b">
        <v>1</v>
      </c>
      <c r="P74" t="b">
        <v>1</v>
      </c>
      <c r="Q74">
        <v>89</v>
      </c>
      <c r="R74">
        <v>155</v>
      </c>
      <c r="S74" s="12" t="s">
        <v>537</v>
      </c>
      <c r="T74" t="b">
        <v>1</v>
      </c>
      <c r="U74" s="12" t="s">
        <v>2003</v>
      </c>
      <c r="V74">
        <v>1</v>
      </c>
      <c r="W74" t="b">
        <v>1</v>
      </c>
      <c r="X74" t="b">
        <v>1</v>
      </c>
    </row>
    <row r="75" spans="1:24" x14ac:dyDescent="0.2">
      <c r="A75" s="12" t="s">
        <v>190</v>
      </c>
      <c r="B75" s="12" t="s">
        <v>2070</v>
      </c>
      <c r="C75" s="12" t="s">
        <v>183</v>
      </c>
      <c r="D75" s="12" t="s">
        <v>183</v>
      </c>
      <c r="E75" s="12" t="s">
        <v>1772</v>
      </c>
      <c r="F75" s="12" t="s">
        <v>1772</v>
      </c>
      <c r="G75" s="12" t="s">
        <v>535</v>
      </c>
      <c r="I75" s="12"/>
      <c r="J75" s="12" t="s">
        <v>181</v>
      </c>
      <c r="K75" s="12" t="s">
        <v>4</v>
      </c>
      <c r="L75" s="12" t="s">
        <v>4</v>
      </c>
      <c r="N75" t="b">
        <v>1</v>
      </c>
      <c r="O75" t="b">
        <v>1</v>
      </c>
      <c r="P75" t="b">
        <v>1</v>
      </c>
      <c r="Q75">
        <v>89</v>
      </c>
      <c r="R75">
        <v>144</v>
      </c>
      <c r="S75" s="12" t="s">
        <v>183</v>
      </c>
      <c r="T75" t="b">
        <v>1</v>
      </c>
      <c r="U75" s="12" t="s">
        <v>2005</v>
      </c>
      <c r="V75">
        <v>1</v>
      </c>
      <c r="W75" t="b">
        <v>0</v>
      </c>
      <c r="X75" t="b">
        <v>0</v>
      </c>
    </row>
    <row r="76" spans="1:24" x14ac:dyDescent="0.2">
      <c r="A76" s="12" t="s">
        <v>1820</v>
      </c>
      <c r="B76" s="12" t="s">
        <v>2070</v>
      </c>
      <c r="C76" s="12" t="s">
        <v>225</v>
      </c>
      <c r="D76" s="12" t="s">
        <v>2059</v>
      </c>
      <c r="E76" s="12" t="s">
        <v>1815</v>
      </c>
      <c r="F76" s="12" t="s">
        <v>2070</v>
      </c>
      <c r="G76" s="12" t="s">
        <v>4</v>
      </c>
      <c r="I76" s="12"/>
      <c r="J76" s="12" t="s">
        <v>181</v>
      </c>
      <c r="K76" s="12" t="s">
        <v>4</v>
      </c>
      <c r="L76" s="12" t="s">
        <v>4</v>
      </c>
      <c r="N76" t="b">
        <v>1</v>
      </c>
      <c r="O76" t="b">
        <v>1</v>
      </c>
      <c r="P76" t="b">
        <v>1</v>
      </c>
      <c r="S76" s="12" t="s">
        <v>1815</v>
      </c>
      <c r="T76" t="b">
        <v>1</v>
      </c>
      <c r="U76" s="12" t="s">
        <v>1983</v>
      </c>
      <c r="V76">
        <v>1</v>
      </c>
      <c r="W76" t="b">
        <v>1</v>
      </c>
      <c r="X76" t="b">
        <v>1</v>
      </c>
    </row>
    <row r="77" spans="1:24" x14ac:dyDescent="0.2">
      <c r="A77" s="12" t="s">
        <v>189</v>
      </c>
      <c r="B77" s="12" t="s">
        <v>848</v>
      </c>
      <c r="C77" s="12" t="s">
        <v>182</v>
      </c>
      <c r="D77" s="12" t="s">
        <v>2059</v>
      </c>
      <c r="E77" s="12" t="s">
        <v>429</v>
      </c>
      <c r="F77" s="12" t="s">
        <v>4</v>
      </c>
      <c r="G77" s="12" t="s">
        <v>429</v>
      </c>
      <c r="I77" s="12"/>
      <c r="J77" s="12" t="s">
        <v>181</v>
      </c>
      <c r="K77" s="12" t="s">
        <v>4</v>
      </c>
      <c r="L77" s="12" t="s">
        <v>4</v>
      </c>
      <c r="N77" t="b">
        <v>1</v>
      </c>
      <c r="O77" t="b">
        <v>1</v>
      </c>
      <c r="P77" t="b">
        <v>1</v>
      </c>
      <c r="Q77">
        <v>89</v>
      </c>
      <c r="R77">
        <v>79</v>
      </c>
      <c r="S77" s="12" t="s">
        <v>182</v>
      </c>
      <c r="T77" t="b">
        <v>1</v>
      </c>
      <c r="U77" s="12" t="s">
        <v>1995</v>
      </c>
      <c r="V77">
        <v>1</v>
      </c>
      <c r="W77" t="b">
        <v>0</v>
      </c>
      <c r="X77" t="b">
        <v>0</v>
      </c>
    </row>
    <row r="78" spans="1:24" x14ac:dyDescent="0.2">
      <c r="A78" s="12" t="s">
        <v>192</v>
      </c>
      <c r="B78" s="12" t="s">
        <v>2070</v>
      </c>
      <c r="C78" s="12" t="s">
        <v>236</v>
      </c>
      <c r="D78" s="12" t="s">
        <v>2059</v>
      </c>
      <c r="E78" s="12" t="s">
        <v>2049</v>
      </c>
      <c r="F78" s="12" t="s">
        <v>2070</v>
      </c>
      <c r="G78" s="12" t="s">
        <v>462</v>
      </c>
      <c r="I78" s="12" t="s">
        <v>1851</v>
      </c>
      <c r="J78" s="12" t="s">
        <v>150</v>
      </c>
      <c r="K78" s="12" t="s">
        <v>4</v>
      </c>
      <c r="L78" s="12" t="s">
        <v>4</v>
      </c>
      <c r="N78" t="b">
        <v>1</v>
      </c>
      <c r="O78" t="b">
        <v>1</v>
      </c>
      <c r="P78" t="b">
        <v>1</v>
      </c>
      <c r="Q78">
        <v>74</v>
      </c>
      <c r="R78">
        <v>182</v>
      </c>
      <c r="S78" s="12" t="s">
        <v>236</v>
      </c>
      <c r="T78" t="b">
        <v>1</v>
      </c>
      <c r="U78" s="12" t="s">
        <v>1944</v>
      </c>
      <c r="V78">
        <v>1</v>
      </c>
      <c r="W78" t="b">
        <v>1</v>
      </c>
      <c r="X78" t="b">
        <v>1</v>
      </c>
    </row>
    <row r="79" spans="1:24" x14ac:dyDescent="0.2">
      <c r="A79" s="12" t="s">
        <v>1814</v>
      </c>
      <c r="B79" s="12" t="s">
        <v>2070</v>
      </c>
      <c r="C79" s="12" t="s">
        <v>2059</v>
      </c>
      <c r="D79" s="12" t="s">
        <v>2059</v>
      </c>
      <c r="E79" s="12" t="s">
        <v>1814</v>
      </c>
      <c r="F79" s="12" t="s">
        <v>2070</v>
      </c>
      <c r="G79" s="12" t="s">
        <v>2070</v>
      </c>
      <c r="I79" s="12"/>
      <c r="J79" s="12" t="s">
        <v>77</v>
      </c>
      <c r="K79" s="12" t="s">
        <v>4</v>
      </c>
      <c r="L79" s="12" t="s">
        <v>4</v>
      </c>
      <c r="M79" t="b">
        <v>1</v>
      </c>
      <c r="S79" s="12" t="s">
        <v>1814</v>
      </c>
      <c r="T79" t="b">
        <v>1</v>
      </c>
      <c r="U79" s="12" t="s">
        <v>2024</v>
      </c>
      <c r="V79">
        <v>1</v>
      </c>
      <c r="W79" t="b">
        <v>1</v>
      </c>
      <c r="X79" t="b">
        <v>1</v>
      </c>
    </row>
    <row r="80" spans="1:24" x14ac:dyDescent="0.2">
      <c r="A80" s="12" t="s">
        <v>1816</v>
      </c>
      <c r="B80" s="12" t="s">
        <v>2070</v>
      </c>
      <c r="C80" s="12"/>
      <c r="D80" s="12" t="s">
        <v>2059</v>
      </c>
      <c r="E80" s="12" t="s">
        <v>1816</v>
      </c>
      <c r="F80" s="12" t="s">
        <v>2070</v>
      </c>
      <c r="G80" s="12" t="s">
        <v>2059</v>
      </c>
      <c r="I80" s="12"/>
      <c r="J80" s="12" t="s">
        <v>77</v>
      </c>
      <c r="K80" s="12" t="s">
        <v>4</v>
      </c>
      <c r="L80" s="12" t="s">
        <v>4</v>
      </c>
      <c r="M80" t="b">
        <v>1</v>
      </c>
      <c r="S80" s="12" t="s">
        <v>1816</v>
      </c>
      <c r="T80" t="b">
        <v>1</v>
      </c>
      <c r="U80" s="12" t="s">
        <v>2025</v>
      </c>
      <c r="V80">
        <v>1</v>
      </c>
      <c r="W80" t="b">
        <v>1</v>
      </c>
      <c r="X80" t="b">
        <v>1</v>
      </c>
    </row>
    <row r="81" spans="1:24" x14ac:dyDescent="0.2">
      <c r="A81" s="12" t="s">
        <v>1819</v>
      </c>
      <c r="B81" s="12" t="s">
        <v>2070</v>
      </c>
      <c r="C81" s="12"/>
      <c r="D81" s="12" t="s">
        <v>2059</v>
      </c>
      <c r="E81" s="12" t="s">
        <v>1819</v>
      </c>
      <c r="F81" s="12" t="s">
        <v>2070</v>
      </c>
      <c r="G81" s="12" t="s">
        <v>2059</v>
      </c>
      <c r="I81" s="12"/>
      <c r="J81" s="12" t="s">
        <v>77</v>
      </c>
      <c r="K81" s="12" t="s">
        <v>4</v>
      </c>
      <c r="L81" s="12" t="s">
        <v>4</v>
      </c>
      <c r="M81" t="b">
        <v>1</v>
      </c>
      <c r="S81" s="12" t="s">
        <v>1819</v>
      </c>
      <c r="T81" t="b">
        <v>1</v>
      </c>
      <c r="U81" s="12" t="s">
        <v>2027</v>
      </c>
      <c r="V81">
        <v>1</v>
      </c>
      <c r="W81" t="b">
        <v>1</v>
      </c>
      <c r="X81" t="b">
        <v>1</v>
      </c>
    </row>
    <row r="82" spans="1:24" x14ac:dyDescent="0.2">
      <c r="A82" s="12" t="s">
        <v>763</v>
      </c>
      <c r="B82" s="12" t="s">
        <v>578</v>
      </c>
      <c r="C82" s="12" t="s">
        <v>811</v>
      </c>
      <c r="D82" s="12" t="s">
        <v>811</v>
      </c>
      <c r="E82" s="12" t="s">
        <v>611</v>
      </c>
      <c r="F82" s="12" t="s">
        <v>611</v>
      </c>
      <c r="G82" s="12" t="s">
        <v>2070</v>
      </c>
      <c r="I82" s="12" t="s">
        <v>1851</v>
      </c>
      <c r="J82" s="12" t="s">
        <v>180</v>
      </c>
      <c r="K82" s="12" t="s">
        <v>4</v>
      </c>
      <c r="L82" s="12" t="s">
        <v>4</v>
      </c>
      <c r="N82" t="b">
        <v>1</v>
      </c>
      <c r="O82" t="b">
        <v>1</v>
      </c>
      <c r="P82" t="b">
        <v>1</v>
      </c>
      <c r="Q82">
        <v>134</v>
      </c>
      <c r="R82">
        <v>143</v>
      </c>
      <c r="S82" s="12" t="s">
        <v>811</v>
      </c>
      <c r="T82" t="b">
        <v>1</v>
      </c>
      <c r="U82" s="12" t="s">
        <v>1992</v>
      </c>
      <c r="V82">
        <v>2</v>
      </c>
      <c r="W82" t="b">
        <v>0</v>
      </c>
      <c r="X82" t="b">
        <v>0</v>
      </c>
    </row>
    <row r="83" spans="1:24" x14ac:dyDescent="0.2">
      <c r="A83" s="12" t="s">
        <v>818</v>
      </c>
      <c r="B83" s="12" t="s">
        <v>646</v>
      </c>
      <c r="C83" s="12" t="s">
        <v>233</v>
      </c>
      <c r="D83" s="12" t="s">
        <v>2059</v>
      </c>
      <c r="E83" s="12" t="s">
        <v>647</v>
      </c>
      <c r="F83" s="12" t="s">
        <v>2070</v>
      </c>
      <c r="G83" s="12" t="s">
        <v>647</v>
      </c>
      <c r="I83" s="12" t="s">
        <v>1851</v>
      </c>
      <c r="J83" s="12" t="s">
        <v>180</v>
      </c>
      <c r="K83" s="12" t="s">
        <v>4</v>
      </c>
      <c r="L83" s="12" t="s">
        <v>4</v>
      </c>
      <c r="N83" t="b">
        <v>1</v>
      </c>
      <c r="O83" t="b">
        <v>1</v>
      </c>
      <c r="P83" t="b">
        <v>1</v>
      </c>
      <c r="Q83">
        <v>74</v>
      </c>
      <c r="R83">
        <v>38</v>
      </c>
      <c r="S83" s="12" t="s">
        <v>233</v>
      </c>
      <c r="T83" t="b">
        <v>1</v>
      </c>
      <c r="U83" s="12" t="s">
        <v>1999</v>
      </c>
      <c r="V83">
        <v>5</v>
      </c>
      <c r="W83" t="b">
        <v>0</v>
      </c>
      <c r="X83" t="b">
        <v>0</v>
      </c>
    </row>
    <row r="84" spans="1:24" x14ac:dyDescent="0.2">
      <c r="A84" s="12" t="s">
        <v>25</v>
      </c>
      <c r="B84" s="12" t="s">
        <v>2070</v>
      </c>
      <c r="C84" s="12" t="s">
        <v>95</v>
      </c>
      <c r="D84" s="12" t="s">
        <v>95</v>
      </c>
      <c r="E84" s="12" t="s">
        <v>767</v>
      </c>
      <c r="F84" s="12" t="s">
        <v>767</v>
      </c>
      <c r="G84" s="12" t="s">
        <v>2070</v>
      </c>
      <c r="H84" t="s">
        <v>2046</v>
      </c>
      <c r="I84" s="12" t="s">
        <v>1851</v>
      </c>
      <c r="J84" s="12" t="s">
        <v>76</v>
      </c>
      <c r="K84" s="12" t="s">
        <v>4</v>
      </c>
      <c r="L84" s="12" t="s">
        <v>4</v>
      </c>
      <c r="P84" t="b">
        <v>1</v>
      </c>
      <c r="Q84">
        <v>134</v>
      </c>
      <c r="R84">
        <v>37</v>
      </c>
      <c r="S84" s="12" t="s">
        <v>95</v>
      </c>
      <c r="T84" t="b">
        <v>1</v>
      </c>
      <c r="U84" s="12" t="s">
        <v>1894</v>
      </c>
      <c r="V84">
        <v>3</v>
      </c>
      <c r="W84" t="b">
        <v>1</v>
      </c>
      <c r="X84" t="b">
        <v>1</v>
      </c>
    </row>
    <row r="85" spans="1:24" x14ac:dyDescent="0.2">
      <c r="A85" s="12" t="s">
        <v>1833</v>
      </c>
      <c r="B85" s="12" t="s">
        <v>2070</v>
      </c>
      <c r="C85" s="12" t="s">
        <v>1849</v>
      </c>
      <c r="D85" s="12" t="s">
        <v>2059</v>
      </c>
      <c r="E85" s="12" t="s">
        <v>1828</v>
      </c>
      <c r="F85" s="12" t="s">
        <v>2070</v>
      </c>
      <c r="G85" s="12" t="s">
        <v>2070</v>
      </c>
      <c r="I85" s="12"/>
      <c r="J85" s="12" t="s">
        <v>208</v>
      </c>
      <c r="K85" s="12" t="s">
        <v>4</v>
      </c>
      <c r="L85" s="12" t="s">
        <v>4</v>
      </c>
      <c r="P85" t="b">
        <v>1</v>
      </c>
      <c r="Q85">
        <v>89</v>
      </c>
      <c r="R85">
        <v>198</v>
      </c>
      <c r="S85" s="12" t="s">
        <v>1849</v>
      </c>
      <c r="T85" t="b">
        <v>1</v>
      </c>
      <c r="U85" s="12" t="s">
        <v>1966</v>
      </c>
      <c r="V85">
        <v>-2</v>
      </c>
      <c r="W85" t="b">
        <v>1</v>
      </c>
      <c r="X85" t="b">
        <v>1</v>
      </c>
    </row>
    <row r="86" spans="1:24" x14ac:dyDescent="0.2">
      <c r="A86" s="12" t="s">
        <v>1782</v>
      </c>
      <c r="B86" s="12" t="s">
        <v>2070</v>
      </c>
      <c r="C86" s="12"/>
      <c r="D86" s="12" t="s">
        <v>2059</v>
      </c>
      <c r="E86" s="12" t="s">
        <v>1826</v>
      </c>
      <c r="F86" s="12" t="s">
        <v>2070</v>
      </c>
      <c r="G86" s="12" t="s">
        <v>2059</v>
      </c>
      <c r="I86" s="12"/>
      <c r="J86" s="12" t="s">
        <v>208</v>
      </c>
      <c r="K86" s="12" t="s">
        <v>4</v>
      </c>
      <c r="L86" s="12" t="s">
        <v>4</v>
      </c>
      <c r="P86" t="b">
        <v>1</v>
      </c>
      <c r="S86" s="12" t="s">
        <v>1826</v>
      </c>
      <c r="T86" t="b">
        <v>1</v>
      </c>
      <c r="U86" s="12" t="s">
        <v>1967</v>
      </c>
      <c r="V86">
        <v>-2</v>
      </c>
      <c r="W86" t="b">
        <v>1</v>
      </c>
      <c r="X86" t="b">
        <v>1</v>
      </c>
    </row>
    <row r="87" spans="1:24" x14ac:dyDescent="0.2">
      <c r="A87" s="12" t="s">
        <v>1831</v>
      </c>
      <c r="B87" s="12" t="s">
        <v>2070</v>
      </c>
      <c r="C87" s="12"/>
      <c r="D87" s="12" t="s">
        <v>2059</v>
      </c>
      <c r="E87" s="12" t="s">
        <v>1832</v>
      </c>
      <c r="F87" s="12" t="s">
        <v>2070</v>
      </c>
      <c r="G87" s="12" t="s">
        <v>2059</v>
      </c>
      <c r="I87" s="12"/>
      <c r="J87" s="12" t="s">
        <v>208</v>
      </c>
      <c r="K87" s="12" t="s">
        <v>4</v>
      </c>
      <c r="L87" s="12" t="s">
        <v>4</v>
      </c>
      <c r="S87" s="12" t="s">
        <v>1832</v>
      </c>
      <c r="T87" t="b">
        <v>1</v>
      </c>
      <c r="U87" s="12" t="s">
        <v>2023</v>
      </c>
      <c r="V87">
        <v>-2</v>
      </c>
      <c r="W87" t="b">
        <v>1</v>
      </c>
      <c r="X87" t="b">
        <v>1</v>
      </c>
    </row>
    <row r="88" spans="1:24" x14ac:dyDescent="0.2">
      <c r="A88" s="12" t="s">
        <v>1811</v>
      </c>
      <c r="B88" s="12" t="s">
        <v>2070</v>
      </c>
      <c r="C88" s="12" t="s">
        <v>225</v>
      </c>
      <c r="D88" s="12" t="s">
        <v>2059</v>
      </c>
      <c r="E88" s="12" t="s">
        <v>1809</v>
      </c>
      <c r="F88" s="12" t="s">
        <v>2070</v>
      </c>
      <c r="G88" s="12" t="s">
        <v>4</v>
      </c>
      <c r="I88" s="12" t="s">
        <v>1853</v>
      </c>
      <c r="J88" s="12" t="s">
        <v>1810</v>
      </c>
      <c r="K88" s="12" t="s">
        <v>4</v>
      </c>
      <c r="L88" s="12" t="s">
        <v>4</v>
      </c>
      <c r="S88" s="12" t="s">
        <v>1809</v>
      </c>
      <c r="T88" t="b">
        <v>1</v>
      </c>
      <c r="U88" s="12" t="s">
        <v>2020</v>
      </c>
      <c r="V88">
        <v>2</v>
      </c>
      <c r="W88" t="b">
        <v>0</v>
      </c>
      <c r="X88" t="b">
        <v>0</v>
      </c>
    </row>
    <row r="89" spans="1:24" x14ac:dyDescent="0.2">
      <c r="A89" s="12" t="s">
        <v>1846</v>
      </c>
      <c r="B89" s="12" t="s">
        <v>2070</v>
      </c>
      <c r="C89" s="12" t="s">
        <v>225</v>
      </c>
      <c r="D89" s="12" t="s">
        <v>2059</v>
      </c>
      <c r="E89" s="12" t="s">
        <v>1847</v>
      </c>
      <c r="F89" s="12" t="s">
        <v>2070</v>
      </c>
      <c r="G89" s="12" t="s">
        <v>4</v>
      </c>
      <c r="I89" s="12" t="s">
        <v>1853</v>
      </c>
      <c r="J89" s="12" t="s">
        <v>1810</v>
      </c>
      <c r="K89" s="12" t="s">
        <v>4</v>
      </c>
      <c r="L89" s="12" t="s">
        <v>4</v>
      </c>
      <c r="S89" s="12" t="s">
        <v>1847</v>
      </c>
      <c r="T89" t="b">
        <v>1</v>
      </c>
      <c r="U89" s="12" t="s">
        <v>2021</v>
      </c>
      <c r="V89">
        <v>2</v>
      </c>
      <c r="W89" t="b">
        <v>0</v>
      </c>
      <c r="X89" t="b">
        <v>0</v>
      </c>
    </row>
    <row r="90" spans="1:24" x14ac:dyDescent="0.2">
      <c r="A90" s="12" t="s">
        <v>1830</v>
      </c>
      <c r="B90" s="12" t="s">
        <v>2070</v>
      </c>
      <c r="C90" s="12" t="s">
        <v>1827</v>
      </c>
      <c r="D90" s="12" t="s">
        <v>2059</v>
      </c>
      <c r="E90" s="12"/>
      <c r="F90" s="12" t="s">
        <v>217</v>
      </c>
      <c r="G90" s="12" t="s">
        <v>2070</v>
      </c>
      <c r="I90" s="12"/>
      <c r="J90" s="12" t="s">
        <v>208</v>
      </c>
      <c r="K90" s="12" t="s">
        <v>4</v>
      </c>
      <c r="L90" s="12" t="s">
        <v>4</v>
      </c>
      <c r="P90" t="b">
        <v>1</v>
      </c>
      <c r="Q90">
        <v>75</v>
      </c>
      <c r="R90">
        <v>57</v>
      </c>
      <c r="S90" s="12" t="s">
        <v>1827</v>
      </c>
      <c r="T90" t="b">
        <v>1</v>
      </c>
      <c r="U90" s="12" t="s">
        <v>1969</v>
      </c>
      <c r="V90">
        <v>-2</v>
      </c>
      <c r="W90" t="b">
        <v>1</v>
      </c>
      <c r="X90" t="b">
        <v>1</v>
      </c>
    </row>
    <row r="91" spans="1:24" x14ac:dyDescent="0.2">
      <c r="A91" s="12" t="s">
        <v>2028</v>
      </c>
      <c r="B91" s="12" t="s">
        <v>2070</v>
      </c>
      <c r="C91" s="12" t="s">
        <v>225</v>
      </c>
      <c r="D91" s="12" t="s">
        <v>2059</v>
      </c>
      <c r="E91" s="12" t="s">
        <v>2029</v>
      </c>
      <c r="F91" s="12" t="s">
        <v>2070</v>
      </c>
      <c r="G91" s="12" t="s">
        <v>4</v>
      </c>
      <c r="I91" s="12" t="s">
        <v>1860</v>
      </c>
      <c r="J91" s="12" t="s">
        <v>220</v>
      </c>
      <c r="K91" s="12" t="s">
        <v>4</v>
      </c>
      <c r="L91" s="12" t="s">
        <v>4</v>
      </c>
      <c r="N91" t="b">
        <v>1</v>
      </c>
      <c r="P91" t="b">
        <v>1</v>
      </c>
      <c r="S91" s="12" t="s">
        <v>2029</v>
      </c>
      <c r="T91" t="b">
        <v>1</v>
      </c>
      <c r="U91" s="12" t="s">
        <v>2065</v>
      </c>
      <c r="V91">
        <v>-2</v>
      </c>
      <c r="W91" t="b">
        <v>0</v>
      </c>
      <c r="X91" t="b">
        <v>0</v>
      </c>
    </row>
    <row r="92" spans="1:24" x14ac:dyDescent="0.2">
      <c r="A92" s="12" t="s">
        <v>210</v>
      </c>
      <c r="B92" s="12" t="s">
        <v>2070</v>
      </c>
      <c r="C92" s="12" t="s">
        <v>222</v>
      </c>
      <c r="D92" s="12" t="s">
        <v>2059</v>
      </c>
      <c r="E92" s="12" t="s">
        <v>1806</v>
      </c>
      <c r="F92" s="12" t="s">
        <v>2070</v>
      </c>
      <c r="G92" s="12" t="s">
        <v>2070</v>
      </c>
      <c r="I92" s="12"/>
      <c r="J92" s="12" t="s">
        <v>208</v>
      </c>
      <c r="K92" s="12" t="s">
        <v>4</v>
      </c>
      <c r="L92" s="12" t="s">
        <v>4</v>
      </c>
      <c r="P92" t="b">
        <v>1</v>
      </c>
      <c r="Q92">
        <v>75</v>
      </c>
      <c r="R92">
        <v>66</v>
      </c>
      <c r="S92" s="12" t="s">
        <v>222</v>
      </c>
      <c r="T92" t="b">
        <v>1</v>
      </c>
      <c r="U92" s="12" t="s">
        <v>1968</v>
      </c>
      <c r="V92">
        <v>-2</v>
      </c>
      <c r="W92" t="b">
        <v>1</v>
      </c>
      <c r="X92" t="b">
        <v>1</v>
      </c>
    </row>
    <row r="93" spans="1:24" x14ac:dyDescent="0.2">
      <c r="A93" s="12" t="s">
        <v>177</v>
      </c>
      <c r="B93" s="12" t="s">
        <v>573</v>
      </c>
      <c r="C93" s="12" t="s">
        <v>225</v>
      </c>
      <c r="D93" s="12" t="s">
        <v>2059</v>
      </c>
      <c r="E93" s="12" t="s">
        <v>842</v>
      </c>
      <c r="F93" s="12" t="s">
        <v>2070</v>
      </c>
      <c r="G93" s="12" t="s">
        <v>4</v>
      </c>
      <c r="I93" s="12" t="s">
        <v>1855</v>
      </c>
      <c r="J93" s="12" t="s">
        <v>179</v>
      </c>
      <c r="K93" s="12" t="s">
        <v>4</v>
      </c>
      <c r="L93" s="12" t="s">
        <v>4</v>
      </c>
      <c r="N93" t="b">
        <v>1</v>
      </c>
      <c r="O93" t="b">
        <v>1</v>
      </c>
      <c r="P93" t="b">
        <v>1</v>
      </c>
      <c r="S93" s="12" t="s">
        <v>842</v>
      </c>
      <c r="T93" t="b">
        <v>1</v>
      </c>
      <c r="U93" s="12" t="s">
        <v>1982</v>
      </c>
      <c r="V93">
        <v>2</v>
      </c>
      <c r="W93" t="b">
        <v>0</v>
      </c>
      <c r="X93" t="b">
        <v>0</v>
      </c>
    </row>
    <row r="94" spans="1:24" x14ac:dyDescent="0.2">
      <c r="A94" s="12" t="s">
        <v>1731</v>
      </c>
      <c r="B94" s="12" t="s">
        <v>592</v>
      </c>
      <c r="C94" s="12" t="s">
        <v>1679</v>
      </c>
      <c r="D94" s="12" t="s">
        <v>1679</v>
      </c>
      <c r="E94" s="12" t="s">
        <v>593</v>
      </c>
      <c r="F94" s="12" t="s">
        <v>593</v>
      </c>
      <c r="G94" s="12" t="s">
        <v>2070</v>
      </c>
      <c r="I94" s="12"/>
      <c r="J94" s="12" t="s">
        <v>141</v>
      </c>
      <c r="K94" s="12" t="s">
        <v>4</v>
      </c>
      <c r="L94" s="12" t="s">
        <v>4</v>
      </c>
      <c r="M94" t="b">
        <v>1</v>
      </c>
      <c r="Q94">
        <v>89</v>
      </c>
      <c r="R94">
        <v>222</v>
      </c>
      <c r="S94" s="12" t="s">
        <v>1679</v>
      </c>
      <c r="T94" t="b">
        <v>1</v>
      </c>
      <c r="U94" s="12" t="s">
        <v>2069</v>
      </c>
      <c r="V94">
        <v>-1</v>
      </c>
      <c r="W94" t="b">
        <v>0</v>
      </c>
      <c r="X94" t="b">
        <v>0</v>
      </c>
    </row>
    <row r="95" spans="1:24" x14ac:dyDescent="0.2">
      <c r="A95" s="12" t="s">
        <v>776</v>
      </c>
      <c r="B95" s="12" t="s">
        <v>747</v>
      </c>
      <c r="C95" s="12" t="s">
        <v>777</v>
      </c>
      <c r="D95" s="12" t="s">
        <v>777</v>
      </c>
      <c r="E95" s="12" t="s">
        <v>748</v>
      </c>
      <c r="F95" s="12" t="s">
        <v>748</v>
      </c>
      <c r="G95" s="12" t="s">
        <v>748</v>
      </c>
      <c r="I95" s="12"/>
      <c r="J95" s="12" t="s">
        <v>150</v>
      </c>
      <c r="K95" s="12" t="s">
        <v>4</v>
      </c>
      <c r="L95" s="12" t="s">
        <v>4</v>
      </c>
      <c r="P95" t="b">
        <v>1</v>
      </c>
      <c r="Q95">
        <v>89</v>
      </c>
      <c r="R95">
        <v>200</v>
      </c>
      <c r="S95" s="12" t="s">
        <v>777</v>
      </c>
      <c r="T95" t="b">
        <v>1</v>
      </c>
      <c r="U95" s="12" t="s">
        <v>1952</v>
      </c>
      <c r="V95">
        <v>2</v>
      </c>
      <c r="W95" t="b">
        <v>0</v>
      </c>
      <c r="X95" t="b">
        <v>0</v>
      </c>
    </row>
    <row r="96" spans="1:24" x14ac:dyDescent="0.2">
      <c r="A96" s="12" t="s">
        <v>193</v>
      </c>
      <c r="B96" s="12" t="s">
        <v>540</v>
      </c>
      <c r="C96" s="12" t="s">
        <v>185</v>
      </c>
      <c r="D96" s="12" t="s">
        <v>185</v>
      </c>
      <c r="E96" s="12" t="s">
        <v>541</v>
      </c>
      <c r="F96" s="12" t="s">
        <v>541</v>
      </c>
      <c r="G96" s="12" t="s">
        <v>541</v>
      </c>
      <c r="I96" s="12"/>
      <c r="J96" s="12" t="s">
        <v>181</v>
      </c>
      <c r="K96" s="12" t="s">
        <v>4</v>
      </c>
      <c r="L96" s="12" t="s">
        <v>4</v>
      </c>
      <c r="N96" t="b">
        <v>1</v>
      </c>
      <c r="O96" t="b">
        <v>1</v>
      </c>
      <c r="P96" t="b">
        <v>1</v>
      </c>
      <c r="Q96">
        <v>89</v>
      </c>
      <c r="R96">
        <v>77</v>
      </c>
      <c r="S96" s="12" t="s">
        <v>185</v>
      </c>
      <c r="T96" t="b">
        <v>1</v>
      </c>
      <c r="U96" s="12" t="s">
        <v>2004</v>
      </c>
      <c r="V96">
        <v>2</v>
      </c>
      <c r="W96" t="b">
        <v>0</v>
      </c>
      <c r="X96" t="b">
        <v>0</v>
      </c>
    </row>
    <row r="97" spans="1:24" x14ac:dyDescent="0.2">
      <c r="A97" s="12" t="s">
        <v>188</v>
      </c>
      <c r="B97" s="12" t="s">
        <v>580</v>
      </c>
      <c r="C97" s="12" t="s">
        <v>235</v>
      </c>
      <c r="D97" s="12" t="s">
        <v>2059</v>
      </c>
      <c r="E97" s="12" t="s">
        <v>581</v>
      </c>
      <c r="F97" s="12" t="s">
        <v>2070</v>
      </c>
      <c r="G97" s="12" t="s">
        <v>581</v>
      </c>
      <c r="I97" s="12"/>
      <c r="J97" s="12" t="s">
        <v>181</v>
      </c>
      <c r="K97" s="12" t="s">
        <v>4</v>
      </c>
      <c r="L97" s="12" t="s">
        <v>4</v>
      </c>
      <c r="N97" t="b">
        <v>1</v>
      </c>
      <c r="O97" t="b">
        <v>1</v>
      </c>
      <c r="P97" t="b">
        <v>1</v>
      </c>
      <c r="Q97">
        <v>74</v>
      </c>
      <c r="R97">
        <v>188</v>
      </c>
      <c r="S97" s="12" t="s">
        <v>235</v>
      </c>
      <c r="T97" t="b">
        <v>1</v>
      </c>
      <c r="U97" s="12" t="s">
        <v>1990</v>
      </c>
      <c r="V97">
        <v>5</v>
      </c>
      <c r="W97" t="b">
        <v>0</v>
      </c>
      <c r="X97" t="b">
        <v>0</v>
      </c>
    </row>
    <row r="98" spans="1:24" x14ac:dyDescent="0.2">
      <c r="A98" s="12" t="s">
        <v>187</v>
      </c>
      <c r="B98" s="12" t="s">
        <v>634</v>
      </c>
      <c r="C98" s="12" t="s">
        <v>234</v>
      </c>
      <c r="D98" s="12" t="s">
        <v>2059</v>
      </c>
      <c r="E98" s="12" t="s">
        <v>635</v>
      </c>
      <c r="F98" s="12" t="s">
        <v>2070</v>
      </c>
      <c r="G98" s="12" t="s">
        <v>635</v>
      </c>
      <c r="I98" s="12" t="s">
        <v>1851</v>
      </c>
      <c r="J98" s="12" t="s">
        <v>181</v>
      </c>
      <c r="K98" s="12" t="s">
        <v>4</v>
      </c>
      <c r="L98" s="12" t="s">
        <v>4</v>
      </c>
      <c r="N98" t="b">
        <v>1</v>
      </c>
      <c r="O98" t="b">
        <v>1</v>
      </c>
      <c r="P98" t="b">
        <v>1</v>
      </c>
      <c r="Q98">
        <v>74</v>
      </c>
      <c r="R98">
        <v>37</v>
      </c>
      <c r="S98" s="12" t="s">
        <v>234</v>
      </c>
      <c r="T98" t="b">
        <v>1</v>
      </c>
      <c r="U98" s="12" t="s">
        <v>1994</v>
      </c>
      <c r="V98">
        <v>5</v>
      </c>
      <c r="W98" t="b">
        <v>0</v>
      </c>
      <c r="X98" t="b">
        <v>0</v>
      </c>
    </row>
    <row r="99" spans="1:24" x14ac:dyDescent="0.2">
      <c r="A99" s="12" t="s">
        <v>241</v>
      </c>
      <c r="B99" s="12" t="s">
        <v>736</v>
      </c>
      <c r="C99" s="12" t="s">
        <v>778</v>
      </c>
      <c r="D99" s="12" t="s">
        <v>778</v>
      </c>
      <c r="E99" s="12" t="s">
        <v>737</v>
      </c>
      <c r="F99" s="12" t="s">
        <v>737</v>
      </c>
      <c r="G99" s="12" t="s">
        <v>737</v>
      </c>
      <c r="I99" s="12"/>
      <c r="J99" s="12" t="s">
        <v>150</v>
      </c>
      <c r="K99" s="12" t="s">
        <v>4</v>
      </c>
      <c r="L99" s="12" t="s">
        <v>4</v>
      </c>
      <c r="P99" t="b">
        <v>1</v>
      </c>
      <c r="Q99">
        <v>89</v>
      </c>
      <c r="R99">
        <v>96</v>
      </c>
      <c r="S99" s="12" t="s">
        <v>778</v>
      </c>
      <c r="T99" t="b">
        <v>1</v>
      </c>
      <c r="U99" s="12" t="s">
        <v>1947</v>
      </c>
      <c r="V99">
        <v>2</v>
      </c>
      <c r="W99" t="b">
        <v>0</v>
      </c>
      <c r="X99" t="b">
        <v>0</v>
      </c>
    </row>
    <row r="100" spans="1:24" x14ac:dyDescent="0.2">
      <c r="A100" s="12" t="s">
        <v>780</v>
      </c>
      <c r="B100" s="12" t="s">
        <v>2070</v>
      </c>
      <c r="C100" s="12" t="s">
        <v>787</v>
      </c>
      <c r="D100" s="12" t="s">
        <v>787</v>
      </c>
      <c r="E100" s="12" t="s">
        <v>1456</v>
      </c>
      <c r="F100" s="12" t="s">
        <v>1456</v>
      </c>
      <c r="G100" s="12" t="s">
        <v>2070</v>
      </c>
      <c r="I100" s="12"/>
      <c r="J100" s="12" t="s">
        <v>150</v>
      </c>
      <c r="K100" s="12" t="s">
        <v>4</v>
      </c>
      <c r="L100" s="12" t="s">
        <v>4</v>
      </c>
      <c r="P100" t="b">
        <v>1</v>
      </c>
      <c r="Q100">
        <v>134</v>
      </c>
      <c r="R100">
        <v>81</v>
      </c>
      <c r="S100" s="12" t="s">
        <v>787</v>
      </c>
      <c r="T100" t="b">
        <v>1</v>
      </c>
      <c r="U100" s="12" t="s">
        <v>1945</v>
      </c>
      <c r="V100">
        <v>2</v>
      </c>
      <c r="W100" t="b">
        <v>0</v>
      </c>
      <c r="X100" t="b">
        <v>0</v>
      </c>
    </row>
    <row r="101" spans="1:24" x14ac:dyDescent="0.2">
      <c r="A101" s="12" t="s">
        <v>785</v>
      </c>
      <c r="B101" s="12" t="s">
        <v>2070</v>
      </c>
      <c r="C101" s="12" t="s">
        <v>784</v>
      </c>
      <c r="D101" s="12" t="s">
        <v>784</v>
      </c>
      <c r="E101" s="12" t="s">
        <v>1455</v>
      </c>
      <c r="F101" s="12" t="s">
        <v>1455</v>
      </c>
      <c r="G101" s="12" t="s">
        <v>2070</v>
      </c>
      <c r="I101" s="12"/>
      <c r="J101" s="12" t="s">
        <v>150</v>
      </c>
      <c r="K101" s="12" t="s">
        <v>4</v>
      </c>
      <c r="L101" s="12" t="s">
        <v>4</v>
      </c>
      <c r="P101" t="b">
        <v>1</v>
      </c>
      <c r="Q101">
        <v>134</v>
      </c>
      <c r="R101">
        <v>80</v>
      </c>
      <c r="S101" s="12" t="s">
        <v>784</v>
      </c>
      <c r="T101" t="b">
        <v>1</v>
      </c>
      <c r="U101" s="12" t="s">
        <v>1963</v>
      </c>
      <c r="V101">
        <v>2</v>
      </c>
      <c r="W101" t="b">
        <v>0</v>
      </c>
      <c r="X101" t="b">
        <v>0</v>
      </c>
    </row>
    <row r="102" spans="1:24" x14ac:dyDescent="0.2">
      <c r="A102" s="12" t="s">
        <v>786</v>
      </c>
      <c r="B102" s="12" t="s">
        <v>2070</v>
      </c>
      <c r="C102" s="12" t="s">
        <v>788</v>
      </c>
      <c r="D102" s="12" t="s">
        <v>788</v>
      </c>
      <c r="E102" s="12" t="s">
        <v>1805</v>
      </c>
      <c r="F102" s="12" t="s">
        <v>1805</v>
      </c>
      <c r="G102" s="12" t="s">
        <v>2070</v>
      </c>
      <c r="I102" s="12"/>
      <c r="J102" s="12" t="s">
        <v>150</v>
      </c>
      <c r="K102" s="12" t="s">
        <v>4</v>
      </c>
      <c r="L102" s="12" t="s">
        <v>4</v>
      </c>
      <c r="P102" t="b">
        <v>1</v>
      </c>
      <c r="Q102">
        <v>134</v>
      </c>
      <c r="R102">
        <v>55</v>
      </c>
      <c r="S102" s="12" t="s">
        <v>788</v>
      </c>
      <c r="T102" t="b">
        <v>1</v>
      </c>
      <c r="U102" s="12" t="s">
        <v>1965</v>
      </c>
      <c r="V102">
        <v>2</v>
      </c>
      <c r="W102" t="b">
        <v>0</v>
      </c>
      <c r="X102" t="b">
        <v>0</v>
      </c>
    </row>
    <row r="103" spans="1:24" x14ac:dyDescent="0.2">
      <c r="A103" s="12" t="s">
        <v>134</v>
      </c>
      <c r="B103" s="12" t="s">
        <v>741</v>
      </c>
      <c r="C103" s="12" t="s">
        <v>133</v>
      </c>
      <c r="D103" s="12" t="s">
        <v>133</v>
      </c>
      <c r="E103" s="12" t="s">
        <v>742</v>
      </c>
      <c r="F103" s="12" t="s">
        <v>742</v>
      </c>
      <c r="G103" s="12" t="s">
        <v>562</v>
      </c>
      <c r="I103" s="12"/>
      <c r="J103" s="12" t="s">
        <v>149</v>
      </c>
      <c r="K103" s="12" t="s">
        <v>983</v>
      </c>
      <c r="L103" s="12" t="s">
        <v>983</v>
      </c>
      <c r="P103" t="b">
        <v>1</v>
      </c>
      <c r="Q103">
        <v>134</v>
      </c>
      <c r="R103">
        <v>47</v>
      </c>
      <c r="S103" s="12" t="s">
        <v>133</v>
      </c>
      <c r="T103" t="b">
        <v>1</v>
      </c>
      <c r="U103" s="12" t="s">
        <v>1951</v>
      </c>
      <c r="V103">
        <v>1</v>
      </c>
      <c r="W103" t="b">
        <v>0</v>
      </c>
      <c r="X103" t="b">
        <v>0</v>
      </c>
    </row>
    <row r="104" spans="1:24" x14ac:dyDescent="0.2">
      <c r="A104" s="12" t="s">
        <v>64</v>
      </c>
      <c r="B104" s="12" t="s">
        <v>561</v>
      </c>
      <c r="C104" s="12" t="s">
        <v>131</v>
      </c>
      <c r="D104" s="12" t="s">
        <v>131</v>
      </c>
      <c r="E104" s="12" t="s">
        <v>562</v>
      </c>
      <c r="F104" s="12" t="s">
        <v>562</v>
      </c>
      <c r="G104" s="12" t="s">
        <v>2070</v>
      </c>
      <c r="I104" s="12"/>
      <c r="J104" s="12" t="s">
        <v>149</v>
      </c>
      <c r="K104" s="12" t="s">
        <v>979</v>
      </c>
      <c r="L104" s="12" t="s">
        <v>979</v>
      </c>
      <c r="P104" t="b">
        <v>1</v>
      </c>
      <c r="Q104">
        <v>134</v>
      </c>
      <c r="R104">
        <v>219</v>
      </c>
      <c r="S104" s="12" t="s">
        <v>131</v>
      </c>
      <c r="T104" t="b">
        <v>1</v>
      </c>
      <c r="U104" s="12" t="s">
        <v>1866</v>
      </c>
      <c r="V104">
        <v>1</v>
      </c>
      <c r="W104" t="b">
        <v>0</v>
      </c>
      <c r="X104" t="b">
        <v>0</v>
      </c>
    </row>
    <row r="105" spans="1:24" x14ac:dyDescent="0.2">
      <c r="A105" s="12" t="s">
        <v>65</v>
      </c>
      <c r="B105" s="12" t="s">
        <v>563</v>
      </c>
      <c r="C105" s="12" t="s">
        <v>132</v>
      </c>
      <c r="D105" s="12" t="s">
        <v>132</v>
      </c>
      <c r="E105" s="12" t="s">
        <v>564</v>
      </c>
      <c r="F105" s="12" t="s">
        <v>564</v>
      </c>
      <c r="G105" s="12" t="s">
        <v>564</v>
      </c>
      <c r="I105" s="12"/>
      <c r="J105" s="12" t="s">
        <v>149</v>
      </c>
      <c r="K105" s="12" t="s">
        <v>988</v>
      </c>
      <c r="L105" s="12" t="s">
        <v>988</v>
      </c>
      <c r="P105" t="b">
        <v>1</v>
      </c>
      <c r="Q105">
        <v>134</v>
      </c>
      <c r="R105">
        <v>49</v>
      </c>
      <c r="S105" s="12" t="s">
        <v>132</v>
      </c>
      <c r="T105" t="b">
        <v>1</v>
      </c>
      <c r="U105" s="12" t="s">
        <v>1867</v>
      </c>
      <c r="V105">
        <v>1</v>
      </c>
      <c r="W105" t="b">
        <v>0</v>
      </c>
      <c r="X105" t="b">
        <v>0</v>
      </c>
    </row>
    <row r="106" spans="1:24" x14ac:dyDescent="0.2">
      <c r="A106" s="12" t="s">
        <v>60</v>
      </c>
      <c r="B106" s="12" t="s">
        <v>567</v>
      </c>
      <c r="C106" s="12" t="s">
        <v>158</v>
      </c>
      <c r="D106" s="12" t="s">
        <v>158</v>
      </c>
      <c r="E106" s="12" t="s">
        <v>568</v>
      </c>
      <c r="F106" s="12" t="s">
        <v>568</v>
      </c>
      <c r="G106" s="12" t="s">
        <v>568</v>
      </c>
      <c r="I106" s="12"/>
      <c r="J106" s="12" t="s">
        <v>148</v>
      </c>
      <c r="K106" s="12" t="s">
        <v>964</v>
      </c>
      <c r="L106" s="12" t="s">
        <v>964</v>
      </c>
      <c r="P106" t="b">
        <v>1</v>
      </c>
      <c r="Q106">
        <v>134</v>
      </c>
      <c r="R106">
        <v>91</v>
      </c>
      <c r="S106" s="12" t="s">
        <v>158</v>
      </c>
      <c r="T106" t="b">
        <v>1</v>
      </c>
      <c r="U106" s="12" t="s">
        <v>1868</v>
      </c>
      <c r="V106">
        <v>1</v>
      </c>
      <c r="W106" t="b">
        <v>0</v>
      </c>
      <c r="X106" t="b">
        <v>0</v>
      </c>
    </row>
    <row r="107" spans="1:24" x14ac:dyDescent="0.2">
      <c r="A107" s="12" t="s">
        <v>59</v>
      </c>
      <c r="B107" s="12" t="s">
        <v>2070</v>
      </c>
      <c r="C107" s="12" t="s">
        <v>159</v>
      </c>
      <c r="D107" s="12" t="s">
        <v>2059</v>
      </c>
      <c r="E107" s="12" t="s">
        <v>1843</v>
      </c>
      <c r="F107" s="12" t="s">
        <v>1227</v>
      </c>
      <c r="G107" s="12" t="s">
        <v>2070</v>
      </c>
      <c r="I107" s="12" t="s">
        <v>1851</v>
      </c>
      <c r="J107" s="12" t="s">
        <v>148</v>
      </c>
      <c r="K107" s="12" t="s">
        <v>962</v>
      </c>
      <c r="L107" s="12" t="s">
        <v>962</v>
      </c>
      <c r="P107" t="b">
        <v>1</v>
      </c>
      <c r="Q107">
        <v>134</v>
      </c>
      <c r="R107">
        <v>151</v>
      </c>
      <c r="S107" s="12" t="s">
        <v>159</v>
      </c>
      <c r="T107" t="b">
        <v>1</v>
      </c>
      <c r="U107" s="12" t="s">
        <v>1884</v>
      </c>
      <c r="V107">
        <v>1</v>
      </c>
      <c r="W107" t="b">
        <v>1</v>
      </c>
      <c r="X107" t="b">
        <v>1</v>
      </c>
    </row>
    <row r="108" spans="1:24" x14ac:dyDescent="0.2">
      <c r="A108" s="12" t="s">
        <v>62</v>
      </c>
      <c r="B108" s="12" t="s">
        <v>569</v>
      </c>
      <c r="C108" s="12" t="s">
        <v>160</v>
      </c>
      <c r="D108" s="12" t="s">
        <v>160</v>
      </c>
      <c r="E108" s="12" t="s">
        <v>570</v>
      </c>
      <c r="F108" s="12" t="s">
        <v>570</v>
      </c>
      <c r="G108" s="12" t="s">
        <v>570</v>
      </c>
      <c r="I108" s="12"/>
      <c r="J108" s="12" t="s">
        <v>148</v>
      </c>
      <c r="K108" s="12" t="s">
        <v>969</v>
      </c>
      <c r="L108" s="12" t="s">
        <v>969</v>
      </c>
      <c r="P108" t="b">
        <v>1</v>
      </c>
      <c r="Q108">
        <v>134</v>
      </c>
      <c r="R108">
        <v>93</v>
      </c>
      <c r="S108" s="12" t="s">
        <v>160</v>
      </c>
      <c r="T108" t="b">
        <v>1</v>
      </c>
      <c r="U108" s="12" t="s">
        <v>1869</v>
      </c>
      <c r="V108">
        <v>1</v>
      </c>
      <c r="W108" t="b">
        <v>0</v>
      </c>
      <c r="X108" t="b">
        <v>0</v>
      </c>
    </row>
    <row r="109" spans="1:24" x14ac:dyDescent="0.2">
      <c r="A109" s="12" t="s">
        <v>63</v>
      </c>
      <c r="B109" s="12" t="s">
        <v>571</v>
      </c>
      <c r="C109" s="12" t="s">
        <v>161</v>
      </c>
      <c r="D109" s="12" t="s">
        <v>161</v>
      </c>
      <c r="E109" s="12" t="s">
        <v>572</v>
      </c>
      <c r="F109" s="12" t="s">
        <v>572</v>
      </c>
      <c r="G109" s="12" t="s">
        <v>572</v>
      </c>
      <c r="I109" s="12"/>
      <c r="J109" s="12" t="s">
        <v>148</v>
      </c>
      <c r="K109" s="12" t="s">
        <v>973</v>
      </c>
      <c r="L109" s="12" t="s">
        <v>973</v>
      </c>
      <c r="P109" t="b">
        <v>1</v>
      </c>
      <c r="Q109">
        <v>134</v>
      </c>
      <c r="R109">
        <v>95</v>
      </c>
      <c r="S109" s="12" t="s">
        <v>161</v>
      </c>
      <c r="T109" t="b">
        <v>1</v>
      </c>
      <c r="U109" s="12" t="s">
        <v>1870</v>
      </c>
      <c r="V109">
        <v>1</v>
      </c>
      <c r="W109" t="b">
        <v>0</v>
      </c>
      <c r="X109" t="b">
        <v>0</v>
      </c>
    </row>
    <row r="110" spans="1:24" x14ac:dyDescent="0.2">
      <c r="A110" s="12" t="s">
        <v>26</v>
      </c>
      <c r="B110" s="12" t="s">
        <v>844</v>
      </c>
      <c r="C110" s="12" t="s">
        <v>170</v>
      </c>
      <c r="D110" s="12" t="s">
        <v>170</v>
      </c>
      <c r="E110" s="12" t="s">
        <v>845</v>
      </c>
      <c r="F110" s="12" t="s">
        <v>845</v>
      </c>
      <c r="G110" s="12" t="s">
        <v>845</v>
      </c>
      <c r="I110" s="12"/>
      <c r="J110" s="12" t="s">
        <v>142</v>
      </c>
      <c r="K110" s="12" t="s">
        <v>991</v>
      </c>
      <c r="L110" s="12" t="s">
        <v>991</v>
      </c>
      <c r="P110" t="b">
        <v>1</v>
      </c>
      <c r="Q110">
        <v>134</v>
      </c>
      <c r="R110">
        <v>96</v>
      </c>
      <c r="S110" s="12" t="s">
        <v>170</v>
      </c>
      <c r="T110" t="b">
        <v>1</v>
      </c>
      <c r="U110" s="12" t="s">
        <v>1886</v>
      </c>
      <c r="V110">
        <v>2</v>
      </c>
      <c r="W110" t="b">
        <v>0</v>
      </c>
      <c r="X110" t="b">
        <v>0</v>
      </c>
    </row>
    <row r="111" spans="1:24" x14ac:dyDescent="0.2">
      <c r="A111" s="12" t="s">
        <v>27</v>
      </c>
      <c r="B111" s="12" t="s">
        <v>846</v>
      </c>
      <c r="C111" s="12" t="s">
        <v>171</v>
      </c>
      <c r="D111" s="12" t="s">
        <v>171</v>
      </c>
      <c r="E111" s="12" t="s">
        <v>847</v>
      </c>
      <c r="F111" s="12" t="s">
        <v>847</v>
      </c>
      <c r="G111" s="12" t="s">
        <v>847</v>
      </c>
      <c r="I111" s="12"/>
      <c r="J111" s="12" t="s">
        <v>142</v>
      </c>
      <c r="K111" s="12" t="s">
        <v>993</v>
      </c>
      <c r="L111" s="12" t="s">
        <v>993</v>
      </c>
      <c r="P111" t="b">
        <v>1</v>
      </c>
      <c r="Q111">
        <v>134</v>
      </c>
      <c r="R111">
        <v>97</v>
      </c>
      <c r="S111" s="12" t="s">
        <v>171</v>
      </c>
      <c r="T111" t="b">
        <v>1</v>
      </c>
      <c r="U111" s="12" t="s">
        <v>1887</v>
      </c>
      <c r="V111">
        <v>2</v>
      </c>
      <c r="W111" t="b">
        <v>0</v>
      </c>
      <c r="X111" t="b">
        <v>0</v>
      </c>
    </row>
    <row r="112" spans="1:24" x14ac:dyDescent="0.2">
      <c r="A112" s="12" t="s">
        <v>28</v>
      </c>
      <c r="B112" s="12" t="s">
        <v>2070</v>
      </c>
      <c r="C112" s="12" t="s">
        <v>97</v>
      </c>
      <c r="D112" s="12" t="s">
        <v>2059</v>
      </c>
      <c r="E112" s="12" t="s">
        <v>2038</v>
      </c>
      <c r="F112" s="12" t="s">
        <v>2072</v>
      </c>
      <c r="G112" s="12" t="s">
        <v>597</v>
      </c>
      <c r="I112" s="12" t="s">
        <v>2033</v>
      </c>
      <c r="J112" s="12" t="s">
        <v>142</v>
      </c>
      <c r="K112" s="12" t="s">
        <v>2042</v>
      </c>
      <c r="L112" s="12" t="s">
        <v>995</v>
      </c>
      <c r="P112" t="b">
        <v>1</v>
      </c>
      <c r="Q112">
        <v>134</v>
      </c>
      <c r="R112">
        <v>39</v>
      </c>
      <c r="S112" s="12" t="s">
        <v>97</v>
      </c>
      <c r="T112" t="b">
        <v>1</v>
      </c>
      <c r="U112" s="12" t="s">
        <v>1910</v>
      </c>
      <c r="V112">
        <v>1</v>
      </c>
      <c r="W112" t="b">
        <v>1</v>
      </c>
      <c r="X112" t="b">
        <v>1</v>
      </c>
    </row>
    <row r="113" spans="1:24" x14ac:dyDescent="0.2">
      <c r="A113" s="12" t="s">
        <v>29</v>
      </c>
      <c r="B113" s="12" t="s">
        <v>2070</v>
      </c>
      <c r="C113" s="12" t="s">
        <v>98</v>
      </c>
      <c r="D113" s="12" t="s">
        <v>2059</v>
      </c>
      <c r="E113" s="12" t="s">
        <v>2041</v>
      </c>
      <c r="F113" s="12" t="s">
        <v>2073</v>
      </c>
      <c r="G113" s="12" t="s">
        <v>599</v>
      </c>
      <c r="I113" s="12" t="s">
        <v>2032</v>
      </c>
      <c r="J113" s="12" t="s">
        <v>142</v>
      </c>
      <c r="K113" s="12" t="s">
        <v>997</v>
      </c>
      <c r="L113" s="12" t="s">
        <v>997</v>
      </c>
      <c r="P113" t="b">
        <v>1</v>
      </c>
      <c r="Q113">
        <v>134</v>
      </c>
      <c r="R113">
        <v>76</v>
      </c>
      <c r="S113" s="12" t="s">
        <v>98</v>
      </c>
      <c r="T113" t="b">
        <v>1</v>
      </c>
      <c r="U113" s="12" t="s">
        <v>1912</v>
      </c>
      <c r="V113">
        <v>1</v>
      </c>
      <c r="W113" t="b">
        <v>1</v>
      </c>
      <c r="X113" t="b">
        <v>1</v>
      </c>
    </row>
    <row r="114" spans="1:24" x14ac:dyDescent="0.2">
      <c r="A114" s="12" t="s">
        <v>30</v>
      </c>
      <c r="B114" s="12" t="s">
        <v>2070</v>
      </c>
      <c r="C114" s="12" t="s">
        <v>99</v>
      </c>
      <c r="D114" s="12" t="s">
        <v>2059</v>
      </c>
      <c r="E114" s="12" t="s">
        <v>2040</v>
      </c>
      <c r="F114" s="12" t="s">
        <v>2074</v>
      </c>
      <c r="G114" s="12" t="s">
        <v>595</v>
      </c>
      <c r="I114" s="12" t="s">
        <v>2033</v>
      </c>
      <c r="J114" s="12" t="s">
        <v>142</v>
      </c>
      <c r="K114" s="12" t="s">
        <v>1001</v>
      </c>
      <c r="L114" s="12" t="s">
        <v>1001</v>
      </c>
      <c r="P114" t="b">
        <v>1</v>
      </c>
      <c r="Q114">
        <v>134</v>
      </c>
      <c r="R114">
        <v>38</v>
      </c>
      <c r="S114" s="12" t="s">
        <v>99</v>
      </c>
      <c r="T114" t="b">
        <v>1</v>
      </c>
      <c r="U114" s="12" t="s">
        <v>1911</v>
      </c>
      <c r="V114">
        <v>1</v>
      </c>
      <c r="W114" t="b">
        <v>1</v>
      </c>
      <c r="X114" t="b">
        <v>1</v>
      </c>
    </row>
    <row r="115" spans="1:24" x14ac:dyDescent="0.2">
      <c r="A115" s="12" t="s">
        <v>1726</v>
      </c>
      <c r="B115" s="12" t="s">
        <v>2070</v>
      </c>
      <c r="C115" s="12" t="s">
        <v>1004</v>
      </c>
      <c r="D115" s="12" t="s">
        <v>2059</v>
      </c>
      <c r="E115" s="12" t="s">
        <v>2031</v>
      </c>
      <c r="F115" s="12" t="s">
        <v>853</v>
      </c>
      <c r="G115" s="12" t="s">
        <v>2070</v>
      </c>
      <c r="I115" s="12" t="s">
        <v>2032</v>
      </c>
      <c r="J115" s="12" t="s">
        <v>208</v>
      </c>
      <c r="K115" s="12" t="s">
        <v>2030</v>
      </c>
      <c r="L115" s="12" t="s">
        <v>1007</v>
      </c>
      <c r="P115" t="b">
        <v>1</v>
      </c>
      <c r="Q115">
        <v>134</v>
      </c>
      <c r="R115">
        <v>131</v>
      </c>
      <c r="S115" s="12" t="s">
        <v>1004</v>
      </c>
      <c r="T115" t="b">
        <v>1</v>
      </c>
      <c r="U115" s="12" t="s">
        <v>1937</v>
      </c>
      <c r="V115">
        <v>1</v>
      </c>
      <c r="W115" t="b">
        <v>1</v>
      </c>
      <c r="X115" t="b">
        <v>1</v>
      </c>
    </row>
    <row r="116" spans="1:24" x14ac:dyDescent="0.2">
      <c r="A116" s="12" t="s">
        <v>57</v>
      </c>
      <c r="B116" s="12" t="s">
        <v>2070</v>
      </c>
      <c r="C116" s="12" t="s">
        <v>206</v>
      </c>
      <c r="D116" s="12" t="s">
        <v>2059</v>
      </c>
      <c r="E116" s="12" t="s">
        <v>1835</v>
      </c>
      <c r="F116" s="12" t="s">
        <v>850</v>
      </c>
      <c r="G116" s="12" t="s">
        <v>2070</v>
      </c>
      <c r="I116" s="12" t="s">
        <v>1851</v>
      </c>
      <c r="J116" s="12" t="s">
        <v>147</v>
      </c>
      <c r="K116" s="12" t="s">
        <v>1010</v>
      </c>
      <c r="L116" s="12" t="s">
        <v>1010</v>
      </c>
      <c r="P116" t="b">
        <v>1</v>
      </c>
      <c r="Q116">
        <v>134</v>
      </c>
      <c r="R116">
        <v>173</v>
      </c>
      <c r="S116" s="12" t="s">
        <v>206</v>
      </c>
      <c r="T116" t="b">
        <v>1</v>
      </c>
      <c r="U116" s="12" t="s">
        <v>1882</v>
      </c>
      <c r="V116">
        <v>1</v>
      </c>
      <c r="W116" t="b">
        <v>1</v>
      </c>
      <c r="X116" t="b">
        <v>1</v>
      </c>
    </row>
    <row r="117" spans="1:24" x14ac:dyDescent="0.2">
      <c r="A117" s="12" t="s">
        <v>58</v>
      </c>
      <c r="B117" s="12" t="s">
        <v>2070</v>
      </c>
      <c r="C117" s="12" t="s">
        <v>174</v>
      </c>
      <c r="D117" s="12" t="s">
        <v>2059</v>
      </c>
      <c r="E117" s="12" t="s">
        <v>1012</v>
      </c>
      <c r="F117" s="12" t="s">
        <v>1391</v>
      </c>
      <c r="G117" s="12" t="s">
        <v>2070</v>
      </c>
      <c r="I117" s="12" t="s">
        <v>1851</v>
      </c>
      <c r="J117" s="12" t="s">
        <v>147</v>
      </c>
      <c r="K117" s="12" t="s">
        <v>1013</v>
      </c>
      <c r="L117" s="12" t="s">
        <v>1013</v>
      </c>
      <c r="P117" t="b">
        <v>1</v>
      </c>
      <c r="Q117">
        <v>134</v>
      </c>
      <c r="R117">
        <v>174</v>
      </c>
      <c r="S117" s="12" t="s">
        <v>174</v>
      </c>
      <c r="T117" t="b">
        <v>1</v>
      </c>
      <c r="U117" s="12" t="s">
        <v>1907</v>
      </c>
      <c r="V117">
        <v>1</v>
      </c>
      <c r="W117" t="b">
        <v>0</v>
      </c>
      <c r="X117" t="b">
        <v>0</v>
      </c>
    </row>
    <row r="118" spans="1:24" x14ac:dyDescent="0.2">
      <c r="A118" s="12" t="s">
        <v>1728</v>
      </c>
      <c r="B118" s="12" t="s">
        <v>2070</v>
      </c>
      <c r="C118" s="12" t="s">
        <v>486</v>
      </c>
      <c r="D118" s="12" t="s">
        <v>2059</v>
      </c>
      <c r="E118" s="12" t="s">
        <v>1848</v>
      </c>
      <c r="F118" s="12" t="s">
        <v>1458</v>
      </c>
      <c r="G118" s="12" t="s">
        <v>487</v>
      </c>
      <c r="I118" s="12" t="s">
        <v>2033</v>
      </c>
      <c r="J118" s="12" t="s">
        <v>208</v>
      </c>
      <c r="K118" s="12" t="s">
        <v>1862</v>
      </c>
      <c r="L118" s="12" t="s">
        <v>1018</v>
      </c>
      <c r="P118" t="b">
        <v>1</v>
      </c>
      <c r="Q118">
        <v>134</v>
      </c>
      <c r="R118">
        <v>130</v>
      </c>
      <c r="S118" s="12" t="s">
        <v>486</v>
      </c>
      <c r="T118" t="b">
        <v>1</v>
      </c>
      <c r="U118" s="12" t="s">
        <v>1885</v>
      </c>
      <c r="V118">
        <v>1</v>
      </c>
      <c r="W118" t="b">
        <v>1</v>
      </c>
      <c r="X118" t="b">
        <v>1</v>
      </c>
    </row>
    <row r="119" spans="1:24" x14ac:dyDescent="0.2">
      <c r="A119" s="12" t="s">
        <v>1725</v>
      </c>
      <c r="B119" s="12" t="s">
        <v>2070</v>
      </c>
      <c r="C119" s="12" t="s">
        <v>207</v>
      </c>
      <c r="D119" s="12" t="s">
        <v>2059</v>
      </c>
      <c r="E119" s="12" t="s">
        <v>1836</v>
      </c>
      <c r="F119" s="12" t="s">
        <v>855</v>
      </c>
      <c r="G119" s="12" t="s">
        <v>489</v>
      </c>
      <c r="I119" s="12" t="s">
        <v>1851</v>
      </c>
      <c r="J119" s="12" t="s">
        <v>147</v>
      </c>
      <c r="K119" s="12" t="s">
        <v>1023</v>
      </c>
      <c r="L119" s="12" t="s">
        <v>1023</v>
      </c>
      <c r="P119" t="b">
        <v>1</v>
      </c>
      <c r="Q119">
        <v>134</v>
      </c>
      <c r="R119">
        <v>132</v>
      </c>
      <c r="S119" s="12" t="s">
        <v>207</v>
      </c>
      <c r="T119" t="b">
        <v>1</v>
      </c>
      <c r="U119" s="12" t="s">
        <v>1881</v>
      </c>
      <c r="V119">
        <v>1</v>
      </c>
      <c r="W119" t="b">
        <v>1</v>
      </c>
      <c r="X119" t="b">
        <v>1</v>
      </c>
    </row>
    <row r="120" spans="1:24" x14ac:dyDescent="0.2">
      <c r="A120" s="12" t="s">
        <v>1729</v>
      </c>
      <c r="B120" s="12" t="s">
        <v>498</v>
      </c>
      <c r="C120" s="12" t="s">
        <v>499</v>
      </c>
      <c r="D120" s="12" t="s">
        <v>499</v>
      </c>
      <c r="E120" s="12" t="s">
        <v>500</v>
      </c>
      <c r="F120" s="12" t="s">
        <v>500</v>
      </c>
      <c r="G120" s="12" t="s">
        <v>500</v>
      </c>
      <c r="I120" s="12" t="s">
        <v>1855</v>
      </c>
      <c r="J120" s="12" t="s">
        <v>147</v>
      </c>
      <c r="K120" s="12" t="s">
        <v>1027</v>
      </c>
      <c r="L120" s="12" t="s">
        <v>1027</v>
      </c>
      <c r="P120" t="b">
        <v>1</v>
      </c>
      <c r="Q120">
        <v>134</v>
      </c>
      <c r="R120">
        <v>165</v>
      </c>
      <c r="S120" s="12" t="s">
        <v>499</v>
      </c>
      <c r="T120" t="b">
        <v>1</v>
      </c>
      <c r="U120" s="12" t="s">
        <v>1908</v>
      </c>
      <c r="V120">
        <v>1</v>
      </c>
      <c r="W120" t="b">
        <v>1</v>
      </c>
      <c r="X120" t="b">
        <v>1</v>
      </c>
    </row>
    <row r="121" spans="1:24" x14ac:dyDescent="0.2">
      <c r="A121" s="12" t="s">
        <v>1727</v>
      </c>
      <c r="B121" s="12" t="s">
        <v>603</v>
      </c>
      <c r="C121" s="12" t="s">
        <v>1091</v>
      </c>
      <c r="D121" s="12" t="s">
        <v>1091</v>
      </c>
      <c r="E121" s="12" t="s">
        <v>604</v>
      </c>
      <c r="F121" s="12" t="s">
        <v>604</v>
      </c>
      <c r="G121" s="12" t="s">
        <v>2070</v>
      </c>
      <c r="I121" s="12"/>
      <c r="J121" s="12" t="s">
        <v>208</v>
      </c>
      <c r="K121" s="12" t="s">
        <v>1094</v>
      </c>
      <c r="L121" s="12" t="s">
        <v>1094</v>
      </c>
      <c r="P121" t="b">
        <v>1</v>
      </c>
      <c r="Q121">
        <v>134</v>
      </c>
      <c r="R121">
        <v>125</v>
      </c>
      <c r="S121" s="12" t="s">
        <v>1091</v>
      </c>
      <c r="T121" t="b">
        <v>1</v>
      </c>
      <c r="U121" s="12" t="s">
        <v>1889</v>
      </c>
      <c r="V121">
        <v>1</v>
      </c>
      <c r="W121" t="b">
        <v>0</v>
      </c>
      <c r="X121" t="b">
        <v>0</v>
      </c>
    </row>
    <row r="122" spans="1:24" x14ac:dyDescent="0.2">
      <c r="A122" s="12" t="s">
        <v>54</v>
      </c>
      <c r="B122" s="12" t="s">
        <v>2070</v>
      </c>
      <c r="C122" s="12" t="s">
        <v>153</v>
      </c>
      <c r="D122" s="12" t="s">
        <v>2059</v>
      </c>
      <c r="E122" s="12" t="s">
        <v>1789</v>
      </c>
      <c r="F122" s="12" t="s">
        <v>637</v>
      </c>
      <c r="G122" s="12" t="s">
        <v>637</v>
      </c>
      <c r="I122" s="12"/>
      <c r="J122" s="12" t="s">
        <v>146</v>
      </c>
      <c r="K122" s="12" t="s">
        <v>1035</v>
      </c>
      <c r="L122" s="12" t="s">
        <v>1035</v>
      </c>
      <c r="P122" t="b">
        <v>1</v>
      </c>
      <c r="Q122">
        <v>134</v>
      </c>
      <c r="R122">
        <v>177</v>
      </c>
      <c r="S122" s="12" t="s">
        <v>153</v>
      </c>
      <c r="T122" t="b">
        <v>1</v>
      </c>
      <c r="U122" s="12" t="s">
        <v>1879</v>
      </c>
      <c r="V122">
        <v>1</v>
      </c>
      <c r="W122" t="b">
        <v>1</v>
      </c>
      <c r="X122" t="b">
        <v>1</v>
      </c>
    </row>
    <row r="123" spans="1:24" x14ac:dyDescent="0.2">
      <c r="A123" s="12" t="s">
        <v>55</v>
      </c>
      <c r="B123" s="12" t="s">
        <v>2070</v>
      </c>
      <c r="C123" s="12" t="s">
        <v>154</v>
      </c>
      <c r="D123" s="12" t="s">
        <v>2059</v>
      </c>
      <c r="E123" s="12" t="s">
        <v>1857</v>
      </c>
      <c r="F123" s="12" t="s">
        <v>639</v>
      </c>
      <c r="G123" s="12" t="s">
        <v>639</v>
      </c>
      <c r="I123" s="12" t="s">
        <v>1851</v>
      </c>
      <c r="J123" s="12" t="s">
        <v>146</v>
      </c>
      <c r="K123" s="12" t="s">
        <v>1038</v>
      </c>
      <c r="L123" s="12" t="s">
        <v>1038</v>
      </c>
      <c r="P123" t="b">
        <v>1</v>
      </c>
      <c r="Q123">
        <v>134</v>
      </c>
      <c r="R123">
        <v>178</v>
      </c>
      <c r="S123" s="12" t="s">
        <v>154</v>
      </c>
      <c r="T123" t="b">
        <v>1</v>
      </c>
      <c r="U123" s="12" t="s">
        <v>1909</v>
      </c>
      <c r="V123">
        <v>1</v>
      </c>
      <c r="W123" t="b">
        <v>1</v>
      </c>
      <c r="X123" t="b">
        <v>1</v>
      </c>
    </row>
    <row r="124" spans="1:24" x14ac:dyDescent="0.2">
      <c r="A124" s="12" t="s">
        <v>1732</v>
      </c>
      <c r="B124" s="12" t="s">
        <v>607</v>
      </c>
      <c r="C124" s="12" t="s">
        <v>1096</v>
      </c>
      <c r="D124" s="12" t="s">
        <v>1096</v>
      </c>
      <c r="E124" s="12" t="s">
        <v>608</v>
      </c>
      <c r="F124" s="12" t="s">
        <v>608</v>
      </c>
      <c r="G124" s="12" t="s">
        <v>2070</v>
      </c>
      <c r="I124" s="12"/>
      <c r="J124" s="12" t="s">
        <v>208</v>
      </c>
      <c r="K124" s="12" t="s">
        <v>1098</v>
      </c>
      <c r="L124" s="12" t="s">
        <v>1098</v>
      </c>
      <c r="P124" t="b">
        <v>1</v>
      </c>
      <c r="Q124">
        <v>134</v>
      </c>
      <c r="R124">
        <v>10</v>
      </c>
      <c r="S124" s="12" t="s">
        <v>1096</v>
      </c>
      <c r="T124" t="b">
        <v>1</v>
      </c>
      <c r="U124" s="12" t="s">
        <v>1890</v>
      </c>
      <c r="V124">
        <v>1</v>
      </c>
      <c r="W124" t="b">
        <v>0</v>
      </c>
      <c r="X124" t="b">
        <v>0</v>
      </c>
    </row>
    <row r="125" spans="1:24" x14ac:dyDescent="0.2">
      <c r="A125" s="12" t="s">
        <v>56</v>
      </c>
      <c r="B125" s="12" t="s">
        <v>2070</v>
      </c>
      <c r="C125" s="12" t="s">
        <v>157</v>
      </c>
      <c r="D125" s="12" t="s">
        <v>2059</v>
      </c>
      <c r="E125" s="12" t="s">
        <v>1807</v>
      </c>
      <c r="F125" s="12" t="s">
        <v>601</v>
      </c>
      <c r="G125" s="12" t="s">
        <v>601</v>
      </c>
      <c r="I125" s="12" t="s">
        <v>1851</v>
      </c>
      <c r="J125" s="12" t="s">
        <v>146</v>
      </c>
      <c r="K125" s="12" t="s">
        <v>1056</v>
      </c>
      <c r="L125" s="12" t="s">
        <v>1056</v>
      </c>
      <c r="P125" t="b">
        <v>1</v>
      </c>
      <c r="Q125">
        <v>134</v>
      </c>
      <c r="R125">
        <v>208</v>
      </c>
      <c r="S125" s="12" t="s">
        <v>157</v>
      </c>
      <c r="T125" t="b">
        <v>1</v>
      </c>
      <c r="U125" s="12" t="s">
        <v>1878</v>
      </c>
      <c r="V125">
        <v>1</v>
      </c>
      <c r="W125" t="b">
        <v>1</v>
      </c>
      <c r="X125" t="b">
        <v>1</v>
      </c>
    </row>
    <row r="126" spans="1:24" x14ac:dyDescent="0.2">
      <c r="A126" s="12" t="s">
        <v>221</v>
      </c>
      <c r="B126" s="12" t="s">
        <v>2070</v>
      </c>
      <c r="C126" s="12" t="s">
        <v>238</v>
      </c>
      <c r="D126" s="12" t="s">
        <v>238</v>
      </c>
      <c r="E126" s="12" t="s">
        <v>1775</v>
      </c>
      <c r="F126" s="12" t="s">
        <v>1775</v>
      </c>
      <c r="G126" s="12" t="s">
        <v>2070</v>
      </c>
      <c r="I126" s="12" t="s">
        <v>1852</v>
      </c>
      <c r="J126" s="12" t="s">
        <v>220</v>
      </c>
      <c r="K126" s="12" t="s">
        <v>944</v>
      </c>
      <c r="L126" s="12" t="s">
        <v>217</v>
      </c>
      <c r="N126" t="b">
        <v>1</v>
      </c>
      <c r="P126" t="b">
        <v>1</v>
      </c>
      <c r="Q126">
        <v>89</v>
      </c>
      <c r="R126">
        <v>25</v>
      </c>
      <c r="S126" s="12" t="s">
        <v>238</v>
      </c>
      <c r="T126" t="b">
        <v>1</v>
      </c>
      <c r="U126" s="12" t="s">
        <v>1972</v>
      </c>
      <c r="V126">
        <v>1</v>
      </c>
      <c r="W126" t="b">
        <v>0</v>
      </c>
      <c r="X126" t="b">
        <v>0</v>
      </c>
    </row>
    <row r="127" spans="1:24" x14ac:dyDescent="0.2">
      <c r="A127" s="12" t="s">
        <v>764</v>
      </c>
      <c r="B127" s="12" t="s">
        <v>859</v>
      </c>
      <c r="C127" s="12" t="s">
        <v>1574</v>
      </c>
      <c r="D127" s="12" t="s">
        <v>1574</v>
      </c>
      <c r="E127" s="12" t="s">
        <v>452</v>
      </c>
      <c r="F127" s="12" t="s">
        <v>452</v>
      </c>
      <c r="G127" s="12" t="s">
        <v>2070</v>
      </c>
      <c r="I127" s="12" t="s">
        <v>1852</v>
      </c>
      <c r="J127" s="12" t="s">
        <v>220</v>
      </c>
      <c r="K127" s="12" t="s">
        <v>945</v>
      </c>
      <c r="L127" s="12" t="s">
        <v>217</v>
      </c>
      <c r="N127" t="b">
        <v>1</v>
      </c>
      <c r="P127" t="b">
        <v>1</v>
      </c>
      <c r="Q127">
        <v>89</v>
      </c>
      <c r="R127">
        <v>112</v>
      </c>
      <c r="S127" s="12" t="s">
        <v>1574</v>
      </c>
      <c r="T127" t="b">
        <v>1</v>
      </c>
      <c r="U127" s="12" t="s">
        <v>1981</v>
      </c>
      <c r="V127">
        <v>1</v>
      </c>
      <c r="W127" t="b">
        <v>0</v>
      </c>
      <c r="X127" t="b">
        <v>0</v>
      </c>
    </row>
    <row r="128" spans="1:24" x14ac:dyDescent="0.2">
      <c r="A128" s="12" t="s">
        <v>765</v>
      </c>
      <c r="B128" s="12" t="s">
        <v>546</v>
      </c>
      <c r="C128" s="12" t="s">
        <v>225</v>
      </c>
      <c r="D128" s="12" t="s">
        <v>2059</v>
      </c>
      <c r="E128" s="12" t="s">
        <v>547</v>
      </c>
      <c r="F128" s="12" t="s">
        <v>2070</v>
      </c>
      <c r="G128" s="12" t="s">
        <v>4</v>
      </c>
      <c r="I128" s="12" t="s">
        <v>1852</v>
      </c>
      <c r="J128" s="12" t="s">
        <v>220</v>
      </c>
      <c r="K128" s="12" t="s">
        <v>946</v>
      </c>
      <c r="L128" s="12" t="s">
        <v>217</v>
      </c>
      <c r="N128" t="b">
        <v>1</v>
      </c>
      <c r="P128" t="b">
        <v>1</v>
      </c>
      <c r="S128" s="12" t="s">
        <v>547</v>
      </c>
      <c r="T128" t="b">
        <v>1</v>
      </c>
      <c r="U128" s="12" t="s">
        <v>1971</v>
      </c>
      <c r="V128">
        <v>1</v>
      </c>
      <c r="W128" t="b">
        <v>1</v>
      </c>
      <c r="X128" t="b">
        <v>1</v>
      </c>
    </row>
    <row r="129" spans="1:24" x14ac:dyDescent="0.2">
      <c r="A129" s="12" t="s">
        <v>766</v>
      </c>
      <c r="B129" s="12" t="s">
        <v>2059</v>
      </c>
      <c r="C129" s="12" t="s">
        <v>1571</v>
      </c>
      <c r="D129" s="12" t="s">
        <v>2059</v>
      </c>
      <c r="E129" s="12" t="s">
        <v>422</v>
      </c>
      <c r="F129" s="12" t="s">
        <v>549</v>
      </c>
      <c r="G129" s="12" t="s">
        <v>2070</v>
      </c>
      <c r="I129" s="12" t="s">
        <v>1852</v>
      </c>
      <c r="J129" s="12" t="s">
        <v>220</v>
      </c>
      <c r="K129" s="12" t="s">
        <v>947</v>
      </c>
      <c r="L129" s="12" t="s">
        <v>217</v>
      </c>
      <c r="N129" t="b">
        <v>1</v>
      </c>
      <c r="P129" t="b">
        <v>1</v>
      </c>
      <c r="Q129">
        <v>89</v>
      </c>
      <c r="R129">
        <v>110</v>
      </c>
      <c r="S129" s="12" t="s">
        <v>1571</v>
      </c>
      <c r="T129" t="b">
        <v>1</v>
      </c>
      <c r="U129" s="12" t="s">
        <v>1970</v>
      </c>
      <c r="V129">
        <v>1</v>
      </c>
      <c r="W129" t="b">
        <v>1</v>
      </c>
      <c r="X129" t="b">
        <v>1</v>
      </c>
    </row>
    <row r="130" spans="1:24" x14ac:dyDescent="0.2">
      <c r="A130" s="12" t="s">
        <v>218</v>
      </c>
      <c r="B130" s="12" t="s">
        <v>552</v>
      </c>
      <c r="C130" s="12" t="s">
        <v>219</v>
      </c>
      <c r="D130" s="12" t="s">
        <v>219</v>
      </c>
      <c r="E130" s="12" t="s">
        <v>553</v>
      </c>
      <c r="F130" s="12" t="s">
        <v>553</v>
      </c>
      <c r="G130" s="12" t="s">
        <v>553</v>
      </c>
      <c r="I130" s="12" t="s">
        <v>1852</v>
      </c>
      <c r="J130" s="12" t="s">
        <v>220</v>
      </c>
      <c r="K130" s="12" t="s">
        <v>948</v>
      </c>
      <c r="L130" s="12" t="s">
        <v>217</v>
      </c>
      <c r="N130" t="b">
        <v>1</v>
      </c>
      <c r="P130" t="b">
        <v>1</v>
      </c>
      <c r="Q130">
        <v>89</v>
      </c>
      <c r="R130">
        <v>114</v>
      </c>
      <c r="S130" s="12" t="s">
        <v>219</v>
      </c>
      <c r="T130" t="b">
        <v>1</v>
      </c>
      <c r="U130" s="12" t="s">
        <v>1976</v>
      </c>
      <c r="V130">
        <v>1</v>
      </c>
      <c r="W130" t="b">
        <v>0</v>
      </c>
      <c r="X130" t="b">
        <v>0</v>
      </c>
    </row>
    <row r="131" spans="1:24" x14ac:dyDescent="0.2">
      <c r="A131" s="12" t="s">
        <v>239</v>
      </c>
      <c r="B131" s="12" t="s">
        <v>2070</v>
      </c>
      <c r="C131" s="12" t="s">
        <v>1225</v>
      </c>
      <c r="D131" s="12" t="s">
        <v>1225</v>
      </c>
      <c r="E131" s="12" t="s">
        <v>1452</v>
      </c>
      <c r="F131" s="12" t="s">
        <v>1452</v>
      </c>
      <c r="G131" s="12" t="s">
        <v>2070</v>
      </c>
      <c r="I131" s="12" t="s">
        <v>1859</v>
      </c>
      <c r="J131" s="12" t="s">
        <v>220</v>
      </c>
      <c r="K131" s="12" t="s">
        <v>949</v>
      </c>
      <c r="L131" s="12" t="s">
        <v>217</v>
      </c>
      <c r="N131" t="b">
        <v>1</v>
      </c>
      <c r="P131" t="b">
        <v>1</v>
      </c>
      <c r="Q131">
        <v>134</v>
      </c>
      <c r="R131">
        <v>120</v>
      </c>
      <c r="S131" s="12" t="s">
        <v>1225</v>
      </c>
      <c r="T131" t="b">
        <v>1</v>
      </c>
      <c r="U131" s="12" t="s">
        <v>1977</v>
      </c>
      <c r="V131">
        <v>1</v>
      </c>
      <c r="W131" t="b">
        <v>0</v>
      </c>
      <c r="X131" t="b">
        <v>0</v>
      </c>
    </row>
    <row r="132" spans="1:24" x14ac:dyDescent="0.2">
      <c r="A132" s="12" t="s">
        <v>240</v>
      </c>
      <c r="B132" s="12" t="s">
        <v>2070</v>
      </c>
      <c r="C132" s="12" t="s">
        <v>1226</v>
      </c>
      <c r="D132" s="12" t="s">
        <v>1226</v>
      </c>
      <c r="E132" s="12" t="s">
        <v>1769</v>
      </c>
      <c r="F132" s="12" t="s">
        <v>1769</v>
      </c>
      <c r="G132" s="12" t="s">
        <v>2070</v>
      </c>
      <c r="I132" s="12" t="s">
        <v>1859</v>
      </c>
      <c r="J132" s="12" t="s">
        <v>220</v>
      </c>
      <c r="K132" s="12" t="s">
        <v>950</v>
      </c>
      <c r="L132" s="12" t="s">
        <v>217</v>
      </c>
      <c r="N132" t="b">
        <v>1</v>
      </c>
      <c r="P132" t="b">
        <v>1</v>
      </c>
      <c r="Q132">
        <v>134</v>
      </c>
      <c r="R132">
        <v>121</v>
      </c>
      <c r="S132" s="12" t="s">
        <v>1226</v>
      </c>
      <c r="T132" t="b">
        <v>1</v>
      </c>
      <c r="U132" s="12" t="s">
        <v>1979</v>
      </c>
      <c r="V132">
        <v>1</v>
      </c>
      <c r="W132" t="b">
        <v>0</v>
      </c>
      <c r="X132" t="b">
        <v>0</v>
      </c>
    </row>
    <row r="133" spans="1:24" x14ac:dyDescent="0.2">
      <c r="A133" s="12" t="s">
        <v>609</v>
      </c>
      <c r="B133" s="12" t="s">
        <v>609</v>
      </c>
      <c r="C133" s="12" t="s">
        <v>1100</v>
      </c>
      <c r="D133" s="12" t="s">
        <v>1100</v>
      </c>
      <c r="E133" s="12" t="s">
        <v>610</v>
      </c>
      <c r="F133" s="12" t="s">
        <v>610</v>
      </c>
      <c r="G133" s="12" t="s">
        <v>2070</v>
      </c>
      <c r="I133" s="12"/>
      <c r="J133" s="12" t="s">
        <v>208</v>
      </c>
      <c r="K133" s="12" t="s">
        <v>1103</v>
      </c>
      <c r="L133" s="12" t="s">
        <v>1103</v>
      </c>
      <c r="P133" t="b">
        <v>1</v>
      </c>
      <c r="Q133">
        <v>134</v>
      </c>
      <c r="R133">
        <v>123</v>
      </c>
      <c r="S133" s="12" t="s">
        <v>1100</v>
      </c>
      <c r="T133" t="b">
        <v>1</v>
      </c>
      <c r="U133" s="12" t="s">
        <v>1891</v>
      </c>
      <c r="V133">
        <v>2</v>
      </c>
      <c r="W133" t="b">
        <v>0</v>
      </c>
      <c r="X133" t="b">
        <v>0</v>
      </c>
    </row>
    <row r="134" spans="1:24" x14ac:dyDescent="0.2">
      <c r="A134" s="12" t="s">
        <v>211</v>
      </c>
      <c r="B134" s="12" t="s">
        <v>2070</v>
      </c>
      <c r="C134" s="12" t="s">
        <v>231</v>
      </c>
      <c r="D134" s="12" t="s">
        <v>231</v>
      </c>
      <c r="E134" s="12" t="s">
        <v>1062</v>
      </c>
      <c r="F134" s="12" t="s">
        <v>1062</v>
      </c>
      <c r="G134" s="12" t="s">
        <v>666</v>
      </c>
      <c r="I134" s="12"/>
      <c r="J134" s="12" t="s">
        <v>208</v>
      </c>
      <c r="K134" s="12" t="s">
        <v>1064</v>
      </c>
      <c r="L134" s="12" t="s">
        <v>1064</v>
      </c>
      <c r="P134" t="b">
        <v>1</v>
      </c>
      <c r="Q134">
        <v>89</v>
      </c>
      <c r="R134">
        <v>4</v>
      </c>
      <c r="S134" s="12" t="s">
        <v>231</v>
      </c>
      <c r="T134" t="b">
        <v>1</v>
      </c>
      <c r="U134" s="12" t="s">
        <v>1917</v>
      </c>
      <c r="V134">
        <v>2</v>
      </c>
      <c r="W134" t="b">
        <v>0</v>
      </c>
      <c r="X134" t="b">
        <v>0</v>
      </c>
    </row>
    <row r="135" spans="1:24" x14ac:dyDescent="0.2">
      <c r="A135" s="12" t="s">
        <v>212</v>
      </c>
      <c r="B135" s="12" t="s">
        <v>2070</v>
      </c>
      <c r="C135" s="12" t="s">
        <v>223</v>
      </c>
      <c r="D135" s="12" t="s">
        <v>223</v>
      </c>
      <c r="E135" s="12" t="s">
        <v>1066</v>
      </c>
      <c r="F135" s="12" t="s">
        <v>1066</v>
      </c>
      <c r="G135" s="12" t="s">
        <v>668</v>
      </c>
      <c r="I135" s="12"/>
      <c r="J135" s="12" t="s">
        <v>208</v>
      </c>
      <c r="K135" s="12" t="s">
        <v>1067</v>
      </c>
      <c r="L135" s="12" t="s">
        <v>1067</v>
      </c>
      <c r="P135" t="b">
        <v>1</v>
      </c>
      <c r="Q135">
        <v>89</v>
      </c>
      <c r="R135">
        <v>5</v>
      </c>
      <c r="S135" s="12" t="s">
        <v>223</v>
      </c>
      <c r="T135" t="b">
        <v>1</v>
      </c>
      <c r="U135" s="12" t="s">
        <v>1918</v>
      </c>
      <c r="V135">
        <v>2</v>
      </c>
      <c r="W135" t="b">
        <v>0</v>
      </c>
      <c r="X135" t="b">
        <v>0</v>
      </c>
    </row>
    <row r="136" spans="1:24" x14ac:dyDescent="0.2">
      <c r="A136" s="12" t="s">
        <v>213</v>
      </c>
      <c r="B136" s="12" t="s">
        <v>2070</v>
      </c>
      <c r="C136" s="12" t="s">
        <v>237</v>
      </c>
      <c r="D136" s="12" t="s">
        <v>237</v>
      </c>
      <c r="E136" s="12" t="s">
        <v>1069</v>
      </c>
      <c r="F136" s="12" t="s">
        <v>1069</v>
      </c>
      <c r="G136" s="12" t="s">
        <v>670</v>
      </c>
      <c r="I136" s="12"/>
      <c r="J136" s="12" t="s">
        <v>208</v>
      </c>
      <c r="K136" s="12" t="s">
        <v>1072</v>
      </c>
      <c r="L136" s="12" t="s">
        <v>1072</v>
      </c>
      <c r="P136" t="b">
        <v>1</v>
      </c>
      <c r="Q136">
        <v>89</v>
      </c>
      <c r="R136">
        <v>6</v>
      </c>
      <c r="S136" s="12" t="s">
        <v>237</v>
      </c>
      <c r="T136" t="b">
        <v>1</v>
      </c>
      <c r="U136" s="12" t="s">
        <v>1919</v>
      </c>
      <c r="V136">
        <v>2</v>
      </c>
      <c r="W136" t="b">
        <v>0</v>
      </c>
      <c r="X136" t="b">
        <v>0</v>
      </c>
    </row>
    <row r="137" spans="1:24" x14ac:dyDescent="0.2">
      <c r="A137" s="12" t="s">
        <v>214</v>
      </c>
      <c r="B137" s="12" t="s">
        <v>2070</v>
      </c>
      <c r="C137" s="12" t="s">
        <v>1075</v>
      </c>
      <c r="D137" s="12" t="s">
        <v>1075</v>
      </c>
      <c r="E137" s="12" t="s">
        <v>1076</v>
      </c>
      <c r="F137" s="12" t="s">
        <v>1076</v>
      </c>
      <c r="G137" s="12" t="s">
        <v>2070</v>
      </c>
      <c r="I137" s="12"/>
      <c r="J137" s="12" t="s">
        <v>208</v>
      </c>
      <c r="K137" s="12" t="s">
        <v>1078</v>
      </c>
      <c r="L137" s="12" t="s">
        <v>1078</v>
      </c>
      <c r="P137" t="b">
        <v>1</v>
      </c>
      <c r="Q137">
        <v>89</v>
      </c>
      <c r="R137">
        <v>7</v>
      </c>
      <c r="S137" s="12" t="s">
        <v>1075</v>
      </c>
      <c r="T137" t="b">
        <v>1</v>
      </c>
      <c r="U137" s="12" t="s">
        <v>1920</v>
      </c>
      <c r="V137">
        <v>2</v>
      </c>
      <c r="W137" t="b">
        <v>0</v>
      </c>
      <c r="X137" t="b">
        <v>0</v>
      </c>
    </row>
    <row r="138" spans="1:24" x14ac:dyDescent="0.2">
      <c r="A138" s="12" t="s">
        <v>215</v>
      </c>
      <c r="B138" s="12" t="s">
        <v>2070</v>
      </c>
      <c r="C138" s="12" t="s">
        <v>1080</v>
      </c>
      <c r="D138" s="12" t="s">
        <v>1080</v>
      </c>
      <c r="E138" s="12" t="s">
        <v>1081</v>
      </c>
      <c r="F138" s="12" t="s">
        <v>1081</v>
      </c>
      <c r="G138" s="12" t="s">
        <v>2070</v>
      </c>
      <c r="I138" s="12"/>
      <c r="J138" s="12" t="s">
        <v>208</v>
      </c>
      <c r="K138" s="12" t="s">
        <v>1082</v>
      </c>
      <c r="L138" s="12" t="s">
        <v>1082</v>
      </c>
      <c r="P138" t="b">
        <v>1</v>
      </c>
      <c r="Q138">
        <v>89</v>
      </c>
      <c r="R138">
        <v>8</v>
      </c>
      <c r="S138" s="12" t="s">
        <v>1080</v>
      </c>
      <c r="T138" t="b">
        <v>1</v>
      </c>
      <c r="U138" s="12" t="s">
        <v>1921</v>
      </c>
      <c r="V138">
        <v>2</v>
      </c>
      <c r="W138" t="b">
        <v>0</v>
      </c>
      <c r="X138" t="b">
        <v>0</v>
      </c>
    </row>
    <row r="139" spans="1:24" x14ac:dyDescent="0.2">
      <c r="A139" s="12" t="s">
        <v>216</v>
      </c>
      <c r="B139" s="12" t="s">
        <v>2070</v>
      </c>
      <c r="C139" s="12" t="s">
        <v>1084</v>
      </c>
      <c r="D139" s="12" t="s">
        <v>1084</v>
      </c>
      <c r="E139" s="12" t="s">
        <v>1085</v>
      </c>
      <c r="F139" s="12" t="s">
        <v>1085</v>
      </c>
      <c r="G139" s="12" t="s">
        <v>2070</v>
      </c>
      <c r="I139" s="12"/>
      <c r="J139" s="12" t="s">
        <v>208</v>
      </c>
      <c r="K139" s="12" t="s">
        <v>1088</v>
      </c>
      <c r="L139" s="12" t="s">
        <v>1088</v>
      </c>
      <c r="P139" t="b">
        <v>1</v>
      </c>
      <c r="Q139">
        <v>89</v>
      </c>
      <c r="R139">
        <v>9</v>
      </c>
      <c r="S139" s="12" t="s">
        <v>1084</v>
      </c>
      <c r="T139" t="b">
        <v>1</v>
      </c>
      <c r="U139" s="12" t="s">
        <v>1922</v>
      </c>
      <c r="V139">
        <v>2</v>
      </c>
      <c r="W139" t="b">
        <v>0</v>
      </c>
      <c r="X139" t="b">
        <v>0</v>
      </c>
    </row>
    <row r="140" spans="1:24" x14ac:dyDescent="0.2">
      <c r="A140" s="12" t="s">
        <v>39</v>
      </c>
      <c r="B140" s="12" t="s">
        <v>681</v>
      </c>
      <c r="C140" s="12" t="s">
        <v>107</v>
      </c>
      <c r="D140" s="12" t="s">
        <v>107</v>
      </c>
      <c r="E140" s="12" t="s">
        <v>682</v>
      </c>
      <c r="F140" s="12" t="s">
        <v>682</v>
      </c>
      <c r="G140" s="12" t="s">
        <v>682</v>
      </c>
      <c r="I140" s="12"/>
      <c r="J140" s="12" t="s">
        <v>143</v>
      </c>
      <c r="K140" s="12" t="s">
        <v>1762</v>
      </c>
      <c r="L140" s="12" t="s">
        <v>2075</v>
      </c>
      <c r="P140" t="b">
        <v>1</v>
      </c>
      <c r="Q140">
        <v>134</v>
      </c>
      <c r="R140">
        <v>224</v>
      </c>
      <c r="S140" s="12" t="s">
        <v>107</v>
      </c>
      <c r="T140" t="b">
        <v>1</v>
      </c>
      <c r="U140" s="12" t="s">
        <v>1926</v>
      </c>
      <c r="V140">
        <v>2</v>
      </c>
      <c r="W140" t="b">
        <v>0</v>
      </c>
      <c r="X140" t="b">
        <v>0</v>
      </c>
    </row>
    <row r="141" spans="1:24" x14ac:dyDescent="0.2">
      <c r="A141" s="12" t="s">
        <v>40</v>
      </c>
      <c r="B141" s="12" t="s">
        <v>683</v>
      </c>
      <c r="C141" s="12" t="s">
        <v>108</v>
      </c>
      <c r="D141" s="12" t="s">
        <v>108</v>
      </c>
      <c r="E141" s="12" t="s">
        <v>684</v>
      </c>
      <c r="F141" s="12" t="s">
        <v>684</v>
      </c>
      <c r="G141" s="12" t="s">
        <v>684</v>
      </c>
      <c r="I141" s="12"/>
      <c r="J141" s="12" t="s">
        <v>143</v>
      </c>
      <c r="K141" s="12" t="s">
        <v>1763</v>
      </c>
      <c r="L141" s="12" t="s">
        <v>2075</v>
      </c>
      <c r="P141" t="b">
        <v>1</v>
      </c>
      <c r="Q141">
        <v>134</v>
      </c>
      <c r="R141">
        <v>225</v>
      </c>
      <c r="S141" s="12" t="s">
        <v>108</v>
      </c>
      <c r="T141" t="b">
        <v>1</v>
      </c>
      <c r="U141" s="12" t="s">
        <v>1927</v>
      </c>
      <c r="V141">
        <v>2</v>
      </c>
      <c r="W141" t="b">
        <v>0</v>
      </c>
      <c r="X141" t="b">
        <v>0</v>
      </c>
    </row>
    <row r="142" spans="1:24" x14ac:dyDescent="0.2">
      <c r="A142" s="12" t="s">
        <v>41</v>
      </c>
      <c r="B142" s="12" t="s">
        <v>685</v>
      </c>
      <c r="C142" s="12" t="s">
        <v>109</v>
      </c>
      <c r="D142" s="12" t="s">
        <v>109</v>
      </c>
      <c r="E142" s="12" t="s">
        <v>686</v>
      </c>
      <c r="F142" s="12" t="s">
        <v>686</v>
      </c>
      <c r="G142" s="12" t="s">
        <v>686</v>
      </c>
      <c r="I142" s="12"/>
      <c r="J142" s="12" t="s">
        <v>143</v>
      </c>
      <c r="K142" s="12" t="s">
        <v>1838</v>
      </c>
      <c r="L142" s="12" t="s">
        <v>2075</v>
      </c>
      <c r="P142" t="b">
        <v>1</v>
      </c>
      <c r="Q142">
        <v>134</v>
      </c>
      <c r="R142">
        <v>227</v>
      </c>
      <c r="S142" s="12" t="s">
        <v>109</v>
      </c>
      <c r="T142" t="b">
        <v>1</v>
      </c>
      <c r="U142" s="12" t="s">
        <v>1928</v>
      </c>
      <c r="V142">
        <v>2</v>
      </c>
      <c r="W142" t="b">
        <v>0</v>
      </c>
      <c r="X142" t="b">
        <v>0</v>
      </c>
    </row>
    <row r="143" spans="1:24" x14ac:dyDescent="0.2">
      <c r="A143" s="12" t="s">
        <v>42</v>
      </c>
      <c r="B143" s="12" t="s">
        <v>2070</v>
      </c>
      <c r="C143" s="12" t="s">
        <v>110</v>
      </c>
      <c r="D143" s="12" t="s">
        <v>2059</v>
      </c>
      <c r="E143" s="12" t="s">
        <v>1861</v>
      </c>
      <c r="F143" s="12" t="s">
        <v>688</v>
      </c>
      <c r="G143" s="12" t="s">
        <v>688</v>
      </c>
      <c r="I143" s="12" t="s">
        <v>1851</v>
      </c>
      <c r="J143" s="12" t="s">
        <v>143</v>
      </c>
      <c r="K143" s="12" t="s">
        <v>1839</v>
      </c>
      <c r="L143" s="12" t="s">
        <v>2075</v>
      </c>
      <c r="P143" t="b">
        <v>1</v>
      </c>
      <c r="Q143">
        <v>134</v>
      </c>
      <c r="R143">
        <v>228</v>
      </c>
      <c r="S143" s="12" t="s">
        <v>110</v>
      </c>
      <c r="T143" t="b">
        <v>1</v>
      </c>
      <c r="U143" s="12" t="s">
        <v>1929</v>
      </c>
      <c r="V143">
        <v>1</v>
      </c>
      <c r="W143" t="b">
        <v>1</v>
      </c>
      <c r="X143" t="b">
        <v>1</v>
      </c>
    </row>
    <row r="144" spans="1:24" x14ac:dyDescent="0.2">
      <c r="A144" s="12" t="s">
        <v>43</v>
      </c>
      <c r="B144" s="12" t="s">
        <v>677</v>
      </c>
      <c r="C144" s="12" t="s">
        <v>111</v>
      </c>
      <c r="D144" s="12" t="s">
        <v>111</v>
      </c>
      <c r="E144" s="12" t="s">
        <v>678</v>
      </c>
      <c r="F144" s="12" t="s">
        <v>678</v>
      </c>
      <c r="G144" s="12" t="s">
        <v>678</v>
      </c>
      <c r="I144" s="12" t="s">
        <v>1851</v>
      </c>
      <c r="J144" s="12" t="s">
        <v>143</v>
      </c>
      <c r="K144" s="12" t="s">
        <v>1840</v>
      </c>
      <c r="L144" s="12" t="s">
        <v>2075</v>
      </c>
      <c r="P144" t="b">
        <v>1</v>
      </c>
      <c r="Q144">
        <v>134</v>
      </c>
      <c r="R144">
        <v>229</v>
      </c>
      <c r="S144" s="12" t="s">
        <v>111</v>
      </c>
      <c r="T144" t="b">
        <v>1</v>
      </c>
      <c r="U144" s="12" t="s">
        <v>1924</v>
      </c>
      <c r="V144">
        <v>2</v>
      </c>
      <c r="W144" t="b">
        <v>0</v>
      </c>
      <c r="X144" t="b">
        <v>0</v>
      </c>
    </row>
    <row r="145" spans="1:24" x14ac:dyDescent="0.2">
      <c r="A145" s="12" t="s">
        <v>44</v>
      </c>
      <c r="B145" s="12" t="s">
        <v>2070</v>
      </c>
      <c r="C145" s="12" t="s">
        <v>112</v>
      </c>
      <c r="D145" s="12" t="s">
        <v>112</v>
      </c>
      <c r="E145" s="12" t="s">
        <v>1798</v>
      </c>
      <c r="F145" s="12" t="s">
        <v>1798</v>
      </c>
      <c r="G145" s="12" t="s">
        <v>2070</v>
      </c>
      <c r="I145" s="12"/>
      <c r="J145" s="12" t="s">
        <v>144</v>
      </c>
      <c r="K145" s="12" t="s">
        <v>1767</v>
      </c>
      <c r="L145" s="12" t="s">
        <v>2075</v>
      </c>
      <c r="P145" t="b">
        <v>1</v>
      </c>
      <c r="Q145">
        <v>134</v>
      </c>
      <c r="R145">
        <v>231</v>
      </c>
      <c r="S145" s="12" t="s">
        <v>112</v>
      </c>
      <c r="T145" t="b">
        <v>1</v>
      </c>
      <c r="U145" s="12" t="s">
        <v>1931</v>
      </c>
      <c r="V145">
        <v>2</v>
      </c>
      <c r="W145" t="b">
        <v>0</v>
      </c>
      <c r="X145" t="b">
        <v>0</v>
      </c>
    </row>
    <row r="146" spans="1:24" x14ac:dyDescent="0.2">
      <c r="A146" s="12" t="s">
        <v>45</v>
      </c>
      <c r="B146" s="12" t="s">
        <v>691</v>
      </c>
      <c r="C146" s="12" t="s">
        <v>113</v>
      </c>
      <c r="D146" s="12" t="s">
        <v>113</v>
      </c>
      <c r="E146" s="12" t="s">
        <v>692</v>
      </c>
      <c r="F146" s="12" t="s">
        <v>692</v>
      </c>
      <c r="G146" s="12" t="s">
        <v>692</v>
      </c>
      <c r="I146" s="12"/>
      <c r="J146" s="12" t="s">
        <v>144</v>
      </c>
      <c r="K146" s="12" t="s">
        <v>1766</v>
      </c>
      <c r="L146" s="12" t="s">
        <v>2075</v>
      </c>
      <c r="P146" t="b">
        <v>1</v>
      </c>
      <c r="Q146">
        <v>134</v>
      </c>
      <c r="R146">
        <v>232</v>
      </c>
      <c r="S146" s="12" t="s">
        <v>113</v>
      </c>
      <c r="T146" t="b">
        <v>1</v>
      </c>
      <c r="U146" s="12" t="s">
        <v>1930</v>
      </c>
      <c r="V146">
        <v>2</v>
      </c>
      <c r="W146" t="b">
        <v>0</v>
      </c>
      <c r="X146" t="b">
        <v>0</v>
      </c>
    </row>
    <row r="147" spans="1:24" x14ac:dyDescent="0.2">
      <c r="A147" s="12" t="s">
        <v>46</v>
      </c>
      <c r="B147" s="12" t="s">
        <v>693</v>
      </c>
      <c r="C147" s="12" t="s">
        <v>114</v>
      </c>
      <c r="D147" s="12" t="s">
        <v>114</v>
      </c>
      <c r="E147" s="12" t="s">
        <v>694</v>
      </c>
      <c r="F147" s="12" t="s">
        <v>694</v>
      </c>
      <c r="G147" s="12" t="s">
        <v>694</v>
      </c>
      <c r="I147" s="12"/>
      <c r="J147" s="12" t="s">
        <v>144</v>
      </c>
      <c r="K147" s="12" t="s">
        <v>1841</v>
      </c>
      <c r="L147" s="12" t="s">
        <v>2075</v>
      </c>
      <c r="P147" t="b">
        <v>1</v>
      </c>
      <c r="Q147">
        <v>134</v>
      </c>
      <c r="R147">
        <v>233</v>
      </c>
      <c r="S147" s="12" t="s">
        <v>114</v>
      </c>
      <c r="T147" t="b">
        <v>1</v>
      </c>
      <c r="U147" s="12" t="s">
        <v>1932</v>
      </c>
      <c r="V147">
        <v>2</v>
      </c>
      <c r="W147" t="b">
        <v>0</v>
      </c>
      <c r="X147" t="b">
        <v>0</v>
      </c>
    </row>
    <row r="148" spans="1:24" x14ac:dyDescent="0.2">
      <c r="A148" s="12" t="s">
        <v>47</v>
      </c>
      <c r="B148" s="12" t="s">
        <v>695</v>
      </c>
      <c r="C148" s="12" t="s">
        <v>115</v>
      </c>
      <c r="D148" s="12" t="s">
        <v>115</v>
      </c>
      <c r="E148" s="12" t="s">
        <v>696</v>
      </c>
      <c r="F148" s="12" t="s">
        <v>696</v>
      </c>
      <c r="G148" s="12" t="s">
        <v>696</v>
      </c>
      <c r="I148" s="12"/>
      <c r="J148" s="12" t="s">
        <v>144</v>
      </c>
      <c r="K148" s="12" t="s">
        <v>1842</v>
      </c>
      <c r="L148" s="12" t="s">
        <v>2075</v>
      </c>
      <c r="P148" t="b">
        <v>1</v>
      </c>
      <c r="Q148">
        <v>134</v>
      </c>
      <c r="R148">
        <v>234</v>
      </c>
      <c r="S148" s="12" t="s">
        <v>115</v>
      </c>
      <c r="T148" t="b">
        <v>1</v>
      </c>
      <c r="U148" s="12" t="s">
        <v>1933</v>
      </c>
      <c r="V148">
        <v>2</v>
      </c>
      <c r="W148" t="b">
        <v>0</v>
      </c>
      <c r="X148" t="b">
        <v>0</v>
      </c>
    </row>
    <row r="149" spans="1:24" x14ac:dyDescent="0.2">
      <c r="A149" s="12" t="s">
        <v>48</v>
      </c>
      <c r="B149" s="12" t="s">
        <v>2070</v>
      </c>
      <c r="C149" s="12" t="s">
        <v>116</v>
      </c>
      <c r="D149" s="12" t="s">
        <v>116</v>
      </c>
      <c r="E149" s="12" t="s">
        <v>1228</v>
      </c>
      <c r="F149" s="12" t="s">
        <v>1228</v>
      </c>
      <c r="G149" s="12" t="s">
        <v>698</v>
      </c>
      <c r="I149" s="12" t="s">
        <v>1851</v>
      </c>
      <c r="J149" s="12" t="s">
        <v>145</v>
      </c>
      <c r="K149" s="12" t="s">
        <v>1160</v>
      </c>
      <c r="L149" s="12" t="s">
        <v>217</v>
      </c>
      <c r="P149" t="b">
        <v>1</v>
      </c>
      <c r="Q149">
        <v>134</v>
      </c>
      <c r="R149">
        <v>176</v>
      </c>
      <c r="S149" s="12" t="s">
        <v>116</v>
      </c>
      <c r="T149" t="b">
        <v>1</v>
      </c>
      <c r="U149" s="12" t="s">
        <v>1914</v>
      </c>
      <c r="V149">
        <v>1</v>
      </c>
      <c r="W149" t="b">
        <v>1</v>
      </c>
      <c r="X149" t="b">
        <v>1</v>
      </c>
    </row>
    <row r="150" spans="1:24" x14ac:dyDescent="0.2">
      <c r="A150" s="12" t="s">
        <v>49</v>
      </c>
      <c r="B150" s="12" t="s">
        <v>2059</v>
      </c>
      <c r="C150" s="12" t="s">
        <v>117</v>
      </c>
      <c r="D150" s="12" t="s">
        <v>117</v>
      </c>
      <c r="E150" s="12" t="s">
        <v>839</v>
      </c>
      <c r="F150" s="12" t="s">
        <v>839</v>
      </c>
      <c r="G150" s="12" t="s">
        <v>589</v>
      </c>
      <c r="I150" s="12" t="s">
        <v>1851</v>
      </c>
      <c r="J150" s="12" t="s">
        <v>145</v>
      </c>
      <c r="K150" s="12" t="s">
        <v>1164</v>
      </c>
      <c r="L150" s="12" t="s">
        <v>217</v>
      </c>
      <c r="P150" t="b">
        <v>1</v>
      </c>
      <c r="Q150">
        <v>134</v>
      </c>
      <c r="R150">
        <v>175</v>
      </c>
      <c r="S150" s="12" t="s">
        <v>117</v>
      </c>
      <c r="T150" t="b">
        <v>1</v>
      </c>
      <c r="U150" s="12" t="s">
        <v>1938</v>
      </c>
      <c r="V150">
        <v>1</v>
      </c>
      <c r="W150" t="b">
        <v>1</v>
      </c>
      <c r="X150" t="b">
        <v>1</v>
      </c>
    </row>
    <row r="151" spans="1:24" x14ac:dyDescent="0.2">
      <c r="A151" s="12" t="s">
        <v>50</v>
      </c>
      <c r="B151" s="12" t="s">
        <v>2070</v>
      </c>
      <c r="C151" s="12" t="s">
        <v>118</v>
      </c>
      <c r="D151" s="12" t="s">
        <v>2059</v>
      </c>
      <c r="E151" s="12" t="s">
        <v>2060</v>
      </c>
      <c r="F151" s="12" t="s">
        <v>1229</v>
      </c>
      <c r="G151" s="12" t="s">
        <v>700</v>
      </c>
      <c r="I151" s="12" t="s">
        <v>2032</v>
      </c>
      <c r="J151" s="12" t="s">
        <v>145</v>
      </c>
      <c r="K151" s="12" t="s">
        <v>1167</v>
      </c>
      <c r="L151" s="12" t="s">
        <v>1167</v>
      </c>
      <c r="P151" t="b">
        <v>1</v>
      </c>
      <c r="Q151">
        <v>134</v>
      </c>
      <c r="R151">
        <v>243</v>
      </c>
      <c r="S151" s="12" t="s">
        <v>118</v>
      </c>
      <c r="T151" t="b">
        <v>1</v>
      </c>
      <c r="U151" s="12" t="s">
        <v>1913</v>
      </c>
      <c r="V151">
        <v>1</v>
      </c>
      <c r="W151" t="b">
        <v>1</v>
      </c>
      <c r="X151" t="b">
        <v>1</v>
      </c>
    </row>
    <row r="152" spans="1:24" x14ac:dyDescent="0.2">
      <c r="A152" s="12" t="s">
        <v>51</v>
      </c>
      <c r="B152" s="12" t="s">
        <v>701</v>
      </c>
      <c r="C152" s="12" t="s">
        <v>119</v>
      </c>
      <c r="D152" s="12" t="s">
        <v>119</v>
      </c>
      <c r="E152" s="12" t="s">
        <v>702</v>
      </c>
      <c r="F152" s="12" t="s">
        <v>702</v>
      </c>
      <c r="G152" s="12" t="s">
        <v>702</v>
      </c>
      <c r="I152" s="12" t="s">
        <v>1855</v>
      </c>
      <c r="J152" s="12" t="s">
        <v>145</v>
      </c>
      <c r="K152" s="12" t="s">
        <v>1170</v>
      </c>
      <c r="L152" s="12" t="s">
        <v>1170</v>
      </c>
      <c r="P152" t="b">
        <v>1</v>
      </c>
      <c r="Q152">
        <v>134</v>
      </c>
      <c r="R152">
        <v>244</v>
      </c>
      <c r="S152" s="12" t="s">
        <v>119</v>
      </c>
      <c r="T152" t="b">
        <v>1</v>
      </c>
      <c r="U152" s="12" t="s">
        <v>1934</v>
      </c>
      <c r="V152">
        <v>2</v>
      </c>
      <c r="W152" t="b">
        <v>0</v>
      </c>
      <c r="X152" t="b">
        <v>0</v>
      </c>
    </row>
    <row r="153" spans="1:24" x14ac:dyDescent="0.2">
      <c r="A153" s="12" t="s">
        <v>52</v>
      </c>
      <c r="B153" s="12" t="s">
        <v>679</v>
      </c>
      <c r="C153" s="12" t="s">
        <v>120</v>
      </c>
      <c r="D153" s="12" t="s">
        <v>120</v>
      </c>
      <c r="E153" s="12" t="s">
        <v>680</v>
      </c>
      <c r="F153" s="12" t="s">
        <v>680</v>
      </c>
      <c r="G153" s="12" t="s">
        <v>680</v>
      </c>
      <c r="H153" t="s">
        <v>2050</v>
      </c>
      <c r="I153" s="12" t="s">
        <v>2032</v>
      </c>
      <c r="J153" s="12" t="s">
        <v>145</v>
      </c>
      <c r="K153" s="12" t="s">
        <v>1173</v>
      </c>
      <c r="L153" s="12" t="s">
        <v>2075</v>
      </c>
      <c r="P153" t="b">
        <v>1</v>
      </c>
      <c r="Q153">
        <v>134</v>
      </c>
      <c r="R153">
        <v>235</v>
      </c>
      <c r="S153" s="12" t="s">
        <v>120</v>
      </c>
      <c r="T153" t="b">
        <v>1</v>
      </c>
      <c r="U153" s="12" t="s">
        <v>1925</v>
      </c>
      <c r="V153">
        <v>3</v>
      </c>
      <c r="W153" t="b">
        <v>0</v>
      </c>
      <c r="X153" t="b">
        <v>0</v>
      </c>
    </row>
    <row r="154" spans="1:24" x14ac:dyDescent="0.2">
      <c r="A154" s="12" t="s">
        <v>53</v>
      </c>
      <c r="B154" s="12" t="s">
        <v>704</v>
      </c>
      <c r="C154" s="12" t="s">
        <v>121</v>
      </c>
      <c r="D154" s="12" t="s">
        <v>121</v>
      </c>
      <c r="E154" s="12" t="s">
        <v>705</v>
      </c>
      <c r="F154" s="12" t="s">
        <v>705</v>
      </c>
      <c r="G154" s="12" t="s">
        <v>2070</v>
      </c>
      <c r="I154" s="12"/>
      <c r="J154" s="12" t="s">
        <v>145</v>
      </c>
      <c r="K154" s="12" t="s">
        <v>1176</v>
      </c>
      <c r="L154" s="12" t="s">
        <v>1176</v>
      </c>
      <c r="P154" t="b">
        <v>1</v>
      </c>
      <c r="Q154">
        <v>134</v>
      </c>
      <c r="R154">
        <v>245</v>
      </c>
      <c r="S154" s="12" t="s">
        <v>121</v>
      </c>
      <c r="T154" t="b">
        <v>1</v>
      </c>
      <c r="U154" s="12" t="s">
        <v>1935</v>
      </c>
      <c r="V154">
        <v>1</v>
      </c>
      <c r="W154" t="b">
        <v>0</v>
      </c>
      <c r="X154" t="b">
        <v>0</v>
      </c>
    </row>
    <row r="155" spans="1:24" x14ac:dyDescent="0.2">
      <c r="A155" s="12" t="s">
        <v>31</v>
      </c>
      <c r="B155" s="12" t="s">
        <v>2070</v>
      </c>
      <c r="C155" s="12" t="s">
        <v>100</v>
      </c>
      <c r="D155" s="12" t="s">
        <v>2059</v>
      </c>
      <c r="E155" s="12" t="s">
        <v>1856</v>
      </c>
      <c r="F155" s="12" t="s">
        <v>831</v>
      </c>
      <c r="G155" s="12" t="s">
        <v>707</v>
      </c>
      <c r="I155" s="12" t="s">
        <v>1851</v>
      </c>
      <c r="J155" s="12" t="s">
        <v>136</v>
      </c>
      <c r="K155" s="12" t="s">
        <v>800</v>
      </c>
      <c r="L155" s="12" t="s">
        <v>1107</v>
      </c>
      <c r="P155" t="b">
        <v>1</v>
      </c>
      <c r="Q155">
        <v>134</v>
      </c>
      <c r="R155">
        <v>214</v>
      </c>
      <c r="S155" s="12" t="s">
        <v>100</v>
      </c>
      <c r="T155" t="b">
        <v>1</v>
      </c>
      <c r="U155" s="12" t="s">
        <v>1883</v>
      </c>
      <c r="V155">
        <v>1</v>
      </c>
      <c r="W155" t="b">
        <v>1</v>
      </c>
      <c r="X155" t="b">
        <v>1</v>
      </c>
    </row>
    <row r="156" spans="1:24" x14ac:dyDescent="0.2">
      <c r="A156" s="12" t="s">
        <v>32</v>
      </c>
      <c r="B156" s="12" t="s">
        <v>2070</v>
      </c>
      <c r="C156" s="12" t="s">
        <v>101</v>
      </c>
      <c r="D156" s="12" t="s">
        <v>2059</v>
      </c>
      <c r="E156" s="12" t="s">
        <v>1777</v>
      </c>
      <c r="F156" s="12" t="s">
        <v>709</v>
      </c>
      <c r="G156" s="12" t="s">
        <v>709</v>
      </c>
      <c r="I156" s="12" t="s">
        <v>1851</v>
      </c>
      <c r="J156" s="12" t="s">
        <v>136</v>
      </c>
      <c r="K156" s="12" t="s">
        <v>801</v>
      </c>
      <c r="L156" s="12" t="s">
        <v>1111</v>
      </c>
      <c r="P156" t="b">
        <v>1</v>
      </c>
      <c r="Q156">
        <v>134</v>
      </c>
      <c r="R156">
        <v>215</v>
      </c>
      <c r="S156" s="12" t="s">
        <v>101</v>
      </c>
      <c r="T156" t="b">
        <v>1</v>
      </c>
      <c r="U156" s="12" t="s">
        <v>1873</v>
      </c>
      <c r="V156">
        <v>1</v>
      </c>
      <c r="W156" t="b">
        <v>1</v>
      </c>
      <c r="X156" t="b">
        <v>1</v>
      </c>
    </row>
    <row r="157" spans="1:24" x14ac:dyDescent="0.2">
      <c r="A157" s="12" t="s">
        <v>33</v>
      </c>
      <c r="B157" s="12" t="s">
        <v>2070</v>
      </c>
      <c r="C157" s="12" t="s">
        <v>102</v>
      </c>
      <c r="D157" s="12" t="s">
        <v>2059</v>
      </c>
      <c r="E157" s="12" t="s">
        <v>1778</v>
      </c>
      <c r="F157" s="12" t="s">
        <v>711</v>
      </c>
      <c r="G157" s="12" t="s">
        <v>711</v>
      </c>
      <c r="I157" s="12" t="s">
        <v>1851</v>
      </c>
      <c r="J157" s="12" t="s">
        <v>136</v>
      </c>
      <c r="K157" s="12" t="s">
        <v>802</v>
      </c>
      <c r="L157" s="12" t="s">
        <v>1115</v>
      </c>
      <c r="P157" t="b">
        <v>1</v>
      </c>
      <c r="Q157">
        <v>134</v>
      </c>
      <c r="R157">
        <v>213</v>
      </c>
      <c r="S157" s="12" t="s">
        <v>102</v>
      </c>
      <c r="T157" t="b">
        <v>1</v>
      </c>
      <c r="U157" s="12" t="s">
        <v>1872</v>
      </c>
      <c r="V157">
        <v>1</v>
      </c>
      <c r="W157" t="b">
        <v>1</v>
      </c>
      <c r="X157" t="b">
        <v>1</v>
      </c>
    </row>
    <row r="158" spans="1:24" x14ac:dyDescent="0.2">
      <c r="A158" s="12" t="s">
        <v>36</v>
      </c>
      <c r="B158" s="12" t="s">
        <v>2070</v>
      </c>
      <c r="C158" s="12" t="s">
        <v>104</v>
      </c>
      <c r="D158" s="12" t="s">
        <v>2059</v>
      </c>
      <c r="E158" s="12" t="s">
        <v>1779</v>
      </c>
      <c r="F158" s="12" t="s">
        <v>713</v>
      </c>
      <c r="G158" s="12" t="s">
        <v>713</v>
      </c>
      <c r="I158" s="12"/>
      <c r="J158" s="12" t="s">
        <v>136</v>
      </c>
      <c r="K158" s="12" t="s">
        <v>1122</v>
      </c>
      <c r="L158" s="12" t="s">
        <v>1122</v>
      </c>
      <c r="P158" t="b">
        <v>1</v>
      </c>
      <c r="Q158">
        <v>134</v>
      </c>
      <c r="R158">
        <v>217</v>
      </c>
      <c r="S158" s="12" t="s">
        <v>104</v>
      </c>
      <c r="T158" t="b">
        <v>1</v>
      </c>
      <c r="U158" s="12" t="s">
        <v>1875</v>
      </c>
      <c r="V158">
        <v>1</v>
      </c>
      <c r="W158" t="b">
        <v>1</v>
      </c>
      <c r="X158" t="b">
        <v>1</v>
      </c>
    </row>
    <row r="159" spans="1:24" x14ac:dyDescent="0.2">
      <c r="A159" s="12" t="s">
        <v>37</v>
      </c>
      <c r="B159" s="12" t="s">
        <v>2070</v>
      </c>
      <c r="C159" s="12" t="s">
        <v>105</v>
      </c>
      <c r="D159" s="12" t="s">
        <v>2059</v>
      </c>
      <c r="E159" s="12" t="s">
        <v>1773</v>
      </c>
      <c r="F159" s="12" t="s">
        <v>715</v>
      </c>
      <c r="G159" s="12" t="s">
        <v>715</v>
      </c>
      <c r="I159" s="12"/>
      <c r="J159" s="12" t="s">
        <v>136</v>
      </c>
      <c r="K159" s="12" t="s">
        <v>1124</v>
      </c>
      <c r="L159" s="12" t="s">
        <v>1124</v>
      </c>
      <c r="P159" t="b">
        <v>1</v>
      </c>
      <c r="Q159">
        <v>134</v>
      </c>
      <c r="R159">
        <v>146</v>
      </c>
      <c r="S159" s="12" t="s">
        <v>105</v>
      </c>
      <c r="T159" t="b">
        <v>1</v>
      </c>
      <c r="U159" s="12" t="s">
        <v>1876</v>
      </c>
      <c r="V159">
        <v>1</v>
      </c>
      <c r="W159" t="b">
        <v>1</v>
      </c>
      <c r="X159" t="b">
        <v>1</v>
      </c>
    </row>
    <row r="160" spans="1:24" x14ac:dyDescent="0.2">
      <c r="A160" s="12" t="s">
        <v>38</v>
      </c>
      <c r="B160" s="12" t="s">
        <v>2070</v>
      </c>
      <c r="C160" s="12" t="s">
        <v>106</v>
      </c>
      <c r="D160" s="12" t="s">
        <v>2059</v>
      </c>
      <c r="E160" s="12" t="s">
        <v>1783</v>
      </c>
      <c r="F160" s="12" t="s">
        <v>717</v>
      </c>
      <c r="G160" s="12" t="s">
        <v>717</v>
      </c>
      <c r="I160" s="12"/>
      <c r="J160" s="12" t="s">
        <v>136</v>
      </c>
      <c r="K160" s="12" t="s">
        <v>943</v>
      </c>
      <c r="L160" s="12" t="s">
        <v>943</v>
      </c>
      <c r="P160" t="b">
        <v>1</v>
      </c>
      <c r="Q160">
        <v>134</v>
      </c>
      <c r="R160">
        <v>218</v>
      </c>
      <c r="S160" s="12" t="s">
        <v>106</v>
      </c>
      <c r="T160" t="b">
        <v>1</v>
      </c>
      <c r="U160" s="12" t="s">
        <v>1877</v>
      </c>
      <c r="V160">
        <v>1</v>
      </c>
      <c r="W160" t="b">
        <v>1</v>
      </c>
      <c r="X160" t="b">
        <v>1</v>
      </c>
    </row>
    <row r="161" spans="1:24" x14ac:dyDescent="0.2">
      <c r="A161" s="12" t="s">
        <v>34</v>
      </c>
      <c r="B161" s="12" t="s">
        <v>2070</v>
      </c>
      <c r="C161" s="12" t="s">
        <v>209</v>
      </c>
      <c r="D161" s="12" t="s">
        <v>2059</v>
      </c>
      <c r="E161" s="12" t="s">
        <v>1774</v>
      </c>
      <c r="F161" s="12" t="s">
        <v>719</v>
      </c>
      <c r="G161" s="12" t="s">
        <v>719</v>
      </c>
      <c r="I161" s="12"/>
      <c r="J161" s="12" t="s">
        <v>136</v>
      </c>
      <c r="K161" s="12" t="s">
        <v>1117</v>
      </c>
      <c r="L161" s="12" t="s">
        <v>1117</v>
      </c>
      <c r="P161" t="b">
        <v>1</v>
      </c>
      <c r="Q161">
        <v>134</v>
      </c>
      <c r="R161">
        <v>45</v>
      </c>
      <c r="S161" s="12" t="s">
        <v>209</v>
      </c>
      <c r="T161" t="b">
        <v>1</v>
      </c>
      <c r="U161" s="12" t="s">
        <v>1874</v>
      </c>
      <c r="V161">
        <v>1</v>
      </c>
      <c r="W161" t="b">
        <v>1</v>
      </c>
      <c r="X161" t="b">
        <v>1</v>
      </c>
    </row>
    <row r="162" spans="1:24" x14ac:dyDescent="0.2">
      <c r="A162" s="12" t="s">
        <v>35</v>
      </c>
      <c r="B162" s="12" t="s">
        <v>2070</v>
      </c>
      <c r="C162" s="12" t="s">
        <v>103</v>
      </c>
      <c r="D162" s="12" t="s">
        <v>2059</v>
      </c>
      <c r="E162" s="12" t="s">
        <v>1858</v>
      </c>
      <c r="F162" s="12" t="s">
        <v>832</v>
      </c>
      <c r="G162" s="12" t="s">
        <v>721</v>
      </c>
      <c r="I162" s="12" t="s">
        <v>1851</v>
      </c>
      <c r="J162" s="12" t="s">
        <v>136</v>
      </c>
      <c r="K162" s="12" t="s">
        <v>1120</v>
      </c>
      <c r="L162" s="12" t="s">
        <v>1120</v>
      </c>
      <c r="P162" t="b">
        <v>1</v>
      </c>
      <c r="Q162">
        <v>134</v>
      </c>
      <c r="R162">
        <v>46</v>
      </c>
      <c r="S162" s="12" t="s">
        <v>103</v>
      </c>
      <c r="T162" t="b">
        <v>1</v>
      </c>
      <c r="U162" s="12" t="s">
        <v>1923</v>
      </c>
      <c r="V162">
        <v>1</v>
      </c>
      <c r="W162" t="b">
        <v>1</v>
      </c>
      <c r="X162" t="b">
        <v>1</v>
      </c>
    </row>
    <row r="163" spans="1:24" x14ac:dyDescent="0.2">
      <c r="A163" s="12" t="s">
        <v>1222</v>
      </c>
      <c r="B163" s="12" t="s">
        <v>2070</v>
      </c>
      <c r="C163" s="12" t="s">
        <v>96</v>
      </c>
      <c r="D163" s="12" t="s">
        <v>2059</v>
      </c>
      <c r="E163" s="12"/>
      <c r="F163" s="12" t="s">
        <v>217</v>
      </c>
      <c r="G163" s="12" t="s">
        <v>2070</v>
      </c>
      <c r="I163" s="12" t="s">
        <v>1859</v>
      </c>
      <c r="J163" s="12" t="s">
        <v>791</v>
      </c>
      <c r="K163" s="12"/>
      <c r="L163" s="12" t="s">
        <v>217</v>
      </c>
      <c r="P163" t="b">
        <v>1</v>
      </c>
      <c r="S163" s="12" t="s">
        <v>217</v>
      </c>
      <c r="T163" t="b">
        <v>0</v>
      </c>
      <c r="U163" s="12" t="s">
        <v>2076</v>
      </c>
      <c r="V163">
        <v>1</v>
      </c>
      <c r="W163" t="b">
        <v>0</v>
      </c>
      <c r="X163" t="b">
        <v>0</v>
      </c>
    </row>
    <row r="164" spans="1:24" x14ac:dyDescent="0.2">
      <c r="A164" s="12" t="s">
        <v>1780</v>
      </c>
      <c r="B164" s="12" t="s">
        <v>2070</v>
      </c>
      <c r="C164" s="12" t="s">
        <v>1351</v>
      </c>
      <c r="D164" s="12" t="s">
        <v>1351</v>
      </c>
      <c r="E164" s="12" t="s">
        <v>1459</v>
      </c>
      <c r="F164" s="12" t="s">
        <v>1459</v>
      </c>
      <c r="G164" s="12" t="s">
        <v>2070</v>
      </c>
      <c r="I164" s="12" t="s">
        <v>1859</v>
      </c>
      <c r="J164" s="12" t="s">
        <v>791</v>
      </c>
      <c r="K164" s="12"/>
      <c r="L164" s="12" t="s">
        <v>217</v>
      </c>
      <c r="P164" t="b">
        <v>1</v>
      </c>
      <c r="Q164">
        <v>134</v>
      </c>
      <c r="R164">
        <v>133</v>
      </c>
      <c r="S164" s="12" t="s">
        <v>1351</v>
      </c>
      <c r="T164" t="b">
        <v>1</v>
      </c>
      <c r="U164" s="12" t="s">
        <v>1940</v>
      </c>
      <c r="V164">
        <v>1</v>
      </c>
      <c r="W164" t="b">
        <v>0</v>
      </c>
      <c r="X164" t="b">
        <v>0</v>
      </c>
    </row>
    <row r="165" spans="1:24" x14ac:dyDescent="0.2">
      <c r="A165" s="12" t="s">
        <v>1221</v>
      </c>
      <c r="B165" s="12" t="s">
        <v>2070</v>
      </c>
      <c r="C165" s="12" t="s">
        <v>1353</v>
      </c>
      <c r="D165" s="12" t="s">
        <v>1353</v>
      </c>
      <c r="E165" s="12" t="s">
        <v>1460</v>
      </c>
      <c r="F165" s="12" t="s">
        <v>1460</v>
      </c>
      <c r="G165" s="12" t="s">
        <v>2070</v>
      </c>
      <c r="I165" s="12" t="s">
        <v>1859</v>
      </c>
      <c r="J165" s="12" t="s">
        <v>791</v>
      </c>
      <c r="K165" s="12"/>
      <c r="L165" s="12" t="s">
        <v>217</v>
      </c>
      <c r="P165" t="b">
        <v>1</v>
      </c>
      <c r="Q165">
        <v>134</v>
      </c>
      <c r="R165">
        <v>134</v>
      </c>
      <c r="S165" s="12" t="s">
        <v>1353</v>
      </c>
      <c r="T165" t="b">
        <v>1</v>
      </c>
      <c r="U165" s="12" t="s">
        <v>1941</v>
      </c>
      <c r="V165">
        <v>1</v>
      </c>
      <c r="W165" t="b">
        <v>0</v>
      </c>
      <c r="X165" t="b">
        <v>0</v>
      </c>
    </row>
    <row r="166" spans="1:24" x14ac:dyDescent="0.2">
      <c r="A166" s="12" t="s">
        <v>1781</v>
      </c>
      <c r="B166" s="12" t="s">
        <v>2070</v>
      </c>
      <c r="C166" s="12" t="s">
        <v>1289</v>
      </c>
      <c r="D166" s="12" t="s">
        <v>1289</v>
      </c>
      <c r="E166" s="12" t="s">
        <v>1457</v>
      </c>
      <c r="F166" s="12" t="s">
        <v>1457</v>
      </c>
      <c r="G166" s="12" t="s">
        <v>2070</v>
      </c>
      <c r="I166" s="12" t="s">
        <v>1859</v>
      </c>
      <c r="J166" s="12" t="s">
        <v>791</v>
      </c>
      <c r="K166" s="12"/>
      <c r="L166" s="12" t="s">
        <v>217</v>
      </c>
      <c r="P166" t="b">
        <v>1</v>
      </c>
      <c r="Q166">
        <v>134</v>
      </c>
      <c r="R166">
        <v>62</v>
      </c>
      <c r="S166" s="12" t="s">
        <v>1289</v>
      </c>
      <c r="T166" t="b">
        <v>1</v>
      </c>
      <c r="U166" s="12" t="s">
        <v>1939</v>
      </c>
      <c r="V166">
        <v>1</v>
      </c>
      <c r="W166" t="b">
        <v>0</v>
      </c>
      <c r="X166" t="b">
        <v>0</v>
      </c>
    </row>
    <row r="167" spans="1:24" x14ac:dyDescent="0.2">
      <c r="A167" s="12" t="s">
        <v>1863</v>
      </c>
      <c r="B167" s="12" t="s">
        <v>2070</v>
      </c>
      <c r="C167" s="12" t="s">
        <v>1204</v>
      </c>
      <c r="D167" s="12" t="s">
        <v>1204</v>
      </c>
      <c r="E167" s="12" t="s">
        <v>1205</v>
      </c>
      <c r="F167" s="12" t="s">
        <v>1205</v>
      </c>
      <c r="G167" s="12" t="s">
        <v>2070</v>
      </c>
      <c r="I167" s="12"/>
      <c r="J167" s="12" t="s">
        <v>822</v>
      </c>
      <c r="K167" s="12" t="s">
        <v>1207</v>
      </c>
      <c r="L167" s="12" t="s">
        <v>1207</v>
      </c>
      <c r="P167" t="b">
        <v>1</v>
      </c>
      <c r="Q167">
        <v>134</v>
      </c>
      <c r="R167">
        <v>184</v>
      </c>
      <c r="S167" s="12" t="s">
        <v>1204</v>
      </c>
      <c r="T167" t="b">
        <v>1</v>
      </c>
      <c r="U167" s="12" t="s">
        <v>1964</v>
      </c>
      <c r="V167">
        <v>1</v>
      </c>
      <c r="W167" t="b">
        <v>0</v>
      </c>
      <c r="X167" t="b">
        <v>0</v>
      </c>
    </row>
    <row r="168" spans="1:24" x14ac:dyDescent="0.2">
      <c r="A168" s="12" t="s">
        <v>165</v>
      </c>
      <c r="B168" s="12" t="s">
        <v>2070</v>
      </c>
      <c r="C168" s="12" t="s">
        <v>202</v>
      </c>
      <c r="D168" s="12" t="s">
        <v>202</v>
      </c>
      <c r="E168" s="12" t="s">
        <v>1231</v>
      </c>
      <c r="F168" s="12" t="s">
        <v>1231</v>
      </c>
      <c r="G168" s="12" t="s">
        <v>2070</v>
      </c>
      <c r="I168" s="12"/>
      <c r="J168" s="12" t="s">
        <v>822</v>
      </c>
      <c r="K168" s="12" t="s">
        <v>1214</v>
      </c>
      <c r="L168" s="12" t="s">
        <v>1214</v>
      </c>
      <c r="P168" t="b">
        <v>1</v>
      </c>
      <c r="Q168">
        <v>134</v>
      </c>
      <c r="R168">
        <v>52</v>
      </c>
      <c r="S168" s="12" t="s">
        <v>202</v>
      </c>
      <c r="T168" t="b">
        <v>1</v>
      </c>
      <c r="U168" s="12" t="s">
        <v>1942</v>
      </c>
      <c r="V168">
        <v>1</v>
      </c>
      <c r="W168" t="b">
        <v>0</v>
      </c>
      <c r="X168" t="b">
        <v>0</v>
      </c>
    </row>
    <row r="169" spans="1:24" x14ac:dyDescent="0.2">
      <c r="A169" s="12" t="s">
        <v>166</v>
      </c>
      <c r="B169" s="12" t="s">
        <v>2070</v>
      </c>
      <c r="C169" s="12" t="s">
        <v>168</v>
      </c>
      <c r="D169" s="12" t="s">
        <v>168</v>
      </c>
      <c r="E169" s="12" t="s">
        <v>1230</v>
      </c>
      <c r="F169" s="12" t="s">
        <v>1230</v>
      </c>
      <c r="G169" s="12" t="s">
        <v>2070</v>
      </c>
      <c r="I169" s="12"/>
      <c r="J169" s="12" t="s">
        <v>822</v>
      </c>
      <c r="K169" s="12" t="s">
        <v>1219</v>
      </c>
      <c r="L169" s="12" t="s">
        <v>1219</v>
      </c>
      <c r="P169" t="b">
        <v>1</v>
      </c>
      <c r="Q169">
        <v>134</v>
      </c>
      <c r="R169">
        <v>56</v>
      </c>
      <c r="S169" s="12" t="s">
        <v>168</v>
      </c>
      <c r="T169" t="b">
        <v>1</v>
      </c>
      <c r="U169" s="12" t="s">
        <v>1943</v>
      </c>
      <c r="V169">
        <v>1</v>
      </c>
      <c r="W169" t="b">
        <v>0</v>
      </c>
      <c r="X169" t="b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CAAF0-6322-49D0-9B2B-CCA2CD042F2B}">
  <sheetPr codeName="Sheet1"/>
  <dimension ref="A1:G411"/>
  <sheetViews>
    <sheetView topLeftCell="A240" workbookViewId="0">
      <selection activeCell="H257" sqref="H257"/>
    </sheetView>
  </sheetViews>
  <sheetFormatPr defaultRowHeight="14.25" x14ac:dyDescent="0.2"/>
  <cols>
    <col min="1" max="1" width="7.109375" bestFit="1" customWidth="1"/>
    <col min="2" max="2" width="11.77734375" bestFit="1" customWidth="1"/>
    <col min="3" max="3" width="28.109375" bestFit="1" customWidth="1"/>
    <col min="4" max="4" width="12.77734375" bestFit="1" customWidth="1"/>
    <col min="5" max="5" width="10.5546875" bestFit="1" customWidth="1"/>
    <col min="6" max="6" width="16.5546875" bestFit="1" customWidth="1"/>
    <col min="7" max="7" width="15.44140625" customWidth="1"/>
  </cols>
  <sheetData>
    <row r="1" spans="1:7" ht="19.5" x14ac:dyDescent="0.2">
      <c r="A1" s="117" t="s">
        <v>762</v>
      </c>
      <c r="B1" s="118"/>
      <c r="C1" s="118"/>
      <c r="D1" s="118"/>
      <c r="E1" s="118"/>
      <c r="F1" s="118"/>
      <c r="G1" s="118"/>
    </row>
    <row r="2" spans="1:7" x14ac:dyDescent="0.2">
      <c r="A2" t="s">
        <v>6</v>
      </c>
      <c r="B2" t="s">
        <v>823</v>
      </c>
      <c r="C2" t="s">
        <v>242</v>
      </c>
      <c r="D2" t="s">
        <v>243</v>
      </c>
      <c r="E2" t="s">
        <v>824</v>
      </c>
      <c r="F2" t="s">
        <v>5</v>
      </c>
      <c r="G2" t="s">
        <v>244</v>
      </c>
    </row>
    <row r="3" spans="1:7" x14ac:dyDescent="0.2">
      <c r="A3" s="12" t="s">
        <v>245</v>
      </c>
      <c r="B3" s="12" t="s">
        <v>217</v>
      </c>
      <c r="C3" s="12" t="s">
        <v>856</v>
      </c>
      <c r="D3" s="12"/>
      <c r="E3" s="12" t="s">
        <v>217</v>
      </c>
      <c r="F3" s="12" t="s">
        <v>857</v>
      </c>
      <c r="G3" s="12" t="s">
        <v>340</v>
      </c>
    </row>
    <row r="4" spans="1:7" x14ac:dyDescent="0.2">
      <c r="A4" s="12" t="s">
        <v>333</v>
      </c>
      <c r="B4" s="12" t="s">
        <v>217</v>
      </c>
      <c r="C4" s="12" t="s">
        <v>585</v>
      </c>
      <c r="D4" s="12"/>
      <c r="E4" s="12" t="s">
        <v>795</v>
      </c>
      <c r="F4" s="12" t="s">
        <v>586</v>
      </c>
      <c r="G4" s="12" t="s">
        <v>340</v>
      </c>
    </row>
    <row r="5" spans="1:7" x14ac:dyDescent="0.2">
      <c r="A5" s="12" t="s">
        <v>333</v>
      </c>
      <c r="B5" s="12" t="s">
        <v>217</v>
      </c>
      <c r="C5" s="12" t="s">
        <v>585</v>
      </c>
      <c r="D5" s="12"/>
      <c r="E5" s="12" t="s">
        <v>217</v>
      </c>
      <c r="F5" s="12" t="s">
        <v>587</v>
      </c>
      <c r="G5" s="12" t="s">
        <v>340</v>
      </c>
    </row>
    <row r="6" spans="1:7" x14ac:dyDescent="0.2">
      <c r="A6" s="12" t="s">
        <v>333</v>
      </c>
      <c r="B6" s="12" t="s">
        <v>934</v>
      </c>
      <c r="C6" s="12" t="s">
        <v>935</v>
      </c>
      <c r="D6" s="12" t="s">
        <v>936</v>
      </c>
      <c r="E6" s="12" t="s">
        <v>225</v>
      </c>
      <c r="F6" s="12" t="s">
        <v>446</v>
      </c>
      <c r="G6" s="12" t="s">
        <v>246</v>
      </c>
    </row>
    <row r="7" spans="1:7" x14ac:dyDescent="0.2">
      <c r="A7" s="12" t="s">
        <v>333</v>
      </c>
      <c r="B7" s="12" t="s">
        <v>217</v>
      </c>
      <c r="C7" s="12" t="s">
        <v>578</v>
      </c>
      <c r="D7" s="12"/>
      <c r="E7" s="12" t="s">
        <v>1283</v>
      </c>
      <c r="F7" s="12" t="s">
        <v>579</v>
      </c>
      <c r="G7" s="12" t="s">
        <v>825</v>
      </c>
    </row>
    <row r="8" spans="1:7" x14ac:dyDescent="0.2">
      <c r="A8" s="12" t="s">
        <v>333</v>
      </c>
      <c r="B8" s="12" t="s">
        <v>217</v>
      </c>
      <c r="C8" s="12" t="s">
        <v>578</v>
      </c>
      <c r="D8" s="12"/>
      <c r="E8" s="12" t="s">
        <v>1293</v>
      </c>
      <c r="F8" s="12" t="s">
        <v>602</v>
      </c>
      <c r="G8" s="12" t="s">
        <v>825</v>
      </c>
    </row>
    <row r="9" spans="1:7" x14ac:dyDescent="0.2">
      <c r="A9" s="12" t="s">
        <v>333</v>
      </c>
      <c r="B9" s="12" t="s">
        <v>217</v>
      </c>
      <c r="C9" s="12" t="s">
        <v>578</v>
      </c>
      <c r="D9" s="12"/>
      <c r="E9" s="12" t="s">
        <v>811</v>
      </c>
      <c r="F9" s="12" t="s">
        <v>611</v>
      </c>
      <c r="G9" s="12" t="s">
        <v>342</v>
      </c>
    </row>
    <row r="10" spans="1:7" x14ac:dyDescent="0.2">
      <c r="A10" s="12" t="s">
        <v>333</v>
      </c>
      <c r="B10" s="12" t="s">
        <v>217</v>
      </c>
      <c r="C10" s="12" t="s">
        <v>578</v>
      </c>
      <c r="D10" s="12"/>
      <c r="E10" s="12" t="s">
        <v>1232</v>
      </c>
      <c r="F10" s="12" t="s">
        <v>633</v>
      </c>
      <c r="G10" s="12" t="s">
        <v>825</v>
      </c>
    </row>
    <row r="11" spans="1:7" x14ac:dyDescent="0.2">
      <c r="A11" s="12" t="s">
        <v>333</v>
      </c>
      <c r="B11" s="12" t="s">
        <v>217</v>
      </c>
      <c r="C11" s="12" t="s">
        <v>578</v>
      </c>
      <c r="D11" s="12" t="s">
        <v>229</v>
      </c>
      <c r="E11" s="12" t="s">
        <v>229</v>
      </c>
      <c r="F11" s="12" t="s">
        <v>643</v>
      </c>
      <c r="G11" s="12" t="s">
        <v>246</v>
      </c>
    </row>
    <row r="12" spans="1:7" x14ac:dyDescent="0.2">
      <c r="A12" s="12" t="s">
        <v>333</v>
      </c>
      <c r="B12" s="12" t="s">
        <v>217</v>
      </c>
      <c r="C12" s="12" t="s">
        <v>484</v>
      </c>
      <c r="D12" s="12"/>
      <c r="E12" s="12" t="s">
        <v>793</v>
      </c>
      <c r="F12" s="12" t="s">
        <v>626</v>
      </c>
      <c r="G12" s="12" t="s">
        <v>340</v>
      </c>
    </row>
    <row r="13" spans="1:7" x14ac:dyDescent="0.2">
      <c r="A13" s="12" t="s">
        <v>333</v>
      </c>
      <c r="B13" s="12" t="s">
        <v>217</v>
      </c>
      <c r="C13" s="12" t="s">
        <v>641</v>
      </c>
      <c r="D13" s="12"/>
      <c r="E13" s="12" t="s">
        <v>217</v>
      </c>
      <c r="F13" s="12" t="s">
        <v>642</v>
      </c>
      <c r="G13" s="12" t="s">
        <v>367</v>
      </c>
    </row>
    <row r="14" spans="1:7" x14ac:dyDescent="0.2">
      <c r="A14" s="12" t="s">
        <v>333</v>
      </c>
      <c r="B14" s="12" t="s">
        <v>217</v>
      </c>
      <c r="C14" s="12" t="s">
        <v>629</v>
      </c>
      <c r="D14" s="12" t="s">
        <v>163</v>
      </c>
      <c r="E14" s="12" t="s">
        <v>163</v>
      </c>
      <c r="F14" s="12" t="s">
        <v>630</v>
      </c>
      <c r="G14" s="12" t="s">
        <v>825</v>
      </c>
    </row>
    <row r="15" spans="1:7" x14ac:dyDescent="0.2">
      <c r="A15" s="12" t="s">
        <v>333</v>
      </c>
      <c r="B15" s="12" t="s">
        <v>217</v>
      </c>
      <c r="C15" s="12" t="s">
        <v>612</v>
      </c>
      <c r="D15" s="12" t="s">
        <v>83</v>
      </c>
      <c r="E15" s="12" t="s">
        <v>83</v>
      </c>
      <c r="F15" s="12" t="s">
        <v>613</v>
      </c>
      <c r="G15" s="12" t="s">
        <v>825</v>
      </c>
    </row>
    <row r="16" spans="1:7" x14ac:dyDescent="0.2">
      <c r="A16" s="12" t="s">
        <v>333</v>
      </c>
      <c r="B16" s="12" t="s">
        <v>217</v>
      </c>
      <c r="C16" s="12" t="s">
        <v>614</v>
      </c>
      <c r="D16" s="12" t="s">
        <v>84</v>
      </c>
      <c r="E16" s="12" t="s">
        <v>84</v>
      </c>
      <c r="F16" s="12" t="s">
        <v>615</v>
      </c>
      <c r="G16" s="12" t="s">
        <v>825</v>
      </c>
    </row>
    <row r="17" spans="1:7" x14ac:dyDescent="0.2">
      <c r="A17" s="12" t="s">
        <v>333</v>
      </c>
      <c r="B17" s="12" t="s">
        <v>217</v>
      </c>
      <c r="C17" s="12" t="s">
        <v>618</v>
      </c>
      <c r="D17" s="12" t="s">
        <v>85</v>
      </c>
      <c r="E17" s="12" t="s">
        <v>85</v>
      </c>
      <c r="F17" s="12" t="s">
        <v>619</v>
      </c>
      <c r="G17" s="12" t="s">
        <v>825</v>
      </c>
    </row>
    <row r="18" spans="1:7" x14ac:dyDescent="0.2">
      <c r="A18" s="12" t="s">
        <v>333</v>
      </c>
      <c r="B18" s="12" t="s">
        <v>217</v>
      </c>
      <c r="C18" s="12" t="s">
        <v>490</v>
      </c>
      <c r="D18" s="12" t="s">
        <v>86</v>
      </c>
      <c r="E18" s="12" t="s">
        <v>86</v>
      </c>
      <c r="F18" s="12" t="s">
        <v>491</v>
      </c>
      <c r="G18" s="12" t="s">
        <v>825</v>
      </c>
    </row>
    <row r="19" spans="1:7" x14ac:dyDescent="0.2">
      <c r="A19" s="12" t="s">
        <v>333</v>
      </c>
      <c r="B19" s="12" t="s">
        <v>217</v>
      </c>
      <c r="C19" s="12" t="s">
        <v>492</v>
      </c>
      <c r="D19" s="12" t="s">
        <v>87</v>
      </c>
      <c r="E19" s="12" t="s">
        <v>87</v>
      </c>
      <c r="F19" s="12" t="s">
        <v>493</v>
      </c>
      <c r="G19" s="12" t="s">
        <v>825</v>
      </c>
    </row>
    <row r="20" spans="1:7" x14ac:dyDescent="0.2">
      <c r="A20" s="12" t="s">
        <v>333</v>
      </c>
      <c r="B20" s="12" t="s">
        <v>217</v>
      </c>
      <c r="C20" s="12" t="s">
        <v>494</v>
      </c>
      <c r="D20" s="12" t="s">
        <v>88</v>
      </c>
      <c r="E20" s="12" t="s">
        <v>88</v>
      </c>
      <c r="F20" s="12" t="s">
        <v>495</v>
      </c>
      <c r="G20" s="12" t="s">
        <v>825</v>
      </c>
    </row>
    <row r="21" spans="1:7" x14ac:dyDescent="0.2">
      <c r="A21" s="12" t="s">
        <v>333</v>
      </c>
      <c r="B21" s="12" t="s">
        <v>217</v>
      </c>
      <c r="C21" s="12" t="s">
        <v>620</v>
      </c>
      <c r="D21" s="12" t="s">
        <v>89</v>
      </c>
      <c r="E21" s="12" t="s">
        <v>89</v>
      </c>
      <c r="F21" s="12" t="s">
        <v>621</v>
      </c>
      <c r="G21" s="12" t="s">
        <v>825</v>
      </c>
    </row>
    <row r="22" spans="1:7" x14ac:dyDescent="0.2">
      <c r="A22" s="12" t="s">
        <v>333</v>
      </c>
      <c r="B22" s="12" t="s">
        <v>217</v>
      </c>
      <c r="C22" s="12" t="s">
        <v>622</v>
      </c>
      <c r="D22" s="12" t="s">
        <v>90</v>
      </c>
      <c r="E22" s="12" t="s">
        <v>90</v>
      </c>
      <c r="F22" s="12" t="s">
        <v>623</v>
      </c>
      <c r="G22" s="12" t="s">
        <v>825</v>
      </c>
    </row>
    <row r="23" spans="1:7" x14ac:dyDescent="0.2">
      <c r="A23" s="12" t="s">
        <v>333</v>
      </c>
      <c r="B23" s="12" t="s">
        <v>217</v>
      </c>
      <c r="C23" s="12" t="s">
        <v>624</v>
      </c>
      <c r="D23" s="12" t="s">
        <v>91</v>
      </c>
      <c r="E23" s="12" t="s">
        <v>91</v>
      </c>
      <c r="F23" s="12" t="s">
        <v>625</v>
      </c>
      <c r="G23" s="12" t="s">
        <v>825</v>
      </c>
    </row>
    <row r="24" spans="1:7" x14ac:dyDescent="0.2">
      <c r="A24" s="12" t="s">
        <v>333</v>
      </c>
      <c r="B24" s="12" t="s">
        <v>217</v>
      </c>
      <c r="C24" s="12" t="s">
        <v>616</v>
      </c>
      <c r="D24" s="12" t="s">
        <v>92</v>
      </c>
      <c r="E24" s="12" t="s">
        <v>92</v>
      </c>
      <c r="F24" s="12" t="s">
        <v>617</v>
      </c>
      <c r="G24" s="12" t="s">
        <v>342</v>
      </c>
    </row>
    <row r="25" spans="1:7" x14ac:dyDescent="0.2">
      <c r="A25" s="12" t="s">
        <v>333</v>
      </c>
      <c r="B25" s="12" t="s">
        <v>217</v>
      </c>
      <c r="C25" s="12" t="s">
        <v>501</v>
      </c>
      <c r="D25" s="12" t="s">
        <v>93</v>
      </c>
      <c r="E25" s="12" t="s">
        <v>93</v>
      </c>
      <c r="F25" s="12" t="s">
        <v>502</v>
      </c>
      <c r="G25" s="12" t="s">
        <v>342</v>
      </c>
    </row>
    <row r="26" spans="1:7" x14ac:dyDescent="0.2">
      <c r="A26" s="12" t="s">
        <v>333</v>
      </c>
      <c r="B26" s="12" t="s">
        <v>217</v>
      </c>
      <c r="C26" s="12" t="s">
        <v>663</v>
      </c>
      <c r="D26" s="12" t="s">
        <v>858</v>
      </c>
      <c r="E26" s="12" t="s">
        <v>858</v>
      </c>
      <c r="F26" s="12" t="s">
        <v>664</v>
      </c>
      <c r="G26" s="12" t="s">
        <v>825</v>
      </c>
    </row>
    <row r="27" spans="1:7" x14ac:dyDescent="0.2">
      <c r="A27" s="12" t="s">
        <v>333</v>
      </c>
      <c r="B27" s="12" t="s">
        <v>869</v>
      </c>
      <c r="C27" s="12" t="s">
        <v>496</v>
      </c>
      <c r="D27" s="12" t="s">
        <v>225</v>
      </c>
      <c r="E27" s="12" t="s">
        <v>217</v>
      </c>
      <c r="F27" s="12" t="s">
        <v>497</v>
      </c>
      <c r="G27" s="12" t="s">
        <v>382</v>
      </c>
    </row>
    <row r="28" spans="1:7" x14ac:dyDescent="0.2">
      <c r="A28" s="12" t="s">
        <v>333</v>
      </c>
      <c r="B28" s="12" t="s">
        <v>941</v>
      </c>
      <c r="C28" s="12" t="s">
        <v>724</v>
      </c>
      <c r="D28" s="12"/>
      <c r="E28" s="12" t="s">
        <v>217</v>
      </c>
      <c r="F28" s="12" t="s">
        <v>725</v>
      </c>
      <c r="G28" s="12" t="s">
        <v>382</v>
      </c>
    </row>
    <row r="29" spans="1:7" x14ac:dyDescent="0.2">
      <c r="A29" s="12" t="s">
        <v>333</v>
      </c>
      <c r="B29" s="12" t="s">
        <v>217</v>
      </c>
      <c r="C29" s="12" t="s">
        <v>627</v>
      </c>
      <c r="D29" s="12"/>
      <c r="E29" s="12" t="s">
        <v>217</v>
      </c>
      <c r="F29" s="12" t="s">
        <v>628</v>
      </c>
      <c r="G29" s="12" t="s">
        <v>342</v>
      </c>
    </row>
    <row r="30" spans="1:7" x14ac:dyDescent="0.2">
      <c r="A30" s="12" t="s">
        <v>333</v>
      </c>
      <c r="B30" s="12" t="s">
        <v>217</v>
      </c>
      <c r="C30" s="12" t="s">
        <v>627</v>
      </c>
      <c r="D30" s="12"/>
      <c r="E30" s="12" t="s">
        <v>217</v>
      </c>
      <c r="F30" s="12" t="s">
        <v>656</v>
      </c>
      <c r="G30" s="12" t="s">
        <v>342</v>
      </c>
    </row>
    <row r="31" spans="1:7" x14ac:dyDescent="0.2">
      <c r="A31" s="12" t="s">
        <v>333</v>
      </c>
      <c r="B31" s="12" t="s">
        <v>217</v>
      </c>
      <c r="C31" s="12" t="s">
        <v>852</v>
      </c>
      <c r="D31" s="12" t="s">
        <v>4</v>
      </c>
      <c r="E31" s="12" t="s">
        <v>4</v>
      </c>
      <c r="F31" s="12" t="s">
        <v>853</v>
      </c>
      <c r="G31" s="12" t="s">
        <v>347</v>
      </c>
    </row>
    <row r="32" spans="1:7" x14ac:dyDescent="0.2">
      <c r="A32" s="12" t="s">
        <v>333</v>
      </c>
      <c r="B32" s="12" t="s">
        <v>217</v>
      </c>
      <c r="C32" s="12" t="s">
        <v>849</v>
      </c>
      <c r="D32" s="12" t="s">
        <v>4</v>
      </c>
      <c r="E32" s="12" t="s">
        <v>4</v>
      </c>
      <c r="F32" s="12" t="s">
        <v>850</v>
      </c>
      <c r="G32" s="12" t="s">
        <v>347</v>
      </c>
    </row>
    <row r="33" spans="1:7" x14ac:dyDescent="0.2">
      <c r="A33" s="12" t="s">
        <v>333</v>
      </c>
      <c r="B33" s="12" t="s">
        <v>217</v>
      </c>
      <c r="C33" s="12" t="s">
        <v>854</v>
      </c>
      <c r="D33" s="12" t="s">
        <v>4</v>
      </c>
      <c r="E33" s="12" t="s">
        <v>4</v>
      </c>
      <c r="F33" s="12" t="s">
        <v>855</v>
      </c>
      <c r="G33" s="12" t="s">
        <v>347</v>
      </c>
    </row>
    <row r="34" spans="1:7" x14ac:dyDescent="0.2">
      <c r="A34" s="12" t="s">
        <v>245</v>
      </c>
      <c r="B34" s="12" t="s">
        <v>887</v>
      </c>
      <c r="C34" s="12" t="s">
        <v>509</v>
      </c>
      <c r="D34" s="12" t="s">
        <v>225</v>
      </c>
      <c r="E34" s="12" t="s">
        <v>217</v>
      </c>
      <c r="F34" s="12" t="s">
        <v>510</v>
      </c>
      <c r="G34" s="12" t="s">
        <v>246</v>
      </c>
    </row>
    <row r="35" spans="1:7" x14ac:dyDescent="0.2">
      <c r="A35" s="12" t="s">
        <v>245</v>
      </c>
      <c r="B35" s="12" t="s">
        <v>217</v>
      </c>
      <c r="C35" s="12" t="s">
        <v>513</v>
      </c>
      <c r="D35" s="12" t="s">
        <v>225</v>
      </c>
      <c r="E35" s="12" t="s">
        <v>217</v>
      </c>
      <c r="F35" s="12" t="s">
        <v>514</v>
      </c>
      <c r="G35" s="12" t="s">
        <v>340</v>
      </c>
    </row>
    <row r="36" spans="1:7" x14ac:dyDescent="0.2">
      <c r="A36" s="12" t="s">
        <v>245</v>
      </c>
      <c r="B36" s="12" t="s">
        <v>217</v>
      </c>
      <c r="C36" s="12" t="s">
        <v>505</v>
      </c>
      <c r="D36" s="12" t="s">
        <v>225</v>
      </c>
      <c r="E36" s="12" t="s">
        <v>217</v>
      </c>
      <c r="F36" s="12" t="s">
        <v>506</v>
      </c>
      <c r="G36" s="12" t="s">
        <v>340</v>
      </c>
    </row>
    <row r="37" spans="1:7" x14ac:dyDescent="0.2">
      <c r="A37" s="12" t="s">
        <v>333</v>
      </c>
      <c r="B37" s="12" t="s">
        <v>870</v>
      </c>
      <c r="C37" s="12" t="s">
        <v>631</v>
      </c>
      <c r="D37" s="12"/>
      <c r="E37" s="12" t="s">
        <v>217</v>
      </c>
      <c r="F37" s="12" t="s">
        <v>632</v>
      </c>
      <c r="G37" s="12" t="s">
        <v>382</v>
      </c>
    </row>
    <row r="38" spans="1:7" x14ac:dyDescent="0.2">
      <c r="A38" s="12" t="s">
        <v>333</v>
      </c>
      <c r="B38" s="12" t="s">
        <v>217</v>
      </c>
      <c r="C38" s="12" t="s">
        <v>583</v>
      </c>
      <c r="D38" s="12"/>
      <c r="E38" s="12" t="s">
        <v>217</v>
      </c>
      <c r="F38" s="12" t="s">
        <v>584</v>
      </c>
      <c r="G38" s="12" t="s">
        <v>340</v>
      </c>
    </row>
    <row r="39" spans="1:7" x14ac:dyDescent="0.2">
      <c r="A39" s="12" t="s">
        <v>333</v>
      </c>
      <c r="B39" s="12" t="s">
        <v>883</v>
      </c>
      <c r="C39" s="12" t="s">
        <v>648</v>
      </c>
      <c r="D39" s="12"/>
      <c r="E39" s="12" t="s">
        <v>217</v>
      </c>
      <c r="F39" s="12" t="s">
        <v>649</v>
      </c>
      <c r="G39" s="12" t="s">
        <v>382</v>
      </c>
    </row>
    <row r="40" spans="1:7" x14ac:dyDescent="0.2">
      <c r="A40" s="12" t="s">
        <v>245</v>
      </c>
      <c r="B40" s="12" t="s">
        <v>930</v>
      </c>
      <c r="C40" s="12" t="s">
        <v>511</v>
      </c>
      <c r="D40" s="12" t="s">
        <v>225</v>
      </c>
      <c r="E40" s="12" t="s">
        <v>217</v>
      </c>
      <c r="F40" s="12" t="s">
        <v>512</v>
      </c>
      <c r="G40" s="12" t="s">
        <v>382</v>
      </c>
    </row>
    <row r="41" spans="1:7" x14ac:dyDescent="0.2">
      <c r="A41" s="12" t="s">
        <v>336</v>
      </c>
      <c r="B41" s="12" t="s">
        <v>217</v>
      </c>
      <c r="C41" s="12" t="s">
        <v>556</v>
      </c>
      <c r="D41" s="12"/>
      <c r="E41" s="12" t="s">
        <v>217</v>
      </c>
      <c r="F41" s="12" t="s">
        <v>557</v>
      </c>
      <c r="G41" s="12" t="s">
        <v>367</v>
      </c>
    </row>
    <row r="42" spans="1:7" x14ac:dyDescent="0.2">
      <c r="A42" s="12" t="s">
        <v>336</v>
      </c>
      <c r="B42" s="12" t="s">
        <v>217</v>
      </c>
      <c r="C42" s="12" t="s">
        <v>544</v>
      </c>
      <c r="D42" s="12"/>
      <c r="E42" s="12" t="s">
        <v>217</v>
      </c>
      <c r="F42" s="12" t="s">
        <v>545</v>
      </c>
      <c r="G42" s="12" t="s">
        <v>246</v>
      </c>
    </row>
    <row r="43" spans="1:7" x14ac:dyDescent="0.2">
      <c r="A43" s="12" t="s">
        <v>333</v>
      </c>
      <c r="B43" s="12" t="s">
        <v>884</v>
      </c>
      <c r="C43" s="12" t="s">
        <v>544</v>
      </c>
      <c r="D43" s="12"/>
      <c r="E43" s="12" t="s">
        <v>225</v>
      </c>
      <c r="F43" s="12" t="s">
        <v>654</v>
      </c>
      <c r="G43" s="12" t="s">
        <v>246</v>
      </c>
    </row>
    <row r="44" spans="1:7" x14ac:dyDescent="0.2">
      <c r="A44" s="12" t="s">
        <v>333</v>
      </c>
      <c r="B44" s="12" t="s">
        <v>217</v>
      </c>
      <c r="C44" s="12" t="s">
        <v>650</v>
      </c>
      <c r="D44" s="12"/>
      <c r="E44" s="12" t="s">
        <v>217</v>
      </c>
      <c r="F44" s="12" t="s">
        <v>651</v>
      </c>
      <c r="G44" s="12" t="s">
        <v>342</v>
      </c>
    </row>
    <row r="45" spans="1:7" x14ac:dyDescent="0.2">
      <c r="A45" s="12" t="s">
        <v>336</v>
      </c>
      <c r="B45" s="12" t="s">
        <v>217</v>
      </c>
      <c r="C45" s="12" t="s">
        <v>554</v>
      </c>
      <c r="D45" s="12"/>
      <c r="E45" s="12" t="s">
        <v>217</v>
      </c>
      <c r="F45" s="12" t="s">
        <v>555</v>
      </c>
      <c r="G45" s="12" t="s">
        <v>340</v>
      </c>
    </row>
    <row r="46" spans="1:7" x14ac:dyDescent="0.2">
      <c r="A46" s="12" t="s">
        <v>336</v>
      </c>
      <c r="B46" s="12" t="s">
        <v>217</v>
      </c>
      <c r="C46" s="12" t="s">
        <v>550</v>
      </c>
      <c r="D46" s="12"/>
      <c r="E46" s="12" t="s">
        <v>217</v>
      </c>
      <c r="F46" s="12" t="s">
        <v>551</v>
      </c>
      <c r="G46" s="12" t="s">
        <v>246</v>
      </c>
    </row>
    <row r="47" spans="1:7" x14ac:dyDescent="0.2">
      <c r="A47" s="12" t="s">
        <v>336</v>
      </c>
      <c r="B47" s="12" t="s">
        <v>217</v>
      </c>
      <c r="C47" s="12" t="s">
        <v>546</v>
      </c>
      <c r="D47" s="12"/>
      <c r="E47" s="12" t="s">
        <v>225</v>
      </c>
      <c r="F47" s="12" t="s">
        <v>547</v>
      </c>
      <c r="G47" s="12" t="s">
        <v>246</v>
      </c>
    </row>
    <row r="48" spans="1:7" x14ac:dyDescent="0.2">
      <c r="A48" s="12" t="s">
        <v>336</v>
      </c>
      <c r="B48" s="12" t="s">
        <v>217</v>
      </c>
      <c r="C48" s="12" t="s">
        <v>548</v>
      </c>
      <c r="D48" s="12"/>
      <c r="E48" s="12" t="s">
        <v>1571</v>
      </c>
      <c r="F48" s="12" t="s">
        <v>549</v>
      </c>
      <c r="G48" s="12" t="s">
        <v>246</v>
      </c>
    </row>
    <row r="49" spans="1:7" x14ac:dyDescent="0.2">
      <c r="A49" s="12" t="s">
        <v>336</v>
      </c>
      <c r="B49" s="12" t="s">
        <v>217</v>
      </c>
      <c r="C49" s="12" t="s">
        <v>552</v>
      </c>
      <c r="D49" s="12" t="s">
        <v>219</v>
      </c>
      <c r="E49" s="12" t="s">
        <v>219</v>
      </c>
      <c r="F49" s="12" t="s">
        <v>553</v>
      </c>
      <c r="G49" s="12" t="s">
        <v>246</v>
      </c>
    </row>
    <row r="50" spans="1:7" x14ac:dyDescent="0.2">
      <c r="A50" s="12" t="s">
        <v>333</v>
      </c>
      <c r="B50" s="12" t="s">
        <v>885</v>
      </c>
      <c r="C50" s="12" t="s">
        <v>886</v>
      </c>
      <c r="D50" s="12"/>
      <c r="E50" s="12" t="s">
        <v>225</v>
      </c>
      <c r="F50" s="12" t="s">
        <v>435</v>
      </c>
      <c r="G50" s="12" t="s">
        <v>382</v>
      </c>
    </row>
    <row r="51" spans="1:7" x14ac:dyDescent="0.2">
      <c r="A51" s="12" t="s">
        <v>333</v>
      </c>
      <c r="B51" s="12" t="s">
        <v>217</v>
      </c>
      <c r="C51" s="12" t="s">
        <v>4</v>
      </c>
      <c r="D51" s="12" t="s">
        <v>4</v>
      </c>
      <c r="E51" s="12" t="s">
        <v>4</v>
      </c>
      <c r="F51" s="12" t="s">
        <v>4</v>
      </c>
      <c r="G51" s="12" t="s">
        <v>4</v>
      </c>
    </row>
    <row r="52" spans="1:7" x14ac:dyDescent="0.2">
      <c r="A52" s="12" t="s">
        <v>333</v>
      </c>
      <c r="B52" s="12" t="s">
        <v>217</v>
      </c>
      <c r="C52" s="12" t="s">
        <v>634</v>
      </c>
      <c r="D52" s="12" t="s">
        <v>234</v>
      </c>
      <c r="E52" s="12" t="s">
        <v>234</v>
      </c>
      <c r="F52" s="12" t="s">
        <v>635</v>
      </c>
      <c r="G52" s="12" t="s">
        <v>340</v>
      </c>
    </row>
    <row r="53" spans="1:7" x14ac:dyDescent="0.2">
      <c r="A53" s="12" t="s">
        <v>333</v>
      </c>
      <c r="B53" s="12" t="s">
        <v>217</v>
      </c>
      <c r="C53" s="12" t="s">
        <v>634</v>
      </c>
      <c r="D53" s="12" t="s">
        <v>198</v>
      </c>
      <c r="E53" s="12" t="s">
        <v>198</v>
      </c>
      <c r="F53" s="12" t="s">
        <v>644</v>
      </c>
      <c r="G53" s="12" t="s">
        <v>246</v>
      </c>
    </row>
    <row r="54" spans="1:7" x14ac:dyDescent="0.2">
      <c r="A54" s="12" t="s">
        <v>333</v>
      </c>
      <c r="B54" s="12" t="s">
        <v>217</v>
      </c>
      <c r="C54" s="12" t="s">
        <v>634</v>
      </c>
      <c r="D54" s="12" t="s">
        <v>199</v>
      </c>
      <c r="E54" s="12" t="s">
        <v>199</v>
      </c>
      <c r="F54" s="12" t="s">
        <v>645</v>
      </c>
      <c r="G54" s="12" t="s">
        <v>246</v>
      </c>
    </row>
    <row r="55" spans="1:7" x14ac:dyDescent="0.2">
      <c r="A55" s="12" t="s">
        <v>333</v>
      </c>
      <c r="B55" s="12" t="s">
        <v>217</v>
      </c>
      <c r="C55" s="12" t="s">
        <v>634</v>
      </c>
      <c r="D55" s="12" t="s">
        <v>232</v>
      </c>
      <c r="E55" s="12" t="s">
        <v>232</v>
      </c>
      <c r="F55" s="12" t="s">
        <v>655</v>
      </c>
      <c r="G55" s="12" t="s">
        <v>347</v>
      </c>
    </row>
    <row r="56" spans="1:7" x14ac:dyDescent="0.2">
      <c r="A56" s="12" t="s">
        <v>333</v>
      </c>
      <c r="B56" s="12" t="s">
        <v>217</v>
      </c>
      <c r="C56" s="12" t="s">
        <v>634</v>
      </c>
      <c r="D56" s="12" t="s">
        <v>205</v>
      </c>
      <c r="E56" s="12" t="s">
        <v>205</v>
      </c>
      <c r="F56" s="12" t="s">
        <v>657</v>
      </c>
      <c r="G56" s="12" t="s">
        <v>825</v>
      </c>
    </row>
    <row r="57" spans="1:7" x14ac:dyDescent="0.2">
      <c r="A57" s="12" t="s">
        <v>245</v>
      </c>
      <c r="B57" s="12" t="s">
        <v>217</v>
      </c>
      <c r="C57" s="12" t="s">
        <v>503</v>
      </c>
      <c r="D57" s="12" t="s">
        <v>225</v>
      </c>
      <c r="E57" s="12" t="s">
        <v>217</v>
      </c>
      <c r="F57" s="12" t="s">
        <v>504</v>
      </c>
      <c r="G57" s="12" t="s">
        <v>246</v>
      </c>
    </row>
    <row r="58" spans="1:7" x14ac:dyDescent="0.2">
      <c r="A58" s="12" t="s">
        <v>333</v>
      </c>
      <c r="B58" s="12" t="s">
        <v>217</v>
      </c>
      <c r="C58" s="12" t="s">
        <v>646</v>
      </c>
      <c r="D58" s="12" t="s">
        <v>233</v>
      </c>
      <c r="E58" s="12" t="s">
        <v>233</v>
      </c>
      <c r="F58" s="12" t="s">
        <v>647</v>
      </c>
      <c r="G58" s="12" t="s">
        <v>246</v>
      </c>
    </row>
    <row r="59" spans="1:7" x14ac:dyDescent="0.2">
      <c r="A59" s="12" t="s">
        <v>336</v>
      </c>
      <c r="B59" s="12" t="s">
        <v>217</v>
      </c>
      <c r="C59" s="12" t="s">
        <v>507</v>
      </c>
      <c r="D59" s="12" t="s">
        <v>225</v>
      </c>
      <c r="E59" s="12" t="s">
        <v>217</v>
      </c>
      <c r="F59" s="12" t="s">
        <v>508</v>
      </c>
      <c r="G59" s="12" t="s">
        <v>246</v>
      </c>
    </row>
    <row r="60" spans="1:7" x14ac:dyDescent="0.2">
      <c r="A60" s="12" t="s">
        <v>333</v>
      </c>
      <c r="B60" s="12" t="s">
        <v>217</v>
      </c>
      <c r="C60" s="12" t="s">
        <v>732</v>
      </c>
      <c r="D60" s="12" t="s">
        <v>861</v>
      </c>
      <c r="E60" s="12" t="s">
        <v>217</v>
      </c>
      <c r="F60" s="12" t="s">
        <v>733</v>
      </c>
      <c r="G60" s="12" t="s">
        <v>246</v>
      </c>
    </row>
    <row r="61" spans="1:7" x14ac:dyDescent="0.2">
      <c r="A61" s="12" t="s">
        <v>245</v>
      </c>
      <c r="B61" s="12" t="s">
        <v>217</v>
      </c>
      <c r="C61" s="12" t="s">
        <v>515</v>
      </c>
      <c r="D61" s="12" t="s">
        <v>225</v>
      </c>
      <c r="E61" s="12" t="s">
        <v>217</v>
      </c>
      <c r="F61" s="12" t="s">
        <v>516</v>
      </c>
      <c r="G61" s="12" t="s">
        <v>246</v>
      </c>
    </row>
    <row r="62" spans="1:7" x14ac:dyDescent="0.2">
      <c r="A62" s="12" t="s">
        <v>336</v>
      </c>
      <c r="B62" s="12" t="s">
        <v>217</v>
      </c>
      <c r="C62" s="12" t="s">
        <v>859</v>
      </c>
      <c r="D62" s="12" t="s">
        <v>225</v>
      </c>
      <c r="E62" s="12" t="s">
        <v>1574</v>
      </c>
      <c r="F62" s="12" t="s">
        <v>452</v>
      </c>
      <c r="G62" s="12" t="s">
        <v>340</v>
      </c>
    </row>
    <row r="63" spans="1:7" x14ac:dyDescent="0.2">
      <c r="A63" s="12" t="s">
        <v>245</v>
      </c>
      <c r="B63" s="12" t="s">
        <v>932</v>
      </c>
      <c r="C63" s="12" t="s">
        <v>933</v>
      </c>
      <c r="D63" s="12" t="s">
        <v>225</v>
      </c>
      <c r="E63" s="12" t="s">
        <v>217</v>
      </c>
      <c r="F63" s="12" t="s">
        <v>415</v>
      </c>
      <c r="G63" s="12" t="s">
        <v>382</v>
      </c>
    </row>
    <row r="64" spans="1:7" x14ac:dyDescent="0.2">
      <c r="A64" s="12" t="s">
        <v>333</v>
      </c>
      <c r="B64" s="12" t="s">
        <v>871</v>
      </c>
      <c r="C64" s="12" t="s">
        <v>558</v>
      </c>
      <c r="D64" s="12" t="s">
        <v>872</v>
      </c>
      <c r="E64" s="12" t="s">
        <v>217</v>
      </c>
      <c r="F64" s="12" t="s">
        <v>640</v>
      </c>
      <c r="G64" s="12" t="s">
        <v>340</v>
      </c>
    </row>
    <row r="65" spans="1:7" x14ac:dyDescent="0.2">
      <c r="A65" s="12" t="s">
        <v>333</v>
      </c>
      <c r="B65" s="12" t="s">
        <v>938</v>
      </c>
      <c r="C65" s="12" t="s">
        <v>661</v>
      </c>
      <c r="D65" s="12"/>
      <c r="E65" s="12" t="s">
        <v>217</v>
      </c>
      <c r="F65" s="12" t="s">
        <v>662</v>
      </c>
      <c r="G65" s="12" t="s">
        <v>347</v>
      </c>
    </row>
    <row r="66" spans="1:7" x14ac:dyDescent="0.2">
      <c r="A66" s="12" t="s">
        <v>333</v>
      </c>
      <c r="B66" s="12" t="s">
        <v>217</v>
      </c>
      <c r="C66" s="12" t="s">
        <v>862</v>
      </c>
      <c r="D66" s="12" t="s">
        <v>863</v>
      </c>
      <c r="E66" s="12" t="s">
        <v>863</v>
      </c>
      <c r="F66" s="12" t="s">
        <v>757</v>
      </c>
      <c r="G66" s="12" t="s">
        <v>246</v>
      </c>
    </row>
    <row r="67" spans="1:7" x14ac:dyDescent="0.2">
      <c r="A67" s="12" t="s">
        <v>333</v>
      </c>
      <c r="B67" s="12" t="s">
        <v>217</v>
      </c>
      <c r="C67" s="12" t="s">
        <v>603</v>
      </c>
      <c r="D67" s="12"/>
      <c r="E67" s="12" t="s">
        <v>1091</v>
      </c>
      <c r="F67" s="12" t="s">
        <v>604</v>
      </c>
      <c r="G67" s="12" t="s">
        <v>825</v>
      </c>
    </row>
    <row r="68" spans="1:7" x14ac:dyDescent="0.2">
      <c r="A68" s="12" t="s">
        <v>333</v>
      </c>
      <c r="B68" s="12" t="s">
        <v>217</v>
      </c>
      <c r="C68" s="12" t="s">
        <v>607</v>
      </c>
      <c r="D68" s="12"/>
      <c r="E68" s="12" t="s">
        <v>1096</v>
      </c>
      <c r="F68" s="12" t="s">
        <v>608</v>
      </c>
      <c r="G68" s="12" t="s">
        <v>825</v>
      </c>
    </row>
    <row r="69" spans="1:7" x14ac:dyDescent="0.2">
      <c r="A69" s="12" t="s">
        <v>333</v>
      </c>
      <c r="B69" s="12" t="s">
        <v>217</v>
      </c>
      <c r="C69" s="12" t="s">
        <v>609</v>
      </c>
      <c r="D69" s="12"/>
      <c r="E69" s="12" t="s">
        <v>1100</v>
      </c>
      <c r="F69" s="12" t="s">
        <v>610</v>
      </c>
      <c r="G69" s="12" t="s">
        <v>825</v>
      </c>
    </row>
    <row r="70" spans="1:7" x14ac:dyDescent="0.2">
      <c r="A70" s="12" t="s">
        <v>333</v>
      </c>
      <c r="B70" s="12" t="s">
        <v>217</v>
      </c>
      <c r="C70" s="12" t="s">
        <v>665</v>
      </c>
      <c r="D70" s="12" t="s">
        <v>231</v>
      </c>
      <c r="E70" s="12" t="s">
        <v>217</v>
      </c>
      <c r="F70" s="12" t="s">
        <v>666</v>
      </c>
      <c r="G70" s="12" t="s">
        <v>825</v>
      </c>
    </row>
    <row r="71" spans="1:7" x14ac:dyDescent="0.2">
      <c r="A71" s="12" t="s">
        <v>333</v>
      </c>
      <c r="B71" s="12" t="s">
        <v>217</v>
      </c>
      <c r="C71" s="12" t="s">
        <v>667</v>
      </c>
      <c r="D71" s="12" t="s">
        <v>223</v>
      </c>
      <c r="E71" s="12" t="s">
        <v>217</v>
      </c>
      <c r="F71" s="12" t="s">
        <v>668</v>
      </c>
      <c r="G71" s="12" t="s">
        <v>825</v>
      </c>
    </row>
    <row r="72" spans="1:7" x14ac:dyDescent="0.2">
      <c r="A72" s="12" t="s">
        <v>333</v>
      </c>
      <c r="B72" s="12" t="s">
        <v>217</v>
      </c>
      <c r="C72" s="12" t="s">
        <v>669</v>
      </c>
      <c r="D72" s="12" t="s">
        <v>237</v>
      </c>
      <c r="E72" s="12" t="s">
        <v>217</v>
      </c>
      <c r="F72" s="12" t="s">
        <v>670</v>
      </c>
      <c r="G72" s="12" t="s">
        <v>825</v>
      </c>
    </row>
    <row r="73" spans="1:7" x14ac:dyDescent="0.2">
      <c r="A73" s="12" t="s">
        <v>333</v>
      </c>
      <c r="B73" s="12" t="s">
        <v>217</v>
      </c>
      <c r="C73" s="12" t="s">
        <v>671</v>
      </c>
      <c r="D73" s="12"/>
      <c r="E73" s="12" t="s">
        <v>217</v>
      </c>
      <c r="F73" s="12" t="s">
        <v>672</v>
      </c>
      <c r="G73" s="12" t="s">
        <v>825</v>
      </c>
    </row>
    <row r="74" spans="1:7" x14ac:dyDescent="0.2">
      <c r="A74" s="12" t="s">
        <v>333</v>
      </c>
      <c r="B74" s="12" t="s">
        <v>217</v>
      </c>
      <c r="C74" s="12" t="s">
        <v>673</v>
      </c>
      <c r="D74" s="12"/>
      <c r="E74" s="12" t="s">
        <v>217</v>
      </c>
      <c r="F74" s="12" t="s">
        <v>674</v>
      </c>
      <c r="G74" s="12" t="s">
        <v>825</v>
      </c>
    </row>
    <row r="75" spans="1:7" x14ac:dyDescent="0.2">
      <c r="A75" s="12" t="s">
        <v>333</v>
      </c>
      <c r="B75" s="12" t="s">
        <v>217</v>
      </c>
      <c r="C75" s="12" t="s">
        <v>675</v>
      </c>
      <c r="D75" s="12"/>
      <c r="E75" s="12" t="s">
        <v>217</v>
      </c>
      <c r="F75" s="12" t="s">
        <v>676</v>
      </c>
      <c r="G75" s="12" t="s">
        <v>825</v>
      </c>
    </row>
    <row r="76" spans="1:7" x14ac:dyDescent="0.2">
      <c r="A76" s="12" t="s">
        <v>336</v>
      </c>
      <c r="B76" s="12" t="s">
        <v>217</v>
      </c>
      <c r="C76" s="12" t="s">
        <v>542</v>
      </c>
      <c r="D76" s="12"/>
      <c r="E76" s="12" t="s">
        <v>217</v>
      </c>
      <c r="F76" s="12" t="s">
        <v>543</v>
      </c>
      <c r="G76" s="12" t="s">
        <v>246</v>
      </c>
    </row>
    <row r="77" spans="1:7" x14ac:dyDescent="0.2">
      <c r="A77" s="12" t="s">
        <v>333</v>
      </c>
      <c r="B77" s="12" t="s">
        <v>217</v>
      </c>
      <c r="C77" s="12" t="s">
        <v>598</v>
      </c>
      <c r="D77" s="12" t="s">
        <v>98</v>
      </c>
      <c r="E77" s="12" t="s">
        <v>217</v>
      </c>
      <c r="F77" s="12" t="s">
        <v>599</v>
      </c>
      <c r="G77" s="12" t="s">
        <v>342</v>
      </c>
    </row>
    <row r="78" spans="1:7" x14ac:dyDescent="0.2">
      <c r="A78" s="12" t="s">
        <v>333</v>
      </c>
      <c r="B78" s="12" t="s">
        <v>940</v>
      </c>
      <c r="C78" s="12" t="s">
        <v>722</v>
      </c>
      <c r="D78" s="12"/>
      <c r="E78" s="12" t="s">
        <v>217</v>
      </c>
      <c r="F78" s="12" t="s">
        <v>723</v>
      </c>
      <c r="G78" s="12" t="s">
        <v>340</v>
      </c>
    </row>
    <row r="79" spans="1:7" x14ac:dyDescent="0.2">
      <c r="A79" s="12" t="s">
        <v>333</v>
      </c>
      <c r="B79" s="12" t="s">
        <v>217</v>
      </c>
      <c r="C79" s="12" t="s">
        <v>576</v>
      </c>
      <c r="D79" s="12" t="s">
        <v>226</v>
      </c>
      <c r="E79" s="12" t="s">
        <v>226</v>
      </c>
      <c r="F79" s="12" t="s">
        <v>577</v>
      </c>
      <c r="G79" s="12" t="s">
        <v>825</v>
      </c>
    </row>
    <row r="80" spans="1:7" x14ac:dyDescent="0.2">
      <c r="A80" s="12" t="s">
        <v>333</v>
      </c>
      <c r="B80" s="12" t="s">
        <v>217</v>
      </c>
      <c r="C80" s="12" t="s">
        <v>844</v>
      </c>
      <c r="D80" s="12" t="s">
        <v>170</v>
      </c>
      <c r="E80" s="12" t="s">
        <v>170</v>
      </c>
      <c r="F80" s="12" t="s">
        <v>845</v>
      </c>
      <c r="G80" s="12" t="s">
        <v>825</v>
      </c>
    </row>
    <row r="81" spans="1:7" x14ac:dyDescent="0.2">
      <c r="A81" s="12" t="s">
        <v>333</v>
      </c>
      <c r="B81" s="12" t="s">
        <v>217</v>
      </c>
      <c r="C81" s="12" t="s">
        <v>846</v>
      </c>
      <c r="D81" s="12" t="s">
        <v>171</v>
      </c>
      <c r="E81" s="12" t="s">
        <v>171</v>
      </c>
      <c r="F81" s="12" t="s">
        <v>847</v>
      </c>
      <c r="G81" s="12" t="s">
        <v>825</v>
      </c>
    </row>
    <row r="82" spans="1:7" x14ac:dyDescent="0.2">
      <c r="A82" s="12" t="s">
        <v>333</v>
      </c>
      <c r="B82" s="12" t="s">
        <v>217</v>
      </c>
      <c r="C82" s="12" t="s">
        <v>594</v>
      </c>
      <c r="D82" s="12" t="s">
        <v>99</v>
      </c>
      <c r="E82" s="12" t="s">
        <v>217</v>
      </c>
      <c r="F82" s="12" t="s">
        <v>595</v>
      </c>
      <c r="G82" s="12" t="s">
        <v>342</v>
      </c>
    </row>
    <row r="83" spans="1:7" x14ac:dyDescent="0.2">
      <c r="A83" s="12" t="s">
        <v>333</v>
      </c>
      <c r="B83" s="12" t="s">
        <v>217</v>
      </c>
      <c r="C83" s="12" t="s">
        <v>596</v>
      </c>
      <c r="D83" s="12" t="s">
        <v>97</v>
      </c>
      <c r="E83" s="12" t="s">
        <v>217</v>
      </c>
      <c r="F83" s="12" t="s">
        <v>597</v>
      </c>
      <c r="G83" s="12" t="s">
        <v>342</v>
      </c>
    </row>
    <row r="84" spans="1:7" x14ac:dyDescent="0.2">
      <c r="A84" s="12" t="s">
        <v>333</v>
      </c>
      <c r="B84" s="12" t="s">
        <v>217</v>
      </c>
      <c r="C84" s="12" t="s">
        <v>573</v>
      </c>
      <c r="D84" s="12" t="s">
        <v>225</v>
      </c>
      <c r="E84" s="12" t="s">
        <v>225</v>
      </c>
      <c r="F84" s="12" t="s">
        <v>842</v>
      </c>
      <c r="G84" s="12" t="s">
        <v>825</v>
      </c>
    </row>
    <row r="85" spans="1:7" x14ac:dyDescent="0.2">
      <c r="A85" s="12" t="s">
        <v>333</v>
      </c>
      <c r="B85" s="12" t="s">
        <v>217</v>
      </c>
      <c r="C85" s="12" t="s">
        <v>561</v>
      </c>
      <c r="D85" s="12" t="s">
        <v>133</v>
      </c>
      <c r="E85" s="12" t="s">
        <v>131</v>
      </c>
      <c r="F85" s="12" t="s">
        <v>562</v>
      </c>
      <c r="G85" s="12" t="s">
        <v>825</v>
      </c>
    </row>
    <row r="86" spans="1:7" x14ac:dyDescent="0.2">
      <c r="A86" s="12" t="s">
        <v>333</v>
      </c>
      <c r="B86" s="12" t="s">
        <v>217</v>
      </c>
      <c r="C86" s="12" t="s">
        <v>563</v>
      </c>
      <c r="D86" s="12" t="s">
        <v>132</v>
      </c>
      <c r="E86" s="12" t="s">
        <v>132</v>
      </c>
      <c r="F86" s="12" t="s">
        <v>564</v>
      </c>
      <c r="G86" s="12" t="s">
        <v>825</v>
      </c>
    </row>
    <row r="87" spans="1:7" x14ac:dyDescent="0.2">
      <c r="A87" s="12" t="s">
        <v>333</v>
      </c>
      <c r="B87" s="12" t="s">
        <v>217</v>
      </c>
      <c r="C87" s="12" t="s">
        <v>567</v>
      </c>
      <c r="D87" s="12" t="s">
        <v>158</v>
      </c>
      <c r="E87" s="12" t="s">
        <v>158</v>
      </c>
      <c r="F87" s="12" t="s">
        <v>568</v>
      </c>
      <c r="G87" s="12" t="s">
        <v>825</v>
      </c>
    </row>
    <row r="88" spans="1:7" x14ac:dyDescent="0.2">
      <c r="A88" s="12" t="s">
        <v>333</v>
      </c>
      <c r="B88" s="12" t="s">
        <v>217</v>
      </c>
      <c r="C88" s="12" t="s">
        <v>565</v>
      </c>
      <c r="D88" s="12" t="s">
        <v>170</v>
      </c>
      <c r="E88" s="12" t="s">
        <v>217</v>
      </c>
      <c r="F88" s="12" t="s">
        <v>566</v>
      </c>
      <c r="G88" s="12" t="s">
        <v>342</v>
      </c>
    </row>
    <row r="89" spans="1:7" x14ac:dyDescent="0.2">
      <c r="A89" s="12" t="s">
        <v>333</v>
      </c>
      <c r="B89" s="12" t="s">
        <v>217</v>
      </c>
      <c r="C89" s="12" t="s">
        <v>569</v>
      </c>
      <c r="D89" s="12" t="s">
        <v>160</v>
      </c>
      <c r="E89" s="12" t="s">
        <v>160</v>
      </c>
      <c r="F89" s="12" t="s">
        <v>570</v>
      </c>
      <c r="G89" s="12" t="s">
        <v>825</v>
      </c>
    </row>
    <row r="90" spans="1:7" x14ac:dyDescent="0.2">
      <c r="A90" s="12" t="s">
        <v>333</v>
      </c>
      <c r="B90" s="12" t="s">
        <v>217</v>
      </c>
      <c r="C90" s="12" t="s">
        <v>571</v>
      </c>
      <c r="D90" s="12" t="s">
        <v>161</v>
      </c>
      <c r="E90" s="12" t="s">
        <v>161</v>
      </c>
      <c r="F90" s="12" t="s">
        <v>572</v>
      </c>
      <c r="G90" s="12" t="s">
        <v>825</v>
      </c>
    </row>
    <row r="91" spans="1:7" x14ac:dyDescent="0.2">
      <c r="A91" s="12" t="s">
        <v>333</v>
      </c>
      <c r="B91" s="12" t="s">
        <v>217</v>
      </c>
      <c r="C91" s="12" t="s">
        <v>681</v>
      </c>
      <c r="D91" s="12" t="s">
        <v>107</v>
      </c>
      <c r="E91" s="12" t="s">
        <v>107</v>
      </c>
      <c r="F91" s="12" t="s">
        <v>682</v>
      </c>
      <c r="G91" s="12" t="s">
        <v>825</v>
      </c>
    </row>
    <row r="92" spans="1:7" x14ac:dyDescent="0.2">
      <c r="A92" s="12" t="s">
        <v>333</v>
      </c>
      <c r="B92" s="12" t="s">
        <v>217</v>
      </c>
      <c r="C92" s="12" t="s">
        <v>683</v>
      </c>
      <c r="D92" s="12" t="s">
        <v>108</v>
      </c>
      <c r="E92" s="12" t="s">
        <v>108</v>
      </c>
      <c r="F92" s="12" t="s">
        <v>684</v>
      </c>
      <c r="G92" s="12" t="s">
        <v>825</v>
      </c>
    </row>
    <row r="93" spans="1:7" x14ac:dyDescent="0.2">
      <c r="A93" s="12" t="s">
        <v>333</v>
      </c>
      <c r="B93" s="12" t="s">
        <v>217</v>
      </c>
      <c r="C93" s="12" t="s">
        <v>685</v>
      </c>
      <c r="D93" s="12" t="s">
        <v>109</v>
      </c>
      <c r="E93" s="12" t="s">
        <v>109</v>
      </c>
      <c r="F93" s="12" t="s">
        <v>686</v>
      </c>
      <c r="G93" s="12" t="s">
        <v>825</v>
      </c>
    </row>
    <row r="94" spans="1:7" x14ac:dyDescent="0.2">
      <c r="A94" s="12" t="s">
        <v>333</v>
      </c>
      <c r="B94" s="12" t="s">
        <v>217</v>
      </c>
      <c r="C94" s="12" t="s">
        <v>687</v>
      </c>
      <c r="D94" s="12" t="s">
        <v>110</v>
      </c>
      <c r="E94" s="12" t="s">
        <v>110</v>
      </c>
      <c r="F94" s="12" t="s">
        <v>688</v>
      </c>
      <c r="G94" s="12" t="s">
        <v>382</v>
      </c>
    </row>
    <row r="95" spans="1:7" x14ac:dyDescent="0.2">
      <c r="A95" s="12" t="s">
        <v>333</v>
      </c>
      <c r="B95" s="12" t="s">
        <v>217</v>
      </c>
      <c r="C95" s="12" t="s">
        <v>677</v>
      </c>
      <c r="D95" s="12" t="s">
        <v>111</v>
      </c>
      <c r="E95" s="12" t="s">
        <v>111</v>
      </c>
      <c r="F95" s="12" t="s">
        <v>678</v>
      </c>
      <c r="G95" s="12" t="s">
        <v>825</v>
      </c>
    </row>
    <row r="96" spans="1:7" x14ac:dyDescent="0.2">
      <c r="A96" s="12" t="s">
        <v>333</v>
      </c>
      <c r="B96" s="12" t="s">
        <v>217</v>
      </c>
      <c r="C96" s="12" t="s">
        <v>485</v>
      </c>
      <c r="D96" s="12" t="s">
        <v>486</v>
      </c>
      <c r="E96" s="12" t="s">
        <v>217</v>
      </c>
      <c r="F96" s="12" t="s">
        <v>487</v>
      </c>
      <c r="G96" s="12" t="s">
        <v>342</v>
      </c>
    </row>
    <row r="97" spans="1:7" x14ac:dyDescent="0.2">
      <c r="A97" s="12" t="s">
        <v>333</v>
      </c>
      <c r="B97" s="12" t="s">
        <v>217</v>
      </c>
      <c r="C97" s="12" t="s">
        <v>488</v>
      </c>
      <c r="D97" s="12" t="s">
        <v>207</v>
      </c>
      <c r="E97" s="12" t="s">
        <v>217</v>
      </c>
      <c r="F97" s="12" t="s">
        <v>489</v>
      </c>
      <c r="G97" s="12" t="s">
        <v>246</v>
      </c>
    </row>
    <row r="98" spans="1:7" x14ac:dyDescent="0.2">
      <c r="A98" s="12" t="s">
        <v>333</v>
      </c>
      <c r="B98" s="12" t="s">
        <v>217</v>
      </c>
      <c r="C98" s="12" t="s">
        <v>498</v>
      </c>
      <c r="D98" s="12" t="s">
        <v>499</v>
      </c>
      <c r="E98" s="12" t="s">
        <v>499</v>
      </c>
      <c r="F98" s="12" t="s">
        <v>500</v>
      </c>
      <c r="G98" s="12" t="s">
        <v>825</v>
      </c>
    </row>
    <row r="99" spans="1:7" x14ac:dyDescent="0.2">
      <c r="A99" s="12" t="s">
        <v>333</v>
      </c>
      <c r="B99" s="12" t="s">
        <v>217</v>
      </c>
      <c r="C99" s="12" t="s">
        <v>636</v>
      </c>
      <c r="D99" s="12" t="s">
        <v>153</v>
      </c>
      <c r="E99" s="12" t="s">
        <v>153</v>
      </c>
      <c r="F99" s="12" t="s">
        <v>637</v>
      </c>
      <c r="G99" s="12" t="s">
        <v>367</v>
      </c>
    </row>
    <row r="100" spans="1:7" x14ac:dyDescent="0.2">
      <c r="A100" s="12" t="s">
        <v>333</v>
      </c>
      <c r="B100" s="12" t="s">
        <v>217</v>
      </c>
      <c r="C100" s="12" t="s">
        <v>638</v>
      </c>
      <c r="D100" s="12" t="s">
        <v>154</v>
      </c>
      <c r="E100" s="12" t="s">
        <v>154</v>
      </c>
      <c r="F100" s="12" t="s">
        <v>639</v>
      </c>
      <c r="G100" s="12" t="s">
        <v>342</v>
      </c>
    </row>
    <row r="101" spans="1:7" x14ac:dyDescent="0.2">
      <c r="A101" s="12" t="s">
        <v>333</v>
      </c>
      <c r="B101" s="12" t="s">
        <v>217</v>
      </c>
      <c r="C101" s="12" t="s">
        <v>605</v>
      </c>
      <c r="D101" s="12"/>
      <c r="E101" s="12" t="s">
        <v>217</v>
      </c>
      <c r="F101" s="12" t="s">
        <v>606</v>
      </c>
      <c r="G101" s="12" t="s">
        <v>342</v>
      </c>
    </row>
    <row r="102" spans="1:7" x14ac:dyDescent="0.2">
      <c r="A102" s="12" t="s">
        <v>333</v>
      </c>
      <c r="B102" s="12" t="s">
        <v>217</v>
      </c>
      <c r="C102" s="12" t="s">
        <v>600</v>
      </c>
      <c r="D102" s="12" t="s">
        <v>157</v>
      </c>
      <c r="E102" s="12" t="s">
        <v>157</v>
      </c>
      <c r="F102" s="12" t="s">
        <v>601</v>
      </c>
      <c r="G102" s="12" t="s">
        <v>342</v>
      </c>
    </row>
    <row r="103" spans="1:7" x14ac:dyDescent="0.2">
      <c r="A103" s="12" t="s">
        <v>333</v>
      </c>
      <c r="B103" s="12" t="s">
        <v>217</v>
      </c>
      <c r="C103" s="12" t="s">
        <v>689</v>
      </c>
      <c r="D103" s="12"/>
      <c r="E103" s="12" t="s">
        <v>217</v>
      </c>
      <c r="F103" s="12" t="s">
        <v>690</v>
      </c>
      <c r="G103" s="12" t="s">
        <v>246</v>
      </c>
    </row>
    <row r="104" spans="1:7" x14ac:dyDescent="0.2">
      <c r="A104" s="12" t="s">
        <v>333</v>
      </c>
      <c r="B104" s="12" t="s">
        <v>217</v>
      </c>
      <c r="C104" s="12" t="s">
        <v>691</v>
      </c>
      <c r="D104" s="12" t="s">
        <v>113</v>
      </c>
      <c r="E104" s="12" t="s">
        <v>113</v>
      </c>
      <c r="F104" s="12" t="s">
        <v>692</v>
      </c>
      <c r="G104" s="12" t="s">
        <v>825</v>
      </c>
    </row>
    <row r="105" spans="1:7" x14ac:dyDescent="0.2">
      <c r="A105" s="12" t="s">
        <v>333</v>
      </c>
      <c r="B105" s="12" t="s">
        <v>217</v>
      </c>
      <c r="C105" s="12" t="s">
        <v>693</v>
      </c>
      <c r="D105" s="12" t="s">
        <v>114</v>
      </c>
      <c r="E105" s="12" t="s">
        <v>114</v>
      </c>
      <c r="F105" s="12" t="s">
        <v>694</v>
      </c>
      <c r="G105" s="12" t="s">
        <v>825</v>
      </c>
    </row>
    <row r="106" spans="1:7" x14ac:dyDescent="0.2">
      <c r="A106" s="12" t="s">
        <v>333</v>
      </c>
      <c r="B106" s="12" t="s">
        <v>217</v>
      </c>
      <c r="C106" s="12" t="s">
        <v>695</v>
      </c>
      <c r="D106" s="12" t="s">
        <v>115</v>
      </c>
      <c r="E106" s="12" t="s">
        <v>115</v>
      </c>
      <c r="F106" s="12" t="s">
        <v>696</v>
      </c>
      <c r="G106" s="12" t="s">
        <v>825</v>
      </c>
    </row>
    <row r="107" spans="1:7" x14ac:dyDescent="0.2">
      <c r="A107" s="12" t="s">
        <v>333</v>
      </c>
      <c r="B107" s="12" t="s">
        <v>217</v>
      </c>
      <c r="C107" s="12" t="s">
        <v>706</v>
      </c>
      <c r="D107" s="12" t="s">
        <v>100</v>
      </c>
      <c r="E107" s="12" t="s">
        <v>217</v>
      </c>
      <c r="F107" s="12" t="s">
        <v>707</v>
      </c>
      <c r="G107" s="12" t="s">
        <v>367</v>
      </c>
    </row>
    <row r="108" spans="1:7" x14ac:dyDescent="0.2">
      <c r="A108" s="12" t="s">
        <v>333</v>
      </c>
      <c r="B108" s="12" t="s">
        <v>217</v>
      </c>
      <c r="C108" s="12" t="s">
        <v>708</v>
      </c>
      <c r="D108" s="12" t="s">
        <v>101</v>
      </c>
      <c r="E108" s="12" t="s">
        <v>101</v>
      </c>
      <c r="F108" s="12" t="s">
        <v>709</v>
      </c>
      <c r="G108" s="12" t="s">
        <v>342</v>
      </c>
    </row>
    <row r="109" spans="1:7" x14ac:dyDescent="0.2">
      <c r="A109" s="12" t="s">
        <v>333</v>
      </c>
      <c r="B109" s="12" t="s">
        <v>217</v>
      </c>
      <c r="C109" s="12" t="s">
        <v>710</v>
      </c>
      <c r="D109" s="12" t="s">
        <v>102</v>
      </c>
      <c r="E109" s="12" t="s">
        <v>102</v>
      </c>
      <c r="F109" s="12" t="s">
        <v>711</v>
      </c>
      <c r="G109" s="12" t="s">
        <v>342</v>
      </c>
    </row>
    <row r="110" spans="1:7" x14ac:dyDescent="0.2">
      <c r="A110" s="12" t="s">
        <v>333</v>
      </c>
      <c r="B110" s="12" t="s">
        <v>942</v>
      </c>
      <c r="C110" s="12" t="s">
        <v>760</v>
      </c>
      <c r="D110" s="12"/>
      <c r="E110" s="12" t="s">
        <v>217</v>
      </c>
      <c r="F110" s="12" t="s">
        <v>761</v>
      </c>
      <c r="G110" s="12" t="s">
        <v>340</v>
      </c>
    </row>
    <row r="111" spans="1:7" x14ac:dyDescent="0.2">
      <c r="A111" s="12" t="s">
        <v>333</v>
      </c>
      <c r="B111" s="12" t="s">
        <v>217</v>
      </c>
      <c r="C111" s="12" t="s">
        <v>574</v>
      </c>
      <c r="D111" s="12" t="s">
        <v>227</v>
      </c>
      <c r="E111" s="12" t="s">
        <v>227</v>
      </c>
      <c r="F111" s="12" t="s">
        <v>575</v>
      </c>
      <c r="G111" s="12" t="s">
        <v>342</v>
      </c>
    </row>
    <row r="112" spans="1:7" x14ac:dyDescent="0.2">
      <c r="A112" s="12" t="s">
        <v>333</v>
      </c>
      <c r="B112" s="12" t="s">
        <v>217</v>
      </c>
      <c r="C112" s="12" t="s">
        <v>712</v>
      </c>
      <c r="D112" s="12" t="s">
        <v>104</v>
      </c>
      <c r="E112" s="12" t="s">
        <v>104</v>
      </c>
      <c r="F112" s="12" t="s">
        <v>713</v>
      </c>
      <c r="G112" s="12" t="s">
        <v>342</v>
      </c>
    </row>
    <row r="113" spans="1:7" x14ac:dyDescent="0.2">
      <c r="A113" s="12" t="s">
        <v>333</v>
      </c>
      <c r="B113" s="12" t="s">
        <v>217</v>
      </c>
      <c r="C113" s="12" t="s">
        <v>714</v>
      </c>
      <c r="D113" s="12" t="s">
        <v>105</v>
      </c>
      <c r="E113" s="12" t="s">
        <v>105</v>
      </c>
      <c r="F113" s="12" t="s">
        <v>715</v>
      </c>
      <c r="G113" s="12" t="s">
        <v>342</v>
      </c>
    </row>
    <row r="114" spans="1:7" x14ac:dyDescent="0.2">
      <c r="A114" s="12" t="s">
        <v>333</v>
      </c>
      <c r="B114" s="12" t="s">
        <v>217</v>
      </c>
      <c r="C114" s="12" t="s">
        <v>716</v>
      </c>
      <c r="D114" s="12" t="s">
        <v>106</v>
      </c>
      <c r="E114" s="12" t="s">
        <v>106</v>
      </c>
      <c r="F114" s="12" t="s">
        <v>717</v>
      </c>
      <c r="G114" s="12" t="s">
        <v>342</v>
      </c>
    </row>
    <row r="115" spans="1:7" x14ac:dyDescent="0.2">
      <c r="A115" s="12" t="s">
        <v>333</v>
      </c>
      <c r="B115" s="12" t="s">
        <v>217</v>
      </c>
      <c r="C115" s="12" t="s">
        <v>718</v>
      </c>
      <c r="D115" s="12" t="s">
        <v>209</v>
      </c>
      <c r="E115" s="12" t="s">
        <v>209</v>
      </c>
      <c r="F115" s="12" t="s">
        <v>719</v>
      </c>
      <c r="G115" s="12" t="s">
        <v>367</v>
      </c>
    </row>
    <row r="116" spans="1:7" x14ac:dyDescent="0.2">
      <c r="A116" s="12" t="s">
        <v>333</v>
      </c>
      <c r="B116" s="12" t="s">
        <v>217</v>
      </c>
      <c r="C116" s="12" t="s">
        <v>720</v>
      </c>
      <c r="D116" s="12" t="s">
        <v>103</v>
      </c>
      <c r="E116" s="12" t="s">
        <v>217</v>
      </c>
      <c r="F116" s="12" t="s">
        <v>721</v>
      </c>
      <c r="G116" s="12" t="s">
        <v>367</v>
      </c>
    </row>
    <row r="117" spans="1:7" x14ac:dyDescent="0.2">
      <c r="A117" s="12" t="s">
        <v>333</v>
      </c>
      <c r="B117" s="12" t="s">
        <v>217</v>
      </c>
      <c r="C117" s="12" t="s">
        <v>697</v>
      </c>
      <c r="D117" s="12" t="s">
        <v>116</v>
      </c>
      <c r="E117" s="12" t="s">
        <v>217</v>
      </c>
      <c r="F117" s="12" t="s">
        <v>698</v>
      </c>
      <c r="G117" s="12" t="s">
        <v>342</v>
      </c>
    </row>
    <row r="118" spans="1:7" x14ac:dyDescent="0.2">
      <c r="A118" s="12" t="s">
        <v>333</v>
      </c>
      <c r="B118" s="12" t="s">
        <v>217</v>
      </c>
      <c r="C118" s="12" t="s">
        <v>588</v>
      </c>
      <c r="D118" s="12" t="s">
        <v>117</v>
      </c>
      <c r="E118" s="12" t="s">
        <v>217</v>
      </c>
      <c r="F118" s="12" t="s">
        <v>589</v>
      </c>
      <c r="G118" s="12" t="s">
        <v>342</v>
      </c>
    </row>
    <row r="119" spans="1:7" x14ac:dyDescent="0.2">
      <c r="A119" s="12" t="s">
        <v>333</v>
      </c>
      <c r="B119" s="12" t="s">
        <v>217</v>
      </c>
      <c r="C119" s="12" t="s">
        <v>699</v>
      </c>
      <c r="D119" s="12" t="s">
        <v>118</v>
      </c>
      <c r="E119" s="12" t="s">
        <v>217</v>
      </c>
      <c r="F119" s="12" t="s">
        <v>700</v>
      </c>
      <c r="G119" s="12" t="s">
        <v>367</v>
      </c>
    </row>
    <row r="120" spans="1:7" x14ac:dyDescent="0.2">
      <c r="A120" s="12" t="s">
        <v>333</v>
      </c>
      <c r="B120" s="12" t="s">
        <v>217</v>
      </c>
      <c r="C120" s="12" t="s">
        <v>701</v>
      </c>
      <c r="D120" s="12" t="s">
        <v>119</v>
      </c>
      <c r="E120" s="12" t="s">
        <v>119</v>
      </c>
      <c r="F120" s="12" t="s">
        <v>702</v>
      </c>
      <c r="G120" s="12" t="s">
        <v>825</v>
      </c>
    </row>
    <row r="121" spans="1:7" x14ac:dyDescent="0.2">
      <c r="A121" s="12" t="s">
        <v>333</v>
      </c>
      <c r="B121" s="12" t="s">
        <v>217</v>
      </c>
      <c r="C121" s="12" t="s">
        <v>679</v>
      </c>
      <c r="D121" s="12" t="s">
        <v>120</v>
      </c>
      <c r="E121" s="12" t="s">
        <v>120</v>
      </c>
      <c r="F121" s="12" t="s">
        <v>680</v>
      </c>
      <c r="G121" s="12" t="s">
        <v>825</v>
      </c>
    </row>
    <row r="122" spans="1:7" x14ac:dyDescent="0.2">
      <c r="A122" s="12" t="s">
        <v>333</v>
      </c>
      <c r="B122" s="12" t="s">
        <v>217</v>
      </c>
      <c r="C122" s="12" t="s">
        <v>679</v>
      </c>
      <c r="D122" s="12"/>
      <c r="E122" s="12" t="s">
        <v>217</v>
      </c>
      <c r="F122" s="12" t="s">
        <v>703</v>
      </c>
      <c r="G122" s="12" t="s">
        <v>246</v>
      </c>
    </row>
    <row r="123" spans="1:7" x14ac:dyDescent="0.2">
      <c r="A123" s="12" t="s">
        <v>333</v>
      </c>
      <c r="B123" s="12" t="s">
        <v>217</v>
      </c>
      <c r="C123" s="12" t="s">
        <v>704</v>
      </c>
      <c r="D123" s="12"/>
      <c r="E123" s="12" t="s">
        <v>121</v>
      </c>
      <c r="F123" s="12" t="s">
        <v>705</v>
      </c>
      <c r="G123" s="12" t="s">
        <v>825</v>
      </c>
    </row>
    <row r="124" spans="1:7" x14ac:dyDescent="0.2">
      <c r="A124" s="12" t="s">
        <v>333</v>
      </c>
      <c r="B124" s="12" t="s">
        <v>217</v>
      </c>
      <c r="C124" s="12" t="s">
        <v>843</v>
      </c>
      <c r="D124" s="12" t="s">
        <v>228</v>
      </c>
      <c r="E124" s="12" t="s">
        <v>228</v>
      </c>
      <c r="F124" s="12" t="s">
        <v>582</v>
      </c>
      <c r="G124" s="12" t="s">
        <v>342</v>
      </c>
    </row>
    <row r="125" spans="1:7" x14ac:dyDescent="0.2">
      <c r="A125" s="12" t="s">
        <v>333</v>
      </c>
      <c r="B125" s="12" t="s">
        <v>217</v>
      </c>
      <c r="C125" s="12" t="s">
        <v>728</v>
      </c>
      <c r="D125" s="12" t="s">
        <v>225</v>
      </c>
      <c r="E125" s="12" t="s">
        <v>217</v>
      </c>
      <c r="F125" s="12" t="s">
        <v>729</v>
      </c>
      <c r="G125" s="12" t="s">
        <v>340</v>
      </c>
    </row>
    <row r="126" spans="1:7" x14ac:dyDescent="0.2">
      <c r="A126" s="12" t="s">
        <v>333</v>
      </c>
      <c r="B126" s="12" t="s">
        <v>217</v>
      </c>
      <c r="C126" s="12" t="s">
        <v>728</v>
      </c>
      <c r="D126" s="12" t="s">
        <v>225</v>
      </c>
      <c r="E126" s="12" t="s">
        <v>217</v>
      </c>
      <c r="F126" s="12" t="s">
        <v>730</v>
      </c>
      <c r="G126" s="12" t="s">
        <v>340</v>
      </c>
    </row>
    <row r="127" spans="1:7" x14ac:dyDescent="0.2">
      <c r="A127" s="12" t="s">
        <v>333</v>
      </c>
      <c r="B127" s="12" t="s">
        <v>217</v>
      </c>
      <c r="C127" s="12" t="s">
        <v>728</v>
      </c>
      <c r="D127" s="12" t="s">
        <v>225</v>
      </c>
      <c r="E127" s="12" t="s">
        <v>217</v>
      </c>
      <c r="F127" s="12" t="s">
        <v>731</v>
      </c>
      <c r="G127" s="12" t="s">
        <v>340</v>
      </c>
    </row>
    <row r="128" spans="1:7" x14ac:dyDescent="0.2">
      <c r="A128" s="12" t="s">
        <v>333</v>
      </c>
      <c r="B128" s="12" t="s">
        <v>217</v>
      </c>
      <c r="C128" s="12" t="s">
        <v>739</v>
      </c>
      <c r="D128" s="12" t="s">
        <v>773</v>
      </c>
      <c r="E128" s="12" t="s">
        <v>217</v>
      </c>
      <c r="F128" s="12" t="s">
        <v>740</v>
      </c>
      <c r="G128" s="12" t="s">
        <v>246</v>
      </c>
    </row>
    <row r="129" spans="1:7" x14ac:dyDescent="0.2">
      <c r="A129" s="12" t="s">
        <v>333</v>
      </c>
      <c r="B129" s="12" t="s">
        <v>217</v>
      </c>
      <c r="C129" s="12" t="s">
        <v>751</v>
      </c>
      <c r="D129" s="12" t="s">
        <v>773</v>
      </c>
      <c r="E129" s="12" t="s">
        <v>1658</v>
      </c>
      <c r="F129" s="12" t="s">
        <v>752</v>
      </c>
      <c r="G129" s="12" t="s">
        <v>246</v>
      </c>
    </row>
    <row r="130" spans="1:7" x14ac:dyDescent="0.2">
      <c r="A130" s="12" t="s">
        <v>333</v>
      </c>
      <c r="B130" s="12" t="s">
        <v>217</v>
      </c>
      <c r="C130" s="12" t="s">
        <v>734</v>
      </c>
      <c r="D130" s="12" t="s">
        <v>773</v>
      </c>
      <c r="E130" s="12" t="s">
        <v>184</v>
      </c>
      <c r="F130" s="12" t="s">
        <v>735</v>
      </c>
      <c r="G130" s="12" t="s">
        <v>825</v>
      </c>
    </row>
    <row r="131" spans="1:7" x14ac:dyDescent="0.2">
      <c r="A131" s="12" t="s">
        <v>333</v>
      </c>
      <c r="B131" s="12" t="s">
        <v>217</v>
      </c>
      <c r="C131" s="12" t="s">
        <v>758</v>
      </c>
      <c r="D131" s="12" t="s">
        <v>773</v>
      </c>
      <c r="E131" s="12" t="s">
        <v>217</v>
      </c>
      <c r="F131" s="12" t="s">
        <v>759</v>
      </c>
      <c r="G131" s="12" t="s">
        <v>246</v>
      </c>
    </row>
    <row r="132" spans="1:7" x14ac:dyDescent="0.2">
      <c r="A132" s="12" t="s">
        <v>333</v>
      </c>
      <c r="B132" s="12" t="s">
        <v>217</v>
      </c>
      <c r="C132" s="12" t="s">
        <v>749</v>
      </c>
      <c r="D132" s="12" t="s">
        <v>773</v>
      </c>
      <c r="E132" s="12" t="s">
        <v>1656</v>
      </c>
      <c r="F132" s="12" t="s">
        <v>750</v>
      </c>
      <c r="G132" s="12" t="s">
        <v>246</v>
      </c>
    </row>
    <row r="133" spans="1:7" x14ac:dyDescent="0.2">
      <c r="A133" s="12" t="s">
        <v>333</v>
      </c>
      <c r="B133" s="12" t="s">
        <v>217</v>
      </c>
      <c r="C133" s="12" t="s">
        <v>772</v>
      </c>
      <c r="D133" s="12" t="s">
        <v>790</v>
      </c>
      <c r="E133" s="12" t="s">
        <v>790</v>
      </c>
      <c r="F133" s="12" t="s">
        <v>480</v>
      </c>
      <c r="G133" s="12" t="s">
        <v>246</v>
      </c>
    </row>
    <row r="134" spans="1:7" x14ac:dyDescent="0.2">
      <c r="A134" s="12" t="s">
        <v>333</v>
      </c>
      <c r="B134" s="12" t="s">
        <v>217</v>
      </c>
      <c r="C134" s="12" t="s">
        <v>753</v>
      </c>
      <c r="D134" s="12" t="s">
        <v>773</v>
      </c>
      <c r="E134" s="12" t="s">
        <v>217</v>
      </c>
      <c r="F134" s="12" t="s">
        <v>754</v>
      </c>
      <c r="G134" s="12" t="s">
        <v>246</v>
      </c>
    </row>
    <row r="135" spans="1:7" x14ac:dyDescent="0.2">
      <c r="A135" s="12" t="s">
        <v>333</v>
      </c>
      <c r="B135" s="12" t="s">
        <v>217</v>
      </c>
      <c r="C135" s="12" t="s">
        <v>726</v>
      </c>
      <c r="D135" s="12" t="s">
        <v>773</v>
      </c>
      <c r="E135" s="12" t="s">
        <v>217</v>
      </c>
      <c r="F135" s="12" t="s">
        <v>727</v>
      </c>
      <c r="G135" s="12" t="s">
        <v>342</v>
      </c>
    </row>
    <row r="136" spans="1:7" x14ac:dyDescent="0.2">
      <c r="A136" s="12" t="s">
        <v>333</v>
      </c>
      <c r="B136" s="12" t="s">
        <v>217</v>
      </c>
      <c r="C136" s="12" t="s">
        <v>592</v>
      </c>
      <c r="D136" s="12" t="s">
        <v>773</v>
      </c>
      <c r="E136" s="12" t="s">
        <v>1679</v>
      </c>
      <c r="F136" s="12" t="s">
        <v>593</v>
      </c>
      <c r="G136" s="12" t="s">
        <v>342</v>
      </c>
    </row>
    <row r="137" spans="1:7" x14ac:dyDescent="0.2">
      <c r="A137" s="12" t="s">
        <v>333</v>
      </c>
      <c r="B137" s="12" t="s">
        <v>217</v>
      </c>
      <c r="C137" s="12" t="s">
        <v>745</v>
      </c>
      <c r="D137" s="12" t="s">
        <v>779</v>
      </c>
      <c r="E137" s="12" t="s">
        <v>779</v>
      </c>
      <c r="F137" s="12" t="s">
        <v>851</v>
      </c>
      <c r="G137" s="12" t="s">
        <v>347</v>
      </c>
    </row>
    <row r="138" spans="1:7" x14ac:dyDescent="0.2">
      <c r="A138" s="12" t="s">
        <v>333</v>
      </c>
      <c r="B138" s="12" t="s">
        <v>217</v>
      </c>
      <c r="C138" s="12" t="s">
        <v>659</v>
      </c>
      <c r="D138" s="12" t="s">
        <v>773</v>
      </c>
      <c r="E138" s="12" t="s">
        <v>217</v>
      </c>
      <c r="F138" s="12" t="s">
        <v>660</v>
      </c>
      <c r="G138" s="12" t="s">
        <v>340</v>
      </c>
    </row>
    <row r="139" spans="1:7" x14ac:dyDescent="0.2">
      <c r="A139" s="12" t="s">
        <v>333</v>
      </c>
      <c r="B139" s="12" t="s">
        <v>217</v>
      </c>
      <c r="C139" s="12" t="s">
        <v>517</v>
      </c>
      <c r="D139" s="12" t="s">
        <v>122</v>
      </c>
      <c r="E139" s="12" t="s">
        <v>122</v>
      </c>
      <c r="F139" s="12" t="s">
        <v>774</v>
      </c>
      <c r="G139" s="12" t="s">
        <v>825</v>
      </c>
    </row>
    <row r="140" spans="1:7" x14ac:dyDescent="0.2">
      <c r="A140" s="12" t="s">
        <v>333</v>
      </c>
      <c r="B140" s="12" t="s">
        <v>217</v>
      </c>
      <c r="C140" s="12" t="s">
        <v>532</v>
      </c>
      <c r="D140" s="12" t="s">
        <v>123</v>
      </c>
      <c r="E140" s="12" t="s">
        <v>123</v>
      </c>
      <c r="F140" s="12" t="s">
        <v>533</v>
      </c>
      <c r="G140" s="12" t="s">
        <v>825</v>
      </c>
    </row>
    <row r="141" spans="1:7" x14ac:dyDescent="0.2">
      <c r="A141" s="12" t="s">
        <v>333</v>
      </c>
      <c r="B141" s="12" t="s">
        <v>217</v>
      </c>
      <c r="C141" s="12" t="s">
        <v>530</v>
      </c>
      <c r="D141" s="12" t="s">
        <v>124</v>
      </c>
      <c r="E141" s="12" t="s">
        <v>124</v>
      </c>
      <c r="F141" s="12" t="s">
        <v>531</v>
      </c>
      <c r="G141" s="12" t="s">
        <v>246</v>
      </c>
    </row>
    <row r="142" spans="1:7" x14ac:dyDescent="0.2">
      <c r="A142" s="12" t="s">
        <v>333</v>
      </c>
      <c r="B142" s="12" t="s">
        <v>217</v>
      </c>
      <c r="C142" s="12" t="s">
        <v>528</v>
      </c>
      <c r="D142" s="12" t="s">
        <v>125</v>
      </c>
      <c r="E142" s="12" t="s">
        <v>217</v>
      </c>
      <c r="F142" s="12" t="s">
        <v>529</v>
      </c>
      <c r="G142" s="12" t="s">
        <v>246</v>
      </c>
    </row>
    <row r="143" spans="1:7" x14ac:dyDescent="0.2">
      <c r="A143" s="12" t="s">
        <v>333</v>
      </c>
      <c r="B143" s="12" t="s">
        <v>217</v>
      </c>
      <c r="C143" s="12" t="s">
        <v>526</v>
      </c>
      <c r="D143" s="12" t="s">
        <v>126</v>
      </c>
      <c r="E143" s="12" t="s">
        <v>217</v>
      </c>
      <c r="F143" s="12" t="s">
        <v>527</v>
      </c>
      <c r="G143" s="12" t="s">
        <v>246</v>
      </c>
    </row>
    <row r="144" spans="1:7" x14ac:dyDescent="0.2">
      <c r="A144" s="12" t="s">
        <v>333</v>
      </c>
      <c r="B144" s="12" t="s">
        <v>217</v>
      </c>
      <c r="C144" s="12" t="s">
        <v>524</v>
      </c>
      <c r="D144" s="12" t="s">
        <v>127</v>
      </c>
      <c r="E144" s="12" t="s">
        <v>217</v>
      </c>
      <c r="F144" s="12" t="s">
        <v>525</v>
      </c>
      <c r="G144" s="12" t="s">
        <v>246</v>
      </c>
    </row>
    <row r="145" spans="1:7" x14ac:dyDescent="0.2">
      <c r="A145" s="12" t="s">
        <v>333</v>
      </c>
      <c r="B145" s="12" t="s">
        <v>217</v>
      </c>
      <c r="C145" s="12" t="s">
        <v>522</v>
      </c>
      <c r="D145" s="12" t="s">
        <v>128</v>
      </c>
      <c r="E145" s="12" t="s">
        <v>217</v>
      </c>
      <c r="F145" s="12" t="s">
        <v>523</v>
      </c>
      <c r="G145" s="12" t="s">
        <v>246</v>
      </c>
    </row>
    <row r="146" spans="1:7" x14ac:dyDescent="0.2">
      <c r="A146" s="12" t="s">
        <v>333</v>
      </c>
      <c r="B146" s="12" t="s">
        <v>217</v>
      </c>
      <c r="C146" s="12" t="s">
        <v>520</v>
      </c>
      <c r="D146" s="12" t="s">
        <v>129</v>
      </c>
      <c r="E146" s="12" t="s">
        <v>217</v>
      </c>
      <c r="F146" s="12" t="s">
        <v>521</v>
      </c>
      <c r="G146" s="12" t="s">
        <v>246</v>
      </c>
    </row>
    <row r="147" spans="1:7" x14ac:dyDescent="0.2">
      <c r="A147" s="12" t="s">
        <v>333</v>
      </c>
      <c r="B147" s="12" t="s">
        <v>217</v>
      </c>
      <c r="C147" s="12" t="s">
        <v>518</v>
      </c>
      <c r="D147" s="12" t="s">
        <v>130</v>
      </c>
      <c r="E147" s="12" t="s">
        <v>217</v>
      </c>
      <c r="F147" s="12" t="s">
        <v>519</v>
      </c>
      <c r="G147" s="12" t="s">
        <v>246</v>
      </c>
    </row>
    <row r="148" spans="1:7" x14ac:dyDescent="0.2">
      <c r="A148" s="12" t="s">
        <v>333</v>
      </c>
      <c r="B148" s="12" t="s">
        <v>217</v>
      </c>
      <c r="C148" s="12" t="s">
        <v>652</v>
      </c>
      <c r="D148" s="12"/>
      <c r="E148" s="12" t="s">
        <v>217</v>
      </c>
      <c r="F148" s="12" t="s">
        <v>653</v>
      </c>
      <c r="G148" s="12" t="s">
        <v>246</v>
      </c>
    </row>
    <row r="149" spans="1:7" x14ac:dyDescent="0.2">
      <c r="A149" s="12" t="s">
        <v>333</v>
      </c>
      <c r="B149" s="12" t="s">
        <v>217</v>
      </c>
      <c r="C149" s="12" t="s">
        <v>580</v>
      </c>
      <c r="D149" s="12" t="s">
        <v>235</v>
      </c>
      <c r="E149" s="12" t="s">
        <v>235</v>
      </c>
      <c r="F149" s="12" t="s">
        <v>581</v>
      </c>
      <c r="G149" s="12" t="s">
        <v>340</v>
      </c>
    </row>
    <row r="150" spans="1:7" x14ac:dyDescent="0.2">
      <c r="A150" s="12" t="s">
        <v>333</v>
      </c>
      <c r="B150" s="12" t="s">
        <v>217</v>
      </c>
      <c r="C150" s="12" t="s">
        <v>580</v>
      </c>
      <c r="D150" s="12"/>
      <c r="E150" s="12" t="s">
        <v>217</v>
      </c>
      <c r="F150" s="12" t="s">
        <v>746</v>
      </c>
      <c r="G150" s="12" t="s">
        <v>246</v>
      </c>
    </row>
    <row r="151" spans="1:7" x14ac:dyDescent="0.2">
      <c r="A151" s="12" t="s">
        <v>333</v>
      </c>
      <c r="B151" s="12" t="s">
        <v>217</v>
      </c>
      <c r="C151" s="12" t="s">
        <v>741</v>
      </c>
      <c r="D151" s="12"/>
      <c r="E151" s="12" t="s">
        <v>133</v>
      </c>
      <c r="F151" s="12" t="s">
        <v>742</v>
      </c>
      <c r="G151" s="12" t="s">
        <v>246</v>
      </c>
    </row>
    <row r="152" spans="1:7" x14ac:dyDescent="0.2">
      <c r="A152" s="12" t="s">
        <v>333</v>
      </c>
      <c r="B152" s="12" t="s">
        <v>217</v>
      </c>
      <c r="C152" s="12" t="s">
        <v>536</v>
      </c>
      <c r="D152" s="12" t="s">
        <v>537</v>
      </c>
      <c r="E152" s="12" t="s">
        <v>537</v>
      </c>
      <c r="F152" s="12" t="s">
        <v>538</v>
      </c>
      <c r="G152" s="12" t="s">
        <v>246</v>
      </c>
    </row>
    <row r="153" spans="1:7" x14ac:dyDescent="0.2">
      <c r="A153" s="12" t="s">
        <v>333</v>
      </c>
      <c r="B153" s="12" t="s">
        <v>217</v>
      </c>
      <c r="C153" s="12" t="s">
        <v>743</v>
      </c>
      <c r="D153" s="12"/>
      <c r="E153" s="12" t="s">
        <v>217</v>
      </c>
      <c r="F153" s="12" t="s">
        <v>744</v>
      </c>
      <c r="G153" s="12" t="s">
        <v>246</v>
      </c>
    </row>
    <row r="154" spans="1:7" x14ac:dyDescent="0.2">
      <c r="A154" s="12" t="s">
        <v>333</v>
      </c>
      <c r="B154" s="12" t="s">
        <v>217</v>
      </c>
      <c r="C154" s="12" t="s">
        <v>736</v>
      </c>
      <c r="D154" s="12" t="s">
        <v>778</v>
      </c>
      <c r="E154" s="12" t="s">
        <v>778</v>
      </c>
      <c r="F154" s="12" t="s">
        <v>737</v>
      </c>
      <c r="G154" s="12" t="s">
        <v>246</v>
      </c>
    </row>
    <row r="155" spans="1:7" x14ac:dyDescent="0.2">
      <c r="A155" s="12" t="s">
        <v>333</v>
      </c>
      <c r="B155" s="12" t="s">
        <v>217</v>
      </c>
      <c r="C155" s="12" t="s">
        <v>540</v>
      </c>
      <c r="D155" s="12" t="s">
        <v>185</v>
      </c>
      <c r="E155" s="12" t="s">
        <v>185</v>
      </c>
      <c r="F155" s="12" t="s">
        <v>541</v>
      </c>
      <c r="G155" s="12" t="s">
        <v>246</v>
      </c>
    </row>
    <row r="156" spans="1:7" x14ac:dyDescent="0.2">
      <c r="A156" s="12" t="s">
        <v>333</v>
      </c>
      <c r="B156" s="12" t="s">
        <v>217</v>
      </c>
      <c r="C156" s="12" t="s">
        <v>755</v>
      </c>
      <c r="D156" s="12"/>
      <c r="E156" s="12" t="s">
        <v>1548</v>
      </c>
      <c r="F156" s="12" t="s">
        <v>756</v>
      </c>
      <c r="G156" s="12" t="s">
        <v>246</v>
      </c>
    </row>
    <row r="157" spans="1:7" x14ac:dyDescent="0.2">
      <c r="A157" s="12" t="s">
        <v>333</v>
      </c>
      <c r="B157" s="12" t="s">
        <v>868</v>
      </c>
      <c r="C157" s="12" t="s">
        <v>590</v>
      </c>
      <c r="D157" s="12"/>
      <c r="E157" s="12" t="s">
        <v>217</v>
      </c>
      <c r="F157" s="12" t="s">
        <v>591</v>
      </c>
      <c r="G157" s="12" t="s">
        <v>382</v>
      </c>
    </row>
    <row r="158" spans="1:7" x14ac:dyDescent="0.2">
      <c r="A158" s="12" t="s">
        <v>333</v>
      </c>
      <c r="B158" s="12" t="s">
        <v>217</v>
      </c>
      <c r="C158" s="12" t="s">
        <v>848</v>
      </c>
      <c r="D158" s="12" t="s">
        <v>182</v>
      </c>
      <c r="E158" s="12" t="s">
        <v>182</v>
      </c>
      <c r="F158" s="12" t="s">
        <v>429</v>
      </c>
      <c r="G158" s="12" t="s">
        <v>825</v>
      </c>
    </row>
    <row r="159" spans="1:7" x14ac:dyDescent="0.2">
      <c r="A159" s="12" t="s">
        <v>333</v>
      </c>
      <c r="B159" s="12" t="s">
        <v>217</v>
      </c>
      <c r="C159" s="12" t="s">
        <v>534</v>
      </c>
      <c r="D159" s="12" t="s">
        <v>183</v>
      </c>
      <c r="E159" s="12" t="s">
        <v>217</v>
      </c>
      <c r="F159" s="12" t="s">
        <v>535</v>
      </c>
      <c r="G159" s="12" t="s">
        <v>342</v>
      </c>
    </row>
    <row r="160" spans="1:7" x14ac:dyDescent="0.2">
      <c r="A160" s="12" t="s">
        <v>333</v>
      </c>
      <c r="B160" s="12" t="s">
        <v>217</v>
      </c>
      <c r="C160" s="12" t="s">
        <v>860</v>
      </c>
      <c r="D160" s="12" t="s">
        <v>225</v>
      </c>
      <c r="E160" s="12" t="s">
        <v>217</v>
      </c>
      <c r="F160" s="12" t="s">
        <v>459</v>
      </c>
      <c r="G160" s="12" t="s">
        <v>340</v>
      </c>
    </row>
    <row r="161" spans="1:7" x14ac:dyDescent="0.2">
      <c r="A161" s="12" t="s">
        <v>333</v>
      </c>
      <c r="B161" s="12" t="s">
        <v>217</v>
      </c>
      <c r="C161" s="12" t="s">
        <v>747</v>
      </c>
      <c r="D161" s="12" t="s">
        <v>777</v>
      </c>
      <c r="E161" s="12" t="s">
        <v>777</v>
      </c>
      <c r="F161" s="12" t="s">
        <v>748</v>
      </c>
      <c r="G161" s="12" t="s">
        <v>246</v>
      </c>
    </row>
    <row r="162" spans="1:7" x14ac:dyDescent="0.2">
      <c r="A162" s="12" t="s">
        <v>245</v>
      </c>
      <c r="B162" s="12" t="s">
        <v>217</v>
      </c>
      <c r="C162" s="12"/>
      <c r="D162" s="12" t="s">
        <v>225</v>
      </c>
      <c r="E162" s="12" t="s">
        <v>217</v>
      </c>
      <c r="F162" s="12" t="s">
        <v>247</v>
      </c>
      <c r="G162" s="12" t="s">
        <v>246</v>
      </c>
    </row>
    <row r="163" spans="1:7" x14ac:dyDescent="0.2">
      <c r="A163" s="12" t="s">
        <v>245</v>
      </c>
      <c r="B163" s="12" t="s">
        <v>217</v>
      </c>
      <c r="C163" s="12"/>
      <c r="D163" s="12" t="s">
        <v>225</v>
      </c>
      <c r="E163" s="12" t="s">
        <v>217</v>
      </c>
      <c r="F163" s="12" t="s">
        <v>248</v>
      </c>
      <c r="G163" s="12" t="s">
        <v>246</v>
      </c>
    </row>
    <row r="164" spans="1:7" x14ac:dyDescent="0.2">
      <c r="A164" s="12" t="s">
        <v>245</v>
      </c>
      <c r="B164" s="12" t="s">
        <v>217</v>
      </c>
      <c r="C164" s="12"/>
      <c r="D164" s="12" t="s">
        <v>225</v>
      </c>
      <c r="E164" s="12" t="s">
        <v>217</v>
      </c>
      <c r="F164" s="12" t="s">
        <v>250</v>
      </c>
      <c r="G164" s="12" t="s">
        <v>246</v>
      </c>
    </row>
    <row r="165" spans="1:7" x14ac:dyDescent="0.2">
      <c r="A165" s="12" t="s">
        <v>245</v>
      </c>
      <c r="B165" s="12" t="s">
        <v>217</v>
      </c>
      <c r="C165" s="12"/>
      <c r="D165" s="12" t="s">
        <v>225</v>
      </c>
      <c r="E165" s="12" t="s">
        <v>217</v>
      </c>
      <c r="F165" s="12" t="s">
        <v>251</v>
      </c>
      <c r="G165" s="12" t="s">
        <v>246</v>
      </c>
    </row>
    <row r="166" spans="1:7" x14ac:dyDescent="0.2">
      <c r="A166" s="12" t="s">
        <v>245</v>
      </c>
      <c r="B166" s="12" t="s">
        <v>217</v>
      </c>
      <c r="C166" s="12"/>
      <c r="D166" s="12" t="s">
        <v>225</v>
      </c>
      <c r="E166" s="12" t="s">
        <v>217</v>
      </c>
      <c r="F166" s="12" t="s">
        <v>252</v>
      </c>
      <c r="G166" s="12" t="s">
        <v>246</v>
      </c>
    </row>
    <row r="167" spans="1:7" x14ac:dyDescent="0.2">
      <c r="A167" s="12" t="s">
        <v>245</v>
      </c>
      <c r="B167" s="12" t="s">
        <v>217</v>
      </c>
      <c r="C167" s="12"/>
      <c r="D167" s="12" t="s">
        <v>225</v>
      </c>
      <c r="E167" s="12" t="s">
        <v>217</v>
      </c>
      <c r="F167" s="12" t="s">
        <v>253</v>
      </c>
      <c r="G167" s="12" t="s">
        <v>246</v>
      </c>
    </row>
    <row r="168" spans="1:7" x14ac:dyDescent="0.2">
      <c r="A168" s="12" t="s">
        <v>245</v>
      </c>
      <c r="B168" s="12" t="s">
        <v>217</v>
      </c>
      <c r="C168" s="12"/>
      <c r="D168" s="12" t="s">
        <v>225</v>
      </c>
      <c r="E168" s="12" t="s">
        <v>217</v>
      </c>
      <c r="F168" s="12" t="s">
        <v>254</v>
      </c>
      <c r="G168" s="12" t="s">
        <v>246</v>
      </c>
    </row>
    <row r="169" spans="1:7" x14ac:dyDescent="0.2">
      <c r="A169" s="12" t="s">
        <v>245</v>
      </c>
      <c r="B169" s="12" t="s">
        <v>217</v>
      </c>
      <c r="C169" s="12"/>
      <c r="D169" s="12" t="s">
        <v>225</v>
      </c>
      <c r="E169" s="12" t="s">
        <v>217</v>
      </c>
      <c r="F169" s="12" t="s">
        <v>255</v>
      </c>
      <c r="G169" s="12" t="s">
        <v>246</v>
      </c>
    </row>
    <row r="170" spans="1:7" x14ac:dyDescent="0.2">
      <c r="A170" s="12" t="s">
        <v>245</v>
      </c>
      <c r="B170" s="12" t="s">
        <v>217</v>
      </c>
      <c r="C170" s="12"/>
      <c r="D170" s="12" t="s">
        <v>225</v>
      </c>
      <c r="E170" s="12" t="s">
        <v>217</v>
      </c>
      <c r="F170" s="12" t="s">
        <v>256</v>
      </c>
      <c r="G170" s="12" t="s">
        <v>246</v>
      </c>
    </row>
    <row r="171" spans="1:7" x14ac:dyDescent="0.2">
      <c r="A171" s="12" t="s">
        <v>245</v>
      </c>
      <c r="B171" s="12" t="s">
        <v>217</v>
      </c>
      <c r="C171" s="12"/>
      <c r="D171" s="12" t="s">
        <v>225</v>
      </c>
      <c r="E171" s="12" t="s">
        <v>217</v>
      </c>
      <c r="F171" s="12" t="s">
        <v>257</v>
      </c>
      <c r="G171" s="12" t="s">
        <v>246</v>
      </c>
    </row>
    <row r="172" spans="1:7" x14ac:dyDescent="0.2">
      <c r="A172" s="12" t="s">
        <v>245</v>
      </c>
      <c r="B172" s="12" t="s">
        <v>217</v>
      </c>
      <c r="C172" s="12"/>
      <c r="D172" s="12" t="s">
        <v>225</v>
      </c>
      <c r="E172" s="12" t="s">
        <v>217</v>
      </c>
      <c r="F172" s="12" t="s">
        <v>258</v>
      </c>
      <c r="G172" s="12" t="s">
        <v>246</v>
      </c>
    </row>
    <row r="173" spans="1:7" x14ac:dyDescent="0.2">
      <c r="A173" s="12" t="s">
        <v>245</v>
      </c>
      <c r="B173" s="12" t="s">
        <v>217</v>
      </c>
      <c r="C173" s="12"/>
      <c r="D173" s="12" t="s">
        <v>225</v>
      </c>
      <c r="E173" s="12" t="s">
        <v>217</v>
      </c>
      <c r="F173" s="12" t="s">
        <v>259</v>
      </c>
      <c r="G173" s="12" t="s">
        <v>246</v>
      </c>
    </row>
    <row r="174" spans="1:7" x14ac:dyDescent="0.2">
      <c r="A174" s="12" t="s">
        <v>245</v>
      </c>
      <c r="B174" s="12" t="s">
        <v>217</v>
      </c>
      <c r="C174" s="12"/>
      <c r="D174" s="12" t="s">
        <v>225</v>
      </c>
      <c r="E174" s="12" t="s">
        <v>217</v>
      </c>
      <c r="F174" s="12" t="s">
        <v>260</v>
      </c>
      <c r="G174" s="12" t="s">
        <v>246</v>
      </c>
    </row>
    <row r="175" spans="1:7" x14ac:dyDescent="0.2">
      <c r="A175" s="12" t="s">
        <v>245</v>
      </c>
      <c r="B175" s="12" t="s">
        <v>217</v>
      </c>
      <c r="C175" s="12"/>
      <c r="D175" s="12" t="s">
        <v>225</v>
      </c>
      <c r="E175" s="12" t="s">
        <v>217</v>
      </c>
      <c r="F175" s="12" t="s">
        <v>261</v>
      </c>
      <c r="G175" s="12" t="s">
        <v>246</v>
      </c>
    </row>
    <row r="176" spans="1:7" x14ac:dyDescent="0.2">
      <c r="A176" s="12" t="s">
        <v>245</v>
      </c>
      <c r="B176" s="12" t="s">
        <v>217</v>
      </c>
      <c r="C176" s="12"/>
      <c r="D176" s="12" t="s">
        <v>225</v>
      </c>
      <c r="E176" s="12" t="s">
        <v>217</v>
      </c>
      <c r="F176" s="12" t="s">
        <v>262</v>
      </c>
      <c r="G176" s="12" t="s">
        <v>246</v>
      </c>
    </row>
    <row r="177" spans="1:7" x14ac:dyDescent="0.2">
      <c r="A177" s="12" t="s">
        <v>245</v>
      </c>
      <c r="B177" s="12" t="s">
        <v>217</v>
      </c>
      <c r="C177" s="12"/>
      <c r="D177" s="12" t="s">
        <v>225</v>
      </c>
      <c r="E177" s="12" t="s">
        <v>217</v>
      </c>
      <c r="F177" s="12" t="s">
        <v>263</v>
      </c>
      <c r="G177" s="12" t="s">
        <v>246</v>
      </c>
    </row>
    <row r="178" spans="1:7" x14ac:dyDescent="0.2">
      <c r="A178" s="12" t="s">
        <v>245</v>
      </c>
      <c r="B178" s="12" t="s">
        <v>217</v>
      </c>
      <c r="C178" s="12"/>
      <c r="D178" s="12" t="s">
        <v>225</v>
      </c>
      <c r="E178" s="12" t="s">
        <v>217</v>
      </c>
      <c r="F178" s="12" t="s">
        <v>264</v>
      </c>
      <c r="G178" s="12" t="s">
        <v>246</v>
      </c>
    </row>
    <row r="179" spans="1:7" x14ac:dyDescent="0.2">
      <c r="A179" s="12" t="s">
        <v>245</v>
      </c>
      <c r="B179" s="12" t="s">
        <v>217</v>
      </c>
      <c r="C179" s="12"/>
      <c r="D179" s="12" t="s">
        <v>225</v>
      </c>
      <c r="E179" s="12" t="s">
        <v>217</v>
      </c>
      <c r="F179" s="12" t="s">
        <v>265</v>
      </c>
      <c r="G179" s="12" t="s">
        <v>246</v>
      </c>
    </row>
    <row r="180" spans="1:7" x14ac:dyDescent="0.2">
      <c r="A180" s="12" t="s">
        <v>245</v>
      </c>
      <c r="B180" s="12" t="s">
        <v>217</v>
      </c>
      <c r="C180" s="12"/>
      <c r="D180" s="12" t="s">
        <v>225</v>
      </c>
      <c r="E180" s="12" t="s">
        <v>217</v>
      </c>
      <c r="F180" s="12" t="s">
        <v>266</v>
      </c>
      <c r="G180" s="12" t="s">
        <v>246</v>
      </c>
    </row>
    <row r="181" spans="1:7" x14ac:dyDescent="0.2">
      <c r="A181" s="12" t="s">
        <v>245</v>
      </c>
      <c r="B181" s="12" t="s">
        <v>217</v>
      </c>
      <c r="C181" s="12"/>
      <c r="D181" s="12" t="s">
        <v>225</v>
      </c>
      <c r="E181" s="12" t="s">
        <v>217</v>
      </c>
      <c r="F181" s="12" t="s">
        <v>267</v>
      </c>
      <c r="G181" s="12" t="s">
        <v>246</v>
      </c>
    </row>
    <row r="182" spans="1:7" x14ac:dyDescent="0.2">
      <c r="A182" s="12" t="s">
        <v>245</v>
      </c>
      <c r="B182" s="12" t="s">
        <v>217</v>
      </c>
      <c r="C182" s="12"/>
      <c r="D182" s="12" t="s">
        <v>225</v>
      </c>
      <c r="E182" s="12" t="s">
        <v>217</v>
      </c>
      <c r="F182" s="12" t="s">
        <v>268</v>
      </c>
      <c r="G182" s="12" t="s">
        <v>246</v>
      </c>
    </row>
    <row r="183" spans="1:7" x14ac:dyDescent="0.2">
      <c r="A183" s="12" t="s">
        <v>245</v>
      </c>
      <c r="B183" s="12" t="s">
        <v>217</v>
      </c>
      <c r="C183" s="12"/>
      <c r="D183" s="12" t="s">
        <v>225</v>
      </c>
      <c r="E183" s="12" t="s">
        <v>217</v>
      </c>
      <c r="F183" s="12" t="s">
        <v>269</v>
      </c>
      <c r="G183" s="12" t="s">
        <v>246</v>
      </c>
    </row>
    <row r="184" spans="1:7" x14ac:dyDescent="0.2">
      <c r="A184" s="12" t="s">
        <v>245</v>
      </c>
      <c r="B184" s="12" t="s">
        <v>217</v>
      </c>
      <c r="C184" s="12"/>
      <c r="D184" s="12" t="s">
        <v>225</v>
      </c>
      <c r="E184" s="12" t="s">
        <v>217</v>
      </c>
      <c r="F184" s="12" t="s">
        <v>270</v>
      </c>
      <c r="G184" s="12" t="s">
        <v>246</v>
      </c>
    </row>
    <row r="185" spans="1:7" x14ac:dyDescent="0.2">
      <c r="A185" s="12" t="s">
        <v>245</v>
      </c>
      <c r="B185" s="12" t="s">
        <v>217</v>
      </c>
      <c r="C185" s="12"/>
      <c r="D185" s="12" t="s">
        <v>225</v>
      </c>
      <c r="E185" s="12" t="s">
        <v>217</v>
      </c>
      <c r="F185" s="12" t="s">
        <v>271</v>
      </c>
      <c r="G185" s="12" t="s">
        <v>246</v>
      </c>
    </row>
    <row r="186" spans="1:7" x14ac:dyDescent="0.2">
      <c r="A186" s="12" t="s">
        <v>245</v>
      </c>
      <c r="B186" s="12" t="s">
        <v>217</v>
      </c>
      <c r="C186" s="12"/>
      <c r="D186" s="12" t="s">
        <v>225</v>
      </c>
      <c r="E186" s="12" t="s">
        <v>217</v>
      </c>
      <c r="F186" s="12" t="s">
        <v>272</v>
      </c>
      <c r="G186" s="12" t="s">
        <v>246</v>
      </c>
    </row>
    <row r="187" spans="1:7" x14ac:dyDescent="0.2">
      <c r="A187" s="12" t="s">
        <v>245</v>
      </c>
      <c r="B187" s="12" t="s">
        <v>217</v>
      </c>
      <c r="C187" s="12"/>
      <c r="D187" s="12" t="s">
        <v>225</v>
      </c>
      <c r="E187" s="12" t="s">
        <v>217</v>
      </c>
      <c r="F187" s="12" t="s">
        <v>274</v>
      </c>
      <c r="G187" s="12" t="s">
        <v>246</v>
      </c>
    </row>
    <row r="188" spans="1:7" x14ac:dyDescent="0.2">
      <c r="A188" s="12" t="s">
        <v>245</v>
      </c>
      <c r="B188" s="12" t="s">
        <v>217</v>
      </c>
      <c r="C188" s="12"/>
      <c r="D188" s="12" t="s">
        <v>225</v>
      </c>
      <c r="E188" s="12" t="s">
        <v>217</v>
      </c>
      <c r="F188" s="12" t="s">
        <v>275</v>
      </c>
      <c r="G188" s="12" t="s">
        <v>246</v>
      </c>
    </row>
    <row r="189" spans="1:7" x14ac:dyDescent="0.2">
      <c r="A189" s="12" t="s">
        <v>245</v>
      </c>
      <c r="B189" s="12" t="s">
        <v>217</v>
      </c>
      <c r="C189" s="12"/>
      <c r="D189" s="12" t="s">
        <v>225</v>
      </c>
      <c r="E189" s="12" t="s">
        <v>217</v>
      </c>
      <c r="F189" s="12" t="s">
        <v>277</v>
      </c>
      <c r="G189" s="12" t="s">
        <v>246</v>
      </c>
    </row>
    <row r="190" spans="1:7" x14ac:dyDescent="0.2">
      <c r="A190" s="12" t="s">
        <v>245</v>
      </c>
      <c r="B190" s="12" t="s">
        <v>217</v>
      </c>
      <c r="C190" s="12"/>
      <c r="D190" s="12" t="s">
        <v>225</v>
      </c>
      <c r="E190" s="12" t="s">
        <v>217</v>
      </c>
      <c r="F190" s="12" t="s">
        <v>278</v>
      </c>
      <c r="G190" s="12" t="s">
        <v>246</v>
      </c>
    </row>
    <row r="191" spans="1:7" x14ac:dyDescent="0.2">
      <c r="A191" s="12" t="s">
        <v>245</v>
      </c>
      <c r="B191" s="12" t="s">
        <v>217</v>
      </c>
      <c r="C191" s="12"/>
      <c r="D191" s="12" t="s">
        <v>225</v>
      </c>
      <c r="E191" s="12" t="s">
        <v>217</v>
      </c>
      <c r="F191" s="12" t="s">
        <v>279</v>
      </c>
      <c r="G191" s="12" t="s">
        <v>246</v>
      </c>
    </row>
    <row r="192" spans="1:7" x14ac:dyDescent="0.2">
      <c r="A192" s="12" t="s">
        <v>245</v>
      </c>
      <c r="B192" s="12" t="s">
        <v>217</v>
      </c>
      <c r="C192" s="12"/>
      <c r="D192" s="12" t="s">
        <v>225</v>
      </c>
      <c r="E192" s="12" t="s">
        <v>217</v>
      </c>
      <c r="F192" s="12" t="s">
        <v>280</v>
      </c>
      <c r="G192" s="12" t="s">
        <v>246</v>
      </c>
    </row>
    <row r="193" spans="1:7" x14ac:dyDescent="0.2">
      <c r="A193" s="12" t="s">
        <v>245</v>
      </c>
      <c r="B193" s="12" t="s">
        <v>217</v>
      </c>
      <c r="C193" s="12"/>
      <c r="D193" s="12" t="s">
        <v>225</v>
      </c>
      <c r="E193" s="12" t="s">
        <v>217</v>
      </c>
      <c r="F193" s="12" t="s">
        <v>282</v>
      </c>
      <c r="G193" s="12" t="s">
        <v>246</v>
      </c>
    </row>
    <row r="194" spans="1:7" x14ac:dyDescent="0.2">
      <c r="A194" s="12" t="s">
        <v>245</v>
      </c>
      <c r="B194" s="12" t="s">
        <v>217</v>
      </c>
      <c r="C194" s="12"/>
      <c r="D194" s="12" t="s">
        <v>225</v>
      </c>
      <c r="E194" s="12" t="s">
        <v>217</v>
      </c>
      <c r="F194" s="12" t="s">
        <v>283</v>
      </c>
      <c r="G194" s="12" t="s">
        <v>246</v>
      </c>
    </row>
    <row r="195" spans="1:7" x14ac:dyDescent="0.2">
      <c r="A195" s="12" t="s">
        <v>245</v>
      </c>
      <c r="B195" s="12" t="s">
        <v>217</v>
      </c>
      <c r="C195" s="12"/>
      <c r="D195" s="12" t="s">
        <v>225</v>
      </c>
      <c r="E195" s="12" t="s">
        <v>217</v>
      </c>
      <c r="F195" s="12" t="s">
        <v>284</v>
      </c>
      <c r="G195" s="12" t="s">
        <v>246</v>
      </c>
    </row>
    <row r="196" spans="1:7" x14ac:dyDescent="0.2">
      <c r="A196" s="12" t="s">
        <v>245</v>
      </c>
      <c r="B196" s="12" t="s">
        <v>217</v>
      </c>
      <c r="C196" s="12"/>
      <c r="D196" s="12" t="s">
        <v>225</v>
      </c>
      <c r="E196" s="12" t="s">
        <v>217</v>
      </c>
      <c r="F196" s="12" t="s">
        <v>285</v>
      </c>
      <c r="G196" s="12" t="s">
        <v>246</v>
      </c>
    </row>
    <row r="197" spans="1:7" x14ac:dyDescent="0.2">
      <c r="A197" s="12" t="s">
        <v>245</v>
      </c>
      <c r="B197" s="12" t="s">
        <v>217</v>
      </c>
      <c r="C197" s="12"/>
      <c r="D197" s="12" t="s">
        <v>225</v>
      </c>
      <c r="E197" s="12" t="s">
        <v>217</v>
      </c>
      <c r="F197" s="12" t="s">
        <v>286</v>
      </c>
      <c r="G197" s="12" t="s">
        <v>246</v>
      </c>
    </row>
    <row r="198" spans="1:7" x14ac:dyDescent="0.2">
      <c r="A198" s="12" t="s">
        <v>245</v>
      </c>
      <c r="B198" s="12" t="s">
        <v>217</v>
      </c>
      <c r="C198" s="12"/>
      <c r="D198" s="12" t="s">
        <v>225</v>
      </c>
      <c r="E198" s="12" t="s">
        <v>217</v>
      </c>
      <c r="F198" s="12" t="s">
        <v>287</v>
      </c>
      <c r="G198" s="12" t="s">
        <v>246</v>
      </c>
    </row>
    <row r="199" spans="1:7" x14ac:dyDescent="0.2">
      <c r="A199" s="12" t="s">
        <v>245</v>
      </c>
      <c r="B199" s="12" t="s">
        <v>217</v>
      </c>
      <c r="C199" s="12"/>
      <c r="D199" s="12" t="s">
        <v>225</v>
      </c>
      <c r="E199" s="12" t="s">
        <v>217</v>
      </c>
      <c r="F199" s="12" t="s">
        <v>288</v>
      </c>
      <c r="G199" s="12" t="s">
        <v>246</v>
      </c>
    </row>
    <row r="200" spans="1:7" x14ac:dyDescent="0.2">
      <c r="A200" s="12" t="s">
        <v>245</v>
      </c>
      <c r="B200" s="12" t="s">
        <v>217</v>
      </c>
      <c r="C200" s="12"/>
      <c r="D200" s="12" t="s">
        <v>225</v>
      </c>
      <c r="E200" s="12" t="s">
        <v>217</v>
      </c>
      <c r="F200" s="12" t="s">
        <v>289</v>
      </c>
      <c r="G200" s="12" t="s">
        <v>246</v>
      </c>
    </row>
    <row r="201" spans="1:7" x14ac:dyDescent="0.2">
      <c r="A201" s="12" t="s">
        <v>245</v>
      </c>
      <c r="B201" s="12" t="s">
        <v>217</v>
      </c>
      <c r="C201" s="12"/>
      <c r="D201" s="12" t="s">
        <v>225</v>
      </c>
      <c r="E201" s="12" t="s">
        <v>217</v>
      </c>
      <c r="F201" s="12" t="s">
        <v>290</v>
      </c>
      <c r="G201" s="12" t="s">
        <v>246</v>
      </c>
    </row>
    <row r="202" spans="1:7" x14ac:dyDescent="0.2">
      <c r="A202" s="12" t="s">
        <v>245</v>
      </c>
      <c r="B202" s="12" t="s">
        <v>217</v>
      </c>
      <c r="C202" s="12"/>
      <c r="D202" s="12" t="s">
        <v>225</v>
      </c>
      <c r="E202" s="12" t="s">
        <v>217</v>
      </c>
      <c r="F202" s="12" t="s">
        <v>291</v>
      </c>
      <c r="G202" s="12" t="s">
        <v>246</v>
      </c>
    </row>
    <row r="203" spans="1:7" x14ac:dyDescent="0.2">
      <c r="A203" s="12" t="s">
        <v>245</v>
      </c>
      <c r="B203" s="12" t="s">
        <v>217</v>
      </c>
      <c r="C203" s="12"/>
      <c r="D203" s="12" t="s">
        <v>225</v>
      </c>
      <c r="E203" s="12" t="s">
        <v>217</v>
      </c>
      <c r="F203" s="12" t="s">
        <v>292</v>
      </c>
      <c r="G203" s="12" t="s">
        <v>246</v>
      </c>
    </row>
    <row r="204" spans="1:7" x14ac:dyDescent="0.2">
      <c r="A204" s="12" t="s">
        <v>245</v>
      </c>
      <c r="B204" s="12" t="s">
        <v>217</v>
      </c>
      <c r="C204" s="12"/>
      <c r="D204" s="12" t="s">
        <v>225</v>
      </c>
      <c r="E204" s="12" t="s">
        <v>217</v>
      </c>
      <c r="F204" s="12" t="s">
        <v>293</v>
      </c>
      <c r="G204" s="12" t="s">
        <v>246</v>
      </c>
    </row>
    <row r="205" spans="1:7" x14ac:dyDescent="0.2">
      <c r="A205" s="12" t="s">
        <v>245</v>
      </c>
      <c r="B205" s="12" t="s">
        <v>217</v>
      </c>
      <c r="C205" s="12"/>
      <c r="D205" s="12" t="s">
        <v>225</v>
      </c>
      <c r="E205" s="12" t="s">
        <v>217</v>
      </c>
      <c r="F205" s="12" t="s">
        <v>294</v>
      </c>
      <c r="G205" s="12" t="s">
        <v>246</v>
      </c>
    </row>
    <row r="206" spans="1:7" x14ac:dyDescent="0.2">
      <c r="A206" s="12" t="s">
        <v>245</v>
      </c>
      <c r="B206" s="12" t="s">
        <v>217</v>
      </c>
      <c r="C206" s="12"/>
      <c r="D206" s="12" t="s">
        <v>225</v>
      </c>
      <c r="E206" s="12" t="s">
        <v>217</v>
      </c>
      <c r="F206" s="12" t="s">
        <v>295</v>
      </c>
      <c r="G206" s="12" t="s">
        <v>246</v>
      </c>
    </row>
    <row r="207" spans="1:7" x14ac:dyDescent="0.2">
      <c r="A207" s="12" t="s">
        <v>245</v>
      </c>
      <c r="B207" s="12" t="s">
        <v>217</v>
      </c>
      <c r="C207" s="12"/>
      <c r="D207" s="12" t="s">
        <v>225</v>
      </c>
      <c r="E207" s="12" t="s">
        <v>217</v>
      </c>
      <c r="F207" s="12" t="s">
        <v>296</v>
      </c>
      <c r="G207" s="12" t="s">
        <v>246</v>
      </c>
    </row>
    <row r="208" spans="1:7" x14ac:dyDescent="0.2">
      <c r="A208" s="12" t="s">
        <v>245</v>
      </c>
      <c r="B208" s="12" t="s">
        <v>217</v>
      </c>
      <c r="C208" s="12"/>
      <c r="D208" s="12" t="s">
        <v>225</v>
      </c>
      <c r="E208" s="12" t="s">
        <v>217</v>
      </c>
      <c r="F208" s="12" t="s">
        <v>297</v>
      </c>
      <c r="G208" s="12" t="s">
        <v>246</v>
      </c>
    </row>
    <row r="209" spans="1:7" x14ac:dyDescent="0.2">
      <c r="A209" s="12" t="s">
        <v>245</v>
      </c>
      <c r="B209" s="12" t="s">
        <v>217</v>
      </c>
      <c r="C209" s="12"/>
      <c r="D209" s="12" t="s">
        <v>225</v>
      </c>
      <c r="E209" s="12" t="s">
        <v>217</v>
      </c>
      <c r="F209" s="12" t="s">
        <v>298</v>
      </c>
      <c r="G209" s="12" t="s">
        <v>246</v>
      </c>
    </row>
    <row r="210" spans="1:7" x14ac:dyDescent="0.2">
      <c r="A210" s="12" t="s">
        <v>245</v>
      </c>
      <c r="B210" s="12" t="s">
        <v>217</v>
      </c>
      <c r="C210" s="12"/>
      <c r="D210" s="12" t="s">
        <v>225</v>
      </c>
      <c r="E210" s="12" t="s">
        <v>217</v>
      </c>
      <c r="F210" s="12" t="s">
        <v>299</v>
      </c>
      <c r="G210" s="12" t="s">
        <v>246</v>
      </c>
    </row>
    <row r="211" spans="1:7" x14ac:dyDescent="0.2">
      <c r="A211" s="12" t="s">
        <v>245</v>
      </c>
      <c r="B211" s="12" t="s">
        <v>217</v>
      </c>
      <c r="C211" s="12"/>
      <c r="D211" s="12" t="s">
        <v>225</v>
      </c>
      <c r="E211" s="12" t="s">
        <v>217</v>
      </c>
      <c r="F211" s="12" t="s">
        <v>300</v>
      </c>
      <c r="G211" s="12" t="s">
        <v>246</v>
      </c>
    </row>
    <row r="212" spans="1:7" x14ac:dyDescent="0.2">
      <c r="A212" s="12" t="s">
        <v>245</v>
      </c>
      <c r="B212" s="12" t="s">
        <v>217</v>
      </c>
      <c r="C212" s="12"/>
      <c r="D212" s="12" t="s">
        <v>225</v>
      </c>
      <c r="E212" s="12" t="s">
        <v>217</v>
      </c>
      <c r="F212" s="12" t="s">
        <v>301</v>
      </c>
      <c r="G212" s="12" t="s">
        <v>246</v>
      </c>
    </row>
    <row r="213" spans="1:7" x14ac:dyDescent="0.2">
      <c r="A213" s="12" t="s">
        <v>245</v>
      </c>
      <c r="B213" s="12" t="s">
        <v>217</v>
      </c>
      <c r="C213" s="12"/>
      <c r="D213" s="12" t="s">
        <v>225</v>
      </c>
      <c r="E213" s="12" t="s">
        <v>217</v>
      </c>
      <c r="F213" s="12" t="s">
        <v>303</v>
      </c>
      <c r="G213" s="12" t="s">
        <v>246</v>
      </c>
    </row>
    <row r="214" spans="1:7" x14ac:dyDescent="0.2">
      <c r="A214" s="12" t="s">
        <v>245</v>
      </c>
      <c r="B214" s="12" t="s">
        <v>217</v>
      </c>
      <c r="C214" s="12"/>
      <c r="D214" s="12" t="s">
        <v>225</v>
      </c>
      <c r="E214" s="12" t="s">
        <v>217</v>
      </c>
      <c r="F214" s="12" t="s">
        <v>304</v>
      </c>
      <c r="G214" s="12" t="s">
        <v>246</v>
      </c>
    </row>
    <row r="215" spans="1:7" x14ac:dyDescent="0.2">
      <c r="A215" s="12" t="s">
        <v>245</v>
      </c>
      <c r="B215" s="12" t="s">
        <v>217</v>
      </c>
      <c r="C215" s="12"/>
      <c r="D215" s="12" t="s">
        <v>225</v>
      </c>
      <c r="E215" s="12" t="s">
        <v>217</v>
      </c>
      <c r="F215" s="12" t="s">
        <v>306</v>
      </c>
      <c r="G215" s="12" t="s">
        <v>246</v>
      </c>
    </row>
    <row r="216" spans="1:7" x14ac:dyDescent="0.2">
      <c r="A216" s="12" t="s">
        <v>245</v>
      </c>
      <c r="B216" s="12" t="s">
        <v>217</v>
      </c>
      <c r="C216" s="12"/>
      <c r="D216" s="12" t="s">
        <v>225</v>
      </c>
      <c r="E216" s="12" t="s">
        <v>217</v>
      </c>
      <c r="F216" s="12" t="s">
        <v>307</v>
      </c>
      <c r="G216" s="12" t="s">
        <v>246</v>
      </c>
    </row>
    <row r="217" spans="1:7" x14ac:dyDescent="0.2">
      <c r="A217" s="12" t="s">
        <v>245</v>
      </c>
      <c r="B217" s="12" t="s">
        <v>217</v>
      </c>
      <c r="C217" s="12"/>
      <c r="D217" s="12" t="s">
        <v>225</v>
      </c>
      <c r="E217" s="12" t="s">
        <v>217</v>
      </c>
      <c r="F217" s="12" t="s">
        <v>308</v>
      </c>
      <c r="G217" s="12" t="s">
        <v>246</v>
      </c>
    </row>
    <row r="218" spans="1:7" x14ac:dyDescent="0.2">
      <c r="A218" s="12" t="s">
        <v>245</v>
      </c>
      <c r="B218" s="12" t="s">
        <v>217</v>
      </c>
      <c r="C218" s="12"/>
      <c r="D218" s="12" t="s">
        <v>225</v>
      </c>
      <c r="E218" s="12" t="s">
        <v>217</v>
      </c>
      <c r="F218" s="12" t="s">
        <v>309</v>
      </c>
      <c r="G218" s="12" t="s">
        <v>246</v>
      </c>
    </row>
    <row r="219" spans="1:7" x14ac:dyDescent="0.2">
      <c r="A219" s="12" t="s">
        <v>245</v>
      </c>
      <c r="B219" s="12" t="s">
        <v>217</v>
      </c>
      <c r="C219" s="12"/>
      <c r="D219" s="12" t="s">
        <v>225</v>
      </c>
      <c r="E219" s="12" t="s">
        <v>217</v>
      </c>
      <c r="F219" s="12" t="s">
        <v>310</v>
      </c>
      <c r="G219" s="12" t="s">
        <v>246</v>
      </c>
    </row>
    <row r="220" spans="1:7" x14ac:dyDescent="0.2">
      <c r="A220" s="12" t="s">
        <v>245</v>
      </c>
      <c r="B220" s="12" t="s">
        <v>217</v>
      </c>
      <c r="C220" s="12"/>
      <c r="D220" s="12" t="s">
        <v>225</v>
      </c>
      <c r="E220" s="12" t="s">
        <v>217</v>
      </c>
      <c r="F220" s="12" t="s">
        <v>311</v>
      </c>
      <c r="G220" s="12" t="s">
        <v>246</v>
      </c>
    </row>
    <row r="221" spans="1:7" x14ac:dyDescent="0.2">
      <c r="A221" s="12" t="s">
        <v>245</v>
      </c>
      <c r="B221" s="12" t="s">
        <v>217</v>
      </c>
      <c r="C221" s="12"/>
      <c r="D221" s="12" t="s">
        <v>225</v>
      </c>
      <c r="E221" s="12" t="s">
        <v>217</v>
      </c>
      <c r="F221" s="12" t="s">
        <v>312</v>
      </c>
      <c r="G221" s="12" t="s">
        <v>246</v>
      </c>
    </row>
    <row r="222" spans="1:7" x14ac:dyDescent="0.2">
      <c r="A222" s="12" t="s">
        <v>245</v>
      </c>
      <c r="B222" s="12" t="s">
        <v>217</v>
      </c>
      <c r="C222" s="12"/>
      <c r="D222" s="12" t="s">
        <v>225</v>
      </c>
      <c r="E222" s="12" t="s">
        <v>217</v>
      </c>
      <c r="F222" s="12" t="s">
        <v>313</v>
      </c>
      <c r="G222" s="12" t="s">
        <v>246</v>
      </c>
    </row>
    <row r="223" spans="1:7" x14ac:dyDescent="0.2">
      <c r="A223" s="12" t="s">
        <v>245</v>
      </c>
      <c r="B223" s="12" t="s">
        <v>217</v>
      </c>
      <c r="C223" s="12"/>
      <c r="D223" s="12" t="s">
        <v>225</v>
      </c>
      <c r="E223" s="12" t="s">
        <v>217</v>
      </c>
      <c r="F223" s="12" t="s">
        <v>314</v>
      </c>
      <c r="G223" s="12" t="s">
        <v>246</v>
      </c>
    </row>
    <row r="224" spans="1:7" x14ac:dyDescent="0.2">
      <c r="A224" s="12" t="s">
        <v>245</v>
      </c>
      <c r="B224" s="12" t="s">
        <v>217</v>
      </c>
      <c r="C224" s="12"/>
      <c r="D224" s="12" t="s">
        <v>225</v>
      </c>
      <c r="E224" s="12" t="s">
        <v>217</v>
      </c>
      <c r="F224" s="12" t="s">
        <v>315</v>
      </c>
      <c r="G224" s="12" t="s">
        <v>246</v>
      </c>
    </row>
    <row r="225" spans="1:7" x14ac:dyDescent="0.2">
      <c r="A225" s="12" t="s">
        <v>245</v>
      </c>
      <c r="B225" s="12" t="s">
        <v>217</v>
      </c>
      <c r="C225" s="12"/>
      <c r="D225" s="12" t="s">
        <v>225</v>
      </c>
      <c r="E225" s="12" t="s">
        <v>217</v>
      </c>
      <c r="F225" s="12" t="s">
        <v>316</v>
      </c>
      <c r="G225" s="12" t="s">
        <v>246</v>
      </c>
    </row>
    <row r="226" spans="1:7" x14ac:dyDescent="0.2">
      <c r="A226" s="12" t="s">
        <v>245</v>
      </c>
      <c r="B226" s="12" t="s">
        <v>217</v>
      </c>
      <c r="C226" s="12"/>
      <c r="D226" s="12" t="s">
        <v>225</v>
      </c>
      <c r="E226" s="12" t="s">
        <v>217</v>
      </c>
      <c r="F226" s="12" t="s">
        <v>317</v>
      </c>
      <c r="G226" s="12" t="s">
        <v>246</v>
      </c>
    </row>
    <row r="227" spans="1:7" x14ac:dyDescent="0.2">
      <c r="A227" s="12" t="s">
        <v>245</v>
      </c>
      <c r="B227" s="12" t="s">
        <v>217</v>
      </c>
      <c r="C227" s="12"/>
      <c r="D227" s="12" t="s">
        <v>225</v>
      </c>
      <c r="E227" s="12" t="s">
        <v>217</v>
      </c>
      <c r="F227" s="12" t="s">
        <v>318</v>
      </c>
      <c r="G227" s="12" t="s">
        <v>246</v>
      </c>
    </row>
    <row r="228" spans="1:7" x14ac:dyDescent="0.2">
      <c r="A228" s="12" t="s">
        <v>245</v>
      </c>
      <c r="B228" s="12" t="s">
        <v>217</v>
      </c>
      <c r="C228" s="12"/>
      <c r="D228" s="12" t="s">
        <v>225</v>
      </c>
      <c r="E228" s="12" t="s">
        <v>217</v>
      </c>
      <c r="F228" s="12" t="s">
        <v>319</v>
      </c>
      <c r="G228" s="12" t="s">
        <v>246</v>
      </c>
    </row>
    <row r="229" spans="1:7" x14ac:dyDescent="0.2">
      <c r="A229" s="12" t="s">
        <v>245</v>
      </c>
      <c r="B229" s="12" t="s">
        <v>217</v>
      </c>
      <c r="C229" s="12"/>
      <c r="D229" s="12" t="s">
        <v>225</v>
      </c>
      <c r="E229" s="12" t="s">
        <v>217</v>
      </c>
      <c r="F229" s="12" t="s">
        <v>320</v>
      </c>
      <c r="G229" s="12" t="s">
        <v>246</v>
      </c>
    </row>
    <row r="230" spans="1:7" x14ac:dyDescent="0.2">
      <c r="A230" s="12" t="s">
        <v>245</v>
      </c>
      <c r="B230" s="12" t="s">
        <v>217</v>
      </c>
      <c r="C230" s="12"/>
      <c r="D230" s="12" t="s">
        <v>225</v>
      </c>
      <c r="E230" s="12" t="s">
        <v>217</v>
      </c>
      <c r="F230" s="12" t="s">
        <v>321</v>
      </c>
      <c r="G230" s="12" t="s">
        <v>246</v>
      </c>
    </row>
    <row r="231" spans="1:7" x14ac:dyDescent="0.2">
      <c r="A231" s="12" t="s">
        <v>245</v>
      </c>
      <c r="B231" s="12" t="s">
        <v>217</v>
      </c>
      <c r="C231" s="12"/>
      <c r="D231" s="12" t="s">
        <v>225</v>
      </c>
      <c r="E231" s="12" t="s">
        <v>217</v>
      </c>
      <c r="F231" s="12" t="s">
        <v>322</v>
      </c>
      <c r="G231" s="12" t="s">
        <v>246</v>
      </c>
    </row>
    <row r="232" spans="1:7" x14ac:dyDescent="0.2">
      <c r="A232" s="12" t="s">
        <v>245</v>
      </c>
      <c r="B232" s="12" t="s">
        <v>217</v>
      </c>
      <c r="C232" s="12"/>
      <c r="D232" s="12" t="s">
        <v>225</v>
      </c>
      <c r="E232" s="12" t="s">
        <v>217</v>
      </c>
      <c r="F232" s="12" t="s">
        <v>323</v>
      </c>
      <c r="G232" s="12" t="s">
        <v>246</v>
      </c>
    </row>
    <row r="233" spans="1:7" x14ac:dyDescent="0.2">
      <c r="A233" s="12" t="s">
        <v>245</v>
      </c>
      <c r="B233" s="12" t="s">
        <v>217</v>
      </c>
      <c r="C233" s="12"/>
      <c r="D233" s="12" t="s">
        <v>225</v>
      </c>
      <c r="E233" s="12" t="s">
        <v>217</v>
      </c>
      <c r="F233" s="12" t="s">
        <v>324</v>
      </c>
      <c r="G233" s="12" t="s">
        <v>246</v>
      </c>
    </row>
    <row r="234" spans="1:7" x14ac:dyDescent="0.2">
      <c r="A234" s="12" t="s">
        <v>245</v>
      </c>
      <c r="B234" s="12" t="s">
        <v>217</v>
      </c>
      <c r="C234" s="12"/>
      <c r="D234" s="12" t="s">
        <v>225</v>
      </c>
      <c r="E234" s="12" t="s">
        <v>217</v>
      </c>
      <c r="F234" s="12" t="s">
        <v>325</v>
      </c>
      <c r="G234" s="12" t="s">
        <v>246</v>
      </c>
    </row>
    <row r="235" spans="1:7" x14ac:dyDescent="0.2">
      <c r="A235" s="12" t="s">
        <v>245</v>
      </c>
      <c r="B235" s="12" t="s">
        <v>217</v>
      </c>
      <c r="C235" s="12"/>
      <c r="D235" s="12" t="s">
        <v>225</v>
      </c>
      <c r="E235" s="12" t="s">
        <v>217</v>
      </c>
      <c r="F235" s="12" t="s">
        <v>326</v>
      </c>
      <c r="G235" s="12" t="s">
        <v>246</v>
      </c>
    </row>
    <row r="236" spans="1:7" x14ac:dyDescent="0.2">
      <c r="A236" s="12" t="s">
        <v>245</v>
      </c>
      <c r="B236" s="12" t="s">
        <v>217</v>
      </c>
      <c r="C236" s="12"/>
      <c r="D236" s="12" t="s">
        <v>225</v>
      </c>
      <c r="E236" s="12" t="s">
        <v>217</v>
      </c>
      <c r="F236" s="12" t="s">
        <v>327</v>
      </c>
      <c r="G236" s="12" t="s">
        <v>246</v>
      </c>
    </row>
    <row r="237" spans="1:7" x14ac:dyDescent="0.2">
      <c r="A237" s="12" t="s">
        <v>245</v>
      </c>
      <c r="B237" s="12" t="s">
        <v>217</v>
      </c>
      <c r="C237" s="12"/>
      <c r="D237" s="12" t="s">
        <v>225</v>
      </c>
      <c r="E237" s="12" t="s">
        <v>217</v>
      </c>
      <c r="F237" s="12" t="s">
        <v>328</v>
      </c>
      <c r="G237" s="12" t="s">
        <v>246</v>
      </c>
    </row>
    <row r="238" spans="1:7" x14ac:dyDescent="0.2">
      <c r="A238" s="12" t="s">
        <v>245</v>
      </c>
      <c r="B238" s="12" t="s">
        <v>217</v>
      </c>
      <c r="C238" s="12"/>
      <c r="D238" s="12" t="s">
        <v>225</v>
      </c>
      <c r="E238" s="12" t="s">
        <v>217</v>
      </c>
      <c r="F238" s="12" t="s">
        <v>329</v>
      </c>
      <c r="G238" s="12" t="s">
        <v>246</v>
      </c>
    </row>
    <row r="239" spans="1:7" x14ac:dyDescent="0.2">
      <c r="A239" s="12" t="s">
        <v>245</v>
      </c>
      <c r="B239" s="12" t="s">
        <v>217</v>
      </c>
      <c r="C239" s="12"/>
      <c r="D239" s="12" t="s">
        <v>225</v>
      </c>
      <c r="E239" s="12" t="s">
        <v>217</v>
      </c>
      <c r="F239" s="12" t="s">
        <v>330</v>
      </c>
      <c r="G239" s="12" t="s">
        <v>246</v>
      </c>
    </row>
    <row r="240" spans="1:7" x14ac:dyDescent="0.2">
      <c r="A240" s="12" t="s">
        <v>245</v>
      </c>
      <c r="B240" s="12" t="s">
        <v>217</v>
      </c>
      <c r="C240" s="12"/>
      <c r="D240" s="12" t="s">
        <v>225</v>
      </c>
      <c r="E240" s="12" t="s">
        <v>217</v>
      </c>
      <c r="F240" s="12" t="s">
        <v>331</v>
      </c>
      <c r="G240" s="12" t="s">
        <v>246</v>
      </c>
    </row>
    <row r="241" spans="1:7" x14ac:dyDescent="0.2">
      <c r="A241" s="12" t="s">
        <v>245</v>
      </c>
      <c r="B241" s="12" t="s">
        <v>217</v>
      </c>
      <c r="C241" s="12"/>
      <c r="D241" s="12" t="s">
        <v>225</v>
      </c>
      <c r="E241" s="12" t="s">
        <v>217</v>
      </c>
      <c r="F241" s="12" t="s">
        <v>332</v>
      </c>
      <c r="G241" s="12" t="s">
        <v>246</v>
      </c>
    </row>
    <row r="242" spans="1:7" x14ac:dyDescent="0.2">
      <c r="A242" s="12" t="s">
        <v>336</v>
      </c>
      <c r="B242" s="12" t="s">
        <v>217</v>
      </c>
      <c r="C242" s="12"/>
      <c r="D242" s="12" t="s">
        <v>225</v>
      </c>
      <c r="E242" s="12" t="s">
        <v>217</v>
      </c>
      <c r="F242" s="12" t="s">
        <v>337</v>
      </c>
      <c r="G242" s="12" t="s">
        <v>246</v>
      </c>
    </row>
    <row r="243" spans="1:7" x14ac:dyDescent="0.2">
      <c r="A243" s="12" t="s">
        <v>336</v>
      </c>
      <c r="B243" s="12" t="s">
        <v>217</v>
      </c>
      <c r="C243" s="12"/>
      <c r="D243" s="12" t="s">
        <v>225</v>
      </c>
      <c r="E243" s="12" t="s">
        <v>217</v>
      </c>
      <c r="F243" s="12" t="s">
        <v>448</v>
      </c>
      <c r="G243" s="12" t="s">
        <v>246</v>
      </c>
    </row>
    <row r="244" spans="1:7" x14ac:dyDescent="0.2">
      <c r="A244" s="12" t="s">
        <v>245</v>
      </c>
      <c r="B244" s="12" t="s">
        <v>217</v>
      </c>
      <c r="C244" s="12"/>
      <c r="D244" s="12" t="s">
        <v>225</v>
      </c>
      <c r="E244" s="12" t="s">
        <v>217</v>
      </c>
      <c r="F244" s="12" t="s">
        <v>341</v>
      </c>
      <c r="G244" s="12" t="s">
        <v>342</v>
      </c>
    </row>
    <row r="245" spans="1:7" x14ac:dyDescent="0.2">
      <c r="A245" s="12" t="s">
        <v>245</v>
      </c>
      <c r="B245" s="12" t="s">
        <v>217</v>
      </c>
      <c r="C245" s="12"/>
      <c r="D245" s="12" t="s">
        <v>225</v>
      </c>
      <c r="E245" s="12" t="s">
        <v>217</v>
      </c>
      <c r="F245" s="12" t="s">
        <v>343</v>
      </c>
      <c r="G245" s="12" t="s">
        <v>342</v>
      </c>
    </row>
    <row r="246" spans="1:7" x14ac:dyDescent="0.2">
      <c r="A246" s="12" t="s">
        <v>245</v>
      </c>
      <c r="B246" s="12" t="s">
        <v>217</v>
      </c>
      <c r="C246" s="12"/>
      <c r="D246" s="12" t="s">
        <v>225</v>
      </c>
      <c r="E246" s="12" t="s">
        <v>217</v>
      </c>
      <c r="F246" s="12" t="s">
        <v>345</v>
      </c>
      <c r="G246" s="12" t="s">
        <v>342</v>
      </c>
    </row>
    <row r="247" spans="1:7" x14ac:dyDescent="0.2">
      <c r="A247" s="12" t="s">
        <v>245</v>
      </c>
      <c r="B247" s="12" t="s">
        <v>217</v>
      </c>
      <c r="C247" s="12"/>
      <c r="D247" s="12" t="s">
        <v>225</v>
      </c>
      <c r="E247" s="12" t="s">
        <v>217</v>
      </c>
      <c r="F247" s="12" t="s">
        <v>346</v>
      </c>
      <c r="G247" s="12" t="s">
        <v>347</v>
      </c>
    </row>
    <row r="248" spans="1:7" x14ac:dyDescent="0.2">
      <c r="A248" s="12" t="s">
        <v>245</v>
      </c>
      <c r="B248" s="12" t="s">
        <v>217</v>
      </c>
      <c r="C248" s="12"/>
      <c r="D248" s="12" t="s">
        <v>225</v>
      </c>
      <c r="E248" s="12" t="s">
        <v>217</v>
      </c>
      <c r="F248" s="12" t="s">
        <v>350</v>
      </c>
      <c r="G248" s="12" t="s">
        <v>340</v>
      </c>
    </row>
    <row r="249" spans="1:7" x14ac:dyDescent="0.2">
      <c r="A249" s="12" t="s">
        <v>245</v>
      </c>
      <c r="B249" s="12" t="s">
        <v>217</v>
      </c>
      <c r="C249" s="12"/>
      <c r="D249" s="12" t="s">
        <v>225</v>
      </c>
      <c r="E249" s="12" t="s">
        <v>217</v>
      </c>
      <c r="F249" s="12" t="s">
        <v>352</v>
      </c>
      <c r="G249" s="12" t="s">
        <v>342</v>
      </c>
    </row>
    <row r="250" spans="1:7" x14ac:dyDescent="0.2">
      <c r="A250" s="12" t="s">
        <v>245</v>
      </c>
      <c r="B250" s="12" t="s">
        <v>217</v>
      </c>
      <c r="C250" s="12"/>
      <c r="D250" s="12" t="s">
        <v>225</v>
      </c>
      <c r="E250" s="12" t="s">
        <v>217</v>
      </c>
      <c r="F250" s="12" t="s">
        <v>359</v>
      </c>
      <c r="G250" s="12" t="s">
        <v>340</v>
      </c>
    </row>
    <row r="251" spans="1:7" x14ac:dyDescent="0.2">
      <c r="A251" s="12" t="s">
        <v>245</v>
      </c>
      <c r="B251" s="12" t="s">
        <v>217</v>
      </c>
      <c r="C251" s="12"/>
      <c r="D251" s="12" t="s">
        <v>225</v>
      </c>
      <c r="E251" s="12" t="s">
        <v>217</v>
      </c>
      <c r="F251" s="12" t="s">
        <v>360</v>
      </c>
      <c r="G251" s="12" t="s">
        <v>342</v>
      </c>
    </row>
    <row r="252" spans="1:7" x14ac:dyDescent="0.2">
      <c r="A252" s="12" t="s">
        <v>245</v>
      </c>
      <c r="B252" s="12" t="s">
        <v>217</v>
      </c>
      <c r="C252" s="12"/>
      <c r="D252" s="12" t="s">
        <v>225</v>
      </c>
      <c r="E252" s="12" t="s">
        <v>217</v>
      </c>
      <c r="F252" s="12" t="s">
        <v>361</v>
      </c>
      <c r="G252" s="12" t="s">
        <v>340</v>
      </c>
    </row>
    <row r="253" spans="1:7" x14ac:dyDescent="0.2">
      <c r="A253" s="12" t="s">
        <v>245</v>
      </c>
      <c r="B253" s="12" t="s">
        <v>217</v>
      </c>
      <c r="C253" s="12"/>
      <c r="D253" s="12" t="s">
        <v>225</v>
      </c>
      <c r="E253" s="12" t="s">
        <v>217</v>
      </c>
      <c r="F253" s="12" t="s">
        <v>362</v>
      </c>
      <c r="G253" s="12" t="s">
        <v>340</v>
      </c>
    </row>
    <row r="254" spans="1:7" x14ac:dyDescent="0.2">
      <c r="A254" s="12" t="s">
        <v>245</v>
      </c>
      <c r="B254" s="12" t="s">
        <v>217</v>
      </c>
      <c r="C254" s="12"/>
      <c r="D254" s="12" t="s">
        <v>225</v>
      </c>
      <c r="E254" s="12" t="s">
        <v>217</v>
      </c>
      <c r="F254" s="12" t="s">
        <v>366</v>
      </c>
      <c r="G254" s="12" t="s">
        <v>367</v>
      </c>
    </row>
    <row r="255" spans="1:7" x14ac:dyDescent="0.2">
      <c r="A255" s="12" t="s">
        <v>245</v>
      </c>
      <c r="B255" s="12" t="s">
        <v>217</v>
      </c>
      <c r="C255" s="12"/>
      <c r="D255" s="12" t="s">
        <v>225</v>
      </c>
      <c r="E255" s="12" t="s">
        <v>217</v>
      </c>
      <c r="F255" s="12" t="s">
        <v>368</v>
      </c>
      <c r="G255" s="12" t="s">
        <v>340</v>
      </c>
    </row>
    <row r="256" spans="1:7" x14ac:dyDescent="0.2">
      <c r="A256" s="12" t="s">
        <v>245</v>
      </c>
      <c r="B256" s="12" t="s">
        <v>217</v>
      </c>
      <c r="C256" s="12"/>
      <c r="D256" s="12" t="s">
        <v>225</v>
      </c>
      <c r="E256" s="12" t="s">
        <v>217</v>
      </c>
      <c r="F256" s="12" t="s">
        <v>379</v>
      </c>
      <c r="G256" s="12" t="s">
        <v>367</v>
      </c>
    </row>
    <row r="257" spans="1:7" x14ac:dyDescent="0.2">
      <c r="A257" s="12" t="s">
        <v>245</v>
      </c>
      <c r="B257" s="12" t="s">
        <v>217</v>
      </c>
      <c r="C257" s="12"/>
      <c r="D257" s="12" t="s">
        <v>225</v>
      </c>
      <c r="E257" s="12" t="s">
        <v>217</v>
      </c>
      <c r="F257" s="12" t="s">
        <v>399</v>
      </c>
      <c r="G257" s="12" t="s">
        <v>340</v>
      </c>
    </row>
    <row r="258" spans="1:7" x14ac:dyDescent="0.2">
      <c r="A258" s="12" t="s">
        <v>245</v>
      </c>
      <c r="B258" s="12" t="s">
        <v>217</v>
      </c>
      <c r="C258" s="12"/>
      <c r="D258" s="12" t="s">
        <v>225</v>
      </c>
      <c r="E258" s="12" t="s">
        <v>217</v>
      </c>
      <c r="F258" s="12" t="s">
        <v>400</v>
      </c>
      <c r="G258" s="12" t="s">
        <v>342</v>
      </c>
    </row>
    <row r="259" spans="1:7" x14ac:dyDescent="0.2">
      <c r="A259" s="12" t="s">
        <v>245</v>
      </c>
      <c r="B259" s="12" t="s">
        <v>217</v>
      </c>
      <c r="C259" s="12"/>
      <c r="D259" s="12" t="s">
        <v>225</v>
      </c>
      <c r="E259" s="12" t="s">
        <v>217</v>
      </c>
      <c r="F259" s="12" t="s">
        <v>402</v>
      </c>
      <c r="G259" s="12" t="s">
        <v>340</v>
      </c>
    </row>
    <row r="260" spans="1:7" x14ac:dyDescent="0.2">
      <c r="A260" s="12" t="s">
        <v>245</v>
      </c>
      <c r="B260" s="12" t="s">
        <v>217</v>
      </c>
      <c r="C260" s="12"/>
      <c r="D260" s="12" t="s">
        <v>225</v>
      </c>
      <c r="E260" s="12" t="s">
        <v>217</v>
      </c>
      <c r="F260" s="12" t="s">
        <v>406</v>
      </c>
      <c r="G260" s="12" t="s">
        <v>825</v>
      </c>
    </row>
    <row r="261" spans="1:7" x14ac:dyDescent="0.2">
      <c r="A261" s="12" t="s">
        <v>245</v>
      </c>
      <c r="B261" s="12" t="s">
        <v>217</v>
      </c>
      <c r="C261" s="12"/>
      <c r="D261" s="12" t="s">
        <v>225</v>
      </c>
      <c r="E261" s="12" t="s">
        <v>217</v>
      </c>
      <c r="F261" s="12" t="s">
        <v>407</v>
      </c>
      <c r="G261" s="12" t="s">
        <v>340</v>
      </c>
    </row>
    <row r="262" spans="1:7" x14ac:dyDescent="0.2">
      <c r="A262" s="12" t="s">
        <v>245</v>
      </c>
      <c r="B262" s="12" t="s">
        <v>217</v>
      </c>
      <c r="C262" s="12"/>
      <c r="D262" s="12" t="s">
        <v>225</v>
      </c>
      <c r="E262" s="12" t="s">
        <v>217</v>
      </c>
      <c r="F262" s="12" t="s">
        <v>416</v>
      </c>
      <c r="G262" s="12" t="s">
        <v>340</v>
      </c>
    </row>
    <row r="263" spans="1:7" x14ac:dyDescent="0.2">
      <c r="A263" s="12" t="s">
        <v>245</v>
      </c>
      <c r="B263" s="12" t="s">
        <v>217</v>
      </c>
      <c r="C263" s="12"/>
      <c r="D263" s="12" t="s">
        <v>225</v>
      </c>
      <c r="E263" s="12" t="s">
        <v>217</v>
      </c>
      <c r="F263" s="12" t="s">
        <v>418</v>
      </c>
      <c r="G263" s="12" t="s">
        <v>342</v>
      </c>
    </row>
    <row r="264" spans="1:7" x14ac:dyDescent="0.2">
      <c r="A264" s="12" t="s">
        <v>245</v>
      </c>
      <c r="B264" s="12" t="s">
        <v>217</v>
      </c>
      <c r="C264" s="12"/>
      <c r="D264" s="12" t="s">
        <v>225</v>
      </c>
      <c r="E264" s="12" t="s">
        <v>217</v>
      </c>
      <c r="F264" s="12" t="s">
        <v>419</v>
      </c>
      <c r="G264" s="12" t="s">
        <v>340</v>
      </c>
    </row>
    <row r="265" spans="1:7" x14ac:dyDescent="0.2">
      <c r="A265" s="12" t="s">
        <v>245</v>
      </c>
      <c r="B265" s="12" t="s">
        <v>217</v>
      </c>
      <c r="C265" s="12"/>
      <c r="D265" s="12" t="s">
        <v>225</v>
      </c>
      <c r="E265" s="12" t="s">
        <v>217</v>
      </c>
      <c r="F265" s="12" t="s">
        <v>421</v>
      </c>
      <c r="G265" s="12" t="s">
        <v>340</v>
      </c>
    </row>
    <row r="266" spans="1:7" x14ac:dyDescent="0.2">
      <c r="A266" s="12" t="s">
        <v>336</v>
      </c>
      <c r="B266" s="12" t="s">
        <v>217</v>
      </c>
      <c r="C266" s="12"/>
      <c r="D266" s="12"/>
      <c r="E266" s="12" t="s">
        <v>217</v>
      </c>
      <c r="F266" s="12" t="s">
        <v>422</v>
      </c>
      <c r="G266" s="12" t="s">
        <v>246</v>
      </c>
    </row>
    <row r="267" spans="1:7" x14ac:dyDescent="0.2">
      <c r="A267" s="12" t="s">
        <v>333</v>
      </c>
      <c r="B267" s="12" t="s">
        <v>217</v>
      </c>
      <c r="C267" s="12"/>
      <c r="D267" s="12"/>
      <c r="E267" s="12" t="s">
        <v>217</v>
      </c>
      <c r="F267" s="12" t="s">
        <v>423</v>
      </c>
      <c r="G267" s="12" t="s">
        <v>246</v>
      </c>
    </row>
    <row r="268" spans="1:7" x14ac:dyDescent="0.2">
      <c r="A268" s="12" t="s">
        <v>333</v>
      </c>
      <c r="B268" s="12" t="s">
        <v>217</v>
      </c>
      <c r="C268" s="12"/>
      <c r="D268" s="12"/>
      <c r="E268" s="12" t="s">
        <v>217</v>
      </c>
      <c r="F268" s="12" t="s">
        <v>826</v>
      </c>
      <c r="G268" s="12" t="s">
        <v>246</v>
      </c>
    </row>
    <row r="269" spans="1:7" x14ac:dyDescent="0.2">
      <c r="A269" s="12" t="s">
        <v>333</v>
      </c>
      <c r="B269" s="12" t="s">
        <v>217</v>
      </c>
      <c r="C269" s="12"/>
      <c r="D269" s="12"/>
      <c r="E269" s="12" t="s">
        <v>217</v>
      </c>
      <c r="F269" s="12" t="s">
        <v>424</v>
      </c>
      <c r="G269" s="12" t="s">
        <v>246</v>
      </c>
    </row>
    <row r="270" spans="1:7" x14ac:dyDescent="0.2">
      <c r="A270" s="12" t="s">
        <v>333</v>
      </c>
      <c r="B270" s="12" t="s">
        <v>217</v>
      </c>
      <c r="C270" s="12"/>
      <c r="D270" s="12"/>
      <c r="E270" s="12" t="s">
        <v>217</v>
      </c>
      <c r="F270" s="12" t="s">
        <v>425</v>
      </c>
      <c r="G270" s="12" t="s">
        <v>342</v>
      </c>
    </row>
    <row r="271" spans="1:7" x14ac:dyDescent="0.2">
      <c r="A271" s="12" t="s">
        <v>333</v>
      </c>
      <c r="B271" s="12" t="s">
        <v>217</v>
      </c>
      <c r="C271" s="12"/>
      <c r="D271" s="12"/>
      <c r="E271" s="12" t="s">
        <v>217</v>
      </c>
      <c r="F271" s="12" t="s">
        <v>426</v>
      </c>
      <c r="G271" s="12" t="s">
        <v>342</v>
      </c>
    </row>
    <row r="272" spans="1:7" x14ac:dyDescent="0.2">
      <c r="A272" s="12" t="s">
        <v>333</v>
      </c>
      <c r="B272" s="12" t="s">
        <v>217</v>
      </c>
      <c r="C272" s="12"/>
      <c r="D272" s="12"/>
      <c r="E272" s="12" t="s">
        <v>217</v>
      </c>
      <c r="F272" s="12" t="s">
        <v>427</v>
      </c>
      <c r="G272" s="12" t="s">
        <v>246</v>
      </c>
    </row>
    <row r="273" spans="1:7" x14ac:dyDescent="0.2">
      <c r="A273" s="12" t="s">
        <v>336</v>
      </c>
      <c r="B273" s="12" t="s">
        <v>217</v>
      </c>
      <c r="C273" s="12"/>
      <c r="D273" s="12"/>
      <c r="E273" s="12" t="s">
        <v>217</v>
      </c>
      <c r="F273" s="12" t="s">
        <v>430</v>
      </c>
      <c r="G273" s="12" t="s">
        <v>246</v>
      </c>
    </row>
    <row r="274" spans="1:7" x14ac:dyDescent="0.2">
      <c r="A274" s="12" t="s">
        <v>336</v>
      </c>
      <c r="B274" s="12" t="s">
        <v>217</v>
      </c>
      <c r="C274" s="12"/>
      <c r="D274" s="12"/>
      <c r="E274" s="12" t="s">
        <v>217</v>
      </c>
      <c r="F274" s="12" t="s">
        <v>431</v>
      </c>
      <c r="G274" s="12" t="s">
        <v>246</v>
      </c>
    </row>
    <row r="275" spans="1:7" x14ac:dyDescent="0.2">
      <c r="A275" s="12" t="s">
        <v>336</v>
      </c>
      <c r="B275" s="12" t="s">
        <v>217</v>
      </c>
      <c r="C275" s="12"/>
      <c r="D275" s="12"/>
      <c r="E275" s="12" t="s">
        <v>217</v>
      </c>
      <c r="F275" s="12" t="s">
        <v>432</v>
      </c>
      <c r="G275" s="12" t="s">
        <v>246</v>
      </c>
    </row>
    <row r="276" spans="1:7" x14ac:dyDescent="0.2">
      <c r="A276" s="12" t="s">
        <v>336</v>
      </c>
      <c r="B276" s="12" t="s">
        <v>217</v>
      </c>
      <c r="C276" s="12"/>
      <c r="D276" s="12"/>
      <c r="E276" s="12" t="s">
        <v>217</v>
      </c>
      <c r="F276" s="12" t="s">
        <v>433</v>
      </c>
      <c r="G276" s="12" t="s">
        <v>246</v>
      </c>
    </row>
    <row r="277" spans="1:7" x14ac:dyDescent="0.2">
      <c r="A277" s="12" t="s">
        <v>336</v>
      </c>
      <c r="B277" s="12" t="s">
        <v>217</v>
      </c>
      <c r="C277" s="12"/>
      <c r="D277" s="12"/>
      <c r="E277" s="12" t="s">
        <v>217</v>
      </c>
      <c r="F277" s="12" t="s">
        <v>434</v>
      </c>
      <c r="G277" s="12" t="s">
        <v>340</v>
      </c>
    </row>
    <row r="278" spans="1:7" x14ac:dyDescent="0.2">
      <c r="A278" s="12" t="s">
        <v>333</v>
      </c>
      <c r="B278" s="12" t="s">
        <v>217</v>
      </c>
      <c r="C278" s="12"/>
      <c r="D278" s="12"/>
      <c r="E278" s="12" t="s">
        <v>217</v>
      </c>
      <c r="F278" s="12" t="s">
        <v>436</v>
      </c>
      <c r="G278" s="12" t="s">
        <v>246</v>
      </c>
    </row>
    <row r="279" spans="1:7" x14ac:dyDescent="0.2">
      <c r="A279" s="12" t="s">
        <v>333</v>
      </c>
      <c r="B279" s="12" t="s">
        <v>217</v>
      </c>
      <c r="C279" s="12"/>
      <c r="D279" s="12"/>
      <c r="E279" s="12" t="s">
        <v>217</v>
      </c>
      <c r="F279" s="12" t="s">
        <v>437</v>
      </c>
      <c r="G279" s="12" t="s">
        <v>246</v>
      </c>
    </row>
    <row r="280" spans="1:7" x14ac:dyDescent="0.2">
      <c r="A280" s="12" t="s">
        <v>336</v>
      </c>
      <c r="B280" s="12" t="s">
        <v>217</v>
      </c>
      <c r="C280" s="12"/>
      <c r="D280" s="12"/>
      <c r="E280" s="12" t="s">
        <v>217</v>
      </c>
      <c r="F280" s="12" t="s">
        <v>438</v>
      </c>
      <c r="G280" s="12" t="s">
        <v>340</v>
      </c>
    </row>
    <row r="281" spans="1:7" x14ac:dyDescent="0.2">
      <c r="A281" s="12" t="s">
        <v>336</v>
      </c>
      <c r="B281" s="12" t="s">
        <v>217</v>
      </c>
      <c r="C281" s="12"/>
      <c r="D281" s="12"/>
      <c r="E281" s="12" t="s">
        <v>217</v>
      </c>
      <c r="F281" s="12" t="s">
        <v>439</v>
      </c>
      <c r="G281" s="12" t="s">
        <v>246</v>
      </c>
    </row>
    <row r="282" spans="1:7" x14ac:dyDescent="0.2">
      <c r="A282" s="12" t="s">
        <v>336</v>
      </c>
      <c r="B282" s="12" t="s">
        <v>217</v>
      </c>
      <c r="C282" s="12"/>
      <c r="D282" s="12"/>
      <c r="E282" s="12" t="s">
        <v>217</v>
      </c>
      <c r="F282" s="12" t="s">
        <v>440</v>
      </c>
      <c r="G282" s="12" t="s">
        <v>246</v>
      </c>
    </row>
    <row r="283" spans="1:7" x14ac:dyDescent="0.2">
      <c r="A283" s="12" t="s">
        <v>336</v>
      </c>
      <c r="B283" s="12" t="s">
        <v>217</v>
      </c>
      <c r="C283" s="12"/>
      <c r="D283" s="12"/>
      <c r="E283" s="12" t="s">
        <v>217</v>
      </c>
      <c r="F283" s="12" t="s">
        <v>441</v>
      </c>
      <c r="G283" s="12" t="s">
        <v>246</v>
      </c>
    </row>
    <row r="284" spans="1:7" x14ac:dyDescent="0.2">
      <c r="A284" s="12" t="s">
        <v>336</v>
      </c>
      <c r="B284" s="12" t="s">
        <v>217</v>
      </c>
      <c r="C284" s="12"/>
      <c r="D284" s="12"/>
      <c r="E284" s="12" t="s">
        <v>217</v>
      </c>
      <c r="F284" s="12" t="s">
        <v>442</v>
      </c>
      <c r="G284" s="12" t="s">
        <v>246</v>
      </c>
    </row>
    <row r="285" spans="1:7" x14ac:dyDescent="0.2">
      <c r="A285" s="12" t="s">
        <v>333</v>
      </c>
      <c r="B285" s="12" t="s">
        <v>217</v>
      </c>
      <c r="C285" s="12"/>
      <c r="D285" s="12"/>
      <c r="E285" s="12" t="s">
        <v>217</v>
      </c>
      <c r="F285" s="12" t="s">
        <v>443</v>
      </c>
      <c r="G285" s="12" t="s">
        <v>246</v>
      </c>
    </row>
    <row r="286" spans="1:7" x14ac:dyDescent="0.2">
      <c r="A286" s="12" t="s">
        <v>333</v>
      </c>
      <c r="B286" s="12" t="s">
        <v>217</v>
      </c>
      <c r="C286" s="12"/>
      <c r="D286" s="12"/>
      <c r="E286" s="12" t="s">
        <v>217</v>
      </c>
      <c r="F286" s="12" t="s">
        <v>444</v>
      </c>
      <c r="G286" s="12" t="s">
        <v>246</v>
      </c>
    </row>
    <row r="287" spans="1:7" x14ac:dyDescent="0.2">
      <c r="A287" s="12" t="s">
        <v>333</v>
      </c>
      <c r="B287" s="12" t="s">
        <v>217</v>
      </c>
      <c r="C287" s="12"/>
      <c r="D287" s="12"/>
      <c r="E287" s="12" t="s">
        <v>217</v>
      </c>
      <c r="F287" s="12" t="s">
        <v>445</v>
      </c>
      <c r="G287" s="12" t="s">
        <v>246</v>
      </c>
    </row>
    <row r="288" spans="1:7" x14ac:dyDescent="0.2">
      <c r="A288" s="12" t="s">
        <v>333</v>
      </c>
      <c r="B288" s="12" t="s">
        <v>217</v>
      </c>
      <c r="C288" s="12"/>
      <c r="D288" s="12"/>
      <c r="E288" s="12" t="s">
        <v>217</v>
      </c>
      <c r="F288" s="12" t="s">
        <v>658</v>
      </c>
      <c r="G288" s="12" t="s">
        <v>340</v>
      </c>
    </row>
    <row r="289" spans="1:7" x14ac:dyDescent="0.2">
      <c r="A289" s="12" t="s">
        <v>336</v>
      </c>
      <c r="B289" s="12" t="s">
        <v>217</v>
      </c>
      <c r="C289" s="12"/>
      <c r="D289" s="12"/>
      <c r="E289" s="12" t="s">
        <v>217</v>
      </c>
      <c r="F289" s="12" t="s">
        <v>447</v>
      </c>
      <c r="G289" s="12" t="s">
        <v>246</v>
      </c>
    </row>
    <row r="290" spans="1:7" x14ac:dyDescent="0.2">
      <c r="A290" s="12" t="s">
        <v>333</v>
      </c>
      <c r="B290" s="12" t="s">
        <v>217</v>
      </c>
      <c r="C290" s="12"/>
      <c r="D290" s="12"/>
      <c r="E290" s="12" t="s">
        <v>217</v>
      </c>
      <c r="F290" s="12" t="s">
        <v>449</v>
      </c>
      <c r="G290" s="12" t="s">
        <v>246</v>
      </c>
    </row>
    <row r="291" spans="1:7" x14ac:dyDescent="0.2">
      <c r="A291" s="12" t="s">
        <v>333</v>
      </c>
      <c r="B291" s="12" t="s">
        <v>217</v>
      </c>
      <c r="C291" s="12"/>
      <c r="D291" s="12"/>
      <c r="E291" s="12" t="s">
        <v>217</v>
      </c>
      <c r="F291" s="12" t="s">
        <v>450</v>
      </c>
      <c r="G291" s="12" t="s">
        <v>342</v>
      </c>
    </row>
    <row r="292" spans="1:7" x14ac:dyDescent="0.2">
      <c r="A292" s="12" t="s">
        <v>336</v>
      </c>
      <c r="B292" s="12" t="s">
        <v>217</v>
      </c>
      <c r="C292" s="12"/>
      <c r="D292" s="12"/>
      <c r="E292" s="12" t="s">
        <v>217</v>
      </c>
      <c r="F292" s="12" t="s">
        <v>451</v>
      </c>
      <c r="G292" s="12" t="s">
        <v>246</v>
      </c>
    </row>
    <row r="293" spans="1:7" x14ac:dyDescent="0.2">
      <c r="A293" s="12" t="s">
        <v>336</v>
      </c>
      <c r="B293" s="12" t="s">
        <v>217</v>
      </c>
      <c r="C293" s="12"/>
      <c r="D293" s="12"/>
      <c r="E293" s="12" t="s">
        <v>217</v>
      </c>
      <c r="F293" s="12" t="s">
        <v>453</v>
      </c>
      <c r="G293" s="12" t="s">
        <v>340</v>
      </c>
    </row>
    <row r="294" spans="1:7" x14ac:dyDescent="0.2">
      <c r="A294" s="12" t="s">
        <v>336</v>
      </c>
      <c r="B294" s="12" t="s">
        <v>217</v>
      </c>
      <c r="C294" s="12"/>
      <c r="D294" s="12"/>
      <c r="E294" s="12" t="s">
        <v>217</v>
      </c>
      <c r="F294" s="12" t="s">
        <v>454</v>
      </c>
      <c r="G294" s="12" t="s">
        <v>246</v>
      </c>
    </row>
    <row r="295" spans="1:7" x14ac:dyDescent="0.2">
      <c r="A295" s="12" t="s">
        <v>336</v>
      </c>
      <c r="B295" s="12" t="s">
        <v>217</v>
      </c>
      <c r="C295" s="12"/>
      <c r="D295" s="12"/>
      <c r="E295" s="12" t="s">
        <v>217</v>
      </c>
      <c r="F295" s="12" t="s">
        <v>455</v>
      </c>
      <c r="G295" s="12" t="s">
        <v>340</v>
      </c>
    </row>
    <row r="296" spans="1:7" x14ac:dyDescent="0.2">
      <c r="A296" s="12" t="s">
        <v>336</v>
      </c>
      <c r="B296" s="12" t="s">
        <v>217</v>
      </c>
      <c r="C296" s="12"/>
      <c r="D296" s="12"/>
      <c r="E296" s="12" t="s">
        <v>217</v>
      </c>
      <c r="F296" s="12" t="s">
        <v>456</v>
      </c>
      <c r="G296" s="12" t="s">
        <v>246</v>
      </c>
    </row>
    <row r="297" spans="1:7" x14ac:dyDescent="0.2">
      <c r="A297" s="12" t="s">
        <v>336</v>
      </c>
      <c r="B297" s="12" t="s">
        <v>217</v>
      </c>
      <c r="C297" s="12"/>
      <c r="D297" s="12"/>
      <c r="E297" s="12" t="s">
        <v>217</v>
      </c>
      <c r="F297" s="12" t="s">
        <v>457</v>
      </c>
      <c r="G297" s="12" t="s">
        <v>246</v>
      </c>
    </row>
    <row r="298" spans="1:7" x14ac:dyDescent="0.2">
      <c r="A298" s="12" t="s">
        <v>336</v>
      </c>
      <c r="B298" s="12" t="s">
        <v>217</v>
      </c>
      <c r="C298" s="12"/>
      <c r="D298" s="12"/>
      <c r="E298" s="12" t="s">
        <v>217</v>
      </c>
      <c r="F298" s="12" t="s">
        <v>458</v>
      </c>
      <c r="G298" s="12" t="s">
        <v>382</v>
      </c>
    </row>
    <row r="299" spans="1:7" x14ac:dyDescent="0.2">
      <c r="A299" s="12" t="s">
        <v>333</v>
      </c>
      <c r="B299" s="12" t="s">
        <v>217</v>
      </c>
      <c r="C299" s="12"/>
      <c r="D299" s="12"/>
      <c r="E299" s="12" t="s">
        <v>217</v>
      </c>
      <c r="F299" s="12" t="s">
        <v>461</v>
      </c>
      <c r="G299" s="12" t="s">
        <v>246</v>
      </c>
    </row>
    <row r="300" spans="1:7" x14ac:dyDescent="0.2">
      <c r="A300" s="12" t="s">
        <v>333</v>
      </c>
      <c r="B300" s="12" t="s">
        <v>217</v>
      </c>
      <c r="C300" s="12"/>
      <c r="D300" s="12"/>
      <c r="E300" s="12" t="s">
        <v>217</v>
      </c>
      <c r="F300" s="12" t="s">
        <v>463</v>
      </c>
      <c r="G300" s="12" t="s">
        <v>246</v>
      </c>
    </row>
    <row r="301" spans="1:7" x14ac:dyDescent="0.2">
      <c r="A301" s="12" t="s">
        <v>333</v>
      </c>
      <c r="B301" s="12" t="s">
        <v>217</v>
      </c>
      <c r="C301" s="12"/>
      <c r="D301" s="12"/>
      <c r="E301" s="12" t="s">
        <v>217</v>
      </c>
      <c r="F301" s="12" t="s">
        <v>464</v>
      </c>
      <c r="G301" s="12" t="s">
        <v>246</v>
      </c>
    </row>
    <row r="302" spans="1:7" x14ac:dyDescent="0.2">
      <c r="A302" s="12" t="s">
        <v>333</v>
      </c>
      <c r="B302" s="12" t="s">
        <v>217</v>
      </c>
      <c r="C302" s="12"/>
      <c r="D302" s="12"/>
      <c r="E302" s="12" t="s">
        <v>217</v>
      </c>
      <c r="F302" s="12" t="s">
        <v>465</v>
      </c>
      <c r="G302" s="12" t="s">
        <v>246</v>
      </c>
    </row>
    <row r="303" spans="1:7" x14ac:dyDescent="0.2">
      <c r="A303" s="12" t="s">
        <v>333</v>
      </c>
      <c r="B303" s="12" t="s">
        <v>217</v>
      </c>
      <c r="C303" s="12"/>
      <c r="D303" s="12"/>
      <c r="E303" s="12" t="s">
        <v>217</v>
      </c>
      <c r="F303" s="12" t="s">
        <v>738</v>
      </c>
      <c r="G303" s="12" t="s">
        <v>246</v>
      </c>
    </row>
    <row r="304" spans="1:7" x14ac:dyDescent="0.2">
      <c r="A304" s="12" t="s">
        <v>333</v>
      </c>
      <c r="B304" s="12" t="s">
        <v>217</v>
      </c>
      <c r="C304" s="12"/>
      <c r="D304" s="12"/>
      <c r="E304" s="12" t="s">
        <v>217</v>
      </c>
      <c r="F304" s="12" t="s">
        <v>466</v>
      </c>
      <c r="G304" s="12" t="s">
        <v>246</v>
      </c>
    </row>
    <row r="305" spans="1:7" x14ac:dyDescent="0.2">
      <c r="A305" s="12" t="s">
        <v>333</v>
      </c>
      <c r="B305" s="12" t="s">
        <v>217</v>
      </c>
      <c r="C305" s="12"/>
      <c r="D305" s="12"/>
      <c r="E305" s="12" t="s">
        <v>217</v>
      </c>
      <c r="F305" s="12" t="s">
        <v>467</v>
      </c>
      <c r="G305" s="12" t="s">
        <v>246</v>
      </c>
    </row>
    <row r="306" spans="1:7" x14ac:dyDescent="0.2">
      <c r="A306" s="12" t="s">
        <v>245</v>
      </c>
      <c r="B306" s="12" t="s">
        <v>217</v>
      </c>
      <c r="C306" s="12"/>
      <c r="D306" s="12" t="s">
        <v>4</v>
      </c>
      <c r="E306" s="12" t="s">
        <v>4</v>
      </c>
      <c r="F306" s="12" t="s">
        <v>468</v>
      </c>
      <c r="G306" s="12" t="s">
        <v>246</v>
      </c>
    </row>
    <row r="307" spans="1:7" x14ac:dyDescent="0.2">
      <c r="A307" s="12" t="s">
        <v>245</v>
      </c>
      <c r="B307" s="12" t="s">
        <v>217</v>
      </c>
      <c r="C307" s="12"/>
      <c r="D307" s="12" t="s">
        <v>4</v>
      </c>
      <c r="E307" s="12" t="s">
        <v>4</v>
      </c>
      <c r="F307" s="12" t="s">
        <v>469</v>
      </c>
      <c r="G307" s="12" t="s">
        <v>246</v>
      </c>
    </row>
    <row r="308" spans="1:7" x14ac:dyDescent="0.2">
      <c r="A308" s="12" t="s">
        <v>245</v>
      </c>
      <c r="B308" s="12" t="s">
        <v>217</v>
      </c>
      <c r="C308" s="12"/>
      <c r="D308" s="12" t="s">
        <v>4</v>
      </c>
      <c r="E308" s="12" t="s">
        <v>4</v>
      </c>
      <c r="F308" s="12" t="s">
        <v>470</v>
      </c>
      <c r="G308" s="12" t="s">
        <v>246</v>
      </c>
    </row>
    <row r="309" spans="1:7" x14ac:dyDescent="0.2">
      <c r="A309" s="12" t="s">
        <v>245</v>
      </c>
      <c r="B309" s="12" t="s">
        <v>217</v>
      </c>
      <c r="C309" s="12"/>
      <c r="D309" s="12" t="s">
        <v>4</v>
      </c>
      <c r="E309" s="12" t="s">
        <v>4</v>
      </c>
      <c r="F309" s="12" t="s">
        <v>471</v>
      </c>
      <c r="G309" s="12" t="s">
        <v>246</v>
      </c>
    </row>
    <row r="310" spans="1:7" x14ac:dyDescent="0.2">
      <c r="A310" s="12" t="s">
        <v>245</v>
      </c>
      <c r="B310" s="12" t="s">
        <v>217</v>
      </c>
      <c r="C310" s="12"/>
      <c r="D310" s="12" t="s">
        <v>4</v>
      </c>
      <c r="E310" s="12" t="s">
        <v>4</v>
      </c>
      <c r="F310" s="12" t="s">
        <v>472</v>
      </c>
      <c r="G310" s="12" t="s">
        <v>340</v>
      </c>
    </row>
    <row r="311" spans="1:7" x14ac:dyDescent="0.2">
      <c r="A311" s="12" t="s">
        <v>333</v>
      </c>
      <c r="B311" s="12" t="s">
        <v>217</v>
      </c>
      <c r="C311" s="12"/>
      <c r="D311" s="12" t="s">
        <v>4</v>
      </c>
      <c r="E311" s="12" t="s">
        <v>4</v>
      </c>
      <c r="F311" s="12" t="s">
        <v>559</v>
      </c>
      <c r="G311" s="12" t="s">
        <v>342</v>
      </c>
    </row>
    <row r="312" spans="1:7" x14ac:dyDescent="0.2">
      <c r="A312" s="12" t="s">
        <v>333</v>
      </c>
      <c r="B312" s="12" t="s">
        <v>217</v>
      </c>
      <c r="C312" s="12"/>
      <c r="D312" s="12" t="s">
        <v>4</v>
      </c>
      <c r="E312" s="12" t="s">
        <v>4</v>
      </c>
      <c r="F312" s="12" t="s">
        <v>560</v>
      </c>
      <c r="G312" s="12" t="s">
        <v>342</v>
      </c>
    </row>
    <row r="313" spans="1:7" x14ac:dyDescent="0.2">
      <c r="A313" s="12" t="s">
        <v>333</v>
      </c>
      <c r="B313" s="12" t="s">
        <v>217</v>
      </c>
      <c r="C313" s="12"/>
      <c r="D313" s="12" t="s">
        <v>4</v>
      </c>
      <c r="E313" s="12" t="s">
        <v>4</v>
      </c>
      <c r="F313" s="12" t="s">
        <v>473</v>
      </c>
      <c r="G313" s="12" t="s">
        <v>342</v>
      </c>
    </row>
    <row r="314" spans="1:7" x14ac:dyDescent="0.2">
      <c r="A314" s="12" t="s">
        <v>333</v>
      </c>
      <c r="B314" s="12" t="s">
        <v>217</v>
      </c>
      <c r="C314" s="12"/>
      <c r="D314" s="12" t="s">
        <v>4</v>
      </c>
      <c r="E314" s="12" t="s">
        <v>4</v>
      </c>
      <c r="F314" s="12" t="s">
        <v>474</v>
      </c>
      <c r="G314" s="12" t="s">
        <v>342</v>
      </c>
    </row>
    <row r="315" spans="1:7" x14ac:dyDescent="0.2">
      <c r="A315" s="12" t="s">
        <v>333</v>
      </c>
      <c r="B315" s="12" t="s">
        <v>217</v>
      </c>
      <c r="C315" s="12"/>
      <c r="D315" s="12" t="s">
        <v>4</v>
      </c>
      <c r="E315" s="12" t="s">
        <v>4</v>
      </c>
      <c r="F315" s="12" t="s">
        <v>827</v>
      </c>
      <c r="G315" s="12" t="s">
        <v>246</v>
      </c>
    </row>
    <row r="316" spans="1:7" x14ac:dyDescent="0.2">
      <c r="A316" s="12" t="s">
        <v>333</v>
      </c>
      <c r="B316" s="12" t="s">
        <v>217</v>
      </c>
      <c r="C316" s="12"/>
      <c r="D316" s="12" t="s">
        <v>4</v>
      </c>
      <c r="E316" s="12" t="s">
        <v>4</v>
      </c>
      <c r="F316" s="12" t="s">
        <v>428</v>
      </c>
      <c r="G316" s="12" t="s">
        <v>246</v>
      </c>
    </row>
    <row r="317" spans="1:7" x14ac:dyDescent="0.2">
      <c r="A317" s="12" t="s">
        <v>333</v>
      </c>
      <c r="B317" s="12" t="s">
        <v>217</v>
      </c>
      <c r="C317" s="12"/>
      <c r="D317" s="12" t="s">
        <v>4</v>
      </c>
      <c r="E317" s="12" t="s">
        <v>4</v>
      </c>
      <c r="F317" s="12" t="s">
        <v>475</v>
      </c>
      <c r="G317" s="12" t="s">
        <v>342</v>
      </c>
    </row>
    <row r="318" spans="1:7" x14ac:dyDescent="0.2">
      <c r="A318" s="12" t="s">
        <v>333</v>
      </c>
      <c r="B318" s="12" t="s">
        <v>217</v>
      </c>
      <c r="C318" s="12"/>
      <c r="D318" s="12" t="s">
        <v>4</v>
      </c>
      <c r="E318" s="12" t="s">
        <v>4</v>
      </c>
      <c r="F318" s="12" t="s">
        <v>353</v>
      </c>
      <c r="G318" s="12" t="s">
        <v>347</v>
      </c>
    </row>
    <row r="319" spans="1:7" x14ac:dyDescent="0.2">
      <c r="A319" s="12" t="s">
        <v>333</v>
      </c>
      <c r="B319" s="12" t="s">
        <v>217</v>
      </c>
      <c r="C319" s="12"/>
      <c r="D319" s="12" t="s">
        <v>4</v>
      </c>
      <c r="E319" s="12" t="s">
        <v>4</v>
      </c>
      <c r="F319" s="12" t="s">
        <v>334</v>
      </c>
      <c r="G319" s="12" t="s">
        <v>246</v>
      </c>
    </row>
    <row r="320" spans="1:7" x14ac:dyDescent="0.2">
      <c r="A320" s="12" t="s">
        <v>333</v>
      </c>
      <c r="B320" s="12" t="s">
        <v>217</v>
      </c>
      <c r="C320" s="12"/>
      <c r="D320" s="12" t="s">
        <v>4</v>
      </c>
      <c r="E320" s="12" t="s">
        <v>4</v>
      </c>
      <c r="F320" s="12" t="s">
        <v>335</v>
      </c>
      <c r="G320" s="12" t="s">
        <v>246</v>
      </c>
    </row>
    <row r="321" spans="1:7" x14ac:dyDescent="0.2">
      <c r="A321" s="12" t="s">
        <v>245</v>
      </c>
      <c r="B321" s="12" t="s">
        <v>217</v>
      </c>
      <c r="C321" s="12"/>
      <c r="D321" s="12" t="s">
        <v>4</v>
      </c>
      <c r="E321" s="12" t="s">
        <v>4</v>
      </c>
      <c r="F321" s="12" t="s">
        <v>476</v>
      </c>
      <c r="G321" s="12" t="s">
        <v>246</v>
      </c>
    </row>
    <row r="322" spans="1:7" x14ac:dyDescent="0.2">
      <c r="A322" s="12" t="s">
        <v>245</v>
      </c>
      <c r="B322" s="12" t="s">
        <v>217</v>
      </c>
      <c r="C322" s="12"/>
      <c r="D322" s="12" t="s">
        <v>4</v>
      </c>
      <c r="E322" s="12" t="s">
        <v>4</v>
      </c>
      <c r="F322" s="12" t="s">
        <v>477</v>
      </c>
      <c r="G322" s="12" t="s">
        <v>340</v>
      </c>
    </row>
    <row r="323" spans="1:7" x14ac:dyDescent="0.2">
      <c r="A323" s="12" t="s">
        <v>245</v>
      </c>
      <c r="B323" s="12" t="s">
        <v>217</v>
      </c>
      <c r="C323" s="12"/>
      <c r="D323" s="12" t="s">
        <v>4</v>
      </c>
      <c r="E323" s="12" t="s">
        <v>4</v>
      </c>
      <c r="F323" s="12" t="s">
        <v>390</v>
      </c>
      <c r="G323" s="12" t="s">
        <v>340</v>
      </c>
    </row>
    <row r="324" spans="1:7" x14ac:dyDescent="0.2">
      <c r="A324" s="12" t="s">
        <v>333</v>
      </c>
      <c r="B324" s="12" t="s">
        <v>217</v>
      </c>
      <c r="C324" s="12"/>
      <c r="D324" s="12" t="s">
        <v>4</v>
      </c>
      <c r="E324" s="12" t="s">
        <v>4</v>
      </c>
      <c r="F324" s="12" t="s">
        <v>828</v>
      </c>
      <c r="G324" s="12" t="s">
        <v>347</v>
      </c>
    </row>
    <row r="325" spans="1:7" x14ac:dyDescent="0.2">
      <c r="A325" s="12" t="s">
        <v>333</v>
      </c>
      <c r="B325" s="12" t="s">
        <v>217</v>
      </c>
      <c r="C325" s="12"/>
      <c r="D325" s="12" t="s">
        <v>4</v>
      </c>
      <c r="E325" s="12" t="s">
        <v>4</v>
      </c>
      <c r="F325" s="12" t="s">
        <v>829</v>
      </c>
      <c r="G325" s="12" t="s">
        <v>246</v>
      </c>
    </row>
    <row r="326" spans="1:7" x14ac:dyDescent="0.2">
      <c r="A326" s="12" t="s">
        <v>333</v>
      </c>
      <c r="B326" s="12" t="s">
        <v>217</v>
      </c>
      <c r="C326" s="12"/>
      <c r="D326" s="12" t="s">
        <v>4</v>
      </c>
      <c r="E326" s="12" t="s">
        <v>4</v>
      </c>
      <c r="F326" s="12" t="s">
        <v>830</v>
      </c>
      <c r="G326" s="12" t="s">
        <v>347</v>
      </c>
    </row>
    <row r="327" spans="1:7" x14ac:dyDescent="0.2">
      <c r="A327" s="12" t="s">
        <v>245</v>
      </c>
      <c r="B327" s="12" t="s">
        <v>217</v>
      </c>
      <c r="C327" s="12"/>
      <c r="D327" s="12" t="s">
        <v>4</v>
      </c>
      <c r="E327" s="12" t="s">
        <v>4</v>
      </c>
      <c r="F327" s="12" t="s">
        <v>478</v>
      </c>
      <c r="G327" s="12" t="s">
        <v>340</v>
      </c>
    </row>
    <row r="328" spans="1:7" x14ac:dyDescent="0.2">
      <c r="A328" s="12" t="s">
        <v>333</v>
      </c>
      <c r="B328" s="12" t="s">
        <v>217</v>
      </c>
      <c r="C328" s="12"/>
      <c r="D328" s="12" t="s">
        <v>4</v>
      </c>
      <c r="E328" s="12" t="s">
        <v>4</v>
      </c>
      <c r="F328" s="12" t="s">
        <v>831</v>
      </c>
      <c r="G328" s="12" t="s">
        <v>825</v>
      </c>
    </row>
    <row r="329" spans="1:7" x14ac:dyDescent="0.2">
      <c r="A329" s="12" t="s">
        <v>333</v>
      </c>
      <c r="B329" s="12" t="s">
        <v>217</v>
      </c>
      <c r="C329" s="12"/>
      <c r="D329" s="12" t="s">
        <v>4</v>
      </c>
      <c r="E329" s="12" t="s">
        <v>4</v>
      </c>
      <c r="F329" s="12" t="s">
        <v>832</v>
      </c>
      <c r="G329" s="12" t="s">
        <v>347</v>
      </c>
    </row>
    <row r="330" spans="1:7" x14ac:dyDescent="0.2">
      <c r="A330" s="12" t="s">
        <v>333</v>
      </c>
      <c r="B330" s="12" t="s">
        <v>217</v>
      </c>
      <c r="C330" s="12"/>
      <c r="D330" s="12" t="s">
        <v>4</v>
      </c>
      <c r="E330" s="12" t="s">
        <v>4</v>
      </c>
      <c r="F330" s="12" t="s">
        <v>833</v>
      </c>
      <c r="G330" s="12" t="s">
        <v>246</v>
      </c>
    </row>
    <row r="331" spans="1:7" x14ac:dyDescent="0.2">
      <c r="A331" s="12" t="s">
        <v>333</v>
      </c>
      <c r="B331" s="12" t="s">
        <v>217</v>
      </c>
      <c r="C331" s="12"/>
      <c r="D331" s="12" t="s">
        <v>4</v>
      </c>
      <c r="E331" s="12" t="s">
        <v>4</v>
      </c>
      <c r="F331" s="12" t="s">
        <v>834</v>
      </c>
      <c r="G331" s="12" t="s">
        <v>347</v>
      </c>
    </row>
    <row r="332" spans="1:7" x14ac:dyDescent="0.2">
      <c r="A332" s="12" t="s">
        <v>333</v>
      </c>
      <c r="B332" s="12" t="s">
        <v>217</v>
      </c>
      <c r="C332" s="12"/>
      <c r="D332" s="12" t="s">
        <v>4</v>
      </c>
      <c r="E332" s="12" t="s">
        <v>4</v>
      </c>
      <c r="F332" s="12" t="s">
        <v>835</v>
      </c>
      <c r="G332" s="12" t="s">
        <v>347</v>
      </c>
    </row>
    <row r="333" spans="1:7" x14ac:dyDescent="0.2">
      <c r="A333" s="12" t="s">
        <v>333</v>
      </c>
      <c r="B333" s="12" t="s">
        <v>217</v>
      </c>
      <c r="C333" s="12"/>
      <c r="D333" s="12" t="s">
        <v>4</v>
      </c>
      <c r="E333" s="12" t="s">
        <v>4</v>
      </c>
      <c r="F333" s="12" t="s">
        <v>836</v>
      </c>
      <c r="G333" s="12" t="s">
        <v>246</v>
      </c>
    </row>
    <row r="334" spans="1:7" x14ac:dyDescent="0.2">
      <c r="A334" s="12" t="s">
        <v>333</v>
      </c>
      <c r="B334" s="12" t="s">
        <v>217</v>
      </c>
      <c r="C334" s="12"/>
      <c r="D334" s="12" t="s">
        <v>4</v>
      </c>
      <c r="E334" s="12" t="s">
        <v>4</v>
      </c>
      <c r="F334" s="12" t="s">
        <v>837</v>
      </c>
      <c r="G334" s="12" t="s">
        <v>347</v>
      </c>
    </row>
    <row r="335" spans="1:7" x14ac:dyDescent="0.2">
      <c r="A335" s="12" t="s">
        <v>333</v>
      </c>
      <c r="B335" s="12" t="s">
        <v>217</v>
      </c>
      <c r="C335" s="12"/>
      <c r="D335" s="12" t="s">
        <v>4</v>
      </c>
      <c r="E335" s="12" t="s">
        <v>4</v>
      </c>
      <c r="F335" s="12" t="s">
        <v>838</v>
      </c>
      <c r="G335" s="12" t="s">
        <v>347</v>
      </c>
    </row>
    <row r="336" spans="1:7" x14ac:dyDescent="0.2">
      <c r="A336" s="12" t="s">
        <v>333</v>
      </c>
      <c r="B336" s="12" t="s">
        <v>217</v>
      </c>
      <c r="C336" s="12"/>
      <c r="D336" s="12" t="s">
        <v>4</v>
      </c>
      <c r="E336" s="12" t="s">
        <v>4</v>
      </c>
      <c r="F336" s="12" t="s">
        <v>839</v>
      </c>
      <c r="G336" s="12" t="s">
        <v>825</v>
      </c>
    </row>
    <row r="337" spans="1:7" x14ac:dyDescent="0.2">
      <c r="A337" s="12" t="s">
        <v>333</v>
      </c>
      <c r="B337" s="12" t="s">
        <v>217</v>
      </c>
      <c r="C337" s="12"/>
      <c r="D337" s="12" t="s">
        <v>4</v>
      </c>
      <c r="E337" s="12" t="s">
        <v>4</v>
      </c>
      <c r="F337" s="12" t="s">
        <v>840</v>
      </c>
      <c r="G337" s="12" t="s">
        <v>347</v>
      </c>
    </row>
    <row r="338" spans="1:7" x14ac:dyDescent="0.2">
      <c r="A338" s="12" t="s">
        <v>333</v>
      </c>
      <c r="B338" s="12" t="s">
        <v>217</v>
      </c>
      <c r="C338" s="12"/>
      <c r="D338" s="12" t="s">
        <v>4</v>
      </c>
      <c r="E338" s="12" t="s">
        <v>4</v>
      </c>
      <c r="F338" s="12" t="s">
        <v>841</v>
      </c>
      <c r="G338" s="12" t="s">
        <v>347</v>
      </c>
    </row>
    <row r="339" spans="1:7" x14ac:dyDescent="0.2">
      <c r="A339" s="12" t="s">
        <v>333</v>
      </c>
      <c r="B339" s="12" t="s">
        <v>217</v>
      </c>
      <c r="C339" s="12"/>
      <c r="D339" s="12" t="s">
        <v>4</v>
      </c>
      <c r="E339" s="12" t="s">
        <v>4</v>
      </c>
      <c r="F339" s="12" t="s">
        <v>460</v>
      </c>
      <c r="G339" s="12" t="s">
        <v>246</v>
      </c>
    </row>
    <row r="340" spans="1:7" x14ac:dyDescent="0.2">
      <c r="A340" s="12" t="s">
        <v>333</v>
      </c>
      <c r="B340" s="12" t="s">
        <v>217</v>
      </c>
      <c r="C340" s="12"/>
      <c r="D340" s="12" t="s">
        <v>4</v>
      </c>
      <c r="E340" s="12" t="s">
        <v>4</v>
      </c>
      <c r="F340" s="12" t="s">
        <v>479</v>
      </c>
      <c r="G340" s="12" t="s">
        <v>342</v>
      </c>
    </row>
    <row r="341" spans="1:7" x14ac:dyDescent="0.2">
      <c r="A341" s="12" t="s">
        <v>333</v>
      </c>
      <c r="B341" s="12" t="s">
        <v>217</v>
      </c>
      <c r="C341" s="12"/>
      <c r="D341" s="12" t="s">
        <v>236</v>
      </c>
      <c r="E341" s="12" t="s">
        <v>236</v>
      </c>
      <c r="F341" s="12" t="s">
        <v>462</v>
      </c>
      <c r="G341" s="12" t="s">
        <v>340</v>
      </c>
    </row>
    <row r="342" spans="1:7" x14ac:dyDescent="0.2">
      <c r="A342" s="12" t="s">
        <v>333</v>
      </c>
      <c r="B342" s="12" t="s">
        <v>217</v>
      </c>
      <c r="C342" s="12"/>
      <c r="D342" s="12" t="s">
        <v>4</v>
      </c>
      <c r="E342" s="12" t="s">
        <v>4</v>
      </c>
      <c r="F342" s="12" t="s">
        <v>539</v>
      </c>
      <c r="G342" s="12" t="s">
        <v>246</v>
      </c>
    </row>
    <row r="343" spans="1:7" x14ac:dyDescent="0.2">
      <c r="A343" s="12" t="s">
        <v>333</v>
      </c>
      <c r="B343" s="12" t="s">
        <v>217</v>
      </c>
      <c r="C343" s="12"/>
      <c r="D343" s="12" t="s">
        <v>4</v>
      </c>
      <c r="E343" s="12" t="s">
        <v>4</v>
      </c>
      <c r="F343" s="12" t="s">
        <v>481</v>
      </c>
      <c r="G343" s="12" t="s">
        <v>246</v>
      </c>
    </row>
    <row r="344" spans="1:7" x14ac:dyDescent="0.2">
      <c r="A344" s="12" t="s">
        <v>333</v>
      </c>
      <c r="B344" s="12" t="s">
        <v>217</v>
      </c>
      <c r="C344" s="12"/>
      <c r="D344" s="12" t="s">
        <v>4</v>
      </c>
      <c r="E344" s="12" t="s">
        <v>4</v>
      </c>
      <c r="F344" s="12" t="s">
        <v>338</v>
      </c>
      <c r="G344" s="12" t="s">
        <v>246</v>
      </c>
    </row>
    <row r="345" spans="1:7" x14ac:dyDescent="0.2">
      <c r="A345" s="12" t="s">
        <v>333</v>
      </c>
      <c r="B345" s="12" t="s">
        <v>217</v>
      </c>
      <c r="C345" s="12"/>
      <c r="D345" s="12" t="s">
        <v>4</v>
      </c>
      <c r="E345" s="12" t="s">
        <v>4</v>
      </c>
      <c r="F345" s="12" t="s">
        <v>4</v>
      </c>
      <c r="G345" s="12" t="s">
        <v>4</v>
      </c>
    </row>
    <row r="346" spans="1:7" x14ac:dyDescent="0.2">
      <c r="A346" s="12" t="s">
        <v>333</v>
      </c>
      <c r="B346" s="12" t="s">
        <v>217</v>
      </c>
      <c r="C346" s="12"/>
      <c r="D346" s="12" t="s">
        <v>4</v>
      </c>
      <c r="E346" s="12" t="s">
        <v>4</v>
      </c>
      <c r="F346" s="12" t="s">
        <v>4</v>
      </c>
      <c r="G346" s="12" t="s">
        <v>4</v>
      </c>
    </row>
    <row r="347" spans="1:7" x14ac:dyDescent="0.2">
      <c r="A347" s="12" t="s">
        <v>333</v>
      </c>
      <c r="B347" s="12" t="s">
        <v>217</v>
      </c>
      <c r="C347" s="12"/>
      <c r="D347" s="12" t="s">
        <v>4</v>
      </c>
      <c r="E347" s="12" t="s">
        <v>4</v>
      </c>
      <c r="F347" s="12" t="s">
        <v>4</v>
      </c>
      <c r="G347" s="12" t="s">
        <v>4</v>
      </c>
    </row>
    <row r="348" spans="1:7" x14ac:dyDescent="0.2">
      <c r="A348" s="12" t="s">
        <v>333</v>
      </c>
      <c r="B348" s="12" t="s">
        <v>217</v>
      </c>
      <c r="C348" s="12"/>
      <c r="D348" s="12" t="s">
        <v>4</v>
      </c>
      <c r="E348" s="12" t="s">
        <v>4</v>
      </c>
      <c r="F348" s="12" t="s">
        <v>4</v>
      </c>
      <c r="G348" s="12" t="s">
        <v>4</v>
      </c>
    </row>
    <row r="349" spans="1:7" x14ac:dyDescent="0.2">
      <c r="A349" s="12" t="s">
        <v>333</v>
      </c>
      <c r="B349" s="12" t="s">
        <v>217</v>
      </c>
      <c r="C349" s="12"/>
      <c r="D349" s="12" t="s">
        <v>4</v>
      </c>
      <c r="E349" s="12" t="s">
        <v>4</v>
      </c>
      <c r="F349" s="12" t="s">
        <v>4</v>
      </c>
      <c r="G349" s="12" t="s">
        <v>4</v>
      </c>
    </row>
    <row r="350" spans="1:7" x14ac:dyDescent="0.2">
      <c r="A350" s="12" t="s">
        <v>245</v>
      </c>
      <c r="B350" s="12" t="s">
        <v>217</v>
      </c>
      <c r="C350" s="12"/>
      <c r="D350" s="12" t="s">
        <v>4</v>
      </c>
      <c r="E350" s="12" t="s">
        <v>4</v>
      </c>
      <c r="F350" s="12" t="s">
        <v>4</v>
      </c>
      <c r="G350" s="12" t="s">
        <v>4</v>
      </c>
    </row>
    <row r="351" spans="1:7" x14ac:dyDescent="0.2">
      <c r="A351" s="12" t="s">
        <v>333</v>
      </c>
      <c r="B351" s="12" t="s">
        <v>217</v>
      </c>
      <c r="C351" s="12"/>
      <c r="D351" s="12" t="s">
        <v>4</v>
      </c>
      <c r="E351" s="12" t="s">
        <v>4</v>
      </c>
      <c r="F351" s="12" t="s">
        <v>482</v>
      </c>
      <c r="G351" s="12" t="s">
        <v>246</v>
      </c>
    </row>
    <row r="352" spans="1:7" x14ac:dyDescent="0.2">
      <c r="A352" s="12" t="s">
        <v>333</v>
      </c>
      <c r="B352" s="12" t="s">
        <v>217</v>
      </c>
      <c r="C352" s="12"/>
      <c r="D352" s="12" t="s">
        <v>4</v>
      </c>
      <c r="E352" s="12" t="s">
        <v>4</v>
      </c>
      <c r="F352" s="12" t="s">
        <v>483</v>
      </c>
      <c r="G352" s="12" t="s">
        <v>246</v>
      </c>
    </row>
    <row r="353" spans="1:7" x14ac:dyDescent="0.2">
      <c r="A353" s="12" t="s">
        <v>245</v>
      </c>
      <c r="B353" s="12" t="s">
        <v>909</v>
      </c>
      <c r="C353" s="12"/>
      <c r="D353" s="12" t="s">
        <v>4</v>
      </c>
      <c r="E353" s="12" t="s">
        <v>4</v>
      </c>
      <c r="F353" s="12" t="s">
        <v>388</v>
      </c>
      <c r="G353" s="12" t="s">
        <v>825</v>
      </c>
    </row>
    <row r="354" spans="1:7" x14ac:dyDescent="0.2">
      <c r="A354" s="12" t="s">
        <v>245</v>
      </c>
      <c r="B354" s="12" t="s">
        <v>864</v>
      </c>
      <c r="C354" s="12"/>
      <c r="D354" s="12" t="s">
        <v>225</v>
      </c>
      <c r="E354" s="12" t="s">
        <v>217</v>
      </c>
      <c r="F354" s="12" t="s">
        <v>249</v>
      </c>
      <c r="G354" s="12" t="s">
        <v>246</v>
      </c>
    </row>
    <row r="355" spans="1:7" x14ac:dyDescent="0.2">
      <c r="A355" s="12" t="s">
        <v>245</v>
      </c>
      <c r="B355" s="12" t="s">
        <v>865</v>
      </c>
      <c r="C355" s="12"/>
      <c r="D355" s="12" t="s">
        <v>225</v>
      </c>
      <c r="E355" s="12" t="s">
        <v>217</v>
      </c>
      <c r="F355" s="12" t="s">
        <v>339</v>
      </c>
      <c r="G355" s="12" t="s">
        <v>382</v>
      </c>
    </row>
    <row r="356" spans="1:7" x14ac:dyDescent="0.2">
      <c r="A356" s="12" t="s">
        <v>245</v>
      </c>
      <c r="B356" s="12" t="s">
        <v>866</v>
      </c>
      <c r="C356" s="12"/>
      <c r="D356" s="12" t="s">
        <v>225</v>
      </c>
      <c r="E356" s="12" t="s">
        <v>217</v>
      </c>
      <c r="F356" s="12" t="s">
        <v>344</v>
      </c>
      <c r="G356" s="12" t="s">
        <v>382</v>
      </c>
    </row>
    <row r="357" spans="1:7" x14ac:dyDescent="0.2">
      <c r="A357" s="12" t="s">
        <v>245</v>
      </c>
      <c r="B357" s="12" t="s">
        <v>867</v>
      </c>
      <c r="C357" s="12"/>
      <c r="D357" s="12" t="s">
        <v>225</v>
      </c>
      <c r="E357" s="12" t="s">
        <v>217</v>
      </c>
      <c r="F357" s="12" t="s">
        <v>348</v>
      </c>
      <c r="G357" s="12" t="s">
        <v>382</v>
      </c>
    </row>
    <row r="358" spans="1:7" x14ac:dyDescent="0.2">
      <c r="A358" s="12" t="s">
        <v>245</v>
      </c>
      <c r="B358" s="12" t="s">
        <v>873</v>
      </c>
      <c r="C358" s="12"/>
      <c r="D358" s="12" t="s">
        <v>225</v>
      </c>
      <c r="E358" s="12" t="s">
        <v>217</v>
      </c>
      <c r="F358" s="12" t="s">
        <v>349</v>
      </c>
      <c r="G358" s="12" t="s">
        <v>347</v>
      </c>
    </row>
    <row r="359" spans="1:7" x14ac:dyDescent="0.2">
      <c r="A359" s="12" t="s">
        <v>245</v>
      </c>
      <c r="B359" s="12" t="s">
        <v>874</v>
      </c>
      <c r="C359" s="12"/>
      <c r="D359" s="12" t="s">
        <v>225</v>
      </c>
      <c r="E359" s="12" t="s">
        <v>217</v>
      </c>
      <c r="F359" s="12" t="s">
        <v>351</v>
      </c>
      <c r="G359" s="12" t="s">
        <v>382</v>
      </c>
    </row>
    <row r="360" spans="1:7" x14ac:dyDescent="0.2">
      <c r="A360" s="12" t="s">
        <v>245</v>
      </c>
      <c r="B360" s="12" t="s">
        <v>875</v>
      </c>
      <c r="C360" s="12"/>
      <c r="D360" s="12" t="s">
        <v>225</v>
      </c>
      <c r="E360" s="12" t="s">
        <v>217</v>
      </c>
      <c r="F360" s="12" t="s">
        <v>273</v>
      </c>
      <c r="G360" s="12" t="s">
        <v>246</v>
      </c>
    </row>
    <row r="361" spans="1:7" x14ac:dyDescent="0.2">
      <c r="A361" s="12" t="s">
        <v>245</v>
      </c>
      <c r="B361" s="12" t="s">
        <v>876</v>
      </c>
      <c r="C361" s="12"/>
      <c r="D361" s="12" t="s">
        <v>225</v>
      </c>
      <c r="E361" s="12" t="s">
        <v>217</v>
      </c>
      <c r="F361" s="12" t="s">
        <v>276</v>
      </c>
      <c r="G361" s="12" t="s">
        <v>246</v>
      </c>
    </row>
    <row r="362" spans="1:7" x14ac:dyDescent="0.2">
      <c r="A362" s="12" t="s">
        <v>245</v>
      </c>
      <c r="B362" s="12" t="s">
        <v>877</v>
      </c>
      <c r="C362" s="12"/>
      <c r="D362" s="12" t="s">
        <v>225</v>
      </c>
      <c r="E362" s="12" t="s">
        <v>217</v>
      </c>
      <c r="F362" s="12" t="s">
        <v>354</v>
      </c>
      <c r="G362" s="12" t="s">
        <v>340</v>
      </c>
    </row>
    <row r="363" spans="1:7" x14ac:dyDescent="0.2">
      <c r="A363" s="12" t="s">
        <v>245</v>
      </c>
      <c r="B363" s="12" t="s">
        <v>878</v>
      </c>
      <c r="C363" s="12"/>
      <c r="D363" s="12" t="s">
        <v>225</v>
      </c>
      <c r="E363" s="12" t="s">
        <v>217</v>
      </c>
      <c r="F363" s="12" t="s">
        <v>281</v>
      </c>
      <c r="G363" s="12" t="s">
        <v>246</v>
      </c>
    </row>
    <row r="364" spans="1:7" x14ac:dyDescent="0.2">
      <c r="A364" s="12" t="s">
        <v>245</v>
      </c>
      <c r="B364" s="12" t="s">
        <v>879</v>
      </c>
      <c r="C364" s="12"/>
      <c r="D364" s="12" t="s">
        <v>225</v>
      </c>
      <c r="E364" s="12" t="s">
        <v>217</v>
      </c>
      <c r="F364" s="12" t="s">
        <v>355</v>
      </c>
      <c r="G364" s="12" t="s">
        <v>382</v>
      </c>
    </row>
    <row r="365" spans="1:7" x14ac:dyDescent="0.2">
      <c r="A365" s="12" t="s">
        <v>245</v>
      </c>
      <c r="B365" s="12" t="s">
        <v>880</v>
      </c>
      <c r="C365" s="12"/>
      <c r="D365" s="12" t="s">
        <v>225</v>
      </c>
      <c r="E365" s="12" t="s">
        <v>217</v>
      </c>
      <c r="F365" s="12" t="s">
        <v>356</v>
      </c>
      <c r="G365" s="12" t="s">
        <v>347</v>
      </c>
    </row>
    <row r="366" spans="1:7" x14ac:dyDescent="0.2">
      <c r="A366" s="12" t="s">
        <v>245</v>
      </c>
      <c r="B366" s="12" t="s">
        <v>881</v>
      </c>
      <c r="C366" s="12"/>
      <c r="D366" s="12" t="s">
        <v>225</v>
      </c>
      <c r="E366" s="12" t="s">
        <v>217</v>
      </c>
      <c r="F366" s="12" t="s">
        <v>357</v>
      </c>
      <c r="G366" s="12" t="s">
        <v>382</v>
      </c>
    </row>
    <row r="367" spans="1:7" x14ac:dyDescent="0.2">
      <c r="A367" s="12" t="s">
        <v>245</v>
      </c>
      <c r="B367" s="12" t="s">
        <v>882</v>
      </c>
      <c r="C367" s="12"/>
      <c r="D367" s="12" t="s">
        <v>225</v>
      </c>
      <c r="E367" s="12" t="s">
        <v>217</v>
      </c>
      <c r="F367" s="12" t="s">
        <v>358</v>
      </c>
      <c r="G367" s="12" t="s">
        <v>340</v>
      </c>
    </row>
    <row r="368" spans="1:7" x14ac:dyDescent="0.2">
      <c r="A368" s="12" t="s">
        <v>245</v>
      </c>
      <c r="B368" s="12" t="s">
        <v>888</v>
      </c>
      <c r="C368" s="12"/>
      <c r="D368" s="12" t="s">
        <v>225</v>
      </c>
      <c r="E368" s="12" t="s">
        <v>217</v>
      </c>
      <c r="F368" s="12" t="s">
        <v>363</v>
      </c>
      <c r="G368" s="12" t="s">
        <v>382</v>
      </c>
    </row>
    <row r="369" spans="1:7" x14ac:dyDescent="0.2">
      <c r="A369" s="12" t="s">
        <v>245</v>
      </c>
      <c r="B369" s="12" t="s">
        <v>889</v>
      </c>
      <c r="C369" s="12"/>
      <c r="D369" s="12" t="s">
        <v>225</v>
      </c>
      <c r="E369" s="12" t="s">
        <v>217</v>
      </c>
      <c r="F369" s="12" t="s">
        <v>364</v>
      </c>
      <c r="G369" s="12" t="s">
        <v>382</v>
      </c>
    </row>
    <row r="370" spans="1:7" x14ac:dyDescent="0.2">
      <c r="A370" s="12" t="s">
        <v>245</v>
      </c>
      <c r="B370" s="12" t="s">
        <v>890</v>
      </c>
      <c r="C370" s="12"/>
      <c r="D370" s="12" t="s">
        <v>225</v>
      </c>
      <c r="E370" s="12" t="s">
        <v>217</v>
      </c>
      <c r="F370" s="12" t="s">
        <v>365</v>
      </c>
      <c r="G370" s="12" t="s">
        <v>382</v>
      </c>
    </row>
    <row r="371" spans="1:7" x14ac:dyDescent="0.2">
      <c r="A371" s="12" t="s">
        <v>245</v>
      </c>
      <c r="B371" s="12" t="s">
        <v>891</v>
      </c>
      <c r="C371" s="12"/>
      <c r="D371" s="12" t="s">
        <v>225</v>
      </c>
      <c r="E371" s="12" t="s">
        <v>217</v>
      </c>
      <c r="F371" s="12" t="s">
        <v>369</v>
      </c>
      <c r="G371" s="12" t="s">
        <v>382</v>
      </c>
    </row>
    <row r="372" spans="1:7" x14ac:dyDescent="0.2">
      <c r="A372" s="12" t="s">
        <v>245</v>
      </c>
      <c r="B372" s="12" t="s">
        <v>892</v>
      </c>
      <c r="C372" s="12"/>
      <c r="D372" s="12" t="s">
        <v>225</v>
      </c>
      <c r="E372" s="12" t="s">
        <v>217</v>
      </c>
      <c r="F372" s="12" t="s">
        <v>370</v>
      </c>
      <c r="G372" s="12" t="s">
        <v>382</v>
      </c>
    </row>
    <row r="373" spans="1:7" x14ac:dyDescent="0.2">
      <c r="A373" s="12" t="s">
        <v>245</v>
      </c>
      <c r="B373" s="12" t="s">
        <v>893</v>
      </c>
      <c r="C373" s="12"/>
      <c r="D373" s="12" t="s">
        <v>225</v>
      </c>
      <c r="E373" s="12" t="s">
        <v>217</v>
      </c>
      <c r="F373" s="12" t="s">
        <v>371</v>
      </c>
      <c r="G373" s="12" t="s">
        <v>382</v>
      </c>
    </row>
    <row r="374" spans="1:7" x14ac:dyDescent="0.2">
      <c r="A374" s="12" t="s">
        <v>245</v>
      </c>
      <c r="B374" s="12" t="s">
        <v>894</v>
      </c>
      <c r="C374" s="12"/>
      <c r="D374" s="12" t="s">
        <v>225</v>
      </c>
      <c r="E374" s="12" t="s">
        <v>217</v>
      </c>
      <c r="F374" s="12" t="s">
        <v>372</v>
      </c>
      <c r="G374" s="12" t="s">
        <v>382</v>
      </c>
    </row>
    <row r="375" spans="1:7" x14ac:dyDescent="0.2">
      <c r="A375" s="12" t="s">
        <v>245</v>
      </c>
      <c r="B375" s="12" t="s">
        <v>895</v>
      </c>
      <c r="C375" s="12"/>
      <c r="D375" s="12" t="s">
        <v>225</v>
      </c>
      <c r="E375" s="12" t="s">
        <v>217</v>
      </c>
      <c r="F375" s="12" t="s">
        <v>373</v>
      </c>
      <c r="G375" s="12" t="s">
        <v>382</v>
      </c>
    </row>
    <row r="376" spans="1:7" x14ac:dyDescent="0.2">
      <c r="A376" s="12" t="s">
        <v>245</v>
      </c>
      <c r="B376" s="12" t="s">
        <v>896</v>
      </c>
      <c r="C376" s="12"/>
      <c r="D376" s="12" t="s">
        <v>225</v>
      </c>
      <c r="E376" s="12" t="s">
        <v>217</v>
      </c>
      <c r="F376" s="12" t="s">
        <v>374</v>
      </c>
      <c r="G376" s="12" t="s">
        <v>382</v>
      </c>
    </row>
    <row r="377" spans="1:7" x14ac:dyDescent="0.2">
      <c r="A377" s="12" t="s">
        <v>245</v>
      </c>
      <c r="B377" s="12" t="s">
        <v>897</v>
      </c>
      <c r="C377" s="12"/>
      <c r="D377" s="12" t="s">
        <v>225</v>
      </c>
      <c r="E377" s="12" t="s">
        <v>217</v>
      </c>
      <c r="F377" s="12" t="s">
        <v>375</v>
      </c>
      <c r="G377" s="12" t="s">
        <v>382</v>
      </c>
    </row>
    <row r="378" spans="1:7" x14ac:dyDescent="0.2">
      <c r="A378" s="12" t="s">
        <v>245</v>
      </c>
      <c r="B378" s="12" t="s">
        <v>898</v>
      </c>
      <c r="C378" s="12"/>
      <c r="D378" s="12" t="s">
        <v>225</v>
      </c>
      <c r="E378" s="12" t="s">
        <v>217</v>
      </c>
      <c r="F378" s="12" t="s">
        <v>376</v>
      </c>
      <c r="G378" s="12" t="s">
        <v>382</v>
      </c>
    </row>
    <row r="379" spans="1:7" x14ac:dyDescent="0.2">
      <c r="A379" s="12" t="s">
        <v>245</v>
      </c>
      <c r="B379" s="12" t="s">
        <v>899</v>
      </c>
      <c r="C379" s="12"/>
      <c r="D379" s="12" t="s">
        <v>225</v>
      </c>
      <c r="E379" s="12" t="s">
        <v>217</v>
      </c>
      <c r="F379" s="12" t="s">
        <v>377</v>
      </c>
      <c r="G379" s="12" t="s">
        <v>382</v>
      </c>
    </row>
    <row r="380" spans="1:7" x14ac:dyDescent="0.2">
      <c r="A380" s="12" t="s">
        <v>245</v>
      </c>
      <c r="B380" s="12" t="s">
        <v>900</v>
      </c>
      <c r="C380" s="12"/>
      <c r="D380" s="12" t="s">
        <v>225</v>
      </c>
      <c r="E380" s="12" t="s">
        <v>217</v>
      </c>
      <c r="F380" s="12" t="s">
        <v>378</v>
      </c>
      <c r="G380" s="12" t="s">
        <v>382</v>
      </c>
    </row>
    <row r="381" spans="1:7" x14ac:dyDescent="0.2">
      <c r="A381" s="12" t="s">
        <v>245</v>
      </c>
      <c r="B381" s="12" t="s">
        <v>901</v>
      </c>
      <c r="C381" s="12"/>
      <c r="D381" s="12" t="s">
        <v>225</v>
      </c>
      <c r="E381" s="12" t="s">
        <v>217</v>
      </c>
      <c r="F381" s="12" t="s">
        <v>380</v>
      </c>
      <c r="G381" s="12" t="s">
        <v>382</v>
      </c>
    </row>
    <row r="382" spans="1:7" x14ac:dyDescent="0.2">
      <c r="A382" s="12" t="s">
        <v>245</v>
      </c>
      <c r="B382" s="12" t="s">
        <v>902</v>
      </c>
      <c r="C382" s="12"/>
      <c r="D382" s="12" t="s">
        <v>225</v>
      </c>
      <c r="E382" s="12" t="s">
        <v>217</v>
      </c>
      <c r="F382" s="12" t="s">
        <v>302</v>
      </c>
      <c r="G382" s="12" t="s">
        <v>246</v>
      </c>
    </row>
    <row r="383" spans="1:7" x14ac:dyDescent="0.2">
      <c r="A383" s="12" t="s">
        <v>245</v>
      </c>
      <c r="B383" s="12" t="s">
        <v>903</v>
      </c>
      <c r="C383" s="12"/>
      <c r="D383" s="12" t="s">
        <v>225</v>
      </c>
      <c r="E383" s="12" t="s">
        <v>217</v>
      </c>
      <c r="F383" s="12" t="s">
        <v>381</v>
      </c>
      <c r="G383" s="12" t="s">
        <v>382</v>
      </c>
    </row>
    <row r="384" spans="1:7" x14ac:dyDescent="0.2">
      <c r="A384" s="12" t="s">
        <v>245</v>
      </c>
      <c r="B384" s="12" t="s">
        <v>904</v>
      </c>
      <c r="C384" s="12"/>
      <c r="D384" s="12" t="s">
        <v>225</v>
      </c>
      <c r="E384" s="12" t="s">
        <v>217</v>
      </c>
      <c r="F384" s="12" t="s">
        <v>383</v>
      </c>
      <c r="G384" s="12" t="s">
        <v>382</v>
      </c>
    </row>
    <row r="385" spans="1:7" x14ac:dyDescent="0.2">
      <c r="A385" s="12" t="s">
        <v>245</v>
      </c>
      <c r="B385" s="12" t="s">
        <v>905</v>
      </c>
      <c r="C385" s="12"/>
      <c r="D385" s="12" t="s">
        <v>225</v>
      </c>
      <c r="E385" s="12" t="s">
        <v>217</v>
      </c>
      <c r="F385" s="12" t="s">
        <v>384</v>
      </c>
      <c r="G385" s="12" t="s">
        <v>382</v>
      </c>
    </row>
    <row r="386" spans="1:7" x14ac:dyDescent="0.2">
      <c r="A386" s="12" t="s">
        <v>245</v>
      </c>
      <c r="B386" s="12" t="s">
        <v>906</v>
      </c>
      <c r="C386" s="12"/>
      <c r="D386" s="12" t="s">
        <v>225</v>
      </c>
      <c r="E386" s="12" t="s">
        <v>217</v>
      </c>
      <c r="F386" s="12" t="s">
        <v>385</v>
      </c>
      <c r="G386" s="12" t="s">
        <v>382</v>
      </c>
    </row>
    <row r="387" spans="1:7" x14ac:dyDescent="0.2">
      <c r="A387" s="12" t="s">
        <v>245</v>
      </c>
      <c r="B387" s="12" t="s">
        <v>907</v>
      </c>
      <c r="C387" s="12"/>
      <c r="D387" s="12" t="s">
        <v>225</v>
      </c>
      <c r="E387" s="12" t="s">
        <v>217</v>
      </c>
      <c r="F387" s="12" t="s">
        <v>386</v>
      </c>
      <c r="G387" s="12" t="s">
        <v>382</v>
      </c>
    </row>
    <row r="388" spans="1:7" x14ac:dyDescent="0.2">
      <c r="A388" s="12" t="s">
        <v>245</v>
      </c>
      <c r="B388" s="12" t="s">
        <v>908</v>
      </c>
      <c r="C388" s="12"/>
      <c r="D388" s="12" t="s">
        <v>225</v>
      </c>
      <c r="E388" s="12" t="s">
        <v>217</v>
      </c>
      <c r="F388" s="12" t="s">
        <v>387</v>
      </c>
      <c r="G388" s="12" t="s">
        <v>382</v>
      </c>
    </row>
    <row r="389" spans="1:7" x14ac:dyDescent="0.2">
      <c r="A389" s="12" t="s">
        <v>245</v>
      </c>
      <c r="B389" s="12" t="s">
        <v>910</v>
      </c>
      <c r="C389" s="12"/>
      <c r="D389" s="12" t="s">
        <v>225</v>
      </c>
      <c r="E389" s="12" t="s">
        <v>217</v>
      </c>
      <c r="F389" s="12" t="s">
        <v>389</v>
      </c>
      <c r="G389" s="12" t="s">
        <v>382</v>
      </c>
    </row>
    <row r="390" spans="1:7" x14ac:dyDescent="0.2">
      <c r="A390" s="12" t="s">
        <v>245</v>
      </c>
      <c r="B390" s="12" t="s">
        <v>911</v>
      </c>
      <c r="C390" s="12"/>
      <c r="D390" s="12" t="s">
        <v>225</v>
      </c>
      <c r="E390" s="12" t="s">
        <v>217</v>
      </c>
      <c r="F390" s="12" t="s">
        <v>305</v>
      </c>
      <c r="G390" s="12" t="s">
        <v>246</v>
      </c>
    </row>
    <row r="391" spans="1:7" x14ac:dyDescent="0.2">
      <c r="A391" s="12" t="s">
        <v>245</v>
      </c>
      <c r="B391" s="12" t="s">
        <v>912</v>
      </c>
      <c r="C391" s="12"/>
      <c r="D391" s="12" t="s">
        <v>225</v>
      </c>
      <c r="E391" s="12" t="s">
        <v>217</v>
      </c>
      <c r="F391" s="12" t="s">
        <v>391</v>
      </c>
      <c r="G391" s="12" t="s">
        <v>340</v>
      </c>
    </row>
    <row r="392" spans="1:7" x14ac:dyDescent="0.2">
      <c r="A392" s="12" t="s">
        <v>245</v>
      </c>
      <c r="B392" s="12" t="s">
        <v>913</v>
      </c>
      <c r="C392" s="12"/>
      <c r="D392" s="12" t="s">
        <v>225</v>
      </c>
      <c r="E392" s="12" t="s">
        <v>217</v>
      </c>
      <c r="F392" s="12" t="s">
        <v>392</v>
      </c>
      <c r="G392" s="12" t="s">
        <v>382</v>
      </c>
    </row>
    <row r="393" spans="1:7" x14ac:dyDescent="0.2">
      <c r="A393" s="12" t="s">
        <v>245</v>
      </c>
      <c r="B393" s="12" t="s">
        <v>914</v>
      </c>
      <c r="C393" s="12"/>
      <c r="D393" s="12" t="s">
        <v>225</v>
      </c>
      <c r="E393" s="12" t="s">
        <v>217</v>
      </c>
      <c r="F393" s="12" t="s">
        <v>393</v>
      </c>
      <c r="G393" s="12" t="s">
        <v>382</v>
      </c>
    </row>
    <row r="394" spans="1:7" x14ac:dyDescent="0.2">
      <c r="A394" s="12" t="s">
        <v>245</v>
      </c>
      <c r="B394" s="12" t="s">
        <v>915</v>
      </c>
      <c r="C394" s="12"/>
      <c r="D394" s="12" t="s">
        <v>225</v>
      </c>
      <c r="E394" s="12" t="s">
        <v>217</v>
      </c>
      <c r="F394" s="12" t="s">
        <v>394</v>
      </c>
      <c r="G394" s="12" t="s">
        <v>382</v>
      </c>
    </row>
    <row r="395" spans="1:7" x14ac:dyDescent="0.2">
      <c r="A395" s="12" t="s">
        <v>245</v>
      </c>
      <c r="B395" s="12" t="s">
        <v>916</v>
      </c>
      <c r="C395" s="12"/>
      <c r="D395" s="12" t="s">
        <v>225</v>
      </c>
      <c r="E395" s="12" t="s">
        <v>217</v>
      </c>
      <c r="F395" s="12" t="s">
        <v>395</v>
      </c>
      <c r="G395" s="12" t="s">
        <v>382</v>
      </c>
    </row>
    <row r="396" spans="1:7" x14ac:dyDescent="0.2">
      <c r="A396" s="12" t="s">
        <v>245</v>
      </c>
      <c r="B396" s="12" t="s">
        <v>917</v>
      </c>
      <c r="C396" s="12"/>
      <c r="D396" s="12" t="s">
        <v>225</v>
      </c>
      <c r="E396" s="12" t="s">
        <v>217</v>
      </c>
      <c r="F396" s="12" t="s">
        <v>396</v>
      </c>
      <c r="G396" s="12" t="s">
        <v>382</v>
      </c>
    </row>
    <row r="397" spans="1:7" x14ac:dyDescent="0.2">
      <c r="A397" s="12" t="s">
        <v>245</v>
      </c>
      <c r="B397" s="12" t="s">
        <v>918</v>
      </c>
      <c r="C397" s="12"/>
      <c r="D397" s="12" t="s">
        <v>225</v>
      </c>
      <c r="E397" s="12" t="s">
        <v>217</v>
      </c>
      <c r="F397" s="12" t="s">
        <v>397</v>
      </c>
      <c r="G397" s="12" t="s">
        <v>382</v>
      </c>
    </row>
    <row r="398" spans="1:7" x14ac:dyDescent="0.2">
      <c r="A398" s="12" t="s">
        <v>245</v>
      </c>
      <c r="B398" s="12" t="s">
        <v>919</v>
      </c>
      <c r="C398" s="12"/>
      <c r="D398" s="12" t="s">
        <v>225</v>
      </c>
      <c r="E398" s="12" t="s">
        <v>217</v>
      </c>
      <c r="F398" s="12" t="s">
        <v>398</v>
      </c>
      <c r="G398" s="12" t="s">
        <v>382</v>
      </c>
    </row>
    <row r="399" spans="1:7" x14ac:dyDescent="0.2">
      <c r="A399" s="12" t="s">
        <v>245</v>
      </c>
      <c r="B399" s="12" t="s">
        <v>920</v>
      </c>
      <c r="C399" s="12"/>
      <c r="D399" s="12" t="s">
        <v>225</v>
      </c>
      <c r="E399" s="12" t="s">
        <v>217</v>
      </c>
      <c r="F399" s="12" t="s">
        <v>401</v>
      </c>
      <c r="G399" s="12" t="s">
        <v>382</v>
      </c>
    </row>
    <row r="400" spans="1:7" x14ac:dyDescent="0.2">
      <c r="A400" s="12" t="s">
        <v>245</v>
      </c>
      <c r="B400" s="12" t="s">
        <v>921</v>
      </c>
      <c r="C400" s="12"/>
      <c r="D400" s="12" t="s">
        <v>225</v>
      </c>
      <c r="E400" s="12" t="s">
        <v>217</v>
      </c>
      <c r="F400" s="12" t="s">
        <v>403</v>
      </c>
      <c r="G400" s="12" t="s">
        <v>825</v>
      </c>
    </row>
    <row r="401" spans="1:7" x14ac:dyDescent="0.2">
      <c r="A401" s="12" t="s">
        <v>245</v>
      </c>
      <c r="B401" s="12" t="s">
        <v>922</v>
      </c>
      <c r="C401" s="12"/>
      <c r="D401" s="12" t="s">
        <v>225</v>
      </c>
      <c r="E401" s="12" t="s">
        <v>217</v>
      </c>
      <c r="F401" s="12" t="s">
        <v>404</v>
      </c>
      <c r="G401" s="12" t="s">
        <v>382</v>
      </c>
    </row>
    <row r="402" spans="1:7" x14ac:dyDescent="0.2">
      <c r="A402" s="12" t="s">
        <v>245</v>
      </c>
      <c r="B402" s="12" t="s">
        <v>923</v>
      </c>
      <c r="C402" s="12"/>
      <c r="D402" s="12" t="s">
        <v>225</v>
      </c>
      <c r="E402" s="12" t="s">
        <v>217</v>
      </c>
      <c r="F402" s="12" t="s">
        <v>405</v>
      </c>
      <c r="G402" s="12" t="s">
        <v>382</v>
      </c>
    </row>
    <row r="403" spans="1:7" x14ac:dyDescent="0.2">
      <c r="A403" s="12" t="s">
        <v>245</v>
      </c>
      <c r="B403" s="12" t="s">
        <v>924</v>
      </c>
      <c r="C403" s="12"/>
      <c r="D403" s="12" t="s">
        <v>225</v>
      </c>
      <c r="E403" s="12" t="s">
        <v>217</v>
      </c>
      <c r="F403" s="12" t="s">
        <v>408</v>
      </c>
      <c r="G403" s="12" t="s">
        <v>246</v>
      </c>
    </row>
    <row r="404" spans="1:7" x14ac:dyDescent="0.2">
      <c r="A404" s="12" t="s">
        <v>245</v>
      </c>
      <c r="B404" s="12" t="s">
        <v>925</v>
      </c>
      <c r="C404" s="12"/>
      <c r="D404" s="12" t="s">
        <v>225</v>
      </c>
      <c r="E404" s="12" t="s">
        <v>217</v>
      </c>
      <c r="F404" s="12" t="s">
        <v>409</v>
      </c>
      <c r="G404" s="12" t="s">
        <v>382</v>
      </c>
    </row>
    <row r="405" spans="1:7" x14ac:dyDescent="0.2">
      <c r="A405" s="12" t="s">
        <v>245</v>
      </c>
      <c r="B405" s="12" t="s">
        <v>926</v>
      </c>
      <c r="C405" s="12"/>
      <c r="D405" s="12" t="s">
        <v>225</v>
      </c>
      <c r="E405" s="12" t="s">
        <v>217</v>
      </c>
      <c r="F405" s="12" t="s">
        <v>410</v>
      </c>
      <c r="G405" s="12" t="s">
        <v>382</v>
      </c>
    </row>
    <row r="406" spans="1:7" x14ac:dyDescent="0.2">
      <c r="A406" s="12" t="s">
        <v>245</v>
      </c>
      <c r="B406" s="12" t="s">
        <v>927</v>
      </c>
      <c r="C406" s="12"/>
      <c r="D406" s="12" t="s">
        <v>225</v>
      </c>
      <c r="E406" s="12" t="s">
        <v>217</v>
      </c>
      <c r="F406" s="12" t="s">
        <v>411</v>
      </c>
      <c r="G406" s="12" t="s">
        <v>347</v>
      </c>
    </row>
    <row r="407" spans="1:7" x14ac:dyDescent="0.2">
      <c r="A407" s="12" t="s">
        <v>245</v>
      </c>
      <c r="B407" s="12" t="s">
        <v>928</v>
      </c>
      <c r="C407" s="12"/>
      <c r="D407" s="12" t="s">
        <v>225</v>
      </c>
      <c r="E407" s="12" t="s">
        <v>217</v>
      </c>
      <c r="F407" s="12" t="s">
        <v>412</v>
      </c>
      <c r="G407" s="12" t="s">
        <v>382</v>
      </c>
    </row>
    <row r="408" spans="1:7" x14ac:dyDescent="0.2">
      <c r="A408" s="12" t="s">
        <v>245</v>
      </c>
      <c r="B408" s="12" t="s">
        <v>929</v>
      </c>
      <c r="C408" s="12"/>
      <c r="D408" s="12" t="s">
        <v>225</v>
      </c>
      <c r="E408" s="12" t="s">
        <v>217</v>
      </c>
      <c r="F408" s="12" t="s">
        <v>413</v>
      </c>
      <c r="G408" s="12" t="s">
        <v>382</v>
      </c>
    </row>
    <row r="409" spans="1:7" x14ac:dyDescent="0.2">
      <c r="A409" s="12" t="s">
        <v>245</v>
      </c>
      <c r="B409" s="12" t="s">
        <v>931</v>
      </c>
      <c r="C409" s="12"/>
      <c r="D409" s="12" t="s">
        <v>225</v>
      </c>
      <c r="E409" s="12" t="s">
        <v>217</v>
      </c>
      <c r="F409" s="12" t="s">
        <v>414</v>
      </c>
      <c r="G409" s="12" t="s">
        <v>382</v>
      </c>
    </row>
    <row r="410" spans="1:7" x14ac:dyDescent="0.2">
      <c r="A410" s="12" t="s">
        <v>245</v>
      </c>
      <c r="B410" s="12" t="s">
        <v>937</v>
      </c>
      <c r="C410" s="12"/>
      <c r="D410" s="12" t="s">
        <v>225</v>
      </c>
      <c r="E410" s="12" t="s">
        <v>217</v>
      </c>
      <c r="F410" s="12" t="s">
        <v>417</v>
      </c>
      <c r="G410" s="12" t="s">
        <v>347</v>
      </c>
    </row>
    <row r="411" spans="1:7" x14ac:dyDescent="0.2">
      <c r="A411" s="12" t="s">
        <v>245</v>
      </c>
      <c r="B411" s="12" t="s">
        <v>939</v>
      </c>
      <c r="C411" s="12"/>
      <c r="D411" s="12" t="s">
        <v>225</v>
      </c>
      <c r="E411" s="12" t="s">
        <v>217</v>
      </c>
      <c r="F411" s="12" t="s">
        <v>420</v>
      </c>
      <c r="G411" s="12" t="s">
        <v>382</v>
      </c>
    </row>
  </sheetData>
  <mergeCells count="1">
    <mergeCell ref="A1:G1"/>
  </mergeCells>
  <phoneticPr fontId="4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82750-244C-423C-8FE4-69B4AF3049F6}">
  <sheetPr codeName="PathSheet"/>
  <dimension ref="A1:M167"/>
  <sheetViews>
    <sheetView topLeftCell="A40" zoomScale="85" zoomScaleNormal="85" workbookViewId="0">
      <selection activeCell="A8" sqref="A8"/>
    </sheetView>
  </sheetViews>
  <sheetFormatPr defaultRowHeight="14.25" x14ac:dyDescent="0.2"/>
  <cols>
    <col min="1" max="1" width="33.21875" style="10" bestFit="1" customWidth="1"/>
    <col min="2" max="2" width="15.6640625" style="1" bestFit="1" customWidth="1"/>
    <col min="3" max="3" width="9.88671875" style="1" bestFit="1" customWidth="1"/>
    <col min="4" max="4" width="12" style="1" bestFit="1" customWidth="1"/>
    <col min="5" max="5" width="16.77734375" style="1" bestFit="1" customWidth="1"/>
    <col min="6" max="6" width="17.109375" style="1" bestFit="1" customWidth="1"/>
    <col min="7" max="7" width="16.21875" style="1" bestFit="1" customWidth="1"/>
    <col min="8" max="8" width="6.44140625" style="1" bestFit="1" customWidth="1"/>
    <col min="9" max="9" width="47.44140625" style="1" bestFit="1" customWidth="1"/>
    <col min="10" max="10" width="8" style="1" bestFit="1" customWidth="1"/>
    <col min="11" max="11" width="7" style="1" bestFit="1" customWidth="1"/>
    <col min="13" max="13" width="105" bestFit="1" customWidth="1"/>
  </cols>
  <sheetData>
    <row r="1" spans="1:13" ht="19.5" x14ac:dyDescent="0.2">
      <c r="A1" s="119" t="s">
        <v>172</v>
      </c>
      <c r="B1" s="120"/>
      <c r="C1" s="120"/>
      <c r="D1" s="120"/>
      <c r="E1" s="120"/>
      <c r="F1" s="120"/>
      <c r="G1" s="120"/>
      <c r="H1" s="120"/>
      <c r="I1" s="96"/>
      <c r="J1" s="96"/>
      <c r="K1" s="96"/>
      <c r="M1" s="94" t="s">
        <v>1865</v>
      </c>
    </row>
    <row r="2" spans="1:13" x14ac:dyDescent="0.2">
      <c r="A2" s="1" t="s">
        <v>5</v>
      </c>
      <c r="B2" t="s">
        <v>2044</v>
      </c>
      <c r="C2" s="10" t="s">
        <v>195</v>
      </c>
      <c r="D2" s="10" t="s">
        <v>173</v>
      </c>
      <c r="E2" s="10" t="s">
        <v>203</v>
      </c>
      <c r="F2" s="10" t="s">
        <v>175</v>
      </c>
      <c r="G2" s="1" t="s">
        <v>167</v>
      </c>
      <c r="H2" s="10" t="s">
        <v>169</v>
      </c>
      <c r="I2" s="1" t="s">
        <v>11</v>
      </c>
      <c r="J2" s="102" t="s">
        <v>2194</v>
      </c>
      <c r="K2" s="102" t="s">
        <v>2195</v>
      </c>
      <c r="M2" s="3" t="s">
        <v>1864</v>
      </c>
    </row>
    <row r="3" spans="1:13" x14ac:dyDescent="0.2">
      <c r="A3" s="11" t="s">
        <v>64</v>
      </c>
      <c r="B3"/>
      <c r="F3" s="1" t="b">
        <v>1</v>
      </c>
      <c r="G3" s="9" t="s">
        <v>131</v>
      </c>
      <c r="H3" s="1" t="b">
        <v>1</v>
      </c>
      <c r="I3" s="9" t="s">
        <v>1866</v>
      </c>
      <c r="J3" s="35" t="str" cm="1">
        <f t="array" ref="J3">LOWER(IfEmpty(VNCTable_2[[#This Row],[NoPassEver]], FALSE))</f>
        <v>false</v>
      </c>
      <c r="K3" s="35" t="str" cm="1">
        <f t="array" ref="K3">LOWER(IfEmpty(VNCTable_2[[#This Row],[ViewOnlyOnServer]], FALSE))</f>
        <v>false</v>
      </c>
      <c r="M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("BT1XX Lower - Shutter", @"10.68.134.219", @"VNC\BT1XX Lower\BT1XX Lower - Shutter.vnc", false, false),</v>
      </c>
    </row>
    <row r="4" spans="1:13" x14ac:dyDescent="0.2">
      <c r="A4" s="11" t="s">
        <v>65</v>
      </c>
      <c r="B4"/>
      <c r="F4" s="1" t="b">
        <v>1</v>
      </c>
      <c r="G4" s="9" t="s">
        <v>132</v>
      </c>
      <c r="H4" s="1" t="b">
        <v>1</v>
      </c>
      <c r="I4" s="9" t="s">
        <v>1867</v>
      </c>
      <c r="J4" s="35" t="str" cm="1">
        <f t="array" ref="J4">LOWER(IfEmpty(VNCTable_2[[#This Row],[NoPassEver]], FALSE))</f>
        <v>false</v>
      </c>
      <c r="K4" s="35" t="str" cm="1">
        <f t="array" ref="K4">LOWER(IfEmpty(VNCTable_2[[#This Row],[ViewOnlyOnServer]], FALSE))</f>
        <v>false</v>
      </c>
      <c r="M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("BT1XX Lower - Test", @"10.68.134.49", @"VNC\BT1XX Lower\BT1XX Lower - Test.vnc", false, false),</v>
      </c>
    </row>
    <row r="5" spans="1:13" x14ac:dyDescent="0.2">
      <c r="A5" s="11" t="s">
        <v>134</v>
      </c>
      <c r="B5"/>
      <c r="F5" s="1" t="b">
        <v>1</v>
      </c>
      <c r="G5" s="9" t="s">
        <v>133</v>
      </c>
      <c r="H5" s="1" t="b">
        <v>1</v>
      </c>
      <c r="I5" s="9" t="s">
        <v>1951</v>
      </c>
      <c r="J5" s="35" t="str" cm="1">
        <f t="array" ref="J5">LOWER(IfEmpty(VNCTable_2[[#This Row],[NoPassEver]], FALSE))</f>
        <v>false</v>
      </c>
      <c r="K5" s="35" t="str" cm="1">
        <f t="array" ref="K5">LOWER(IfEmpty(VNCTable_2[[#This Row],[ViewOnlyOnServer]], FALSE))</f>
        <v>false</v>
      </c>
      <c r="M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("BT1XX Lower - Assembly", @"10.68.134.47", @"VNC\BT1XX Lower\BT1XX Lower - Assembly.vnc", false, false),</v>
      </c>
    </row>
    <row r="6" spans="1:13" x14ac:dyDescent="0.2">
      <c r="A6" s="11" t="s">
        <v>60</v>
      </c>
      <c r="B6"/>
      <c r="F6" s="1" t="b">
        <v>1</v>
      </c>
      <c r="G6" s="9" t="s">
        <v>158</v>
      </c>
      <c r="H6" s="1" t="b">
        <v>1</v>
      </c>
      <c r="I6" s="9" t="s">
        <v>1868</v>
      </c>
      <c r="J6" s="35" t="str" cm="1">
        <f t="array" ref="J6">LOWER(IfEmpty(VNCTable_2[[#This Row],[NoPassEver]], FALSE))</f>
        <v>false</v>
      </c>
      <c r="K6" s="35" t="str" cm="1">
        <f t="array" ref="K6">LOWER(IfEmpty(VNCTable_2[[#This Row],[ViewOnlyOnServer]], FALSE))</f>
        <v>false</v>
      </c>
      <c r="M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("BT1XX Upper - Assembly 1", @"10.68.134.91", @"VNC\BT1XX Upper\BT1XX Upper - Assembly 1.vnc", false, false),</v>
      </c>
    </row>
    <row r="7" spans="1:13" x14ac:dyDescent="0.2">
      <c r="A7" s="11" t="s">
        <v>62</v>
      </c>
      <c r="B7"/>
      <c r="F7" s="1" t="b">
        <v>1</v>
      </c>
      <c r="G7" s="9" t="s">
        <v>160</v>
      </c>
      <c r="H7" s="1" t="b">
        <v>1</v>
      </c>
      <c r="I7" s="9" t="s">
        <v>1869</v>
      </c>
      <c r="J7" s="35" t="str" cm="1">
        <f t="array" ref="J7">LOWER(IfEmpty(VNCTable_2[[#This Row],[NoPassEver]], FALSE))</f>
        <v>false</v>
      </c>
      <c r="K7" s="35" t="str" cm="1">
        <f t="array" ref="K7">LOWER(IfEmpty(VNCTable_2[[#This Row],[ViewOnlyOnServer]], FALSE))</f>
        <v>false</v>
      </c>
      <c r="M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("BT1XX Upper - Seal &amp; Test 1", @"10.68.134.93", @"VNC\BT1XX Upper\BT1XX Upper - Seal &amp; Test 1.vnc", false, false),</v>
      </c>
    </row>
    <row r="8" spans="1:13" x14ac:dyDescent="0.2">
      <c r="A8" s="11" t="s">
        <v>63</v>
      </c>
      <c r="B8"/>
      <c r="F8" s="1" t="b">
        <v>1</v>
      </c>
      <c r="G8" s="9" t="s">
        <v>161</v>
      </c>
      <c r="H8" s="1" t="b">
        <v>1</v>
      </c>
      <c r="I8" s="9" t="s">
        <v>1870</v>
      </c>
      <c r="J8" s="35" t="str" cm="1">
        <f t="array" ref="J8">LOWER(IfEmpty(VNCTable_2[[#This Row],[NoPassEver]], FALSE))</f>
        <v>false</v>
      </c>
      <c r="K8" s="35" t="str" cm="1">
        <f t="array" ref="K8">LOWER(IfEmpty(VNCTable_2[[#This Row],[ViewOnlyOnServer]], FALSE))</f>
        <v>false</v>
      </c>
      <c r="M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("BT1XX Upper - Seal &amp; Test 2", @"10.68.134.95", @"VNC\BT1XX Upper\BT1XX Upper - Seal &amp; Test 2.vnc", false, false),</v>
      </c>
    </row>
    <row r="9" spans="1:13" x14ac:dyDescent="0.2">
      <c r="A9" s="11" t="s">
        <v>61</v>
      </c>
      <c r="B9"/>
      <c r="F9" s="1" t="b">
        <v>1</v>
      </c>
      <c r="G9" s="9" t="s">
        <v>224</v>
      </c>
      <c r="H9" s="1" t="b">
        <v>1</v>
      </c>
      <c r="I9" s="9" t="s">
        <v>1871</v>
      </c>
      <c r="J9" s="35" t="str" cm="1">
        <f t="array" ref="J9">LOWER(IfEmpty(VNCTable_2[[#This Row],[NoPassEver]], FALSE))</f>
        <v>false</v>
      </c>
      <c r="K9" s="35" t="str" cm="1">
        <f t="array" ref="K9">LOWER(IfEmpty(VNCTable_2[[#This Row],[ViewOnlyOnServer]], FALSE))</f>
        <v>false</v>
      </c>
      <c r="M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("BT1XX Upper - Assembly 2", @"10.68.134.8", @"VNC\BT1XX Upper\BT1XX Upper - Assembly 2.vnc", false, false),</v>
      </c>
    </row>
    <row r="10" spans="1:13" x14ac:dyDescent="0.2">
      <c r="A10" s="11" t="s">
        <v>59</v>
      </c>
      <c r="B10"/>
      <c r="F10" s="1" t="b">
        <v>1</v>
      </c>
      <c r="G10" s="9" t="s">
        <v>159</v>
      </c>
      <c r="H10" s="1" t="b">
        <v>1</v>
      </c>
      <c r="I10" s="9" t="s">
        <v>1884</v>
      </c>
      <c r="J10" s="35" t="str" cm="1">
        <f t="array" ref="J10">LOWER(IfEmpty(VNCTable_2[[#This Row],[NoPassEver]], FALSE))</f>
        <v>false</v>
      </c>
      <c r="K10" s="35" t="str" cm="1">
        <f t="array" ref="K10">LOWER(IfEmpty(VNCTable_2[[#This Row],[ViewOnlyOnServer]], FALSE))</f>
        <v>false</v>
      </c>
      <c r="M1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("BT1XX Upper - Limiter", @"10.68.134.151", @"VNC\BT1XX Upper\BT1XX Upper - Limiter.vnc", false, false),</v>
      </c>
    </row>
    <row r="11" spans="1:13" x14ac:dyDescent="0.2">
      <c r="A11" s="11" t="s">
        <v>28</v>
      </c>
      <c r="B11"/>
      <c r="F11" s="1" t="b">
        <v>1</v>
      </c>
      <c r="G11" s="9" t="s">
        <v>97</v>
      </c>
      <c r="H11" s="1" t="b">
        <v>1</v>
      </c>
      <c r="I11" s="9" t="s">
        <v>1910</v>
      </c>
      <c r="J11" s="35" t="str" cm="1">
        <f t="array" ref="J11">LOWER(IfEmpty(VNCTable_2[[#This Row],[NoPassEver]], FALSE))</f>
        <v>false</v>
      </c>
      <c r="K11" s="35" t="str" cm="1">
        <f t="array" ref="K11">LOWER(IfEmpty(VNCTable_2[[#This Row],[ViewOnlyOnServer]], FALSE))</f>
        <v>false</v>
      </c>
      <c r="M1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AAD - Station 50 (Torque)", @"10.68.134.39", @"VNC\DT AAD\DT AAD - Station 50 (Torque).vnc", false, false),</v>
      </c>
    </row>
    <row r="12" spans="1:13" x14ac:dyDescent="0.2">
      <c r="A12" s="11" t="s">
        <v>30</v>
      </c>
      <c r="B12"/>
      <c r="F12" s="1" t="b">
        <v>1</v>
      </c>
      <c r="G12" s="9" t="s">
        <v>99</v>
      </c>
      <c r="H12" s="1" t="b">
        <v>1</v>
      </c>
      <c r="I12" s="9" t="s">
        <v>1911</v>
      </c>
      <c r="J12" s="35" t="str" cm="1">
        <f t="array" ref="J12">LOWER(IfEmpty(VNCTable_2[[#This Row],[NoPassEver]], FALSE))</f>
        <v>false</v>
      </c>
      <c r="K12" s="35" t="str" cm="1">
        <f t="array" ref="K12">LOWER(IfEmpty(VNCTable_2[[#This Row],[ViewOnlyOnServer]], FALSE))</f>
        <v>false</v>
      </c>
      <c r="M1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AAD - Station 70 (Tester)", @"10.68.134.38", @"VNC\DT AAD\DT AAD - Station 70 (Tester).vnc", false, false),</v>
      </c>
    </row>
    <row r="13" spans="1:13" x14ac:dyDescent="0.2">
      <c r="A13" s="11" t="s">
        <v>29</v>
      </c>
      <c r="B13"/>
      <c r="F13" s="1" t="b">
        <v>1</v>
      </c>
      <c r="G13" s="9" t="s">
        <v>98</v>
      </c>
      <c r="H13" s="1" t="b">
        <v>1</v>
      </c>
      <c r="I13" s="9" t="s">
        <v>1912</v>
      </c>
      <c r="J13" s="35" t="str" cm="1">
        <f t="array" ref="J13">LOWER(IfEmpty(VNCTable_2[[#This Row],[NoPassEver]], FALSE))</f>
        <v>false</v>
      </c>
      <c r="K13" s="35" t="str" cm="1">
        <f t="array" ref="K13">LOWER(IfEmpty(VNCTable_2[[#This Row],[ViewOnlyOnServer]], FALSE))</f>
        <v>false</v>
      </c>
      <c r="M1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AAD - Station 60 (Assembly)", @"10.68.134.76", @"VNC\DT AAD\DT AAD - Station 60 (Assembly).vnc", false, false),</v>
      </c>
    </row>
    <row r="14" spans="1:13" x14ac:dyDescent="0.2">
      <c r="A14" s="11" t="s">
        <v>26</v>
      </c>
      <c r="B14"/>
      <c r="F14" s="1" t="b">
        <v>1</v>
      </c>
      <c r="G14" s="9" t="s">
        <v>170</v>
      </c>
      <c r="H14" s="1" t="b">
        <v>1</v>
      </c>
      <c r="I14" s="9" t="s">
        <v>1886</v>
      </c>
      <c r="J14" s="35" t="str" cm="1">
        <f t="array" ref="J14">LOWER(IfEmpty(VNCTable_2[[#This Row],[NoPassEver]], FALSE))</f>
        <v>false</v>
      </c>
      <c r="K14" s="35" t="str" cm="1">
        <f t="array" ref="K14">LOWER(IfEmpty(VNCTable_2[[#This Row],[ViewOnlyOnServer]], FALSE))</f>
        <v>false</v>
      </c>
      <c r="M1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AAD - Station 0.5 (Limiter)", @"10.68.134.96", @"VNC\DT AAD\DT AAD - Station 0.5 (Limiter).vnc", false, false),</v>
      </c>
    </row>
    <row r="15" spans="1:13" x14ac:dyDescent="0.2">
      <c r="A15" s="11" t="s">
        <v>27</v>
      </c>
      <c r="B15"/>
      <c r="F15" s="1" t="b">
        <v>1</v>
      </c>
      <c r="G15" s="9" t="s">
        <v>171</v>
      </c>
      <c r="H15" s="1" t="b">
        <v>1</v>
      </c>
      <c r="I15" s="9" t="s">
        <v>1887</v>
      </c>
      <c r="J15" s="35" t="str" cm="1">
        <f t="array" ref="J15">LOWER(IfEmpty(VNCTable_2[[#This Row],[NoPassEver]], FALSE))</f>
        <v>false</v>
      </c>
      <c r="K15" s="35" t="str" cm="1">
        <f t="array" ref="K15">LOWER(IfEmpty(VNCTable_2[[#This Row],[ViewOnlyOnServer]], FALSE))</f>
        <v>false</v>
      </c>
      <c r="M1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AAD - Station 3 (Pins)", @"10.68.134.97", @"VNC\DT AAD\DT AAD - Station 3 (Pins).vnc", false, false),</v>
      </c>
    </row>
    <row r="16" spans="1:13" x14ac:dyDescent="0.2">
      <c r="A16" s="11" t="s">
        <v>1725</v>
      </c>
      <c r="B16"/>
      <c r="F16" s="1" t="b">
        <v>1</v>
      </c>
      <c r="G16" s="9" t="s">
        <v>207</v>
      </c>
      <c r="H16" s="1" t="b">
        <v>1</v>
      </c>
      <c r="I16" s="9" t="s">
        <v>1881</v>
      </c>
      <c r="J16" s="35" t="str" cm="1">
        <f t="array" ref="J16">LOWER(IfEmpty(VNCTable_2[[#This Row],[NoPassEver]], FALSE))</f>
        <v>false</v>
      </c>
      <c r="K16" s="35" t="str" cm="1">
        <f t="array" ref="K16">LOWER(IfEmpty(VNCTable_2[[#This Row],[ViewOnlyOnServer]], FALSE))</f>
        <v>false</v>
      </c>
      <c r="M1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AGS Lower - Seal &amp; Test 2", @"10.68.134.132", @"VNC\DT AGS Lower\DT AGS Lower - Seal &amp; Test 2.vnc", false, false),</v>
      </c>
    </row>
    <row r="17" spans="1:13" x14ac:dyDescent="0.2">
      <c r="A17" s="11" t="s">
        <v>57</v>
      </c>
      <c r="B17"/>
      <c r="F17" s="1" t="b">
        <v>1</v>
      </c>
      <c r="G17" s="9" t="s">
        <v>206</v>
      </c>
      <c r="H17" s="1" t="b">
        <v>1</v>
      </c>
      <c r="I17" s="9" t="s">
        <v>1882</v>
      </c>
      <c r="J17" s="35" t="str" cm="1">
        <f t="array" ref="J17">LOWER(IfEmpty(VNCTable_2[[#This Row],[NoPassEver]], FALSE))</f>
        <v>false</v>
      </c>
      <c r="K17" s="35" t="str" cm="1">
        <f t="array" ref="K17">LOWER(IfEmpty(VNCTable_2[[#This Row],[ViewOnlyOnServer]], FALSE))</f>
        <v>false</v>
      </c>
      <c r="M1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AGS Lower - Assembly 2", @"10.68.134.173", @"VNC\DT AGS Lower\DT AGS Lower - Assembly 2.vnc", false, false),</v>
      </c>
    </row>
    <row r="18" spans="1:13" x14ac:dyDescent="0.2">
      <c r="A18" s="11" t="s">
        <v>58</v>
      </c>
      <c r="B18"/>
      <c r="F18" s="1" t="b">
        <v>1</v>
      </c>
      <c r="G18" s="9" t="s">
        <v>174</v>
      </c>
      <c r="H18" s="1" t="b">
        <v>1</v>
      </c>
      <c r="I18" s="9" t="s">
        <v>1907</v>
      </c>
      <c r="J18" s="35" t="str" cm="1">
        <f t="array" ref="J18">LOWER(IfEmpty(VNCTable_2[[#This Row],[NoPassEver]], FALSE))</f>
        <v>false</v>
      </c>
      <c r="K18" s="35" t="str" cm="1">
        <f t="array" ref="K18">LOWER(IfEmpty(VNCTable_2[[#This Row],[ViewOnlyOnServer]], FALSE))</f>
        <v>false</v>
      </c>
      <c r="M1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AGS Lower - Assembly 3", @"10.68.134.174", @"VNC\DT AGS Lower\DT AGS Lower - Assembly 3.vnc", false, false),</v>
      </c>
    </row>
    <row r="19" spans="1:13" x14ac:dyDescent="0.2">
      <c r="A19" s="11" t="s">
        <v>1729</v>
      </c>
      <c r="B19"/>
      <c r="F19" s="1" t="b">
        <v>1</v>
      </c>
      <c r="G19" s="9" t="s">
        <v>499</v>
      </c>
      <c r="H19" s="1" t="b">
        <v>1</v>
      </c>
      <c r="I19" s="9" t="s">
        <v>1908</v>
      </c>
      <c r="J19" s="35" t="str" cm="1">
        <f t="array" ref="J19">LOWER(IfEmpty(VNCTable_2[[#This Row],[NoPassEver]], FALSE))</f>
        <v>false</v>
      </c>
      <c r="K19" s="35" t="str" cm="1">
        <f t="array" ref="K19">LOWER(IfEmpty(VNCTable_2[[#This Row],[ViewOnlyOnServer]], FALSE))</f>
        <v>false</v>
      </c>
      <c r="M1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AGS Lower - Seal &amp; Test 3", @"10.68.134.165", @"VNC\DT AGS Lower\DT AGS Lower - Seal &amp; Test 3.vnc", false, false),</v>
      </c>
    </row>
    <row r="20" spans="1:13" x14ac:dyDescent="0.2">
      <c r="A20" s="11" t="s">
        <v>56</v>
      </c>
      <c r="B20"/>
      <c r="F20" s="1" t="b">
        <v>1</v>
      </c>
      <c r="G20" s="9" t="s">
        <v>157</v>
      </c>
      <c r="H20" s="1" t="b">
        <v>1</v>
      </c>
      <c r="I20" s="9" t="s">
        <v>1878</v>
      </c>
      <c r="J20" s="35" t="str" cm="1">
        <f t="array" ref="J20">LOWER(IfEmpty(VNCTable_2[[#This Row],[NoPassEver]], FALSE))</f>
        <v>false</v>
      </c>
      <c r="K20" s="35" t="str" cm="1">
        <f t="array" ref="K20">LOWER(IfEmpty(VNCTable_2[[#This Row],[ViewOnlyOnServer]], FALSE))</f>
        <v>false</v>
      </c>
      <c r="M2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AGS Upper - Test", @"10.68.134.208", @"VNC\DT AGS Upper\DT AGS Upper - Test.vnc", false, false),</v>
      </c>
    </row>
    <row r="21" spans="1:13" x14ac:dyDescent="0.2">
      <c r="A21" s="11" t="s">
        <v>54</v>
      </c>
      <c r="B21"/>
      <c r="F21" s="1" t="b">
        <v>1</v>
      </c>
      <c r="G21" s="9" t="s">
        <v>153</v>
      </c>
      <c r="H21" s="1" t="b">
        <v>1</v>
      </c>
      <c r="I21" s="9" t="s">
        <v>1879</v>
      </c>
      <c r="J21" s="35" t="str" cm="1">
        <f t="array" ref="J21">LOWER(IfEmpty(VNCTable_2[[#This Row],[NoPassEver]], FALSE))</f>
        <v>false</v>
      </c>
      <c r="K21" s="35" t="str" cm="1">
        <f t="array" ref="K21">LOWER(IfEmpty(VNCTable_2[[#This Row],[ViewOnlyOnServer]], FALSE))</f>
        <v>false</v>
      </c>
      <c r="M2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AGS Upper - Assembly 2", @"10.68.134.177", @"VNC\DT AGS Upper\DT AGS Upper - Assembly 2.vnc", false, false),</v>
      </c>
    </row>
    <row r="22" spans="1:13" x14ac:dyDescent="0.2">
      <c r="A22" s="11" t="s">
        <v>55</v>
      </c>
      <c r="B22"/>
      <c r="F22" s="1" t="b">
        <v>1</v>
      </c>
      <c r="G22" s="9" t="s">
        <v>154</v>
      </c>
      <c r="H22" s="1" t="b">
        <v>1</v>
      </c>
      <c r="I22" s="9" t="s">
        <v>1909</v>
      </c>
      <c r="J22" s="35" t="str" cm="1">
        <f t="array" ref="J22">LOWER(IfEmpty(VNCTable_2[[#This Row],[NoPassEver]], FALSE))</f>
        <v>false</v>
      </c>
      <c r="K22" s="35" t="str" cm="1">
        <f t="array" ref="K22">LOWER(IfEmpty(VNCTable_2[[#This Row],[ViewOnlyOnServer]], FALSE))</f>
        <v>false</v>
      </c>
      <c r="M2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AGS Upper - Assembly 3", @"10.68.134.178", @"VNC\DT AGS Upper\DT AGS Upper - Assembly 3.vnc", false, false),</v>
      </c>
    </row>
    <row r="23" spans="1:13" x14ac:dyDescent="0.2">
      <c r="A23" s="11" t="s">
        <v>1734</v>
      </c>
      <c r="B23"/>
      <c r="F23" s="1" t="b">
        <v>1</v>
      </c>
      <c r="G23" s="9" t="s">
        <v>1293</v>
      </c>
      <c r="H23" s="1" t="b">
        <v>1</v>
      </c>
      <c r="I23" s="9" t="s">
        <v>1888</v>
      </c>
      <c r="J23" s="35" t="str" cm="1">
        <f t="array" ref="J23">LOWER(IfEmpty(VNCTable_2[[#This Row],[NoPassEver]], FALSE))</f>
        <v>false</v>
      </c>
      <c r="K23" s="35" t="str" cm="1">
        <f t="array" ref="K23">LOWER(IfEmpty(VNCTable_2[[#This Row],[ViewOnlyOnServer]], FALSE))</f>
        <v>false</v>
      </c>
      <c r="M2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AGS Lookahead", @"10.68.134.65", @"VNC\DT Displays\DT FEM - AGS Lookahead.vnc", false, false),</v>
      </c>
    </row>
    <row r="24" spans="1:13" x14ac:dyDescent="0.2">
      <c r="A24" s="11" t="s">
        <v>1793</v>
      </c>
      <c r="B24"/>
      <c r="F24" s="1" t="b">
        <v>1</v>
      </c>
      <c r="G24" s="9" t="s">
        <v>155</v>
      </c>
      <c r="H24" s="1" t="b">
        <v>1</v>
      </c>
      <c r="I24" s="9" t="s">
        <v>1880</v>
      </c>
      <c r="J24" s="35" t="str" cm="1">
        <f t="array" ref="J24">LOWER(IfEmpty(VNCTable_2[[#This Row],[NoPassEver]], FALSE))</f>
        <v>false</v>
      </c>
      <c r="K24" s="35" t="str" cm="1">
        <f t="array" ref="K24">LOWER(IfEmpty(VNCTable_2[[#This Row],[ViewOnlyOnServer]], FALSE))</f>
        <v>false</v>
      </c>
      <c r="M2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Upper AGS Seal", @"10.68.134.171", @"VNC\DT FEM\DT FEM - Upper AGS Seal.vnc", false, false),</v>
      </c>
    </row>
    <row r="25" spans="1:13" x14ac:dyDescent="0.2">
      <c r="A25" s="11" t="s">
        <v>24</v>
      </c>
      <c r="B25"/>
      <c r="F25" s="1" t="b">
        <v>1</v>
      </c>
      <c r="G25" s="9" t="s">
        <v>94</v>
      </c>
      <c r="H25" s="1" t="b">
        <v>1</v>
      </c>
      <c r="I25" s="9" t="s">
        <v>1893</v>
      </c>
      <c r="J25" s="35" t="str" cm="1">
        <f t="array" ref="J25">LOWER(IfEmpty(VNCTable_2[[#This Row],[NoPassEver]], FALSE))</f>
        <v>false</v>
      </c>
      <c r="K25" s="35" t="str" cm="1">
        <f t="array" ref="K25">LOWER(IfEmpty(VNCTable_2[[#This Row],[ViewOnlyOnServer]], FALSE))</f>
        <v>false</v>
      </c>
      <c r="M2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ECM - Station 1 (ECM)", @"10.68.134.36", @"VNC\DT FEM\DT ECM - Station 1 (ECM).vnc", false, false),</v>
      </c>
    </row>
    <row r="26" spans="1:13" x14ac:dyDescent="0.2">
      <c r="A26" s="11" t="s">
        <v>1234</v>
      </c>
      <c r="B26"/>
      <c r="F26" s="1" t="b">
        <v>1</v>
      </c>
      <c r="G26" s="9" t="s">
        <v>858</v>
      </c>
      <c r="H26" s="1" t="b">
        <v>1</v>
      </c>
      <c r="I26" s="9" t="s">
        <v>1915</v>
      </c>
      <c r="J26" s="35" t="str" cm="1">
        <f t="array" ref="J26">LOWER(IfEmpty(VNCTable_2[[#This Row],[NoPassEver]], FALSE))</f>
        <v>false</v>
      </c>
      <c r="K26" s="35" t="str" cm="1">
        <f t="array" ref="K26">LOWER(IfEmpty(VNCTable_2[[#This Row],[ViewOnlyOnServer]], FALSE))</f>
        <v>false</v>
      </c>
      <c r="M2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Rebuild Station", @"10.68.134.147", @"VNC\DT FEM\DT FEM - Rebuild Station.vnc", false, false),</v>
      </c>
    </row>
    <row r="27" spans="1:13" x14ac:dyDescent="0.2">
      <c r="A27" s="11" t="s">
        <v>12</v>
      </c>
      <c r="B27"/>
      <c r="F27" s="1" t="b">
        <v>1</v>
      </c>
      <c r="G27" s="9" t="s">
        <v>82</v>
      </c>
      <c r="H27" s="1" t="b">
        <v>1</v>
      </c>
      <c r="I27" s="9" t="s">
        <v>1892</v>
      </c>
      <c r="J27" s="35" t="str" cm="1">
        <f t="array" ref="J27">LOWER(IfEmpty(VNCTable_2[[#This Row],[NoPassEver]], FALSE))</f>
        <v>false</v>
      </c>
      <c r="K27" s="35" t="str" cm="1">
        <f t="array" ref="K27">LOWER(IfEmpty(VNCTable_2[[#This Row],[ViewOnlyOnServer]], FALSE))</f>
        <v>false</v>
      </c>
      <c r="M2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Carrier", @"10.68.134.44", @"VNC\DT FEM\DT Carrier.vnc", false, false),</v>
      </c>
    </row>
    <row r="28" spans="1:13" x14ac:dyDescent="0.2">
      <c r="A28" s="11" t="s">
        <v>25</v>
      </c>
      <c r="B28"/>
      <c r="F28" s="1" t="b">
        <v>1</v>
      </c>
      <c r="G28" s="9" t="s">
        <v>95</v>
      </c>
      <c r="H28" s="1" t="b">
        <v>1</v>
      </c>
      <c r="I28" s="9" t="s">
        <v>1894</v>
      </c>
      <c r="J28" s="35" t="str" cm="1">
        <f t="array" ref="J28">LOWER(IfEmpty(VNCTable_2[[#This Row],[NoPassEver]], FALSE))</f>
        <v>false</v>
      </c>
      <c r="K28" s="35" t="str" cm="1">
        <f t="array" ref="K28">LOWER(IfEmpty(VNCTable_2[[#This Row],[ViewOnlyOnServer]], FALSE))</f>
        <v>false</v>
      </c>
      <c r="M2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ECM - Station 2 (E-Fan)", @"10.68.134.37", @"VNC\DT FEM\DT ECM - Station 2 (E-Fan).vnc", false, false),</v>
      </c>
    </row>
    <row r="29" spans="1:13" x14ac:dyDescent="0.2">
      <c r="A29" s="11" t="s">
        <v>13</v>
      </c>
      <c r="B29"/>
      <c r="F29" s="1" t="b">
        <v>1</v>
      </c>
      <c r="G29" s="9" t="s">
        <v>83</v>
      </c>
      <c r="H29" s="1" t="b">
        <v>1</v>
      </c>
      <c r="I29" s="9" t="s">
        <v>1895</v>
      </c>
      <c r="J29" s="35" t="str" cm="1">
        <f t="array" ref="J29">LOWER(IfEmpty(VNCTable_2[[#This Row],[NoPassEver]], FALSE))</f>
        <v>false</v>
      </c>
      <c r="K29" s="35" t="str" cm="1">
        <f t="array" ref="K29">LOWER(IfEmpty(VNCTable_2[[#This Row],[ViewOnlyOnServer]], FALSE))</f>
        <v>false</v>
      </c>
      <c r="M2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Station 0 (Hood Latch)", @"10.68.134.18", @"VNC\DT FEM\DT FEM - Station 0 (Hood Latch).vnc", false, false),</v>
      </c>
    </row>
    <row r="30" spans="1:13" x14ac:dyDescent="0.2">
      <c r="A30" s="11" t="s">
        <v>14</v>
      </c>
      <c r="B30"/>
      <c r="F30" s="1" t="b">
        <v>1</v>
      </c>
      <c r="G30" s="9" t="s">
        <v>84</v>
      </c>
      <c r="H30" s="1" t="b">
        <v>1</v>
      </c>
      <c r="I30" s="9" t="s">
        <v>1896</v>
      </c>
      <c r="J30" s="35" t="str" cm="1">
        <f t="array" ref="J30">LOWER(IfEmpty(VNCTable_2[[#This Row],[NoPassEver]], FALSE))</f>
        <v>false</v>
      </c>
      <c r="K30" s="35" t="str" cm="1">
        <f t="array" ref="K30">LOWER(IfEmpty(VNCTable_2[[#This Row],[ViewOnlyOnServer]], FALSE))</f>
        <v>false</v>
      </c>
      <c r="M3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Station 1 (Load Carrier)", @"10.68.134.19", @"VNC\DT FEM\DT FEM - Station 1 (Load Carrier).vnc", false, false),</v>
      </c>
    </row>
    <row r="31" spans="1:13" x14ac:dyDescent="0.2">
      <c r="A31" s="11" t="s">
        <v>15</v>
      </c>
      <c r="B31"/>
      <c r="F31" s="1" t="b">
        <v>1</v>
      </c>
      <c r="G31" s="9" t="s">
        <v>85</v>
      </c>
      <c r="H31" s="1" t="b">
        <v>1</v>
      </c>
      <c r="I31" s="9" t="s">
        <v>1897</v>
      </c>
      <c r="J31" s="35" t="str" cm="1">
        <f t="array" ref="J31">LOWER(IfEmpty(VNCTable_2[[#This Row],[NoPassEver]], FALSE))</f>
        <v>false</v>
      </c>
      <c r="K31" s="35" t="str" cm="1">
        <f t="array" ref="K31">LOWER(IfEmpty(VNCTable_2[[#This Row],[ViewOnlyOnServer]], FALSE))</f>
        <v>false</v>
      </c>
      <c r="M3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Station 2 (Passthrough)", @"10.68.134.20", @"VNC\DT FEM\DT FEM - Station 2 (Passthrough).vnc", false, false),</v>
      </c>
    </row>
    <row r="32" spans="1:13" x14ac:dyDescent="0.2">
      <c r="A32" s="11" t="s">
        <v>16</v>
      </c>
      <c r="B32"/>
      <c r="F32" s="1" t="b">
        <v>1</v>
      </c>
      <c r="G32" s="9" t="s">
        <v>86</v>
      </c>
      <c r="H32" s="1" t="b">
        <v>1</v>
      </c>
      <c r="I32" s="9" t="s">
        <v>1898</v>
      </c>
      <c r="J32" s="35" t="str" cm="1">
        <f t="array" ref="J32">LOWER(IfEmpty(VNCTable_2[[#This Row],[NoPassEver]], FALSE))</f>
        <v>false</v>
      </c>
      <c r="K32" s="35" t="str" cm="1">
        <f t="array" ref="K32">LOWER(IfEmpty(VNCTable_2[[#This Row],[ViewOnlyOnServer]], FALSE))</f>
        <v>false</v>
      </c>
      <c r="M3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Station 3 (Wire Harness Install)", @"10.68.134.21", @"VNC\DT FEM\DT FEM - Station 3 (Wire Harness Install).vnc", false, false),</v>
      </c>
    </row>
    <row r="33" spans="1:13" x14ac:dyDescent="0.2">
      <c r="A33" s="11" t="s">
        <v>17</v>
      </c>
      <c r="B33"/>
      <c r="F33" s="1" t="b">
        <v>1</v>
      </c>
      <c r="G33" s="9" t="s">
        <v>87</v>
      </c>
      <c r="H33" s="1" t="b">
        <v>1</v>
      </c>
      <c r="I33" s="9" t="s">
        <v>1899</v>
      </c>
      <c r="J33" s="35" t="str" cm="1">
        <f t="array" ref="J33">LOWER(IfEmpty(VNCTable_2[[#This Row],[NoPassEver]], FALSE))</f>
        <v>false</v>
      </c>
      <c r="K33" s="35" t="str" cm="1">
        <f t="array" ref="K33">LOWER(IfEmpty(VNCTable_2[[#This Row],[ViewOnlyOnServer]], FALSE))</f>
        <v>false</v>
      </c>
      <c r="M3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Station 4 (Bottles)", @"10.68.134.22", @"VNC\DT FEM\DT FEM - Station 4 (Bottles).vnc", false, false),</v>
      </c>
    </row>
    <row r="34" spans="1:13" x14ac:dyDescent="0.2">
      <c r="A34" s="11" t="s">
        <v>18</v>
      </c>
      <c r="B34"/>
      <c r="F34" s="1" t="b">
        <v>1</v>
      </c>
      <c r="G34" s="9" t="s">
        <v>88</v>
      </c>
      <c r="H34" s="1" t="b">
        <v>1</v>
      </c>
      <c r="I34" s="9" t="s">
        <v>1900</v>
      </c>
      <c r="J34" s="35" t="str" cm="1">
        <f t="array" ref="J34">LOWER(IfEmpty(VNCTable_2[[#This Row],[NoPassEver]], FALSE))</f>
        <v>false</v>
      </c>
      <c r="K34" s="35" t="str" cm="1">
        <f t="array" ref="K34">LOWER(IfEmpty(VNCTable_2[[#This Row],[ViewOnlyOnServer]], FALSE))</f>
        <v>false</v>
      </c>
      <c r="M3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Station 5 (AGS Install)", @"10.68.134.23", @"VNC\DT FEM\DT FEM - Station 5 (AGS Install).vnc", false, false),</v>
      </c>
    </row>
    <row r="35" spans="1:13" x14ac:dyDescent="0.2">
      <c r="A35" s="11" t="s">
        <v>19</v>
      </c>
      <c r="B35"/>
      <c r="F35" s="1" t="b">
        <v>1</v>
      </c>
      <c r="G35" s="9" t="s">
        <v>89</v>
      </c>
      <c r="H35" s="1" t="b">
        <v>1</v>
      </c>
      <c r="I35" s="9" t="s">
        <v>1901</v>
      </c>
      <c r="J35" s="35" t="str" cm="1">
        <f t="array" ref="J35">LOWER(IfEmpty(VNCTable_2[[#This Row],[NoPassEver]], FALSE))</f>
        <v>false</v>
      </c>
      <c r="K35" s="35" t="str" cm="1">
        <f t="array" ref="K35">LOWER(IfEmpty(VNCTable_2[[#This Row],[ViewOnlyOnServer]], FALSE))</f>
        <v>false</v>
      </c>
      <c r="M3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Station 6 (Wire Harness Routing)", @"10.68.134.25", @"VNC\DT FEM\DT FEM - Station 6 (Wire Harness Routing).vnc", false, false),</v>
      </c>
    </row>
    <row r="36" spans="1:13" x14ac:dyDescent="0.2">
      <c r="A36" s="11" t="s">
        <v>20</v>
      </c>
      <c r="B36"/>
      <c r="F36" s="1" t="b">
        <v>1</v>
      </c>
      <c r="G36" s="9" t="s">
        <v>90</v>
      </c>
      <c r="H36" s="1" t="b">
        <v>1</v>
      </c>
      <c r="I36" s="9" t="s">
        <v>1902</v>
      </c>
      <c r="J36" s="35" t="str" cm="1">
        <f t="array" ref="J36">LOWER(IfEmpty(VNCTable_2[[#This Row],[NoPassEver]], FALSE))</f>
        <v>false</v>
      </c>
      <c r="K36" s="35" t="str" cm="1">
        <f t="array" ref="K36">LOWER(IfEmpty(VNCTable_2[[#This Row],[ViewOnlyOnServer]], FALSE))</f>
        <v>false</v>
      </c>
      <c r="M3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Station 7 (ECM Install)", @"10.68.134.26", @"VNC\DT FEM\DT FEM - Station 7 (ECM Install).vnc", false, false),</v>
      </c>
    </row>
    <row r="37" spans="1:13" x14ac:dyDescent="0.2">
      <c r="A37" s="11" t="s">
        <v>21</v>
      </c>
      <c r="B37"/>
      <c r="F37" s="1" t="b">
        <v>1</v>
      </c>
      <c r="G37" s="9" t="s">
        <v>91</v>
      </c>
      <c r="H37" s="1" t="b">
        <v>1</v>
      </c>
      <c r="I37" s="9" t="s">
        <v>1903</v>
      </c>
      <c r="J37" s="35" t="str" cm="1">
        <f t="array" ref="J37">LOWER(IfEmpty(VNCTable_2[[#This Row],[NoPassEver]], FALSE))</f>
        <v>false</v>
      </c>
      <c r="K37" s="35" t="str" cm="1">
        <f t="array" ref="K37">LOWER(IfEmpty(VNCTable_2[[#This Row],[ViewOnlyOnServer]], FALSE))</f>
        <v>false</v>
      </c>
      <c r="M3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Station 8 (E-Test)", @"10.68.134.28", @"VNC\DT FEM\DT FEM - Station 8 (E-Test).vnc", false, false),</v>
      </c>
    </row>
    <row r="38" spans="1:13" x14ac:dyDescent="0.2">
      <c r="A38" s="11" t="s">
        <v>22</v>
      </c>
      <c r="B38"/>
      <c r="F38" s="1" t="b">
        <v>1</v>
      </c>
      <c r="G38" s="9" t="s">
        <v>92</v>
      </c>
      <c r="H38" s="1" t="b">
        <v>1</v>
      </c>
      <c r="I38" s="9" t="s">
        <v>1904</v>
      </c>
      <c r="J38" s="35" t="str" cm="1">
        <f t="array" ref="J38">LOWER(IfEmpty(VNCTable_2[[#This Row],[NoPassEver]], FALSE))</f>
        <v>false</v>
      </c>
      <c r="K38" s="35" t="str" cm="1">
        <f t="array" ref="K38">LOWER(IfEmpty(VNCTable_2[[#This Row],[ViewOnlyOnServer]], FALSE))</f>
        <v>false</v>
      </c>
      <c r="M3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Station 9 (Lower Air Guide)", @"10.68.134.29", @"VNC\DT FEM\DT FEM - Station 9 (Lower Air Guide).vnc", false, false),</v>
      </c>
    </row>
    <row r="39" spans="1:13" x14ac:dyDescent="0.2">
      <c r="A39" s="11" t="s">
        <v>23</v>
      </c>
      <c r="B39"/>
      <c r="F39" s="1" t="b">
        <v>1</v>
      </c>
      <c r="G39" s="9" t="s">
        <v>93</v>
      </c>
      <c r="H39" s="1" t="b">
        <v>1</v>
      </c>
      <c r="I39" s="9" t="s">
        <v>1905</v>
      </c>
      <c r="J39" s="35" t="str" cm="1">
        <f t="array" ref="J39">LOWER(IfEmpty(VNCTable_2[[#This Row],[NoPassEver]], FALSE))</f>
        <v>false</v>
      </c>
      <c r="K39" s="35" t="str" cm="1">
        <f t="array" ref="K39">LOWER(IfEmpty(VNCTable_2[[#This Row],[ViewOnlyOnServer]], FALSE))</f>
        <v>false</v>
      </c>
      <c r="M3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Station 10 (Unload)", @"10.68.134.30", @"VNC\DT FEM\DT FEM - Station 10 (Unload).vnc", false, false),</v>
      </c>
    </row>
    <row r="40" spans="1:13" x14ac:dyDescent="0.2">
      <c r="A40" s="11" t="s">
        <v>162</v>
      </c>
      <c r="B40"/>
      <c r="F40" s="1" t="b">
        <v>1</v>
      </c>
      <c r="G40" s="9" t="s">
        <v>163</v>
      </c>
      <c r="H40" s="1" t="b">
        <v>1</v>
      </c>
      <c r="I40" s="9" t="s">
        <v>1906</v>
      </c>
      <c r="J40" s="35" t="str" cm="1">
        <f t="array" ref="J40">LOWER(IfEmpty(VNCTable_2[[#This Row],[NoPassEver]], FALSE))</f>
        <v>false</v>
      </c>
      <c r="K40" s="35" t="str" cm="1">
        <f t="array" ref="K40">LOWER(IfEmpty(VNCTable_2[[#This Row],[ViewOnlyOnServer]], FALSE))</f>
        <v>false</v>
      </c>
      <c r="M4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FEM - Kitting (Wire Harness Kitting)", @"10.68.134.31", @"VNC\DT FEM\DT FEM - Kitting (Wire Harness Kitting).vnc", false, false),</v>
      </c>
    </row>
    <row r="41" spans="1:13" x14ac:dyDescent="0.2">
      <c r="A41" s="11" t="s">
        <v>1728</v>
      </c>
      <c r="B41"/>
      <c r="F41" s="1" t="b">
        <v>1</v>
      </c>
      <c r="G41" s="9" t="s">
        <v>486</v>
      </c>
      <c r="H41" s="1" t="b">
        <v>1</v>
      </c>
      <c r="I41" s="9" t="s">
        <v>1885</v>
      </c>
      <c r="J41" s="35" t="str" cm="1">
        <f t="array" ref="J41">LOWER(IfEmpty(VNCTable_2[[#This Row],[NoPassEver]], FALSE))</f>
        <v>false</v>
      </c>
      <c r="K41" s="35" t="str" cm="1">
        <f t="array" ref="K41">LOWER(IfEmpty(VNCTable_2[[#This Row],[ViewOnlyOnServer]], FALSE))</f>
        <v>false</v>
      </c>
      <c r="M4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AGS Lower - Seal &amp; Test 1", @"10.68.134.130", @"VNC\Service\DT AGS Lower - Seal &amp; Test 1.vnc", false, false),</v>
      </c>
    </row>
    <row r="42" spans="1:13" x14ac:dyDescent="0.2">
      <c r="A42" s="11" t="s">
        <v>1726</v>
      </c>
      <c r="B42"/>
      <c r="F42" s="1" t="b">
        <v>1</v>
      </c>
      <c r="G42" s="9" t="s">
        <v>1004</v>
      </c>
      <c r="H42" s="1" t="b">
        <v>1</v>
      </c>
      <c r="I42" s="9" t="s">
        <v>1937</v>
      </c>
      <c r="J42" s="35" t="str" cm="1">
        <f t="array" ref="J42">LOWER(IfEmpty(VNCTable_2[[#This Row],[NoPassEver]], FALSE))</f>
        <v>false</v>
      </c>
      <c r="K42" s="35" t="str" cm="1">
        <f t="array" ref="K42">LOWER(IfEmpty(VNCTable_2[[#This Row],[ViewOnlyOnServer]], FALSE))</f>
        <v>false</v>
      </c>
      <c r="M4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AGS Lower - Assembly 1", @"10.68.134.131", @"VNC\Service\DT AGS Lower - Assembly 1.vnc", false, false),</v>
      </c>
    </row>
    <row r="43" spans="1:13" x14ac:dyDescent="0.2">
      <c r="A43" s="11" t="s">
        <v>1727</v>
      </c>
      <c r="B43"/>
      <c r="F43" s="1" t="b">
        <v>1</v>
      </c>
      <c r="G43" s="9" t="s">
        <v>1091</v>
      </c>
      <c r="H43" s="1" t="b">
        <v>1</v>
      </c>
      <c r="I43" s="9" t="s">
        <v>1889</v>
      </c>
      <c r="J43" s="35" t="str" cm="1">
        <f t="array" ref="J43">LOWER(IfEmpty(VNCTable_2[[#This Row],[NoPassEver]], FALSE))</f>
        <v>false</v>
      </c>
      <c r="K43" s="35" t="str" cm="1">
        <f t="array" ref="K43">LOWER(IfEmpty(VNCTable_2[[#This Row],[ViewOnlyOnServer]], FALSE))</f>
        <v>false</v>
      </c>
      <c r="M4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AGS Upper - Assembly 1", @"10.68.134.125", @"VNC\Service\DT AGS Upper - Assembly 1.vnc", false, false),</v>
      </c>
    </row>
    <row r="44" spans="1:13" x14ac:dyDescent="0.2">
      <c r="A44" s="11" t="s">
        <v>1732</v>
      </c>
      <c r="B44"/>
      <c r="F44" s="1" t="b">
        <v>1</v>
      </c>
      <c r="G44" s="9" t="s">
        <v>1096</v>
      </c>
      <c r="H44" s="1" t="b">
        <v>1</v>
      </c>
      <c r="I44" s="9" t="s">
        <v>1890</v>
      </c>
      <c r="J44" s="35" t="str" cm="1">
        <f t="array" ref="J44">LOWER(IfEmpty(VNCTable_2[[#This Row],[NoPassEver]], FALSE))</f>
        <v>false</v>
      </c>
      <c r="K44" s="35" t="str" cm="1">
        <f t="array" ref="K44">LOWER(IfEmpty(VNCTable_2[[#This Row],[ViewOnlyOnServer]], FALSE))</f>
        <v>false</v>
      </c>
      <c r="M4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AGS Upper - Seal 3", @"10.68.134.10", @"VNC\Service\DT AGS Upper - Seal 3.vnc", false, false),</v>
      </c>
    </row>
    <row r="45" spans="1:13" x14ac:dyDescent="0.2">
      <c r="A45" s="11" t="s">
        <v>609</v>
      </c>
      <c r="B45"/>
      <c r="F45" s="1" t="b">
        <v>1</v>
      </c>
      <c r="G45" s="9" t="s">
        <v>1100</v>
      </c>
      <c r="H45" s="1" t="b">
        <v>1</v>
      </c>
      <c r="I45" s="9" t="s">
        <v>1891</v>
      </c>
      <c r="J45" s="35" t="str" cm="1">
        <f t="array" ref="J45">LOWER(IfEmpty(VNCTable_2[[#This Row],[NoPassEver]], FALSE))</f>
        <v>false</v>
      </c>
      <c r="K45" s="35" t="str" cm="1">
        <f t="array" ref="K45">LOWER(IfEmpty(VNCTable_2[[#This Row],[ViewOnlyOnServer]], FALSE))</f>
        <v>false</v>
      </c>
      <c r="M4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DT AGS Upper - Test", @"10.68.134.123", @"VNC\Service\Service - DT AGS Upper - Test.vnc", false, false),</v>
      </c>
    </row>
    <row r="46" spans="1:13" x14ac:dyDescent="0.2">
      <c r="A46" s="11" t="s">
        <v>211</v>
      </c>
      <c r="B46"/>
      <c r="F46" s="1" t="b">
        <v>1</v>
      </c>
      <c r="G46" s="9" t="s">
        <v>231</v>
      </c>
      <c r="H46" s="1" t="b">
        <v>1</v>
      </c>
      <c r="I46" s="9" t="s">
        <v>1917</v>
      </c>
      <c r="J46" s="35" t="str" cm="1">
        <f t="array" ref="J46">LOWER(IfEmpty(VNCTable_2[[#This Row],[NoPassEver]], FALSE))</f>
        <v>false</v>
      </c>
      <c r="K46" s="35" t="str" cm="1">
        <f t="array" ref="K46">LOWER(IfEmpty(VNCTable_2[[#This Row],[ViewOnlyOnServer]], FALSE))</f>
        <v>false</v>
      </c>
      <c r="M4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T1XX Chevy Assembly", @"10.68.89.4", @"VNC\Service\Service - T1XX Chevy Assembly.vnc", false, false),</v>
      </c>
    </row>
    <row r="47" spans="1:13" x14ac:dyDescent="0.2">
      <c r="A47" s="11" t="s">
        <v>212</v>
      </c>
      <c r="B47"/>
      <c r="F47" s="1" t="b">
        <v>1</v>
      </c>
      <c r="G47" s="9" t="s">
        <v>223</v>
      </c>
      <c r="H47" s="1" t="b">
        <v>1</v>
      </c>
      <c r="I47" s="9" t="s">
        <v>1918</v>
      </c>
      <c r="J47" s="35" t="str" cm="1">
        <f t="array" ref="J47">LOWER(IfEmpty(VNCTable_2[[#This Row],[NoPassEver]], FALSE))</f>
        <v>false</v>
      </c>
      <c r="K47" s="35" t="str" cm="1">
        <f t="array" ref="K47">LOWER(IfEmpty(VNCTable_2[[#This Row],[ViewOnlyOnServer]], FALSE))</f>
        <v>false</v>
      </c>
      <c r="M4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T1XX Chevy Seal", @"10.68.89.5", @"VNC\Service\Service - T1XX Chevy Seal.vnc", false, false),</v>
      </c>
    </row>
    <row r="48" spans="1:13" x14ac:dyDescent="0.2">
      <c r="A48" s="11" t="s">
        <v>213</v>
      </c>
      <c r="B48"/>
      <c r="F48" s="1" t="b">
        <v>1</v>
      </c>
      <c r="G48" s="9" t="s">
        <v>237</v>
      </c>
      <c r="H48" s="1" t="b">
        <v>1</v>
      </c>
      <c r="I48" s="9" t="s">
        <v>1919</v>
      </c>
      <c r="J48" s="35" t="str" cm="1">
        <f t="array" ref="J48">LOWER(IfEmpty(VNCTable_2[[#This Row],[NoPassEver]], FALSE))</f>
        <v>false</v>
      </c>
      <c r="K48" s="35" t="str" cm="1">
        <f t="array" ref="K48">LOWER(IfEmpty(VNCTable_2[[#This Row],[ViewOnlyOnServer]], FALSE))</f>
        <v>false</v>
      </c>
      <c r="M4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T1XX Chevy Test", @"10.68.89.6", @"VNC\Service\Service - T1XX Chevy Test.vnc", false, false),</v>
      </c>
    </row>
    <row r="49" spans="1:13" x14ac:dyDescent="0.2">
      <c r="A49" s="11" t="s">
        <v>214</v>
      </c>
      <c r="B49"/>
      <c r="F49" s="1" t="b">
        <v>1</v>
      </c>
      <c r="G49" s="9" t="s">
        <v>1075</v>
      </c>
      <c r="H49" s="1" t="b">
        <v>1</v>
      </c>
      <c r="I49" s="9" t="s">
        <v>1920</v>
      </c>
      <c r="J49" s="35" t="str" cm="1">
        <f t="array" ref="J49">LOWER(IfEmpty(VNCTable_2[[#This Row],[NoPassEver]], FALSE))</f>
        <v>false</v>
      </c>
      <c r="K49" s="35" t="str" cm="1">
        <f t="array" ref="K49">LOWER(IfEmpty(VNCTable_2[[#This Row],[ViewOnlyOnServer]], FALSE))</f>
        <v>false</v>
      </c>
      <c r="M4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T1XX GMC Assembly", @"10.68.89.7", @"VNC\Service\Service - T1XX GMC Assembly.vnc", false, false),</v>
      </c>
    </row>
    <row r="50" spans="1:13" x14ac:dyDescent="0.2">
      <c r="A50" s="11" t="s">
        <v>215</v>
      </c>
      <c r="B50"/>
      <c r="F50" s="1" t="b">
        <v>1</v>
      </c>
      <c r="G50" s="9" t="s">
        <v>1080</v>
      </c>
      <c r="H50" s="1" t="b">
        <v>1</v>
      </c>
      <c r="I50" s="9" t="s">
        <v>1921</v>
      </c>
      <c r="J50" s="35" t="str" cm="1">
        <f t="array" ref="J50">LOWER(IfEmpty(VNCTable_2[[#This Row],[NoPassEver]], FALSE))</f>
        <v>false</v>
      </c>
      <c r="K50" s="35" t="str" cm="1">
        <f t="array" ref="K50">LOWER(IfEmpty(VNCTable_2[[#This Row],[ViewOnlyOnServer]], FALSE))</f>
        <v>false</v>
      </c>
      <c r="M5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T1XX GMC Seal", @"10.68.89.8", @"VNC\Service\Service - T1XX GMC Seal.vnc", false, false),</v>
      </c>
    </row>
    <row r="51" spans="1:13" x14ac:dyDescent="0.2">
      <c r="A51" s="11" t="s">
        <v>216</v>
      </c>
      <c r="B51"/>
      <c r="F51" s="1" t="b">
        <v>1</v>
      </c>
      <c r="G51" s="9" t="s">
        <v>1084</v>
      </c>
      <c r="H51" s="1" t="b">
        <v>1</v>
      </c>
      <c r="I51" s="9" t="s">
        <v>1922</v>
      </c>
      <c r="J51" s="35" t="str" cm="1">
        <f t="array" ref="J51">LOWER(IfEmpty(VNCTable_2[[#This Row],[NoPassEver]], FALSE))</f>
        <v>false</v>
      </c>
      <c r="K51" s="35" t="str" cm="1">
        <f t="array" ref="K51">LOWER(IfEmpty(VNCTable_2[[#This Row],[ViewOnlyOnServer]], FALSE))</f>
        <v>false</v>
      </c>
      <c r="M5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T1XX GMC Test", @"10.68.89.9", @"VNC\Service\Service - T1XX GMC Test.vnc", false, false),</v>
      </c>
    </row>
    <row r="52" spans="1:13" x14ac:dyDescent="0.2">
      <c r="A52" s="11" t="s">
        <v>1788</v>
      </c>
      <c r="B52"/>
      <c r="F52" s="1" t="b">
        <v>1</v>
      </c>
      <c r="G52" s="9" t="s">
        <v>1544</v>
      </c>
      <c r="H52" s="1" t="b">
        <v>1</v>
      </c>
      <c r="I52" s="9" t="s">
        <v>1946</v>
      </c>
      <c r="J52" s="35" t="str" cm="1">
        <f t="array" ref="J52">LOWER(IfEmpty(VNCTable_2[[#This Row],[NoPassEver]], FALSE))</f>
        <v>false</v>
      </c>
      <c r="K52" s="35" t="str" cm="1">
        <f t="array" ref="K52">LOWER(IfEmpty(VNCTable_2[[#This Row],[ViewOnlyOnServer]], FALSE))</f>
        <v>false</v>
      </c>
      <c r="M5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DS Grill - Laramie", @"10.68.89.85", @"VNC\Service\Service - DS Grill - Laramie.vnc", false, false),</v>
      </c>
    </row>
    <row r="53" spans="1:13" x14ac:dyDescent="0.2">
      <c r="A53" s="11" t="s">
        <v>1785</v>
      </c>
      <c r="B53"/>
      <c r="F53" s="1" t="b">
        <v>1</v>
      </c>
      <c r="G53" s="9" t="s">
        <v>1656</v>
      </c>
      <c r="H53" s="1" t="b">
        <v>1</v>
      </c>
      <c r="I53" s="9" t="s">
        <v>1953</v>
      </c>
      <c r="J53" s="35" t="str" cm="1">
        <f t="array" ref="J53">LOWER(IfEmpty(VNCTable_2[[#This Row],[NoPassEver]], FALSE))</f>
        <v>false</v>
      </c>
      <c r="K53" s="35" t="str" cm="1">
        <f t="array" ref="K53">LOWER(IfEmpty(VNCTable_2[[#This Row],[ViewOnlyOnServer]], FALSE))</f>
        <v>false</v>
      </c>
      <c r="M5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DS AGS - Seal", @"10.68.89.201", @"VNC\Service\Service - DS AGS - Seal.vnc", false, false),</v>
      </c>
    </row>
    <row r="54" spans="1:13" x14ac:dyDescent="0.2">
      <c r="A54" s="11" t="s">
        <v>1784</v>
      </c>
      <c r="B54"/>
      <c r="F54" s="1" t="b">
        <v>1</v>
      </c>
      <c r="G54" s="9" t="s">
        <v>1658</v>
      </c>
      <c r="H54" s="1" t="b">
        <v>1</v>
      </c>
      <c r="I54" s="9" t="s">
        <v>1954</v>
      </c>
      <c r="J54" s="35" t="str" cm="1">
        <f t="array" ref="J54">LOWER(IfEmpty(VNCTable_2[[#This Row],[NoPassEver]], FALSE))</f>
        <v>false</v>
      </c>
      <c r="K54" s="35" t="str" cm="1">
        <f t="array" ref="K54">LOWER(IfEmpty(VNCTable_2[[#This Row],[ViewOnlyOnServer]], FALSE))</f>
        <v>false</v>
      </c>
      <c r="M5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DS AGS - Assembly", @"10.68.89.202", @"VNC\Service\Service - DS AGS - Assembly.vnc", false, false),</v>
      </c>
    </row>
    <row r="55" spans="1:13" x14ac:dyDescent="0.2">
      <c r="A55" s="11" t="s">
        <v>1787</v>
      </c>
      <c r="B55"/>
      <c r="F55" s="1" t="b">
        <v>1</v>
      </c>
      <c r="G55" s="9" t="s">
        <v>1548</v>
      </c>
      <c r="H55" s="1" t="b">
        <v>1</v>
      </c>
      <c r="I55" s="9" t="s">
        <v>1955</v>
      </c>
      <c r="J55" s="35" t="str" cm="1">
        <f t="array" ref="J55">LOWER(IfEmpty(VNCTable_2[[#This Row],[NoPassEver]], FALSE))</f>
        <v>false</v>
      </c>
      <c r="K55" s="35" t="str" cm="1">
        <f t="array" ref="K55">LOWER(IfEmpty(VNCTable_2[[#This Row],[ViewOnlyOnServer]], FALSE))</f>
        <v>false</v>
      </c>
      <c r="M5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DS Grill - ORT", @"10.68.89.88", @"VNC\Service\Service - DS Grill - ORT.vnc", false, false),</v>
      </c>
    </row>
    <row r="56" spans="1:13" x14ac:dyDescent="0.2">
      <c r="A56" s="11" t="s">
        <v>1786</v>
      </c>
      <c r="B56"/>
      <c r="F56" s="1" t="b">
        <v>1</v>
      </c>
      <c r="G56" s="9" t="s">
        <v>863</v>
      </c>
      <c r="H56" s="1" t="b">
        <v>1</v>
      </c>
      <c r="I56" s="9" t="s">
        <v>1956</v>
      </c>
      <c r="J56" s="35" t="str" cm="1">
        <f t="array" ref="J56">LOWER(IfEmpty(VNCTable_2[[#This Row],[NoPassEver]], FALSE))</f>
        <v>false</v>
      </c>
      <c r="K56" s="35" t="str" cm="1">
        <f t="array" ref="K56">LOWER(IfEmpty(VNCTable_2[[#This Row],[ViewOnlyOnServer]], FALSE))</f>
        <v>false</v>
      </c>
      <c r="M5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DS AGS - Test", @"10.68.89.63", @"VNC\Service\Service - DS AGS - Test.vnc", false, false),</v>
      </c>
    </row>
    <row r="57" spans="1:13" x14ac:dyDescent="0.2">
      <c r="A57" s="11" t="s">
        <v>1833</v>
      </c>
      <c r="B57"/>
      <c r="F57" s="1" t="b">
        <v>1</v>
      </c>
      <c r="G57" s="9" t="s">
        <v>1849</v>
      </c>
      <c r="H57" s="1" t="b">
        <v>1</v>
      </c>
      <c r="I57" s="9" t="s">
        <v>1966</v>
      </c>
      <c r="J57" s="35" t="str" cm="1">
        <f t="array" ref="J57">LOWER(IfEmpty(VNCTable_2[[#This Row],[NoPassEver]], FALSE))</f>
        <v>false</v>
      </c>
      <c r="K57" s="35" t="str" cm="1">
        <f t="array" ref="K57">LOWER(IfEmpty(VNCTable_2[[#This Row],[ViewOnlyOnServer]], FALSE))</f>
        <v>false</v>
      </c>
      <c r="M5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("K2 PU2 Assembly", @"10.69.89.198", @"VNC\Service\K2 PU2 Assembly.vnc", false, false),</v>
      </c>
    </row>
    <row r="58" spans="1:13" x14ac:dyDescent="0.2">
      <c r="A58" s="11" t="s">
        <v>1782</v>
      </c>
      <c r="B58"/>
      <c r="F58" s="1" t="b">
        <v>1</v>
      </c>
      <c r="G58" s="9" t="s">
        <v>1826</v>
      </c>
      <c r="H58" s="1" t="b">
        <v>1</v>
      </c>
      <c r="I58" s="9" t="s">
        <v>1967</v>
      </c>
      <c r="J58" s="35" t="str" cm="1">
        <f t="array" ref="J58">LOWER(IfEmpty(VNCTable_2[[#This Row],[NoPassEver]], FALSE))</f>
        <v>false</v>
      </c>
      <c r="K58" s="35" t="str" cm="1">
        <f t="array" ref="K58">LOWER(IfEmpty(VNCTable_2[[#This Row],[ViewOnlyOnServer]], FALSE))</f>
        <v>false</v>
      </c>
      <c r="M5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("K2 SUV Assembly", @"PLANT-K2ASSY5", @"VNC\Service\K2 SUV Assembly.vnc", false, false),</v>
      </c>
    </row>
    <row r="59" spans="1:13" x14ac:dyDescent="0.2">
      <c r="A59" s="11" t="s">
        <v>210</v>
      </c>
      <c r="B59"/>
      <c r="F59" s="1" t="b">
        <v>1</v>
      </c>
      <c r="G59" s="9" t="s">
        <v>222</v>
      </c>
      <c r="H59" s="1" t="b">
        <v>1</v>
      </c>
      <c r="I59" s="9" t="s">
        <v>1968</v>
      </c>
      <c r="J59" s="35" t="str" cm="1">
        <f t="array" ref="J59">LOWER(IfEmpty(VNCTable_2[[#This Row],[NoPassEver]], FALSE))</f>
        <v>false</v>
      </c>
      <c r="K59" s="35" t="str" cm="1">
        <f t="array" ref="K59">LOWER(IfEmpty(VNCTable_2[[#This Row],[ViewOnlyOnServer]], FALSE))</f>
        <v>false</v>
      </c>
      <c r="M5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("Service - UF AGS", @"172.18.75.66", @"VNC\Service\Service - UF AGS.vnc", false, false),</v>
      </c>
    </row>
    <row r="60" spans="1:13" x14ac:dyDescent="0.2">
      <c r="A60" s="11" t="s">
        <v>1830</v>
      </c>
      <c r="B60"/>
      <c r="F60" s="1" t="b">
        <v>1</v>
      </c>
      <c r="G60" s="9" t="s">
        <v>1827</v>
      </c>
      <c r="H60" s="1" t="b">
        <v>1</v>
      </c>
      <c r="I60" s="9" t="s">
        <v>1969</v>
      </c>
      <c r="J60" s="35" t="str" cm="1">
        <f t="array" ref="J60">LOWER(IfEmpty(VNCTable_2[[#This Row],[NoPassEver]], FALSE))</f>
        <v>false</v>
      </c>
      <c r="K60" s="35" t="str" cm="1">
        <f t="array" ref="K60">LOWER(IfEmpty(VNCTable_2[[#This Row],[ViewOnlyOnServer]], FALSE))</f>
        <v>false</v>
      </c>
      <c r="M6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("Old K2 Assembly (2016)", @"172.18.75.57", @"VNC\Service\Old K2 Assembly (2016).vnc", false, false),</v>
      </c>
    </row>
    <row r="61" spans="1:13" x14ac:dyDescent="0.2">
      <c r="A61" s="11" t="s">
        <v>42</v>
      </c>
      <c r="B61"/>
      <c r="F61" s="1" t="b">
        <v>1</v>
      </c>
      <c r="G61" s="9" t="s">
        <v>110</v>
      </c>
      <c r="H61" s="1" t="b">
        <v>1</v>
      </c>
      <c r="I61" s="9" t="s">
        <v>1929</v>
      </c>
      <c r="J61" s="35" t="str" cm="1">
        <f t="array" ref="J61">LOWER(IfEmpty(VNCTable_2[[#This Row],[NoPassEver]], FALSE))</f>
        <v>false</v>
      </c>
      <c r="K61" s="35" t="str" cm="1">
        <f t="array" ref="K61">LOWER(IfEmpty(VNCTable_2[[#This Row],[ViewOnlyOnServer]], FALSE))</f>
        <v>false</v>
      </c>
      <c r="M6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Chevy - Seal 2", @"10.68.134.228", @"VNC\T1XX Chevy\T1XX Chevy - Seal 2.vnc", false, false),</v>
      </c>
    </row>
    <row r="62" spans="1:13" x14ac:dyDescent="0.2">
      <c r="A62" s="11" t="s">
        <v>43</v>
      </c>
      <c r="B62"/>
      <c r="F62" s="1" t="b">
        <v>1</v>
      </c>
      <c r="G62" s="9" t="s">
        <v>111</v>
      </c>
      <c r="H62" s="1" t="b">
        <v>1</v>
      </c>
      <c r="I62" s="9" t="s">
        <v>1924</v>
      </c>
      <c r="J62" s="35" t="str" cm="1">
        <f t="array" ref="J62">LOWER(IfEmpty(VNCTable_2[[#This Row],[NoPassEver]], FALSE))</f>
        <v>false</v>
      </c>
      <c r="K62" s="35" t="str" cm="1">
        <f t="array" ref="K62">LOWER(IfEmpty(VNCTable_2[[#This Row],[ViewOnlyOnServer]], FALSE))</f>
        <v>false</v>
      </c>
      <c r="M6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Chevy - Test", @"10.68.134.229", @"VNC\T1XX Chevy\T1XX Chevy - Test.vnc", false, false),</v>
      </c>
    </row>
    <row r="63" spans="1:13" x14ac:dyDescent="0.2">
      <c r="A63" s="11" t="s">
        <v>39</v>
      </c>
      <c r="B63"/>
      <c r="F63" s="1" t="b">
        <v>1</v>
      </c>
      <c r="G63" s="9" t="s">
        <v>107</v>
      </c>
      <c r="H63" s="1" t="b">
        <v>1</v>
      </c>
      <c r="I63" s="9" t="s">
        <v>1926</v>
      </c>
      <c r="J63" s="35" t="str" cm="1">
        <f t="array" ref="J63">LOWER(IfEmpty(VNCTable_2[[#This Row],[NoPassEver]], FALSE))</f>
        <v>false</v>
      </c>
      <c r="K63" s="35" t="str" cm="1">
        <f t="array" ref="K63">LOWER(IfEmpty(VNCTable_2[[#This Row],[ViewOnlyOnServer]], FALSE))</f>
        <v>false</v>
      </c>
      <c r="M6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Chevy - Assembly 1", @"10.68.134.224", @"VNC\T1XX Chevy\T1XX Chevy - Assembly 1.vnc", false, false),</v>
      </c>
    </row>
    <row r="64" spans="1:13" x14ac:dyDescent="0.2">
      <c r="A64" s="11" t="s">
        <v>40</v>
      </c>
      <c r="B64"/>
      <c r="F64" s="1" t="b">
        <v>1</v>
      </c>
      <c r="G64" s="9" t="s">
        <v>108</v>
      </c>
      <c r="H64" s="1" t="b">
        <v>1</v>
      </c>
      <c r="I64" s="9" t="s">
        <v>1927</v>
      </c>
      <c r="J64" s="35" t="str" cm="1">
        <f t="array" ref="J64">LOWER(IfEmpty(VNCTable_2[[#This Row],[NoPassEver]], FALSE))</f>
        <v>false</v>
      </c>
      <c r="K64" s="35" t="str" cm="1">
        <f t="array" ref="K64">LOWER(IfEmpty(VNCTable_2[[#This Row],[ViewOnlyOnServer]], FALSE))</f>
        <v>false</v>
      </c>
      <c r="M6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Chevy - Assembly 2", @"10.68.134.225", @"VNC\T1XX Chevy\T1XX Chevy - Assembly 2.vnc", false, false),</v>
      </c>
    </row>
    <row r="65" spans="1:13" x14ac:dyDescent="0.2">
      <c r="A65" s="11" t="s">
        <v>41</v>
      </c>
      <c r="B65"/>
      <c r="F65" s="1" t="b">
        <v>1</v>
      </c>
      <c r="G65" s="9" t="s">
        <v>109</v>
      </c>
      <c r="H65" s="1" t="b">
        <v>1</v>
      </c>
      <c r="I65" s="9" t="s">
        <v>1928</v>
      </c>
      <c r="J65" s="35" t="str" cm="1">
        <f t="array" ref="J65">LOWER(IfEmpty(VNCTable_2[[#This Row],[NoPassEver]], FALSE))</f>
        <v>false</v>
      </c>
      <c r="K65" s="35" t="str" cm="1">
        <f t="array" ref="K65">LOWER(IfEmpty(VNCTable_2[[#This Row],[ViewOnlyOnServer]], FALSE))</f>
        <v>false</v>
      </c>
      <c r="M6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Chevy - Seal 1", @"10.68.134.227", @"VNC\T1XX Chevy\T1XX Chevy - Seal 1.vnc", false, false),</v>
      </c>
    </row>
    <row r="66" spans="1:13" x14ac:dyDescent="0.2">
      <c r="A66" s="11" t="s">
        <v>45</v>
      </c>
      <c r="B66"/>
      <c r="F66" s="1" t="b">
        <v>1</v>
      </c>
      <c r="G66" s="9" t="s">
        <v>113</v>
      </c>
      <c r="H66" s="1" t="b">
        <v>1</v>
      </c>
      <c r="I66" s="9" t="s">
        <v>1930</v>
      </c>
      <c r="J66" s="35" t="str" cm="1">
        <f t="array" ref="J66">LOWER(IfEmpty(VNCTable_2[[#This Row],[NoPassEver]], FALSE))</f>
        <v>false</v>
      </c>
      <c r="K66" s="35" t="str" cm="1">
        <f t="array" ref="K66">LOWER(IfEmpty(VNCTable_2[[#This Row],[ViewOnlyOnServer]], FALSE))</f>
        <v>false</v>
      </c>
      <c r="M6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GMC - Assembly 2", @"10.68.134.232", @"VNC\T1XX GMC\T1XX GMC - Assembly 2.vnc", false, false),</v>
      </c>
    </row>
    <row r="67" spans="1:13" x14ac:dyDescent="0.2">
      <c r="A67" s="11" t="s">
        <v>44</v>
      </c>
      <c r="B67"/>
      <c r="F67" s="1" t="b">
        <v>1</v>
      </c>
      <c r="G67" s="9" t="s">
        <v>112</v>
      </c>
      <c r="H67" s="1" t="b">
        <v>1</v>
      </c>
      <c r="I67" s="9" t="s">
        <v>1931</v>
      </c>
      <c r="J67" s="35" t="str" cm="1">
        <f t="array" ref="J67">LOWER(IfEmpty(VNCTable_2[[#This Row],[NoPassEver]], FALSE))</f>
        <v>false</v>
      </c>
      <c r="K67" s="35" t="str" cm="1">
        <f t="array" ref="K67">LOWER(IfEmpty(VNCTable_2[[#This Row],[ViewOnlyOnServer]], FALSE))</f>
        <v>false</v>
      </c>
      <c r="M6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GMC - Assembly 1", @"10.68.134.231", @"VNC\T1XX GMC\T1XX GMC - Assembly 1.vnc", false, false),</v>
      </c>
    </row>
    <row r="68" spans="1:13" x14ac:dyDescent="0.2">
      <c r="A68" s="11" t="s">
        <v>46</v>
      </c>
      <c r="B68"/>
      <c r="F68" s="1" t="b">
        <v>1</v>
      </c>
      <c r="G68" s="9" t="s">
        <v>114</v>
      </c>
      <c r="H68" s="1" t="b">
        <v>1</v>
      </c>
      <c r="I68" s="9" t="s">
        <v>1932</v>
      </c>
      <c r="J68" s="35" t="str" cm="1">
        <f t="array" ref="J68">LOWER(IfEmpty(VNCTable_2[[#This Row],[NoPassEver]], FALSE))</f>
        <v>false</v>
      </c>
      <c r="K68" s="35" t="str" cm="1">
        <f t="array" ref="K68">LOWER(IfEmpty(VNCTable_2[[#This Row],[ViewOnlyOnServer]], FALSE))</f>
        <v>false</v>
      </c>
      <c r="M6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GMC - Seal", @"10.68.134.233", @"VNC\T1XX GMC\T1XX GMC - Seal.vnc", false, false),</v>
      </c>
    </row>
    <row r="69" spans="1:13" x14ac:dyDescent="0.2">
      <c r="A69" s="11" t="s">
        <v>47</v>
      </c>
      <c r="B69"/>
      <c r="F69" s="1" t="b">
        <v>1</v>
      </c>
      <c r="G69" s="9" t="s">
        <v>115</v>
      </c>
      <c r="H69" s="1" t="b">
        <v>1</v>
      </c>
      <c r="I69" s="9" t="s">
        <v>1933</v>
      </c>
      <c r="J69" s="35" t="str" cm="1">
        <f t="array" ref="J69">LOWER(IfEmpty(VNCTable_2[[#This Row],[NoPassEver]], FALSE))</f>
        <v>false</v>
      </c>
      <c r="K69" s="35" t="str" cm="1">
        <f t="array" ref="K69">LOWER(IfEmpty(VNCTable_2[[#This Row],[ViewOnlyOnServer]], FALSE))</f>
        <v>false</v>
      </c>
      <c r="M6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GMC - Test", @"10.68.134.234", @"VNC\T1XX GMC\T1XX GMC - Test.vnc", false, false),</v>
      </c>
    </row>
    <row r="70" spans="1:13" x14ac:dyDescent="0.2">
      <c r="A70" s="11" t="s">
        <v>50</v>
      </c>
      <c r="B70"/>
      <c r="F70" s="1" t="b">
        <v>1</v>
      </c>
      <c r="G70" s="9" t="s">
        <v>118</v>
      </c>
      <c r="H70" s="1" t="b">
        <v>1</v>
      </c>
      <c r="I70" s="9" t="s">
        <v>1913</v>
      </c>
      <c r="J70" s="35" t="str" cm="1">
        <f t="array" ref="J70">LOWER(IfEmpty(VNCTable_2[[#This Row],[NoPassEver]], FALSE))</f>
        <v>false</v>
      </c>
      <c r="K70" s="35" t="str" cm="1">
        <f t="array" ref="K70">LOWER(IfEmpty(VNCTable_2[[#This Row],[ViewOnlyOnServer]], FALSE))</f>
        <v>false</v>
      </c>
      <c r="M7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Lower - Assembly 3", @"10.68.134.243", @"VNC\T1XX Lower\T1XX Lower - Assembly 3.vnc", false, false),</v>
      </c>
    </row>
    <row r="71" spans="1:13" x14ac:dyDescent="0.2">
      <c r="A71" s="11" t="s">
        <v>52</v>
      </c>
      <c r="B71"/>
      <c r="F71" s="1" t="b">
        <v>1</v>
      </c>
      <c r="G71" s="9" t="s">
        <v>120</v>
      </c>
      <c r="H71" s="1" t="b">
        <v>1</v>
      </c>
      <c r="I71" s="9" t="s">
        <v>1925</v>
      </c>
      <c r="J71" s="35" t="str" cm="1">
        <f t="array" ref="J71">LOWER(IfEmpty(VNCTable_2[[#This Row],[NoPassEver]], FALSE))</f>
        <v>false</v>
      </c>
      <c r="K71" s="35" t="str" cm="1">
        <f t="array" ref="K71">LOWER(IfEmpty(VNCTable_2[[#This Row],[ViewOnlyOnServer]], FALSE))</f>
        <v>false</v>
      </c>
      <c r="M7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Lower - Pack 1", @"10.68.134.235", @"VNC\T1XX Lower\T1XX Lower - Pack 1.vnc", false, false),</v>
      </c>
    </row>
    <row r="72" spans="1:13" x14ac:dyDescent="0.2">
      <c r="A72" s="11" t="s">
        <v>48</v>
      </c>
      <c r="B72"/>
      <c r="F72" s="1" t="b">
        <v>1</v>
      </c>
      <c r="G72" s="9" t="s">
        <v>116</v>
      </c>
      <c r="H72" s="1" t="b">
        <v>1</v>
      </c>
      <c r="I72" s="9" t="s">
        <v>1914</v>
      </c>
      <c r="J72" s="35" t="str" cm="1">
        <f t="array" ref="J72">LOWER(IfEmpty(VNCTable_2[[#This Row],[NoPassEver]], FALSE))</f>
        <v>false</v>
      </c>
      <c r="K72" s="35" t="str" cm="1">
        <f t="array" ref="K72">LOWER(IfEmpty(VNCTable_2[[#This Row],[ViewOnlyOnServer]], FALSE))</f>
        <v>false</v>
      </c>
      <c r="M7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Lower - Assembly 1", @"10.68.134.176", @"VNC\T1XX Lower\T1XX Lower - Assembly 1.vnc", false, false),</v>
      </c>
    </row>
    <row r="73" spans="1:13" x14ac:dyDescent="0.2">
      <c r="A73" s="11" t="s">
        <v>53</v>
      </c>
      <c r="B73"/>
      <c r="F73" s="1" t="b">
        <v>1</v>
      </c>
      <c r="G73" s="9" t="s">
        <v>121</v>
      </c>
      <c r="H73" s="1" t="b">
        <v>1</v>
      </c>
      <c r="I73" s="9" t="s">
        <v>1935</v>
      </c>
      <c r="J73" s="35" t="str" cm="1">
        <f t="array" ref="J73">LOWER(IfEmpty(VNCTable_2[[#This Row],[NoPassEver]], FALSE))</f>
        <v>false</v>
      </c>
      <c r="K73" s="35" t="str" cm="1">
        <f t="array" ref="K73">LOWER(IfEmpty(VNCTable_2[[#This Row],[ViewOnlyOnServer]], FALSE))</f>
        <v>false</v>
      </c>
      <c r="M7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Lower - Pack 2", @"10.68.134.245", @"VNC\T1XX Lower\T1XX Lower - Pack 2.vnc", false, false),</v>
      </c>
    </row>
    <row r="74" spans="1:13" x14ac:dyDescent="0.2">
      <c r="A74" s="11" t="s">
        <v>49</v>
      </c>
      <c r="B74"/>
      <c r="F74" s="1" t="b">
        <v>1</v>
      </c>
      <c r="G74" s="9" t="s">
        <v>117</v>
      </c>
      <c r="H74" s="1" t="b">
        <v>1</v>
      </c>
      <c r="I74" s="9" t="s">
        <v>1938</v>
      </c>
      <c r="J74" s="35" t="str" cm="1">
        <f t="array" ref="J74">LOWER(IfEmpty(VNCTable_2[[#This Row],[NoPassEver]], FALSE))</f>
        <v>false</v>
      </c>
      <c r="K74" s="35" t="str" cm="1">
        <f t="array" ref="K74">LOWER(IfEmpty(VNCTable_2[[#This Row],[ViewOnlyOnServer]], FALSE))</f>
        <v>false</v>
      </c>
      <c r="M7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Lower - Assembly 2", @"10.68.134.175", @"VNC\T1XX Lower\T1XX Lower - Assembly 2.vnc", false, false),</v>
      </c>
    </row>
    <row r="75" spans="1:13" x14ac:dyDescent="0.2">
      <c r="A75" s="11" t="s">
        <v>33</v>
      </c>
      <c r="B75"/>
      <c r="F75" s="1" t="b">
        <v>1</v>
      </c>
      <c r="G75" s="9" t="s">
        <v>102</v>
      </c>
      <c r="H75" s="1" t="b">
        <v>1</v>
      </c>
      <c r="I75" s="9" t="s">
        <v>1872</v>
      </c>
      <c r="J75" s="35" t="str" cm="1">
        <f t="array" ref="J75">LOWER(IfEmpty(VNCTable_2[[#This Row],[NoPassEver]], FALSE))</f>
        <v>false</v>
      </c>
      <c r="K75" s="35" t="str" cm="1">
        <f t="array" ref="K75">LOWER(IfEmpty(VNCTable_2[[#This Row],[ViewOnlyOnServer]], FALSE))</f>
        <v>false</v>
      </c>
      <c r="M7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SUV - Assembly 3", @"10.68.134.213", @"VNC\T1XX SUV\T1XX SUV - Assembly 3.vnc", false, false),</v>
      </c>
    </row>
    <row r="76" spans="1:13" x14ac:dyDescent="0.2">
      <c r="A76" s="11" t="s">
        <v>32</v>
      </c>
      <c r="B76"/>
      <c r="F76" s="1" t="b">
        <v>1</v>
      </c>
      <c r="G76" s="9" t="s">
        <v>101</v>
      </c>
      <c r="H76" s="1" t="b">
        <v>1</v>
      </c>
      <c r="I76" s="9" t="s">
        <v>1873</v>
      </c>
      <c r="J76" s="35" t="str" cm="1">
        <f t="array" ref="J76">LOWER(IfEmpty(VNCTable_2[[#This Row],[NoPassEver]], FALSE))</f>
        <v>false</v>
      </c>
      <c r="K76" s="35" t="str" cm="1">
        <f t="array" ref="K76">LOWER(IfEmpty(VNCTable_2[[#This Row],[ViewOnlyOnServer]], FALSE))</f>
        <v>false</v>
      </c>
      <c r="M7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SUV - Assembly 2", @"10.68.134.215", @"VNC\T1XX SUV\T1XX SUV - Assembly 2.vnc", false, false),</v>
      </c>
    </row>
    <row r="77" spans="1:13" x14ac:dyDescent="0.2">
      <c r="A77" s="11" t="s">
        <v>34</v>
      </c>
      <c r="B77"/>
      <c r="F77" s="1" t="b">
        <v>1</v>
      </c>
      <c r="G77" s="9" t="s">
        <v>209</v>
      </c>
      <c r="H77" s="1" t="b">
        <v>1</v>
      </c>
      <c r="I77" s="9" t="s">
        <v>1874</v>
      </c>
      <c r="J77" s="35" t="str" cm="1">
        <f t="array" ref="J77">LOWER(IfEmpty(VNCTable_2[[#This Row],[NoPassEver]], FALSE))</f>
        <v>false</v>
      </c>
      <c r="K77" s="35" t="str" cm="1">
        <f t="array" ref="K77">LOWER(IfEmpty(VNCTable_2[[#This Row],[ViewOnlyOnServer]], FALSE))</f>
        <v>false</v>
      </c>
      <c r="M7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SUV - Weld 1", @"10.68.134.45", @"VNC\T1XX SUV\T1XX SUV - Weld 1.vnc", false, false),</v>
      </c>
    </row>
    <row r="78" spans="1:13" x14ac:dyDescent="0.2">
      <c r="A78" s="11" t="s">
        <v>36</v>
      </c>
      <c r="B78"/>
      <c r="F78" s="1" t="b">
        <v>1</v>
      </c>
      <c r="G78" s="9" t="s">
        <v>104</v>
      </c>
      <c r="H78" s="1" t="b">
        <v>1</v>
      </c>
      <c r="I78" s="9" t="s">
        <v>1875</v>
      </c>
      <c r="J78" s="35" t="str" cm="1">
        <f t="array" ref="J78">LOWER(IfEmpty(VNCTable_2[[#This Row],[NoPassEver]], FALSE))</f>
        <v>false</v>
      </c>
      <c r="K78" s="35" t="str" cm="1">
        <f t="array" ref="K78">LOWER(IfEmpty(VNCTable_2[[#This Row],[ViewOnlyOnServer]], FALSE))</f>
        <v>false</v>
      </c>
      <c r="M7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SUV - Seal 1", @"10.68.134.217", @"VNC\T1XX SUV\T1XX SUV - Seal 1.vnc", false, false),</v>
      </c>
    </row>
    <row r="79" spans="1:13" x14ac:dyDescent="0.2">
      <c r="A79" s="11" t="s">
        <v>37</v>
      </c>
      <c r="B79"/>
      <c r="F79" s="1" t="b">
        <v>1</v>
      </c>
      <c r="G79" s="9" t="s">
        <v>105</v>
      </c>
      <c r="H79" s="1" t="b">
        <v>1</v>
      </c>
      <c r="I79" s="9" t="s">
        <v>1876</v>
      </c>
      <c r="J79" s="35" t="str" cm="1">
        <f t="array" ref="J79">LOWER(IfEmpty(VNCTable_2[[#This Row],[NoPassEver]], FALSE))</f>
        <v>false</v>
      </c>
      <c r="K79" s="35" t="str" cm="1">
        <f t="array" ref="K79">LOWER(IfEmpty(VNCTable_2[[#This Row],[ViewOnlyOnServer]], FALSE))</f>
        <v>false</v>
      </c>
      <c r="M7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SUV - Seal 2", @"10.68.134.146", @"VNC\T1XX SUV\T1XX SUV - Seal 2.vnc", false, false),</v>
      </c>
    </row>
    <row r="80" spans="1:13" x14ac:dyDescent="0.2">
      <c r="A80" s="11" t="s">
        <v>38</v>
      </c>
      <c r="B80"/>
      <c r="F80" s="1" t="b">
        <v>1</v>
      </c>
      <c r="G80" s="9" t="s">
        <v>106</v>
      </c>
      <c r="H80" s="1" t="b">
        <v>1</v>
      </c>
      <c r="I80" s="9" t="s">
        <v>1877</v>
      </c>
      <c r="J80" s="35" t="str" cm="1">
        <f t="array" ref="J80">LOWER(IfEmpty(VNCTable_2[[#This Row],[NoPassEver]], FALSE))</f>
        <v>false</v>
      </c>
      <c r="K80" s="35" t="str" cm="1">
        <f t="array" ref="K80">LOWER(IfEmpty(VNCTable_2[[#This Row],[ViewOnlyOnServer]], FALSE))</f>
        <v>false</v>
      </c>
      <c r="M8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SUV - Test", @"10.68.134.218", @"VNC\T1XX SUV\T1XX SUV - Test.vnc", false, false),</v>
      </c>
    </row>
    <row r="81" spans="1:13" x14ac:dyDescent="0.2">
      <c r="A81" s="11" t="s">
        <v>31</v>
      </c>
      <c r="B81"/>
      <c r="F81" s="1" t="b">
        <v>1</v>
      </c>
      <c r="G81" s="9" t="s">
        <v>100</v>
      </c>
      <c r="H81" s="1" t="b">
        <v>1</v>
      </c>
      <c r="I81" s="9" t="s">
        <v>1883</v>
      </c>
      <c r="J81" s="35" t="str" cm="1">
        <f t="array" ref="J81">LOWER(IfEmpty(VNCTable_2[[#This Row],[NoPassEver]], FALSE))</f>
        <v>false</v>
      </c>
      <c r="K81" s="35" t="str" cm="1">
        <f t="array" ref="K81">LOWER(IfEmpty(VNCTable_2[[#This Row],[ViewOnlyOnServer]], FALSE))</f>
        <v>false</v>
      </c>
      <c r="M8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SUV - Assembly 1", @"10.68.134.214", @"VNC\T1XX SUV\T1XX SUV - Assembly 1.vnc", false, false),</v>
      </c>
    </row>
    <row r="82" spans="1:13" x14ac:dyDescent="0.2">
      <c r="A82" s="11" t="s">
        <v>35</v>
      </c>
      <c r="B82"/>
      <c r="F82" s="1" t="b">
        <v>1</v>
      </c>
      <c r="G82" s="9" t="s">
        <v>103</v>
      </c>
      <c r="H82" s="1" t="b">
        <v>1</v>
      </c>
      <c r="I82" s="9" t="s">
        <v>1923</v>
      </c>
      <c r="J82" s="35" t="str" cm="1">
        <f t="array" ref="J82">LOWER(IfEmpty(VNCTable_2[[#This Row],[NoPassEver]], FALSE))</f>
        <v>false</v>
      </c>
      <c r="K82" s="35" t="str" cm="1">
        <f t="array" ref="K82">LOWER(IfEmpty(VNCTable_2[[#This Row],[ViewOnlyOnServer]], FALSE))</f>
        <v>false</v>
      </c>
      <c r="M8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SUV - Weld 2", @"10.68.134.46", @"VNC\T1XX SUV\T1XX SUV - Weld 2.vnc", false, false),</v>
      </c>
    </row>
    <row r="83" spans="1:13" x14ac:dyDescent="0.2">
      <c r="A83" s="11" t="s">
        <v>1781</v>
      </c>
      <c r="B83"/>
      <c r="F83" s="1" t="b">
        <v>1</v>
      </c>
      <c r="G83" s="9" t="s">
        <v>1289</v>
      </c>
      <c r="H83" s="1" t="b">
        <v>1</v>
      </c>
      <c r="I83" s="9" t="s">
        <v>1939</v>
      </c>
      <c r="J83" s="35" t="str" cm="1">
        <f t="array" ref="J83">LOWER(IfEmpty(VNCTable_2[[#This Row],[NoPassEver]], FALSE))</f>
        <v>false</v>
      </c>
      <c r="K83" s="35" t="str" cm="1">
        <f t="array" ref="K83">LOWER(IfEmpty(VNCTable_2[[#This Row],[ViewOnlyOnServer]], FALSE))</f>
        <v>false</v>
      </c>
      <c r="M8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("T1XX-2 Lower = Pack 1", @"10.68.134.62", @"VNC\T1XX-2 Lower\T1XX-2 Lower = Pack 1.vnc", false, false),</v>
      </c>
    </row>
    <row r="84" spans="1:13" x14ac:dyDescent="0.2">
      <c r="A84" s="11" t="s">
        <v>1780</v>
      </c>
      <c r="B84"/>
      <c r="F84" s="1" t="b">
        <v>1</v>
      </c>
      <c r="G84" s="9" t="s">
        <v>1351</v>
      </c>
      <c r="H84" s="1" t="b">
        <v>1</v>
      </c>
      <c r="I84" s="9" t="s">
        <v>1940</v>
      </c>
      <c r="J84" s="35" t="str" cm="1">
        <f t="array" ref="J84">LOWER(IfEmpty(VNCTable_2[[#This Row],[NoPassEver]], FALSE))</f>
        <v>false</v>
      </c>
      <c r="K84" s="35" t="str" cm="1">
        <f t="array" ref="K84">LOWER(IfEmpty(VNCTable_2[[#This Row],[ViewOnlyOnServer]], FALSE))</f>
        <v>false</v>
      </c>
      <c r="M8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("T1XX-2 Lower - Pack 2", @"10.68.134.133", @"VNC\T1XX-2 Lower\T1XX-2 Lower - Pack 2.vnc", false, false),</v>
      </c>
    </row>
    <row r="85" spans="1:13" x14ac:dyDescent="0.2">
      <c r="A85" s="11" t="s">
        <v>1221</v>
      </c>
      <c r="B85"/>
      <c r="F85" s="1" t="b">
        <v>1</v>
      </c>
      <c r="G85" s="9" t="s">
        <v>1353</v>
      </c>
      <c r="H85" s="1" t="b">
        <v>1</v>
      </c>
      <c r="I85" s="9" t="s">
        <v>1941</v>
      </c>
      <c r="J85" s="35" t="str" cm="1">
        <f t="array" ref="J85">LOWER(IfEmpty(VNCTable_2[[#This Row],[NoPassEver]], FALSE))</f>
        <v>false</v>
      </c>
      <c r="K85" s="35" t="str" cm="1">
        <f t="array" ref="K85">LOWER(IfEmpty(VNCTable_2[[#This Row],[ViewOnlyOnServer]], FALSE))</f>
        <v>false</v>
      </c>
      <c r="M8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("T1XX-2 Lower - Pack 3", @"10.68.134.134", @"VNC\T1XX-2 Lower\T1XX-2 Lower - Pack 3.vnc", false, false),</v>
      </c>
    </row>
    <row r="86" spans="1:13" x14ac:dyDescent="0.2">
      <c r="A86" s="11" t="s">
        <v>165</v>
      </c>
      <c r="B86"/>
      <c r="F86" s="1" t="b">
        <v>1</v>
      </c>
      <c r="G86" s="9" t="s">
        <v>202</v>
      </c>
      <c r="H86" s="1" t="b">
        <v>1</v>
      </c>
      <c r="I86" s="9" t="s">
        <v>1942</v>
      </c>
      <c r="J86" s="35" t="str" cm="1">
        <f t="array" ref="J86">LOWER(IfEmpty(VNCTable_2[[#This Row],[NoPassEver]], FALSE))</f>
        <v>false</v>
      </c>
      <c r="K86" s="35" t="str" cm="1">
        <f t="array" ref="K86">LOWER(IfEmpty(VNCTable_2[[#This Row],[ViewOnlyOnServer]], FALSE))</f>
        <v>false</v>
      </c>
      <c r="M8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AGS Upper - Seal", @"10.68.134.52", @"VNC\WS AGS Upper\WS AGS Upper - Seal.vnc", false, false),</v>
      </c>
    </row>
    <row r="87" spans="1:13" x14ac:dyDescent="0.2">
      <c r="A87" s="11" t="s">
        <v>166</v>
      </c>
      <c r="B87"/>
      <c r="F87" s="1" t="b">
        <v>1</v>
      </c>
      <c r="G87" s="9" t="s">
        <v>168</v>
      </c>
      <c r="H87" s="1" t="b">
        <v>1</v>
      </c>
      <c r="I87" s="9" t="s">
        <v>1943</v>
      </c>
      <c r="J87" s="35" t="str" cm="1">
        <f t="array" ref="J87">LOWER(IfEmpty(VNCTable_2[[#This Row],[NoPassEver]], FALSE))</f>
        <v>false</v>
      </c>
      <c r="K87" s="35" t="str" cm="1">
        <f t="array" ref="K87">LOWER(IfEmpty(VNCTable_2[[#This Row],[ViewOnlyOnServer]], FALSE))</f>
        <v>false</v>
      </c>
      <c r="M8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AGS Upper - Test", @"10.68.134.56", @"VNC\WS AGS Upper\WS AGS Upper - Test.vnc", false, false),</v>
      </c>
    </row>
    <row r="88" spans="1:13" x14ac:dyDescent="0.2">
      <c r="A88" s="11" t="s">
        <v>1863</v>
      </c>
      <c r="B88"/>
      <c r="F88" s="1" t="b">
        <v>1</v>
      </c>
      <c r="G88" s="9" t="s">
        <v>1204</v>
      </c>
      <c r="H88" s="1" t="b">
        <v>1</v>
      </c>
      <c r="I88" s="9" t="s">
        <v>1964</v>
      </c>
      <c r="J88" s="35" t="str" cm="1">
        <f t="array" ref="J88">LOWER(IfEmpty(VNCTable_2[[#This Row],[NoPassEver]], FALSE))</f>
        <v>false</v>
      </c>
      <c r="K88" s="35" t="str" cm="1">
        <f t="array" ref="K88">LOWER(IfEmpty(VNCTable_2[[#This Row],[ViewOnlyOnServer]], FALSE))</f>
        <v>false</v>
      </c>
      <c r="M8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AGS Upper - MAS Assembly 1", @"10.68.134.184", @"VNC\WS AGS Upper\WS AGS Upper - MAS Assembly 1.vnc", false, false),</v>
      </c>
    </row>
    <row r="89" spans="1:13" x14ac:dyDescent="0.2">
      <c r="A89" s="11" t="s">
        <v>66</v>
      </c>
      <c r="B89"/>
      <c r="F89" s="1" t="b">
        <v>1</v>
      </c>
      <c r="G89" s="9" t="s">
        <v>122</v>
      </c>
      <c r="H89" s="1" t="b">
        <v>1</v>
      </c>
      <c r="I89" s="9" t="s">
        <v>1957</v>
      </c>
      <c r="J89" s="35" t="str" cm="1">
        <f t="array" ref="J89">LOWER(IfEmpty(VNCTable_2[[#This Row],[NoPassEver]], FALSE))</f>
        <v>false</v>
      </c>
      <c r="K89" s="35" t="str" cm="1">
        <f t="array" ref="K89">LOWER(IfEmpty(VNCTable_2[[#This Row],[ViewOnlyOnServer]], FALSE))</f>
        <v>false</v>
      </c>
      <c r="M8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Carousel - Station 1", @"10.68.89.130", @"VNC\WS FEM\WS Carousel - Station 1.vnc", false, false),</v>
      </c>
    </row>
    <row r="90" spans="1:13" x14ac:dyDescent="0.2">
      <c r="A90" s="11" t="s">
        <v>71</v>
      </c>
      <c r="B90"/>
      <c r="F90" s="1" t="b">
        <v>1</v>
      </c>
      <c r="G90" s="9" t="s">
        <v>127</v>
      </c>
      <c r="H90" s="1" t="b">
        <v>1</v>
      </c>
      <c r="I90" s="9" t="s">
        <v>1958</v>
      </c>
      <c r="J90" s="35" t="str" cm="1">
        <f t="array" ref="J90">LOWER(IfEmpty(VNCTable_2[[#This Row],[NoPassEver]], FALSE))</f>
        <v>false</v>
      </c>
      <c r="K90" s="35" t="str" cm="1">
        <f t="array" ref="K90">LOWER(IfEmpty(VNCTable_2[[#This Row],[ViewOnlyOnServer]], FALSE))</f>
        <v>false</v>
      </c>
      <c r="M9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Carousel - Station 6", @"10.68.89.134", @"VNC\WS FEM\WS Carousel - Station 6.vnc", false, false),</v>
      </c>
    </row>
    <row r="91" spans="1:13" x14ac:dyDescent="0.2">
      <c r="A91" s="11" t="s">
        <v>72</v>
      </c>
      <c r="B91"/>
      <c r="F91" s="1" t="b">
        <v>1</v>
      </c>
      <c r="G91" s="9" t="s">
        <v>128</v>
      </c>
      <c r="H91" s="1" t="b">
        <v>1</v>
      </c>
      <c r="I91" s="9" t="s">
        <v>1961</v>
      </c>
      <c r="J91" s="35" t="str" cm="1">
        <f t="array" ref="J91">LOWER(IfEmpty(VNCTable_2[[#This Row],[NoPassEver]], FALSE))</f>
        <v>false</v>
      </c>
      <c r="K91" s="35" t="str" cm="1">
        <f t="array" ref="K91">LOWER(IfEmpty(VNCTable_2[[#This Row],[ViewOnlyOnServer]], FALSE))</f>
        <v>false</v>
      </c>
      <c r="M9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Carousel - Station 7", @"10.68.89.133", @"VNC\WS FEM\WS Carousel - Station 7.vnc", false, false),</v>
      </c>
    </row>
    <row r="92" spans="1:13" x14ac:dyDescent="0.2">
      <c r="A92" s="11" t="s">
        <v>804</v>
      </c>
      <c r="B92"/>
      <c r="F92" s="1" t="b">
        <v>1</v>
      </c>
      <c r="G92" s="9" t="s">
        <v>779</v>
      </c>
      <c r="H92" s="1" t="b">
        <v>1</v>
      </c>
      <c r="I92" s="9" t="s">
        <v>1916</v>
      </c>
      <c r="J92" s="35" t="str" cm="1">
        <f t="array" ref="J92">LOWER(IfEmpty(VNCTable_2[[#This Row],[NoPassEver]], FALSE))</f>
        <v>false</v>
      </c>
      <c r="K92" s="35" t="str" cm="1">
        <f t="array" ref="K92">LOWER(IfEmpty(VNCTable_2[[#This Row],[ViewOnlyOnServer]], FALSE))</f>
        <v>false</v>
      </c>
      <c r="M9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Carousel - Packout", @"10.68.89.161", @"VNC\WS FEM\WS Carousel - Packout.vnc", false, false),</v>
      </c>
    </row>
    <row r="93" spans="1:13" x14ac:dyDescent="0.2">
      <c r="A93" s="11" t="s">
        <v>69</v>
      </c>
      <c r="B93"/>
      <c r="F93" s="1" t="b">
        <v>1</v>
      </c>
      <c r="G93" s="9" t="s">
        <v>125</v>
      </c>
      <c r="H93" s="1" t="b">
        <v>1</v>
      </c>
      <c r="I93" s="9" t="s">
        <v>1959</v>
      </c>
      <c r="J93" s="35" t="str" cm="1">
        <f t="array" ref="J93">LOWER(IfEmpty(VNCTable_2[[#This Row],[NoPassEver]], FALSE))</f>
        <v>false</v>
      </c>
      <c r="K93" s="35" t="str" cm="1">
        <f t="array" ref="K93">LOWER(IfEmpty(VNCTable_2[[#This Row],[ViewOnlyOnServer]], FALSE))</f>
        <v>false</v>
      </c>
      <c r="M9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Carousel - Station 4", @"10.68.89.137", @"VNC\WS FEM\WS Carousel - Station 4.vnc", false, false),</v>
      </c>
    </row>
    <row r="94" spans="1:13" x14ac:dyDescent="0.2">
      <c r="A94" s="11" t="s">
        <v>70</v>
      </c>
      <c r="B94"/>
      <c r="F94" s="1" t="b">
        <v>1</v>
      </c>
      <c r="G94" s="9" t="s">
        <v>126</v>
      </c>
      <c r="H94" s="1" t="b">
        <v>1</v>
      </c>
      <c r="I94" s="9" t="s">
        <v>1960</v>
      </c>
      <c r="J94" s="35" t="str" cm="1">
        <f t="array" ref="J94">LOWER(IfEmpty(VNCTable_2[[#This Row],[NoPassEver]], FALSE))</f>
        <v>false</v>
      </c>
      <c r="K94" s="35" t="str" cm="1">
        <f t="array" ref="K94">LOWER(IfEmpty(VNCTable_2[[#This Row],[ViewOnlyOnServer]], FALSE))</f>
        <v>false</v>
      </c>
      <c r="M9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Carousel - Station 5", @"10.68.89.135", @"VNC\WS FEM\WS Carousel - Station 5.vnc", false, false),</v>
      </c>
    </row>
    <row r="95" spans="1:13" x14ac:dyDescent="0.2">
      <c r="A95" s="11" t="s">
        <v>73</v>
      </c>
      <c r="B95"/>
      <c r="F95" s="1" t="b">
        <v>1</v>
      </c>
      <c r="G95" s="9" t="s">
        <v>129</v>
      </c>
      <c r="H95" s="1" t="b">
        <v>1</v>
      </c>
      <c r="I95" s="9" t="s">
        <v>1936</v>
      </c>
      <c r="J95" s="35" t="str" cm="1">
        <f t="array" ref="J95">LOWER(IfEmpty(VNCTable_2[[#This Row],[NoPassEver]], FALSE))</f>
        <v>false</v>
      </c>
      <c r="K95" s="35" t="str" cm="1">
        <f t="array" ref="K95">LOWER(IfEmpty(VNCTable_2[[#This Row],[ViewOnlyOnServer]], FALSE))</f>
        <v>false</v>
      </c>
      <c r="M9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Carousel - Station 8", @"10.68.89.132", @"VNC\WS FEM\WS Carousel - Station 8.vnc", false, false),</v>
      </c>
    </row>
    <row r="96" spans="1:13" x14ac:dyDescent="0.2">
      <c r="A96" s="11" t="s">
        <v>67</v>
      </c>
      <c r="B96"/>
      <c r="F96" s="1" t="b">
        <v>1</v>
      </c>
      <c r="G96" s="9" t="s">
        <v>123</v>
      </c>
      <c r="H96" s="1" t="b">
        <v>1</v>
      </c>
      <c r="I96" s="9" t="s">
        <v>1949</v>
      </c>
      <c r="J96" s="35" t="str" cm="1">
        <f t="array" ref="J96">LOWER(IfEmpty(VNCTable_2[[#This Row],[NoPassEver]], FALSE))</f>
        <v>false</v>
      </c>
      <c r="K96" s="35" t="str" cm="1">
        <f t="array" ref="K96">LOWER(IfEmpty(VNCTable_2[[#This Row],[ViewOnlyOnServer]], FALSE))</f>
        <v>false</v>
      </c>
      <c r="M9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Carousel - Station 2", @"10.68.89.141", @"VNC\WS FEM\WS Carousel - Station 2.vnc", false, false),</v>
      </c>
    </row>
    <row r="97" spans="1:13" x14ac:dyDescent="0.2">
      <c r="A97" s="11" t="s">
        <v>74</v>
      </c>
      <c r="B97"/>
      <c r="F97" s="1" t="b">
        <v>1</v>
      </c>
      <c r="G97" s="9" t="s">
        <v>130</v>
      </c>
      <c r="H97" s="1" t="b">
        <v>1</v>
      </c>
      <c r="I97" s="9" t="s">
        <v>1962</v>
      </c>
      <c r="J97" s="35" t="str" cm="1">
        <f t="array" ref="J97">LOWER(IfEmpty(VNCTable_2[[#This Row],[NoPassEver]], FALSE))</f>
        <v>false</v>
      </c>
      <c r="K97" s="35" t="str" cm="1">
        <f t="array" ref="K97">LOWER(IfEmpty(VNCTable_2[[#This Row],[ViewOnlyOnServer]], FALSE))</f>
        <v>false</v>
      </c>
      <c r="M9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Carousel - Station 9", @"10.68.89.129", @"VNC\WS FEM\WS Carousel - Station 9.vnc", false, false),</v>
      </c>
    </row>
    <row r="98" spans="1:13" x14ac:dyDescent="0.2">
      <c r="A98" s="11" t="s">
        <v>68</v>
      </c>
      <c r="B98"/>
      <c r="F98" s="1" t="b">
        <v>1</v>
      </c>
      <c r="G98" s="9" t="s">
        <v>124</v>
      </c>
      <c r="H98" s="1" t="b">
        <v>1</v>
      </c>
      <c r="I98" s="9" t="s">
        <v>1948</v>
      </c>
      <c r="J98" s="35" t="str" cm="1">
        <f t="array" ref="J98">LOWER(IfEmpty(VNCTable_2[[#This Row],[NoPassEver]], FALSE))</f>
        <v>false</v>
      </c>
      <c r="K98" s="35" t="str" cm="1">
        <f t="array" ref="K98">LOWER(IfEmpty(VNCTable_2[[#This Row],[ViewOnlyOnServer]], FALSE))</f>
        <v>false</v>
      </c>
      <c r="M9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Carousel - Station 3", @"10.68.89.138", @"VNC\WS FEM\WS Carousel - Station 3.vnc", false, false),</v>
      </c>
    </row>
    <row r="99" spans="1:13" x14ac:dyDescent="0.2">
      <c r="A99" s="11" t="s">
        <v>780</v>
      </c>
      <c r="B99"/>
      <c r="F99" s="1" t="b">
        <v>1</v>
      </c>
      <c r="G99" s="9" t="s">
        <v>787</v>
      </c>
      <c r="H99" s="1" t="b">
        <v>1</v>
      </c>
      <c r="I99" s="9" t="s">
        <v>1945</v>
      </c>
      <c r="J99" s="35" t="str" cm="1">
        <f t="array" ref="J99">LOWER(IfEmpty(VNCTable_2[[#This Row],[NoPassEver]], FALSE))</f>
        <v>false</v>
      </c>
      <c r="K99" s="35" t="str" cm="1">
        <f t="array" ref="K99">LOWER(IfEmpty(VNCTable_2[[#This Row],[ViewOnlyOnServer]], FALSE))</f>
        <v>false</v>
      </c>
      <c r="M9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EOL", @"10.68.134.81", @"VNC\WS FEM\WS EOL.vnc", false, false),</v>
      </c>
    </row>
    <row r="100" spans="1:13" x14ac:dyDescent="0.2">
      <c r="A100" s="11" t="s">
        <v>241</v>
      </c>
      <c r="B100"/>
      <c r="F100" s="1" t="b">
        <v>1</v>
      </c>
      <c r="G100" s="9" t="s">
        <v>778</v>
      </c>
      <c r="H100" s="1" t="b">
        <v>1</v>
      </c>
      <c r="I100" s="9" t="s">
        <v>1947</v>
      </c>
      <c r="J100" s="35" t="str" cm="1">
        <f t="array" ref="J100">LOWER(IfEmpty(VNCTable_2[[#This Row],[NoPassEver]], FALSE))</f>
        <v>false</v>
      </c>
      <c r="K100" s="35" t="str" cm="1">
        <f t="array" ref="K100">LOWER(IfEmpty(VNCTable_2[[#This Row],[ViewOnlyOnServer]], FALSE))</f>
        <v>false</v>
      </c>
      <c r="M10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ECM", @"10.68.89.96", @"VNC\WS FEM\WS ECM.vnc", false, false),</v>
      </c>
    </row>
    <row r="101" spans="1:13" x14ac:dyDescent="0.2">
      <c r="A101" s="11" t="s">
        <v>789</v>
      </c>
      <c r="B101"/>
      <c r="F101" s="1" t="b">
        <v>1</v>
      </c>
      <c r="G101" s="9" t="s">
        <v>790</v>
      </c>
      <c r="H101" s="1" t="b">
        <v>1</v>
      </c>
      <c r="I101" s="9" t="s">
        <v>1950</v>
      </c>
      <c r="J101" s="35" t="str" cm="1">
        <f t="array" ref="J101">LOWER(IfEmpty(VNCTable_2[[#This Row],[NoPassEver]], FALSE))</f>
        <v>false</v>
      </c>
      <c r="K101" s="35" t="str" cm="1">
        <f t="array" ref="K101">LOWER(IfEmpty(VNCTable_2[[#This Row],[ViewOnlyOnServer]], FALSE))</f>
        <v>false</v>
      </c>
      <c r="M10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AGS Seal", @"10.68.134.71", @"VNC\WS FEM\WS AGS Seal.vnc", false, false),</v>
      </c>
    </row>
    <row r="102" spans="1:13" x14ac:dyDescent="0.2">
      <c r="A102" s="11" t="s">
        <v>776</v>
      </c>
      <c r="B102"/>
      <c r="F102" s="1" t="b">
        <v>1</v>
      </c>
      <c r="G102" s="9" t="s">
        <v>777</v>
      </c>
      <c r="H102" s="1" t="b">
        <v>1</v>
      </c>
      <c r="I102" s="9" t="s">
        <v>1952</v>
      </c>
      <c r="J102" s="35" t="str" cm="1">
        <f t="array" ref="J102">LOWER(IfEmpty(VNCTable_2[[#This Row],[NoPassEver]], FALSE))</f>
        <v>false</v>
      </c>
      <c r="K102" s="35" t="str" cm="1">
        <f t="array" ref="K102">LOWER(IfEmpty(VNCTable_2[[#This Row],[ViewOnlyOnServer]], FALSE))</f>
        <v>false</v>
      </c>
      <c r="M10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Carrier Cell", @"10.68.89.200", @"VNC\WS FEM\WS Carrier Cell.vnc", false, false),</v>
      </c>
    </row>
    <row r="103" spans="1:13" x14ac:dyDescent="0.2">
      <c r="A103" s="11" t="s">
        <v>785</v>
      </c>
      <c r="B103"/>
      <c r="F103" s="1" t="b">
        <v>1</v>
      </c>
      <c r="G103" s="9" t="s">
        <v>784</v>
      </c>
      <c r="H103" s="1" t="b">
        <v>1</v>
      </c>
      <c r="I103" s="9" t="s">
        <v>1963</v>
      </c>
      <c r="J103" s="35" t="str" cm="1">
        <f t="array" ref="J103">LOWER(IfEmpty(VNCTable_2[[#This Row],[NoPassEver]], FALSE))</f>
        <v>false</v>
      </c>
      <c r="K103" s="35" t="str" cm="1">
        <f t="array" ref="K103">LOWER(IfEmpty(VNCTable_2[[#This Row],[ViewOnlyOnServer]], FALSE))</f>
        <v>false</v>
      </c>
      <c r="M10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Hood Latch", @"10.68.134.80", @"VNC\WS FEM\WS Hood Latch.vnc", false, false),</v>
      </c>
    </row>
    <row r="104" spans="1:13" x14ac:dyDescent="0.2">
      <c r="A104" s="11" t="s">
        <v>786</v>
      </c>
      <c r="B104"/>
      <c r="F104" s="1" t="b">
        <v>1</v>
      </c>
      <c r="G104" s="9" t="s">
        <v>788</v>
      </c>
      <c r="H104" s="1" t="b">
        <v>1</v>
      </c>
      <c r="I104" s="9" t="s">
        <v>1965</v>
      </c>
      <c r="J104" s="35" t="str" cm="1">
        <f t="array" ref="J104">LOWER(IfEmpty(VNCTable_2[[#This Row],[NoPassEver]], FALSE))</f>
        <v>false</v>
      </c>
      <c r="K104" s="35" t="str" cm="1">
        <f t="array" ref="K104">LOWER(IfEmpty(VNCTable_2[[#This Row],[ViewOnlyOnServer]], FALSE))</f>
        <v>false</v>
      </c>
      <c r="M10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Turn Table", @"10.68.134.55", @"VNC\WS FEM\WS Turn Table.vnc", false, false),</v>
      </c>
    </row>
    <row r="105" spans="1:13" x14ac:dyDescent="0.2">
      <c r="A105" s="11" t="s">
        <v>1731</v>
      </c>
      <c r="B105"/>
      <c r="F105" s="1" t="b">
        <v>1</v>
      </c>
      <c r="G105" s="9" t="s">
        <v>1679</v>
      </c>
      <c r="H105" s="1" t="b">
        <v>1</v>
      </c>
      <c r="I105" s="9" t="s">
        <v>2069</v>
      </c>
      <c r="J105" s="35" t="str" cm="1">
        <f t="array" ref="J105">LOWER(IfEmpty(VNCTable_2[[#This Row],[NoPassEver]], FALSE))</f>
        <v>false</v>
      </c>
      <c r="K105" s="35" t="str" cm="1">
        <f t="array" ref="K105">LOWER(IfEmpty(VNCTable_2[[#This Row],[ViewOnlyOnServer]], FALSE))</f>
        <v>false</v>
      </c>
      <c r="M10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Carousel - Camera Tester", @"10.68.89.222", @"VNC\zzzzOBSOLETE\WS Carousel - Camera Tester.vnc", false, false),</v>
      </c>
    </row>
    <row r="106" spans="1:13" x14ac:dyDescent="0.2">
      <c r="A106" s="11" t="s">
        <v>766</v>
      </c>
      <c r="B106"/>
      <c r="D106" s="1" t="b">
        <v>1</v>
      </c>
      <c r="F106" s="1" t="b">
        <v>1</v>
      </c>
      <c r="G106" s="9" t="s">
        <v>1571</v>
      </c>
      <c r="H106" s="1" t="b">
        <v>1</v>
      </c>
      <c r="I106" s="9" t="s">
        <v>1970</v>
      </c>
      <c r="J106" s="35" t="str" cm="1">
        <f t="array" ref="J106">LOWER(IfEmpty(VNCTable_2[[#This Row],[NoPassEver]], FALSE))</f>
        <v>true</v>
      </c>
      <c r="K106" s="35" t="str" cm="1">
        <f t="array" ref="K106">LOWER(IfEmpty(VNCTable_2[[#This Row],[ViewOnlyOnServer]], FALSE))</f>
        <v>false</v>
      </c>
      <c r="M10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4 Tablet", @"10.68.89.110", @"VNC\Molding\Press 4 Tablet.vnc", true, false),</v>
      </c>
    </row>
    <row r="107" spans="1:13" x14ac:dyDescent="0.2">
      <c r="A107" s="11" t="s">
        <v>765</v>
      </c>
      <c r="B107"/>
      <c r="D107" s="1" t="b">
        <v>1</v>
      </c>
      <c r="F107" s="1" t="b">
        <v>1</v>
      </c>
      <c r="G107" s="9" t="s">
        <v>547</v>
      </c>
      <c r="H107" s="1" t="b">
        <v>1</v>
      </c>
      <c r="I107" s="9" t="s">
        <v>1971</v>
      </c>
      <c r="J107" s="35" t="str" cm="1">
        <f t="array" ref="J107">LOWER(IfEmpty(VNCTable_2[[#This Row],[NoPassEver]], FALSE))</f>
        <v>true</v>
      </c>
      <c r="K107" s="35" t="str" cm="1">
        <f t="array" ref="K107">LOWER(IfEmpty(VNCTable_2[[#This Row],[ViewOnlyOnServer]], FALSE))</f>
        <v>false</v>
      </c>
      <c r="M10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3 Tablet", @"AIM-PICKER6", @"VNC\Molding\Press 3 Tablet.vnc", true, false),</v>
      </c>
    </row>
    <row r="108" spans="1:13" x14ac:dyDescent="0.2">
      <c r="A108" s="11" t="s">
        <v>221</v>
      </c>
      <c r="B108"/>
      <c r="D108" s="1" t="b">
        <v>1</v>
      </c>
      <c r="F108" s="1" t="b">
        <v>1</v>
      </c>
      <c r="G108" s="9" t="s">
        <v>238</v>
      </c>
      <c r="H108" s="1" t="b">
        <v>1</v>
      </c>
      <c r="I108" s="9" t="s">
        <v>1972</v>
      </c>
      <c r="J108" s="35" t="str" cm="1">
        <f t="array" ref="J108">LOWER(IfEmpty(VNCTable_2[[#This Row],[NoPassEver]], FALSE))</f>
        <v>true</v>
      </c>
      <c r="K108" s="35" t="str" cm="1">
        <f t="array" ref="K108">LOWER(IfEmpty(VNCTable_2[[#This Row],[ViewOnlyOnServer]], FALSE))</f>
        <v>false</v>
      </c>
      <c r="M10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1 Tablet", @"10.68.89.25", @"VNC\Molding\Press 1 Tablet.vnc", true, false),</v>
      </c>
    </row>
    <row r="109" spans="1:13" x14ac:dyDescent="0.2">
      <c r="A109" s="11" t="s">
        <v>2028</v>
      </c>
      <c r="B109"/>
      <c r="D109" s="1" t="b">
        <v>1</v>
      </c>
      <c r="F109" s="1" t="b">
        <v>1</v>
      </c>
      <c r="G109" s="9" t="s">
        <v>2029</v>
      </c>
      <c r="H109" s="1" t="b">
        <v>1</v>
      </c>
      <c r="I109" s="9" t="s">
        <v>2065</v>
      </c>
      <c r="J109" s="35" t="str" cm="1">
        <f t="array" ref="J109">LOWER(IfEmpty(VNCTable_2[[#This Row],[NoPassEver]], FALSE))</f>
        <v>true</v>
      </c>
      <c r="K109" s="35" t="str" cm="1">
        <f t="array" ref="K109">LOWER(IfEmpty(VNCTable_2[[#This Row],[ViewOnlyOnServer]], FALSE))</f>
        <v>false</v>
      </c>
      <c r="M10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2 HMI", @"AIMPRESS2-HMI", @"VNC\Molding\Press 2 HMI.vnc", true, false),</v>
      </c>
    </row>
    <row r="110" spans="1:13" x14ac:dyDescent="0.2">
      <c r="A110" s="11" t="s">
        <v>1724</v>
      </c>
      <c r="B110"/>
      <c r="D110" s="1" t="b">
        <v>1</v>
      </c>
      <c r="F110" s="1" t="b">
        <v>1</v>
      </c>
      <c r="G110" s="9" t="s">
        <v>1503</v>
      </c>
      <c r="H110" s="1" t="b">
        <v>1</v>
      </c>
      <c r="I110" s="9" t="s">
        <v>1973</v>
      </c>
      <c r="J110" s="35" t="str" cm="1">
        <f t="array" ref="J110">LOWER(IfEmpty(VNCTable_2[[#This Row],[NoPassEver]], FALSE))</f>
        <v>true</v>
      </c>
      <c r="K110" s="35" t="str" cm="1">
        <f t="array" ref="K110">LOWER(IfEmpty(VNCTable_2[[#This Row],[ViewOnlyOnServer]], FALSE))</f>
        <v>false</v>
      </c>
      <c r="M11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3 HMI", @"10.68.89.49", @"VNC\Molding\Press 3 HMI.vnc", true, false),</v>
      </c>
    </row>
    <row r="111" spans="1:13" x14ac:dyDescent="0.2">
      <c r="A111" s="11" t="s">
        <v>1723</v>
      </c>
      <c r="B111"/>
      <c r="D111" s="1" t="b">
        <v>1</v>
      </c>
      <c r="F111" s="1" t="b">
        <v>1</v>
      </c>
      <c r="G111" s="9" t="s">
        <v>1499</v>
      </c>
      <c r="H111" s="1" t="b">
        <v>1</v>
      </c>
      <c r="I111" s="9" t="s">
        <v>1974</v>
      </c>
      <c r="J111" s="35" t="str" cm="1">
        <f t="array" ref="J111">LOWER(IfEmpty(VNCTable_2[[#This Row],[NoPassEver]], FALSE))</f>
        <v>true</v>
      </c>
      <c r="K111" s="35" t="str" cm="1">
        <f t="array" ref="K111">LOWER(IfEmpty(VNCTable_2[[#This Row],[ViewOnlyOnServer]], FALSE))</f>
        <v>false</v>
      </c>
      <c r="M11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4 HMI", @"10.68.89.46", @"VNC\Molding\Press 4 HMI.vnc", true, false),</v>
      </c>
    </row>
    <row r="112" spans="1:13" x14ac:dyDescent="0.2">
      <c r="A112" s="11" t="s">
        <v>1722</v>
      </c>
      <c r="B112"/>
      <c r="D112" s="1" t="b">
        <v>1</v>
      </c>
      <c r="F112" s="1" t="b">
        <v>1</v>
      </c>
      <c r="G112" s="9" t="s">
        <v>1496</v>
      </c>
      <c r="H112" s="1" t="b">
        <v>1</v>
      </c>
      <c r="I112" s="9" t="s">
        <v>1975</v>
      </c>
      <c r="J112" s="35" t="str" cm="1">
        <f t="array" ref="J112">LOWER(IfEmpty(VNCTable_2[[#This Row],[NoPassEver]], FALSE))</f>
        <v>true</v>
      </c>
      <c r="K112" s="35" t="str" cm="1">
        <f t="array" ref="K112">LOWER(IfEmpty(VNCTable_2[[#This Row],[ViewOnlyOnServer]], FALSE))</f>
        <v>false</v>
      </c>
      <c r="M11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5 HMI", @"10.68.89.44", @"VNC\Molding\Press 5 HMI.vnc", true, false),</v>
      </c>
    </row>
    <row r="113" spans="1:13" x14ac:dyDescent="0.2">
      <c r="A113" s="11" t="s">
        <v>218</v>
      </c>
      <c r="B113"/>
      <c r="D113" s="1" t="b">
        <v>1</v>
      </c>
      <c r="F113" s="1" t="b">
        <v>1</v>
      </c>
      <c r="G113" s="9" t="s">
        <v>219</v>
      </c>
      <c r="H113" s="1" t="b">
        <v>1</v>
      </c>
      <c r="I113" s="9" t="s">
        <v>1976</v>
      </c>
      <c r="J113" s="35" t="str" cm="1">
        <f t="array" ref="J113">LOWER(IfEmpty(VNCTable_2[[#This Row],[NoPassEver]], FALSE))</f>
        <v>true</v>
      </c>
      <c r="K113" s="35" t="str" cm="1">
        <f t="array" ref="K113">LOWER(IfEmpty(VNCTable_2[[#This Row],[ViewOnlyOnServer]], FALSE))</f>
        <v>false</v>
      </c>
      <c r="M11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5 Tablet", @"10.68.89.114", @"VNC\Molding\Press 5 Tablet.vnc", true, false),</v>
      </c>
    </row>
    <row r="114" spans="1:13" x14ac:dyDescent="0.2">
      <c r="A114" s="11" t="s">
        <v>239</v>
      </c>
      <c r="B114"/>
      <c r="D114" s="1" t="b">
        <v>1</v>
      </c>
      <c r="F114" s="1" t="b">
        <v>1</v>
      </c>
      <c r="G114" s="9" t="s">
        <v>1225</v>
      </c>
      <c r="H114" s="1" t="b">
        <v>1</v>
      </c>
      <c r="I114" s="9" t="s">
        <v>1977</v>
      </c>
      <c r="J114" s="35" t="str" cm="1">
        <f t="array" ref="J114">LOWER(IfEmpty(VNCTable_2[[#This Row],[NoPassEver]], FALSE))</f>
        <v>true</v>
      </c>
      <c r="K114" s="35" t="str" cm="1">
        <f t="array" ref="K114">LOWER(IfEmpty(VNCTable_2[[#This Row],[ViewOnlyOnServer]], FALSE))</f>
        <v>false</v>
      </c>
      <c r="M11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6 Tablet", @"10.68.134.120", @"VNC\Molding\Press 6 Tablet.vnc", true, false),</v>
      </c>
    </row>
    <row r="115" spans="1:13" x14ac:dyDescent="0.2">
      <c r="A115" s="11" t="s">
        <v>1721</v>
      </c>
      <c r="B115"/>
      <c r="D115" s="1" t="b">
        <v>1</v>
      </c>
      <c r="F115" s="1" t="b">
        <v>1</v>
      </c>
      <c r="G115" s="9" t="s">
        <v>1514</v>
      </c>
      <c r="H115" s="1" t="b">
        <v>1</v>
      </c>
      <c r="I115" s="9" t="s">
        <v>1978</v>
      </c>
      <c r="J115" s="35" t="str" cm="1">
        <f t="array" ref="J115">LOWER(IfEmpty(VNCTable_2[[#This Row],[NoPassEver]], FALSE))</f>
        <v>true</v>
      </c>
      <c r="K115" s="35" t="str" cm="1">
        <f t="array" ref="K115">LOWER(IfEmpty(VNCTable_2[[#This Row],[ViewOnlyOnServer]], FALSE))</f>
        <v>false</v>
      </c>
      <c r="M11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6 HMI", @"10.68.89.58", @"VNC\Molding\Press 6 HMI.vnc", true, false),</v>
      </c>
    </row>
    <row r="116" spans="1:13" x14ac:dyDescent="0.2">
      <c r="A116" s="11" t="s">
        <v>240</v>
      </c>
      <c r="B116"/>
      <c r="D116" s="1" t="b">
        <v>1</v>
      </c>
      <c r="F116" s="1" t="b">
        <v>1</v>
      </c>
      <c r="G116" s="9" t="s">
        <v>1226</v>
      </c>
      <c r="H116" s="1" t="b">
        <v>1</v>
      </c>
      <c r="I116" s="9" t="s">
        <v>1979</v>
      </c>
      <c r="J116" s="35" t="str" cm="1">
        <f t="array" ref="J116">LOWER(IfEmpty(VNCTable_2[[#This Row],[NoPassEver]], FALSE))</f>
        <v>true</v>
      </c>
      <c r="K116" s="35" t="str" cm="1">
        <f t="array" ref="K116">LOWER(IfEmpty(VNCTable_2[[#This Row],[ViewOnlyOnServer]], FALSE))</f>
        <v>false</v>
      </c>
      <c r="M11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7 Tablet", @"10.68.134.121", @"VNC\Molding\Press 7 Tablet.vnc", true, false),</v>
      </c>
    </row>
    <row r="117" spans="1:13" x14ac:dyDescent="0.2">
      <c r="A117" s="11" t="s">
        <v>1720</v>
      </c>
      <c r="B117"/>
      <c r="D117" s="1" t="b">
        <v>1</v>
      </c>
      <c r="F117" s="1" t="b">
        <v>1</v>
      </c>
      <c r="G117" s="9" t="s">
        <v>1517</v>
      </c>
      <c r="H117" s="1" t="b">
        <v>1</v>
      </c>
      <c r="I117" s="9" t="s">
        <v>1980</v>
      </c>
      <c r="J117" s="35" t="str" cm="1">
        <f t="array" ref="J117">LOWER(IfEmpty(VNCTable_2[[#This Row],[NoPassEver]], FALSE))</f>
        <v>true</v>
      </c>
      <c r="K117" s="35" t="str" cm="1">
        <f t="array" ref="K117">LOWER(IfEmpty(VNCTable_2[[#This Row],[ViewOnlyOnServer]], FALSE))</f>
        <v>false</v>
      </c>
      <c r="M11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7 HMI", @"10.68.89.60", @"VNC\Molding\Press 7 HMI.vnc", true, false),</v>
      </c>
    </row>
    <row r="118" spans="1:13" x14ac:dyDescent="0.2">
      <c r="A118" s="11" t="s">
        <v>764</v>
      </c>
      <c r="B118"/>
      <c r="D118" s="1" t="b">
        <v>1</v>
      </c>
      <c r="F118" s="1" t="b">
        <v>1</v>
      </c>
      <c r="G118" s="9" t="s">
        <v>1574</v>
      </c>
      <c r="H118" s="1" t="b">
        <v>1</v>
      </c>
      <c r="I118" s="9" t="s">
        <v>1981</v>
      </c>
      <c r="J118" s="35" t="str" cm="1">
        <f t="array" ref="J118">LOWER(IfEmpty(VNCTable_2[[#This Row],[NoPassEver]], FALSE))</f>
        <v>true</v>
      </c>
      <c r="K118" s="35" t="str" cm="1">
        <f t="array" ref="K118">LOWER(IfEmpty(VNCTable_2[[#This Row],[ViewOnlyOnServer]], FALSE))</f>
        <v>false</v>
      </c>
      <c r="M11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("Press 2 Tablet", @"10.68.89.112", @"VNC\Molding\Press 2 Tablet.vnc", true, false),</v>
      </c>
    </row>
    <row r="119" spans="1:13" x14ac:dyDescent="0.2">
      <c r="A119" s="11" t="s">
        <v>1844</v>
      </c>
      <c r="B119"/>
      <c r="D119" s="1" t="b">
        <v>1</v>
      </c>
      <c r="E119" s="1" t="b">
        <v>1</v>
      </c>
      <c r="F119" s="1" t="b">
        <v>1</v>
      </c>
      <c r="G119" s="9" t="s">
        <v>794</v>
      </c>
      <c r="H119" s="1" t="b">
        <v>1</v>
      </c>
      <c r="I119" s="9" t="s">
        <v>2026</v>
      </c>
      <c r="J119" s="35" t="str" cm="1">
        <f t="array" ref="J119">LOWER(IfEmpty(VNCTable_2[[#This Row],[NoPassEver]], FALSE))</f>
        <v>true</v>
      </c>
      <c r="K119" s="35" t="str" cm="1">
        <f t="array" ref="K119">LOWER(IfEmpty(VNCTable_2[[#This Row],[ViewOnlyOnServer]], FALSE))</f>
        <v>true</v>
      </c>
      <c r="M11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Display - FEM Lookahead", @"10.68.134.186", @"VNC\DT Displays\DT Display - FEM Lookahead.vnc", true, true),</v>
      </c>
    </row>
    <row r="120" spans="1:13" x14ac:dyDescent="0.2">
      <c r="A120" s="11" t="s">
        <v>1825</v>
      </c>
      <c r="B120"/>
      <c r="D120" s="1" t="b">
        <v>1</v>
      </c>
      <c r="E120" s="1" t="b">
        <v>1</v>
      </c>
      <c r="F120" s="1" t="b">
        <v>1</v>
      </c>
      <c r="G120" s="9" t="s">
        <v>795</v>
      </c>
      <c r="H120" s="1" t="b">
        <v>1</v>
      </c>
      <c r="I120" s="9" t="s">
        <v>1985</v>
      </c>
      <c r="J120" s="35" t="str" cm="1">
        <f t="array" ref="J120">LOWER(IfEmpty(VNCTable_2[[#This Row],[NoPassEver]], FALSE))</f>
        <v>true</v>
      </c>
      <c r="K120" s="35" t="str" cm="1">
        <f t="array" ref="K120">LOWER(IfEmpty(VNCTable_2[[#This Row],[ViewOnlyOnServer]], FALSE))</f>
        <v>true</v>
      </c>
      <c r="M12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Display - FEM Buffer", @"10.68.134.159", @"VNC\DT Displays\DT Display - FEM Buffer.vnc", true, true),</v>
      </c>
    </row>
    <row r="121" spans="1:13" x14ac:dyDescent="0.2">
      <c r="A121" s="11" t="s">
        <v>792</v>
      </c>
      <c r="B121"/>
      <c r="D121" s="1" t="b">
        <v>1</v>
      </c>
      <c r="E121" s="1" t="b">
        <v>1</v>
      </c>
      <c r="F121" s="1" t="b">
        <v>1</v>
      </c>
      <c r="G121" s="9" t="s">
        <v>793</v>
      </c>
      <c r="H121" s="1" t="b">
        <v>1</v>
      </c>
      <c r="I121" s="9" t="s">
        <v>1986</v>
      </c>
      <c r="J121" s="35" t="str" cm="1">
        <f t="array" ref="J121">LOWER(IfEmpty(VNCTable_2[[#This Row],[NoPassEver]], FALSE))</f>
        <v>true</v>
      </c>
      <c r="K121" s="35" t="str" cm="1">
        <f t="array" ref="K121">LOWER(IfEmpty(VNCTable_2[[#This Row],[ViewOnlyOnServer]], FALSE))</f>
        <v>true</v>
      </c>
      <c r="M12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Display - FEM Buffer (Wall)", @"10.68.134.83", @"VNC\DT Displays\DT Display - FEM Buffer (Wall).vnc", true, true),</v>
      </c>
    </row>
    <row r="122" spans="1:13" x14ac:dyDescent="0.2">
      <c r="A122" s="11" t="s">
        <v>1719</v>
      </c>
      <c r="B122"/>
      <c r="D122" s="1" t="b">
        <v>1</v>
      </c>
      <c r="E122" s="1" t="b">
        <v>1</v>
      </c>
      <c r="F122" s="1" t="b">
        <v>1</v>
      </c>
      <c r="G122" s="9" t="s">
        <v>1283</v>
      </c>
      <c r="H122" s="1" t="b">
        <v>1</v>
      </c>
      <c r="I122" s="9" t="s">
        <v>1989</v>
      </c>
      <c r="J122" s="35" t="str" cm="1">
        <f t="array" ref="J122">LOWER(IfEmpty(VNCTable_2[[#This Row],[NoPassEver]], FALSE))</f>
        <v>true</v>
      </c>
      <c r="K122" s="35" t="str" cm="1">
        <f t="array" ref="K122">LOWER(IfEmpty(VNCTable_2[[#This Row],[ViewOnlyOnServer]], FALSE))</f>
        <v>true</v>
      </c>
      <c r="M12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Display - FEM Buffer By Dock 74", @"10.68.134.54", @"VNC\DT Displays\DT Display - FEM Buffer By Dock 74.vnc", true, true),</v>
      </c>
    </row>
    <row r="123" spans="1:13" x14ac:dyDescent="0.2">
      <c r="A123" s="11" t="s">
        <v>796</v>
      </c>
      <c r="B123"/>
      <c r="D123" s="1" t="b">
        <v>1</v>
      </c>
      <c r="E123" s="1" t="b">
        <v>1</v>
      </c>
      <c r="F123" s="1" t="b">
        <v>1</v>
      </c>
      <c r="G123" s="9" t="s">
        <v>795</v>
      </c>
      <c r="H123" s="1" t="b">
        <v>1</v>
      </c>
      <c r="I123" s="9" t="s">
        <v>1991</v>
      </c>
      <c r="J123" s="35" t="str" cm="1">
        <f t="array" ref="J123">LOWER(IfEmpty(VNCTable_2[[#This Row],[NoPassEver]], FALSE))</f>
        <v>true</v>
      </c>
      <c r="K123" s="35" t="str" cm="1">
        <f t="array" ref="K123">LOWER(IfEmpty(VNCTable_2[[#This Row],[ViewOnlyOnServer]], FALSE))</f>
        <v>true</v>
      </c>
      <c r="M12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Display = FEM Buffer (Dock)", @"10.68.134.159", @"VNC\DT Displays\DT Display = FEM Buffer (Dock).vnc", true, true),</v>
      </c>
    </row>
    <row r="124" spans="1:13" x14ac:dyDescent="0.2">
      <c r="A124" s="11" t="s">
        <v>2192</v>
      </c>
      <c r="B124"/>
      <c r="D124" s="1" t="b">
        <v>1</v>
      </c>
      <c r="E124" s="1" t="b">
        <v>1</v>
      </c>
      <c r="F124" s="1" t="b">
        <v>1</v>
      </c>
      <c r="G124" s="9" t="s">
        <v>811</v>
      </c>
      <c r="H124" s="1" t="b">
        <v>1</v>
      </c>
      <c r="I124" s="9" t="s">
        <v>2193</v>
      </c>
      <c r="J124" s="35" t="str" cm="1">
        <f t="array" ref="J124">LOWER(IfEmpty(VNCTable_2[[#This Row],[NoPassEver]], FALSE))</f>
        <v>true</v>
      </c>
      <c r="K124" s="35" t="str" cm="1">
        <f t="array" ref="K124">LOWER(IfEmpty(VNCTable_2[[#This Row],[ViewOnlyOnServer]], FALSE))</f>
        <v>true</v>
      </c>
      <c r="M12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Display - ECM Lookahead", @"10.68.134.143", @"VNC\DT Displays\DT Display - ECM Lookahead.vnc", true, true),</v>
      </c>
    </row>
    <row r="125" spans="1:13" x14ac:dyDescent="0.2">
      <c r="A125" s="11" t="s">
        <v>1233</v>
      </c>
      <c r="B125"/>
      <c r="D125" s="1" t="b">
        <v>1</v>
      </c>
      <c r="E125" s="1" t="b">
        <v>1</v>
      </c>
      <c r="F125" s="1" t="b">
        <v>1</v>
      </c>
      <c r="G125" s="9" t="s">
        <v>1232</v>
      </c>
      <c r="H125" s="1" t="b">
        <v>1</v>
      </c>
      <c r="I125" s="9" t="s">
        <v>1993</v>
      </c>
      <c r="J125" s="35" t="str" cm="1">
        <f t="array" ref="J125">LOWER(IfEmpty(VNCTable_2[[#This Row],[NoPassEver]], FALSE))</f>
        <v>true</v>
      </c>
      <c r="K125" s="35" t="str" cm="1">
        <f t="array" ref="K125">LOWER(IfEmpty(VNCTable_2[[#This Row],[ViewOnlyOnServer]], FALSE))</f>
        <v>true</v>
      </c>
      <c r="M12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Display - Shipping Sequence Display", @"10.68.134.77", @"VNC\DT Displays\DT Display - Shipping Sequence Display.vnc", true, true),</v>
      </c>
    </row>
    <row r="126" spans="1:13" x14ac:dyDescent="0.2">
      <c r="A126" s="11" t="s">
        <v>2037</v>
      </c>
      <c r="B126"/>
      <c r="D126" s="1" t="b">
        <v>1</v>
      </c>
      <c r="E126" s="1" t="b">
        <v>1</v>
      </c>
      <c r="F126" s="1" t="b">
        <v>1</v>
      </c>
      <c r="G126" s="9" t="s">
        <v>1306</v>
      </c>
      <c r="H126" s="1" t="b">
        <v>1</v>
      </c>
      <c r="I126" s="9" t="s">
        <v>2066</v>
      </c>
      <c r="J126" s="35" t="str" cm="1">
        <f t="array" ref="J126">LOWER(IfEmpty(VNCTable_2[[#This Row],[NoPassEver]], FALSE))</f>
        <v>true</v>
      </c>
      <c r="K126" s="35" t="str" cm="1">
        <f t="array" ref="K126">LOWER(IfEmpty(VNCTable_2[[#This Row],[ViewOnlyOnServer]], FALSE))</f>
        <v>true</v>
      </c>
      <c r="M12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Display - Truck Display", @"10.68.134.78", @"VNC\DT Displays\DT Display - Truck Display.vnc", true, true),</v>
      </c>
    </row>
    <row r="127" spans="1:13" x14ac:dyDescent="0.2">
      <c r="A127" s="11" t="s">
        <v>230</v>
      </c>
      <c r="B127"/>
      <c r="D127" s="1" t="b">
        <v>1</v>
      </c>
      <c r="E127" s="1" t="b">
        <v>1</v>
      </c>
      <c r="F127" s="1" t="b">
        <v>1</v>
      </c>
      <c r="G127" s="9" t="s">
        <v>229</v>
      </c>
      <c r="H127" s="1" t="b">
        <v>1</v>
      </c>
      <c r="I127" s="9" t="s">
        <v>1996</v>
      </c>
      <c r="J127" s="35" t="str" cm="1">
        <f t="array" ref="J127">LOWER(IfEmpty(VNCTable_2[[#This Row],[NoPassEver]], FALSE))</f>
        <v>true</v>
      </c>
      <c r="K127" s="35" t="str" cm="1">
        <f t="array" ref="K127">LOWER(IfEmpty(VNCTable_2[[#This Row],[ViewOnlyOnServer]], FALSE))</f>
        <v>true</v>
      </c>
      <c r="M12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Display - FEM Buffer (St. 6 Camera)", @"10.68.134.170", @"VNC\DT Displays\DT Display - FEM Buffer (St. 6 Camera).vnc", true, true),</v>
      </c>
    </row>
    <row r="128" spans="1:13" x14ac:dyDescent="0.2">
      <c r="A128" s="11" t="s">
        <v>818</v>
      </c>
      <c r="B128"/>
      <c r="D128" s="1" t="b">
        <v>1</v>
      </c>
      <c r="E128" s="1" t="b">
        <v>1</v>
      </c>
      <c r="F128" s="1" t="b">
        <v>1</v>
      </c>
      <c r="G128" s="9" t="s">
        <v>233</v>
      </c>
      <c r="H128" s="1" t="b">
        <v>1</v>
      </c>
      <c r="I128" s="9" t="s">
        <v>1999</v>
      </c>
      <c r="J128" s="35" t="str" cm="1">
        <f t="array" ref="J128">LOWER(IfEmpty(VNCTable_2[[#This Row],[NoPassEver]], FALSE))</f>
        <v>true</v>
      </c>
      <c r="K128" s="35" t="str" cm="1">
        <f t="array" ref="K128">LOWER(IfEmpty(VNCTable_2[[#This Row],[ViewOnlyOnServer]], FALSE))</f>
        <v>true</v>
      </c>
      <c r="M12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Display - Keith's Display", @"172.18.74.38", @"VNC\DT Displays\DT Display - Keith's Display.vnc", true, true),</v>
      </c>
    </row>
    <row r="129" spans="1:13" x14ac:dyDescent="0.2">
      <c r="A129" s="11" t="s">
        <v>186</v>
      </c>
      <c r="B129"/>
      <c r="D129" s="1" t="b">
        <v>1</v>
      </c>
      <c r="E129" s="1" t="b">
        <v>1</v>
      </c>
      <c r="F129" s="1" t="b">
        <v>1</v>
      </c>
      <c r="G129" s="9" t="s">
        <v>232</v>
      </c>
      <c r="H129" s="1" t="b">
        <v>1</v>
      </c>
      <c r="I129" s="9" t="s">
        <v>2000</v>
      </c>
      <c r="J129" s="35" t="str" cm="1">
        <f t="array" ref="J129">LOWER(IfEmpty(VNCTable_2[[#This Row],[NoPassEver]], FALSE))</f>
        <v>true</v>
      </c>
      <c r="K129" s="35" t="str" cm="1">
        <f t="array" ref="K129">LOWER(IfEmpty(VNCTable_2[[#This Row],[ViewOnlyOnServer]], FALSE))</f>
        <v>true</v>
      </c>
      <c r="M12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("DT Display - FEM Buffer Root", @"10.68.134.74", @"VNC\DT Displays\DT Display - FEM Buffer Root.vnc", true, true),</v>
      </c>
    </row>
    <row r="130" spans="1:13" x14ac:dyDescent="0.2">
      <c r="A130" s="11" t="s">
        <v>194</v>
      </c>
      <c r="B130"/>
      <c r="D130" s="1" t="b">
        <v>1</v>
      </c>
      <c r="E130" s="1" t="b">
        <v>1</v>
      </c>
      <c r="F130" s="1" t="b">
        <v>1</v>
      </c>
      <c r="G130" s="9" t="s">
        <v>198</v>
      </c>
      <c r="H130" s="1" t="b">
        <v>1</v>
      </c>
      <c r="I130" s="9" t="s">
        <v>1997</v>
      </c>
      <c r="J130" s="35" t="str" cm="1">
        <f t="array" ref="J130">LOWER(IfEmpty(VNCTable_2[[#This Row],[NoPassEver]], FALSE))</f>
        <v>true</v>
      </c>
      <c r="K130" s="35" t="str" cm="1">
        <f t="array" ref="K130">LOWER(IfEmpty(VNCTable_2[[#This Row],[ViewOnlyOnServer]], FALSE))</f>
        <v>true</v>
      </c>
      <c r="M13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("IT Display - Display 1", @"10.68.134.168", @"VNC\IT Displays\IT Display - Display 1.vnc", true, true),</v>
      </c>
    </row>
    <row r="131" spans="1:13" x14ac:dyDescent="0.2">
      <c r="A131" s="11" t="s">
        <v>197</v>
      </c>
      <c r="B131"/>
      <c r="D131" s="1" t="b">
        <v>1</v>
      </c>
      <c r="E131" s="1" t="b">
        <v>1</v>
      </c>
      <c r="F131" s="1" t="b">
        <v>1</v>
      </c>
      <c r="G131" s="9" t="s">
        <v>199</v>
      </c>
      <c r="H131" s="1" t="b">
        <v>1</v>
      </c>
      <c r="I131" s="9" t="s">
        <v>1998</v>
      </c>
      <c r="J131" s="35" t="str" cm="1">
        <f t="array" ref="J131">LOWER(IfEmpty(VNCTable_2[[#This Row],[NoPassEver]], FALSE))</f>
        <v>true</v>
      </c>
      <c r="K131" s="35" t="str" cm="1">
        <f t="array" ref="K131">LOWER(IfEmpty(VNCTable_2[[#This Row],[ViewOnlyOnServer]], FALSE))</f>
        <v>true</v>
      </c>
      <c r="M13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("IT Display - Display 2", @"10.68.134.169", @"VNC\IT Displays\IT Display - Display 2.vnc", true, true),</v>
      </c>
    </row>
    <row r="132" spans="1:13" x14ac:dyDescent="0.2">
      <c r="A132" s="11" t="s">
        <v>204</v>
      </c>
      <c r="B132"/>
      <c r="D132" s="1" t="b">
        <v>1</v>
      </c>
      <c r="E132" s="1" t="b">
        <v>1</v>
      </c>
      <c r="F132" s="1" t="b">
        <v>1</v>
      </c>
      <c r="G132" s="9" t="s">
        <v>205</v>
      </c>
      <c r="H132" s="1" t="b">
        <v>1</v>
      </c>
      <c r="I132" s="9" t="s">
        <v>2001</v>
      </c>
      <c r="J132" s="35" t="str" cm="1">
        <f t="array" ref="J132">LOWER(IfEmpty(VNCTable_2[[#This Row],[NoPassEver]], FALSE))</f>
        <v>true</v>
      </c>
      <c r="K132" s="35" t="str" cm="1">
        <f t="array" ref="K132">LOWER(IfEmpty(VNCTable_2[[#This Row],[ViewOnlyOnServer]], FALSE))</f>
        <v>true</v>
      </c>
      <c r="M13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("IT Display - PRTG", @"10.68.134.40", @"VNC\IT Displays\IT Display - PRTG.vnc", true, true),</v>
      </c>
    </row>
    <row r="133" spans="1:13" x14ac:dyDescent="0.2">
      <c r="A133" s="11" t="s">
        <v>177</v>
      </c>
      <c r="B133"/>
      <c r="D133" s="1" t="b">
        <v>1</v>
      </c>
      <c r="E133" s="1" t="b">
        <v>1</v>
      </c>
      <c r="F133" s="1" t="b">
        <v>1</v>
      </c>
      <c r="G133" s="9" t="s">
        <v>842</v>
      </c>
      <c r="H133" s="1" t="b">
        <v>1</v>
      </c>
      <c r="I133" s="9" t="s">
        <v>1982</v>
      </c>
      <c r="J133" s="35" t="str" cm="1">
        <f t="array" ref="J133">LOWER(IfEmpty(VNCTable_2[[#This Row],[NoPassEver]], FALSE))</f>
        <v>true</v>
      </c>
      <c r="K133" s="35" t="str" cm="1">
        <f t="array" ref="K133">LOWER(IfEmpty(VNCTable_2[[#This Row],[ViewOnlyOnServer]], FALSE))</f>
        <v>true</v>
      </c>
      <c r="M13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JIT - BT1XX", @"AIM-BT1XXJIT-D", @"VNC\T1XX JIT\T1XX JIT - BT1XX.vnc", true, true),</v>
      </c>
    </row>
    <row r="134" spans="1:13" x14ac:dyDescent="0.2">
      <c r="A134" s="11" t="s">
        <v>178</v>
      </c>
      <c r="B134"/>
      <c r="D134" s="1" t="b">
        <v>1</v>
      </c>
      <c r="E134" s="1" t="b">
        <v>1</v>
      </c>
      <c r="F134" s="1" t="b">
        <v>1</v>
      </c>
      <c r="G134" s="9" t="s">
        <v>227</v>
      </c>
      <c r="H134" s="1" t="b">
        <v>1</v>
      </c>
      <c r="I134" s="9" t="s">
        <v>1987</v>
      </c>
      <c r="J134" s="35" t="str" cm="1">
        <f t="array" ref="J134">LOWER(IfEmpty(VNCTable_2[[#This Row],[NoPassEver]], FALSE))</f>
        <v>true</v>
      </c>
      <c r="K134" s="35" t="str" cm="1">
        <f t="array" ref="K134">LOWER(IfEmpty(VNCTable_2[[#This Row],[ViewOnlyOnServer]], FALSE))</f>
        <v>true</v>
      </c>
      <c r="M13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JIT - SUV", @"10.68.134.207", @"VNC\T1XX JIT\T1XX JIT - SUV.vnc", true, true),</v>
      </c>
    </row>
    <row r="135" spans="1:13" x14ac:dyDescent="0.2">
      <c r="A135" s="11" t="s">
        <v>176</v>
      </c>
      <c r="B135"/>
      <c r="D135" s="1" t="b">
        <v>1</v>
      </c>
      <c r="E135" s="1" t="b">
        <v>1</v>
      </c>
      <c r="F135" s="1" t="b">
        <v>1</v>
      </c>
      <c r="G135" s="9" t="s">
        <v>226</v>
      </c>
      <c r="H135" s="1" t="b">
        <v>1</v>
      </c>
      <c r="I135" s="9" t="s">
        <v>1988</v>
      </c>
      <c r="J135" s="35" t="str" cm="1">
        <f t="array" ref="J135">LOWER(IfEmpty(VNCTable_2[[#This Row],[NoPassEver]], FALSE))</f>
        <v>true</v>
      </c>
      <c r="K135" s="35" t="str" cm="1">
        <f t="array" ref="K135">LOWER(IfEmpty(VNCTable_2[[#This Row],[ViewOnlyOnServer]], FALSE))</f>
        <v>true</v>
      </c>
      <c r="M13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JIT - AAD", @"10.68.134.67", @"VNC\T1XX JIT\T1XX JIT - AAD.vnc", true, true),</v>
      </c>
    </row>
    <row r="136" spans="1:13" x14ac:dyDescent="0.2">
      <c r="A136" s="11" t="s">
        <v>1820</v>
      </c>
      <c r="B136"/>
      <c r="D136" s="1" t="b">
        <v>1</v>
      </c>
      <c r="E136" s="1" t="b">
        <v>1</v>
      </c>
      <c r="F136" s="1" t="b">
        <v>1</v>
      </c>
      <c r="G136" s="9" t="s">
        <v>1815</v>
      </c>
      <c r="H136" s="1" t="b">
        <v>1</v>
      </c>
      <c r="I136" s="9" t="s">
        <v>1983</v>
      </c>
      <c r="J136" s="35" t="str" cm="1">
        <f t="array" ref="J136">LOWER(IfEmpty(VNCTable_2[[#This Row],[NoPassEver]], FALSE))</f>
        <v>true</v>
      </c>
      <c r="K136" s="35" t="str" cm="1">
        <f t="array" ref="K136">LOWER(IfEmpty(VNCTable_2[[#This Row],[ViewOnlyOnServer]], FALSE))</f>
        <v>true</v>
      </c>
      <c r="M13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Display - Truck Driver Display", @"AIM-CLIENT05-D", @"VNC\WS Displays\WS Display - Truck Driver Display.vnc", true, true),</v>
      </c>
    </row>
    <row r="137" spans="1:13" x14ac:dyDescent="0.2">
      <c r="A137" s="11" t="s">
        <v>1824</v>
      </c>
      <c r="B137"/>
      <c r="D137" s="1" t="b">
        <v>1</v>
      </c>
      <c r="E137" s="1" t="b">
        <v>1</v>
      </c>
      <c r="F137" s="1" t="b">
        <v>1</v>
      </c>
      <c r="G137" s="9" t="s">
        <v>1821</v>
      </c>
      <c r="H137" s="1" t="b">
        <v>1</v>
      </c>
      <c r="I137" s="9" t="s">
        <v>1984</v>
      </c>
      <c r="J137" s="35" t="str" cm="1">
        <f t="array" ref="J137">LOWER(IfEmpty(VNCTable_2[[#This Row],[NoPassEver]], FALSE))</f>
        <v>true</v>
      </c>
      <c r="K137" s="35" t="str" cm="1">
        <f t="array" ref="K137">LOWER(IfEmpty(VNCTable_2[[#This Row],[ViewOnlyOnServer]], FALSE))</f>
        <v>true</v>
      </c>
      <c r="M13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Display - Carousel Sequencing", @"AIM-CLIENT17-D", @"VNC\WS Displays\WS Display - Carousel Sequencing.vnc", true, true),</v>
      </c>
    </row>
    <row r="138" spans="1:13" x14ac:dyDescent="0.2">
      <c r="A138" s="11" t="s">
        <v>2047</v>
      </c>
      <c r="B138"/>
      <c r="D138" s="1" t="b">
        <v>1</v>
      </c>
      <c r="E138" s="1" t="b">
        <v>1</v>
      </c>
      <c r="F138" s="1" t="b">
        <v>1</v>
      </c>
      <c r="G138" s="9" t="s">
        <v>2048</v>
      </c>
      <c r="H138" s="1" t="b">
        <v>1</v>
      </c>
      <c r="I138" s="9" t="s">
        <v>2067</v>
      </c>
      <c r="J138" s="35" t="str" cm="1">
        <f t="array" ref="J138">LOWER(IfEmpty(VNCTable_2[[#This Row],[NoPassEver]], FALSE))</f>
        <v>true</v>
      </c>
      <c r="K138" s="35" t="str" cm="1">
        <f t="array" ref="K138">LOWER(IfEmpty(VNCTable_2[[#This Row],[ViewOnlyOnServer]], FALSE))</f>
        <v>true</v>
      </c>
      <c r="M13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Display - Hood Latch Cameras", @"AIM-CLIENT60-D", @"VNC\WS Displays\WS Display - Hood Latch Cameras.vnc", true, true),</v>
      </c>
    </row>
    <row r="139" spans="1:13" x14ac:dyDescent="0.2">
      <c r="A139" s="11" t="s">
        <v>188</v>
      </c>
      <c r="B139"/>
      <c r="D139" s="1" t="b">
        <v>1</v>
      </c>
      <c r="E139" s="1" t="b">
        <v>1</v>
      </c>
      <c r="F139" s="1" t="b">
        <v>1</v>
      </c>
      <c r="G139" s="9" t="s">
        <v>235</v>
      </c>
      <c r="H139" s="1" t="b">
        <v>1</v>
      </c>
      <c r="I139" s="9" t="s">
        <v>1990</v>
      </c>
      <c r="J139" s="35" t="str" cm="1">
        <f t="array" ref="J139">LOWER(IfEmpty(VNCTable_2[[#This Row],[NoPassEver]], FALSE))</f>
        <v>true</v>
      </c>
      <c r="K139" s="35" t="str" cm="1">
        <f t="array" ref="K139">LOWER(IfEmpty(VNCTable_2[[#This Row],[ViewOnlyOnServer]], FALSE))</f>
        <v>true</v>
      </c>
      <c r="M13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Display - Truck Driver Scans", @"172.18.74.188", @"VNC\WS Displays\WS Display - Truck Driver Scans.vnc", true, true),</v>
      </c>
    </row>
    <row r="140" spans="1:13" x14ac:dyDescent="0.2">
      <c r="A140" s="11" t="s">
        <v>187</v>
      </c>
      <c r="B140"/>
      <c r="D140" s="1" t="b">
        <v>1</v>
      </c>
      <c r="E140" s="1" t="b">
        <v>1</v>
      </c>
      <c r="F140" s="1" t="b">
        <v>1</v>
      </c>
      <c r="G140" s="9" t="s">
        <v>234</v>
      </c>
      <c r="H140" s="1" t="b">
        <v>1</v>
      </c>
      <c r="I140" s="9" t="s">
        <v>1994</v>
      </c>
      <c r="J140" s="35" t="str" cm="1">
        <f t="array" ref="J140">LOWER(IfEmpty(VNCTable_2[[#This Row],[NoPassEver]], FALSE))</f>
        <v>true</v>
      </c>
      <c r="K140" s="35" t="str" cm="1">
        <f t="array" ref="K140">LOWER(IfEmpty(VNCTable_2[[#This Row],[ViewOnlyOnServer]], FALSE))</f>
        <v>true</v>
      </c>
      <c r="M14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Display - WS Buffer Root", @"172.18.74.37", @"VNC\WS Displays\WS Display - WS Buffer Root.vnc", true, true),</v>
      </c>
    </row>
    <row r="141" spans="1:13" x14ac:dyDescent="0.2">
      <c r="A141" s="11" t="s">
        <v>189</v>
      </c>
      <c r="B141"/>
      <c r="D141" s="1" t="b">
        <v>1</v>
      </c>
      <c r="E141" s="1" t="b">
        <v>1</v>
      </c>
      <c r="F141" s="1" t="b">
        <v>1</v>
      </c>
      <c r="G141" s="9" t="s">
        <v>182</v>
      </c>
      <c r="H141" s="1" t="b">
        <v>1</v>
      </c>
      <c r="I141" s="9" t="s">
        <v>1995</v>
      </c>
      <c r="J141" s="35" t="str" cm="1">
        <f t="array" ref="J141">LOWER(IfEmpty(VNCTable_2[[#This Row],[NoPassEver]], FALSE))</f>
        <v>true</v>
      </c>
      <c r="K141" s="35" t="str" cm="1">
        <f t="array" ref="K141">LOWER(IfEmpty(VNCTable_2[[#This Row],[ViewOnlyOnServer]], FALSE))</f>
        <v>true</v>
      </c>
      <c r="M14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Display - WS Buffer (Pole)", @"10.68.89.79", @"VNC\WS Displays\WS Display - WS Buffer (Pole).vnc", true, true),</v>
      </c>
    </row>
    <row r="142" spans="1:13" x14ac:dyDescent="0.2">
      <c r="A142" s="11" t="s">
        <v>191</v>
      </c>
      <c r="B142"/>
      <c r="D142" s="1" t="b">
        <v>1</v>
      </c>
      <c r="E142" s="1" t="b">
        <v>1</v>
      </c>
      <c r="F142" s="1" t="b">
        <v>1</v>
      </c>
      <c r="G142" s="9" t="s">
        <v>184</v>
      </c>
      <c r="H142" s="1" t="b">
        <v>1</v>
      </c>
      <c r="I142" s="9" t="s">
        <v>2002</v>
      </c>
      <c r="J142" s="35" t="str" cm="1">
        <f t="array" ref="J142">LOWER(IfEmpty(VNCTable_2[[#This Row],[NoPassEver]], FALSE))</f>
        <v>true</v>
      </c>
      <c r="K142" s="35" t="str" cm="1">
        <f t="array" ref="K142">LOWER(IfEmpty(VNCTable_2[[#This Row],[ViewOnlyOnServer]], FALSE))</f>
        <v>true</v>
      </c>
      <c r="M14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Display - AGS Seal Lookahead", @"10.68.134.209", @"VNC\WS Displays\WS Display - AGS Seal Lookahead.vnc", true, true),</v>
      </c>
    </row>
    <row r="143" spans="1:13" x14ac:dyDescent="0.2">
      <c r="A143" s="11" t="s">
        <v>1733</v>
      </c>
      <c r="B143"/>
      <c r="D143" s="1" t="b">
        <v>1</v>
      </c>
      <c r="E143" s="1" t="b">
        <v>1</v>
      </c>
      <c r="F143" s="1" t="b">
        <v>1</v>
      </c>
      <c r="G143" s="9" t="s">
        <v>537</v>
      </c>
      <c r="H143" s="1" t="b">
        <v>1</v>
      </c>
      <c r="I143" s="9" t="s">
        <v>2003</v>
      </c>
      <c r="J143" s="35" t="str" cm="1">
        <f t="array" ref="J143">LOWER(IfEmpty(VNCTable_2[[#This Row],[NoPassEver]], FALSE))</f>
        <v>true</v>
      </c>
      <c r="K143" s="35" t="str" cm="1">
        <f t="array" ref="K143">LOWER(IfEmpty(VNCTable_2[[#This Row],[ViewOnlyOnServer]], FALSE))</f>
        <v>true</v>
      </c>
      <c r="M14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Display - Sequence Check", @"10.68.89.155", @"VNC\WS Displays\WS Display - Sequence Check.vnc", true, true),</v>
      </c>
    </row>
    <row r="144" spans="1:13" x14ac:dyDescent="0.2">
      <c r="A144" s="11" t="s">
        <v>193</v>
      </c>
      <c r="B144"/>
      <c r="D144" s="1" t="b">
        <v>1</v>
      </c>
      <c r="E144" s="1" t="b">
        <v>1</v>
      </c>
      <c r="F144" s="1" t="b">
        <v>1</v>
      </c>
      <c r="G144" s="9" t="s">
        <v>185</v>
      </c>
      <c r="H144" s="1" t="b">
        <v>1</v>
      </c>
      <c r="I144" s="9" t="s">
        <v>2004</v>
      </c>
      <c r="J144" s="35" t="str" cm="1">
        <f t="array" ref="J144">LOWER(IfEmpty(VNCTable_2[[#This Row],[NoPassEver]], FALSE))</f>
        <v>true</v>
      </c>
      <c r="K144" s="35" t="str" cm="1">
        <f t="array" ref="K144">LOWER(IfEmpty(VNCTable_2[[#This Row],[ViewOnlyOnServer]], FALSE))</f>
        <v>true</v>
      </c>
      <c r="M14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Display - ECM Lookahead", @"10.68.89.77", @"VNC\WS Displays\WS Display - ECM Lookahead.vnc", true, true),</v>
      </c>
    </row>
    <row r="145" spans="1:13" x14ac:dyDescent="0.2">
      <c r="A145" s="11" t="s">
        <v>190</v>
      </c>
      <c r="B145"/>
      <c r="D145" s="1" t="b">
        <v>1</v>
      </c>
      <c r="E145" s="1" t="b">
        <v>1</v>
      </c>
      <c r="F145" s="1" t="b">
        <v>1</v>
      </c>
      <c r="G145" s="9" t="s">
        <v>183</v>
      </c>
      <c r="H145" s="1" t="b">
        <v>1</v>
      </c>
      <c r="I145" s="9" t="s">
        <v>2005</v>
      </c>
      <c r="J145" s="35" t="str" cm="1">
        <f t="array" ref="J145">LOWER(IfEmpty(VNCTable_2[[#This Row],[NoPassEver]], FALSE))</f>
        <v>true</v>
      </c>
      <c r="K145" s="35" t="str" cm="1">
        <f t="array" ref="K145">LOWER(IfEmpty(VNCTable_2[[#This Row],[ViewOnlyOnServer]], FALSE))</f>
        <v>true</v>
      </c>
      <c r="M14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Display - Shipping Racks", @"10.68.89.144", @"VNC\WS Displays\WS Display - Shipping Racks.vnc", true, true),</v>
      </c>
    </row>
    <row r="146" spans="1:13" x14ac:dyDescent="0.2">
      <c r="A146" s="11" t="s">
        <v>192</v>
      </c>
      <c r="B146"/>
      <c r="D146" s="1" t="b">
        <v>1</v>
      </c>
      <c r="E146" s="1" t="b">
        <v>1</v>
      </c>
      <c r="F146" s="1" t="b">
        <v>1</v>
      </c>
      <c r="G146" s="9" t="s">
        <v>236</v>
      </c>
      <c r="H146" s="1" t="b">
        <v>1</v>
      </c>
      <c r="I146" s="9" t="s">
        <v>1944</v>
      </c>
      <c r="J146" s="35" t="str" cm="1">
        <f t="array" ref="J146">LOWER(IfEmpty(VNCTable_2[[#This Row],[NoPassEver]], FALSE))</f>
        <v>true</v>
      </c>
      <c r="K146" s="35" t="str" cm="1">
        <f t="array" ref="K146">LOWER(IfEmpty(VNCTable_2[[#This Row],[ViewOnlyOnServer]], FALSE))</f>
        <v>true</v>
      </c>
      <c r="M14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("WS Display - WS Camera", @"172.18.74.182", @"VNC\WS FEM\WS Display - WS Camera.vnc", true, true),</v>
      </c>
    </row>
    <row r="147" spans="1:13" x14ac:dyDescent="0.2">
      <c r="A147" s="11" t="s">
        <v>2034</v>
      </c>
      <c r="B147"/>
      <c r="D147" s="1" t="b">
        <v>1</v>
      </c>
      <c r="E147" s="1" t="b">
        <v>1</v>
      </c>
      <c r="G147" s="9" t="s">
        <v>2035</v>
      </c>
      <c r="H147" s="1" t="b">
        <v>1</v>
      </c>
      <c r="I147" s="9" t="s">
        <v>2068</v>
      </c>
      <c r="J147" s="35" t="str" cm="1">
        <f t="array" ref="J147">LOWER(IfEmpty(VNCTable_2[[#This Row],[NoPassEver]], FALSE))</f>
        <v>true</v>
      </c>
      <c r="K147" s="35" t="str" cm="1">
        <f t="array" ref="K147">LOWER(IfEmpty(VNCTable_2[[#This Row],[ViewOnlyOnServer]], FALSE))</f>
        <v>true</v>
      </c>
      <c r="M14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("Lobby Tablet", @"AIM-LOBBY2-T", @"VNC\Office\Lobby Tablet.vnc", true, true),</v>
      </c>
    </row>
    <row r="148" spans="1:13" x14ac:dyDescent="0.2">
      <c r="A148" s="11" t="s">
        <v>803</v>
      </c>
      <c r="B148"/>
      <c r="G148" s="9" t="s">
        <v>1771</v>
      </c>
      <c r="H148" s="1" t="b">
        <v>1</v>
      </c>
      <c r="I148" s="9" t="s">
        <v>2006</v>
      </c>
      <c r="J148" s="35" t="str" cm="1">
        <f t="array" ref="J148">LOWER(IfEmpty(VNCTable_2[[#This Row],[NoPassEver]], FALSE))</f>
        <v>false</v>
      </c>
      <c r="K148" s="35" t="str" cm="1">
        <f t="array" ref="K148">LOWER(IfEmpty(VNCTable_2[[#This Row],[ViewOnlyOnServer]], FALSE))</f>
        <v>false</v>
      </c>
      <c r="M14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("Team Lead Desk - AAD", @"AIM-CLIENT02-D", @"VNC\Production Desks\Team Lead Desk - AAD.vnc", false, false),</v>
      </c>
    </row>
    <row r="149" spans="1:13" x14ac:dyDescent="0.2">
      <c r="A149" s="11" t="s">
        <v>1768</v>
      </c>
      <c r="B149"/>
      <c r="G149" s="9" t="s">
        <v>1770</v>
      </c>
      <c r="H149" s="1" t="b">
        <v>1</v>
      </c>
      <c r="I149" s="9" t="s">
        <v>2007</v>
      </c>
      <c r="J149" s="35" t="str" cm="1">
        <f t="array" ref="J149">LOWER(IfEmpty(VNCTable_2[[#This Row],[NoPassEver]], FALSE))</f>
        <v>false</v>
      </c>
      <c r="K149" s="35" t="str" cm="1">
        <f t="array" ref="K149">LOWER(IfEmpty(VNCTable_2[[#This Row],[ViewOnlyOnServer]], FALSE))</f>
        <v>false</v>
      </c>
      <c r="M14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("Team Lead Desk - Service", @"AIM-CLIENT04-D", @"VNC\Production Desks\Team Lead Desk - Service.vnc", false, false),</v>
      </c>
    </row>
    <row r="150" spans="1:13" x14ac:dyDescent="0.2">
      <c r="A150" s="11" t="s">
        <v>797</v>
      </c>
      <c r="B150"/>
      <c r="G150" s="9" t="s">
        <v>1817</v>
      </c>
      <c r="H150" s="1" t="b">
        <v>1</v>
      </c>
      <c r="I150" s="9" t="s">
        <v>2008</v>
      </c>
      <c r="J150" s="35" t="str" cm="1">
        <f t="array" ref="J150">LOWER(IfEmpty(VNCTable_2[[#This Row],[NoPassEver]], FALSE))</f>
        <v>false</v>
      </c>
      <c r="K150" s="35" t="str" cm="1">
        <f t="array" ref="K150">LOWER(IfEmpty(VNCTable_2[[#This Row],[ViewOnlyOnServer]], FALSE))</f>
        <v>false</v>
      </c>
      <c r="M15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("Team Lead Desk - SUV", @"AIM-CLIENT08-D", @"VNC\Production Desks\Team Lead Desk - SUV.vnc", false, false),</v>
      </c>
    </row>
    <row r="151" spans="1:13" x14ac:dyDescent="0.2">
      <c r="A151" s="11" t="s">
        <v>815</v>
      </c>
      <c r="B151"/>
      <c r="G151" s="9" t="s">
        <v>591</v>
      </c>
      <c r="H151" s="1" t="b">
        <v>1</v>
      </c>
      <c r="I151" s="9" t="s">
        <v>2009</v>
      </c>
      <c r="J151" s="35" t="str" cm="1">
        <f t="array" ref="J151">LOWER(IfEmpty(VNCTable_2[[#This Row],[NoPassEver]], FALSE))</f>
        <v>false</v>
      </c>
      <c r="K151" s="35" t="str" cm="1">
        <f t="array" ref="K151">LOWER(IfEmpty(VNCTable_2[[#This Row],[ViewOnlyOnServer]], FALSE))</f>
        <v>false</v>
      </c>
      <c r="M15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("Maintenance Desk - WS", @"AIM-DSMAINT-D", @"VNC\Production Desks\Maintenance Desk - WS.vnc", false, false),</v>
      </c>
    </row>
    <row r="152" spans="1:13" x14ac:dyDescent="0.2">
      <c r="A152" s="11" t="s">
        <v>821</v>
      </c>
      <c r="B152"/>
      <c r="G152" s="9" t="s">
        <v>1808</v>
      </c>
      <c r="H152" s="1" t="b">
        <v>1</v>
      </c>
      <c r="I152" s="9" t="s">
        <v>2010</v>
      </c>
      <c r="J152" s="35" t="str" cm="1">
        <f t="array" ref="J152">LOWER(IfEmpty(VNCTable_2[[#This Row],[NoPassEver]], FALSE))</f>
        <v>false</v>
      </c>
      <c r="K152" s="35" t="str" cm="1">
        <f t="array" ref="K152">LOWER(IfEmpty(VNCTable_2[[#This Row],[ViewOnlyOnServer]], FALSE))</f>
        <v>false</v>
      </c>
      <c r="M15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("Team Lead Desk - WS", @"AIM-DSTEAMLED-D", @"VNC\Production Desks\Team Lead Desk - WS.vnc", false, false),</v>
      </c>
    </row>
    <row r="153" spans="1:13" x14ac:dyDescent="0.2">
      <c r="A153" s="11" t="s">
        <v>817</v>
      </c>
      <c r="B153"/>
      <c r="G153" s="9" t="s">
        <v>497</v>
      </c>
      <c r="H153" s="1" t="b">
        <v>1</v>
      </c>
      <c r="I153" s="9" t="s">
        <v>2011</v>
      </c>
      <c r="J153" s="35" t="str" cm="1">
        <f t="array" ref="J153">LOWER(IfEmpty(VNCTable_2[[#This Row],[NoPassEver]], FALSE))</f>
        <v>false</v>
      </c>
      <c r="K153" s="35" t="str" cm="1">
        <f t="array" ref="K153">LOWER(IfEmpty(VNCTable_2[[#This Row],[ViewOnlyOnServer]], FALSE))</f>
        <v>false</v>
      </c>
      <c r="M15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("Maintenance Desk - DT FEM", @"AIM-DTFEMMAIN", @"VNC\Production Desks\Maintenance Desk - DT FEM.vnc", false, false),</v>
      </c>
    </row>
    <row r="154" spans="1:13" x14ac:dyDescent="0.2">
      <c r="A154" s="11" t="s">
        <v>816</v>
      </c>
      <c r="B154"/>
      <c r="G154" s="9" t="s">
        <v>632</v>
      </c>
      <c r="H154" s="1" t="b">
        <v>1</v>
      </c>
      <c r="I154" s="9" t="s">
        <v>2012</v>
      </c>
      <c r="J154" s="35" t="str" cm="1">
        <f t="array" ref="J154">LOWER(IfEmpty(VNCTable_2[[#This Row],[NoPassEver]], FALSE))</f>
        <v>false</v>
      </c>
      <c r="K154" s="35" t="str" cm="1">
        <f t="array" ref="K154">LOWER(IfEmpty(VNCTable_2[[#This Row],[ViewOnlyOnServer]], FALSE))</f>
        <v>false</v>
      </c>
      <c r="M15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("Maintenance Desk - Cage", @"AIM-DTMXGRL-D", @"VNC\Production Desks\Maintenance Desk - Cage.vnc", false, false),</v>
      </c>
    </row>
    <row r="155" spans="1:13" x14ac:dyDescent="0.2">
      <c r="A155" s="11" t="s">
        <v>820</v>
      </c>
      <c r="B155"/>
      <c r="G155" s="9" t="s">
        <v>654</v>
      </c>
      <c r="H155" s="1" t="b">
        <v>1</v>
      </c>
      <c r="I155" s="9" t="s">
        <v>2014</v>
      </c>
      <c r="J155" s="35" t="str" cm="1">
        <f t="array" ref="J155">LOWER(IfEmpty(VNCTable_2[[#This Row],[NoPassEver]], FALSE))</f>
        <v>false</v>
      </c>
      <c r="K155" s="35" t="str" cm="1">
        <f t="array" ref="K155">LOWER(IfEmpty(VNCTable_2[[#This Row],[ViewOnlyOnServer]], FALSE))</f>
        <v>false</v>
      </c>
      <c r="M15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("Team Lead Desk - Molding", @"AIM-MOLDTEAM-D", @"VNC\Production Desks\Team Lead Desk - Molding.vnc", false, false),</v>
      </c>
    </row>
    <row r="156" spans="1:13" x14ac:dyDescent="0.2">
      <c r="A156" s="11" t="s">
        <v>819</v>
      </c>
      <c r="B156"/>
      <c r="G156" s="9" t="s">
        <v>435</v>
      </c>
      <c r="H156" s="1" t="b">
        <v>1</v>
      </c>
      <c r="I156" s="9" t="s">
        <v>2015</v>
      </c>
      <c r="J156" s="35" t="str" cm="1">
        <f t="array" ref="J156">LOWER(IfEmpty(VNCTable_2[[#This Row],[NoPassEver]], FALSE))</f>
        <v>false</v>
      </c>
      <c r="K156" s="35" t="str" cm="1">
        <f t="array" ref="K156">LOWER(IfEmpty(VNCTable_2[[#This Row],[ViewOnlyOnServer]], FALSE))</f>
        <v>false</v>
      </c>
      <c r="M15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("Maintenance Desk - Molding", @"AIM-MOLDTECH-D", @"VNC\Production Desks\Maintenance Desk - Molding.vnc", false, false),</v>
      </c>
    </row>
    <row r="157" spans="1:13" x14ac:dyDescent="0.2">
      <c r="A157" s="11" t="s">
        <v>813</v>
      </c>
      <c r="B157"/>
      <c r="G157" s="9" t="s">
        <v>658</v>
      </c>
      <c r="H157" s="1" t="b">
        <v>1</v>
      </c>
      <c r="I157" s="9" t="s">
        <v>2016</v>
      </c>
      <c r="J157" s="35" t="str" cm="1">
        <f t="array" ref="J157">LOWER(IfEmpty(VNCTable_2[[#This Row],[NoPassEver]], FALSE))</f>
        <v>false</v>
      </c>
      <c r="K157" s="35" t="str" cm="1">
        <f t="array" ref="K157">LOWER(IfEmpty(VNCTable_2[[#This Row],[ViewOnlyOnServer]], FALSE))</f>
        <v>false</v>
      </c>
      <c r="M15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("Quality Desk - DT FEM", @"AIM-QTECH4-D", @"VNC\Production Desks\Quality Desk - DT FEM.vnc", false, false),</v>
      </c>
    </row>
    <row r="158" spans="1:13" x14ac:dyDescent="0.2">
      <c r="A158" s="11" t="s">
        <v>814</v>
      </c>
      <c r="B158"/>
      <c r="G158" s="9" t="s">
        <v>1829</v>
      </c>
      <c r="H158" s="1" t="b">
        <v>1</v>
      </c>
      <c r="I158" s="9" t="s">
        <v>2017</v>
      </c>
      <c r="J158" s="35" t="str" cm="1">
        <f t="array" ref="J158">LOWER(IfEmpty(VNCTable_2[[#This Row],[NoPassEver]], FALSE))</f>
        <v>false</v>
      </c>
      <c r="K158" s="35" t="str" cm="1">
        <f t="array" ref="K158">LOWER(IfEmpty(VNCTable_2[[#This Row],[ViewOnlyOnServer]], FALSE))</f>
        <v>false</v>
      </c>
      <c r="M158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("Quality Desk - T1", @"AIM-QUALCOVE-D", @"VNC\Production Desks\Quality Desk - T1.vnc", false, false),</v>
      </c>
    </row>
    <row r="159" spans="1:13" x14ac:dyDescent="0.2">
      <c r="A159" s="11" t="s">
        <v>1760</v>
      </c>
      <c r="B159"/>
      <c r="G159" s="9" t="s">
        <v>446</v>
      </c>
      <c r="H159" s="1" t="b">
        <v>1</v>
      </c>
      <c r="I159" s="9" t="s">
        <v>2018</v>
      </c>
      <c r="J159" s="35" t="str" cm="1">
        <f t="array" ref="J159">LOWER(IfEmpty(VNCTable_2[[#This Row],[NoPassEver]], FALSE))</f>
        <v>false</v>
      </c>
      <c r="K159" s="35" t="str" cm="1">
        <f t="array" ref="K159">LOWER(IfEmpty(VNCTable_2[[#This Row],[ViewOnlyOnServer]], FALSE))</f>
        <v>false</v>
      </c>
      <c r="M159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("Team Lead Desk - Dock 74", @"AIM-RECEIVING-D", @"VNC\Production Desks\Team Lead Desk - Dock 74.vnc", false, false),</v>
      </c>
    </row>
    <row r="160" spans="1:13" x14ac:dyDescent="0.2">
      <c r="A160" s="11" t="s">
        <v>812</v>
      </c>
      <c r="B160"/>
      <c r="G160" s="9" t="s">
        <v>725</v>
      </c>
      <c r="H160" s="1" t="b">
        <v>1</v>
      </c>
      <c r="I160" s="9" t="s">
        <v>2019</v>
      </c>
      <c r="J160" s="35" t="str" cm="1">
        <f t="array" ref="J160">LOWER(IfEmpty(VNCTable_2[[#This Row],[NoPassEver]], FALSE))</f>
        <v>false</v>
      </c>
      <c r="K160" s="35" t="str" cm="1">
        <f t="array" ref="K160">LOWER(IfEmpty(VNCTable_2[[#This Row],[ViewOnlyOnServer]], FALSE))</f>
        <v>false</v>
      </c>
      <c r="M160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("Team Lead Desk - DT FEM", @"AIM-TLFEM-D", @"VNC\Production Desks\Team Lead Desk - DT FEM.vnc", false, false),</v>
      </c>
    </row>
    <row r="161" spans="1:13" x14ac:dyDescent="0.2">
      <c r="A161" s="11" t="s">
        <v>1811</v>
      </c>
      <c r="B161"/>
      <c r="G161" s="9" t="s">
        <v>1809</v>
      </c>
      <c r="H161" s="1" t="b">
        <v>1</v>
      </c>
      <c r="I161" s="9" t="s">
        <v>2020</v>
      </c>
      <c r="J161" s="35" t="str" cm="1">
        <f t="array" ref="J161">LOWER(IfEmpty(VNCTable_2[[#This Row],[NoPassEver]], FALSE))</f>
        <v>false</v>
      </c>
      <c r="K161" s="35" t="str" cm="1">
        <f t="array" ref="K161">LOWER(IfEmpty(VNCTable_2[[#This Row],[ViewOnlyOnServer]], FALSE))</f>
        <v>false</v>
      </c>
      <c r="M161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("Materials Tablet - Zebra 2", @"AIM-ZEBRAMAT2-T", @"VNC\Production Tablets\Materials Tablet - Zebra 2.vnc", false, false),</v>
      </c>
    </row>
    <row r="162" spans="1:13" x14ac:dyDescent="0.2">
      <c r="A162" s="11" t="s">
        <v>1846</v>
      </c>
      <c r="B162"/>
      <c r="G162" s="9" t="s">
        <v>1847</v>
      </c>
      <c r="H162" s="1" t="b">
        <v>1</v>
      </c>
      <c r="I162" s="9" t="s">
        <v>2021</v>
      </c>
      <c r="J162" s="35" t="str" cm="1">
        <f t="array" ref="J162">LOWER(IfEmpty(VNCTable_2[[#This Row],[NoPassEver]], FALSE))</f>
        <v>false</v>
      </c>
      <c r="K162" s="35" t="str" cm="1">
        <f t="array" ref="K162">LOWER(IfEmpty(VNCTable_2[[#This Row],[ViewOnlyOnServer]], FALSE))</f>
        <v>false</v>
      </c>
      <c r="M162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("Materials Tablet - Zebra 3", @"AIM-ZEBRAMAT3-T", @"VNC\Production Tablets\Materials Tablet - Zebra 3.vnc", false, false),</v>
      </c>
    </row>
    <row r="163" spans="1:13" x14ac:dyDescent="0.2">
      <c r="A163" s="11" t="s">
        <v>1845</v>
      </c>
      <c r="B163"/>
      <c r="G163" s="9" t="s">
        <v>1834</v>
      </c>
      <c r="H163" s="1" t="b">
        <v>1</v>
      </c>
      <c r="I163" s="9" t="s">
        <v>2022</v>
      </c>
      <c r="J163" s="35" t="str" cm="1">
        <f t="array" ref="J163">LOWER(IfEmpty(VNCTable_2[[#This Row],[NoPassEver]], FALSE))</f>
        <v>false</v>
      </c>
      <c r="K163" s="35" t="str" cm="1">
        <f t="array" ref="K163">LOWER(IfEmpty(VNCTable_2[[#This Row],[ViewOnlyOnServer]], FALSE))</f>
        <v>false</v>
      </c>
      <c r="M163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("Materials Tablet - Zebra 1", @"AIM-ZEBRATAB3-T", @"VNC\Production Tablets\Materials Tablet - Zebra 1.vnc", false, false),</v>
      </c>
    </row>
    <row r="164" spans="1:13" x14ac:dyDescent="0.2">
      <c r="A164" s="11" t="s">
        <v>1812</v>
      </c>
      <c r="B164"/>
      <c r="G164" s="9" t="s">
        <v>872</v>
      </c>
      <c r="H164" s="1" t="b">
        <v>1</v>
      </c>
      <c r="I164" s="9" t="s">
        <v>2013</v>
      </c>
      <c r="J164" s="35" t="str" cm="1">
        <f t="array" ref="J164">LOWER(IfEmpty(VNCTable_2[[#This Row],[NoPassEver]], FALSE))</f>
        <v>false</v>
      </c>
      <c r="K164" s="35" t="str" cm="1">
        <f t="array" ref="K164">LOWER(IfEmpty(VNCTable_2[[#This Row],[ViewOnlyOnServer]], FALSE))</f>
        <v>false</v>
      </c>
      <c r="M164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("Engineering Server", @"10.68.88.244", @"VNC\Server\Engineering Server.vnc", false, false),</v>
      </c>
    </row>
    <row r="165" spans="1:13" x14ac:dyDescent="0.2">
      <c r="A165" s="11" t="s">
        <v>1831</v>
      </c>
      <c r="B165"/>
      <c r="G165" s="9" t="s">
        <v>1832</v>
      </c>
      <c r="H165" s="1" t="b">
        <v>1</v>
      </c>
      <c r="I165" s="9" t="s">
        <v>2023</v>
      </c>
      <c r="J165" s="35" t="str" cm="1">
        <f t="array" ref="J165">LOWER(IfEmpty(VNCTable_2[[#This Row],[NoPassEver]], FALSE))</f>
        <v>false</v>
      </c>
      <c r="K165" s="35" t="str" cm="1">
        <f t="array" ref="K165">LOWER(IfEmpty(VNCTable_2[[#This Row],[ViewOnlyOnServer]], FALSE))</f>
        <v>false</v>
      </c>
      <c r="M165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("K2 SUV Packout", @"PLANT-PACKOUT1", @"VNC\Service\K2 SUV Packout.vnc", false, false),</v>
      </c>
    </row>
    <row r="166" spans="1:13" x14ac:dyDescent="0.2">
      <c r="A166" s="11" t="s">
        <v>51</v>
      </c>
      <c r="B166" t="s">
        <v>1814</v>
      </c>
      <c r="F166" s="1" t="b">
        <v>1</v>
      </c>
      <c r="G166" s="9" t="s">
        <v>119</v>
      </c>
      <c r="H166" s="1" t="b">
        <v>1</v>
      </c>
      <c r="I166" s="9" t="s">
        <v>1934</v>
      </c>
      <c r="J166" s="35" t="str" cm="1">
        <f t="array" ref="J166">LOWER(IfEmpty(VNCTable_2[[#This Row],[NoPassEver]], FALSE))</f>
        <v>false</v>
      </c>
      <c r="K166" s="35" t="str" cm="1">
        <f t="array" ref="K166">LOWER(IfEmpty(VNCTable_2[[#This Row],[ViewOnlyOnServer]], FALSE))</f>
        <v>false</v>
      </c>
      <c r="M166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("T1XX Lower - Assembly 4", @"10.68.134.244", @"VNC\T1XX Lower\T1XX Lower - Assembly 4.vnc", false, false),</v>
      </c>
    </row>
    <row r="167" spans="1:13" x14ac:dyDescent="0.2">
      <c r="A167" s="11" t="s">
        <v>1816</v>
      </c>
      <c r="B167"/>
      <c r="C167" s="1" t="b">
        <v>1</v>
      </c>
      <c r="G167" s="9" t="s">
        <v>1816</v>
      </c>
      <c r="H167" s="1" t="b">
        <v>1</v>
      </c>
      <c r="I167" s="9" t="s">
        <v>2025</v>
      </c>
      <c r="J167" s="35" t="str" cm="1">
        <f t="array" ref="J167">LOWER(IfEmpty(VNCTable_2[[#This Row],[NoPassEver]], FALSE))</f>
        <v>false</v>
      </c>
      <c r="K167" s="35" t="str" cm="1">
        <f t="array" ref="K167">LOWER(IfEmpty(VNCTable_2[[#This Row],[ViewOnlyOnServer]], FALSE))</f>
        <v>false</v>
      </c>
      <c r="M167" s="2" t="str">
        <f>"(""" &amp; _xlfn.TEXTJOIN(""", @""", FALSE,  VNCTable_2[[#This Row],[Name]], VNCTable_2[[#This Row],[Host]], VNCTable_2[[#This Row],[Path]]) &amp; """, " &amp; _xlfn.TEXTJOIN(", ", TRUE, LOWER(VNCTable_2[[#This Row],[NPE]]), VNCTable_2[[#This Row],[VO]]) &amp; "),"</f>
        <v>("AIM-CLIENT06-D", @"AIM-CLIENT06-D", @"VNC\AIM-CLIENT06-D.vnc", false, false),</v>
      </c>
    </row>
  </sheetData>
  <mergeCells count="1">
    <mergeCell ref="A1:H1"/>
  </mergeCells>
  <phoneticPr fontId="47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44C0-F9AE-4ACC-91A9-1C518245C58B}">
  <sheetPr codeName="Sheet2"/>
  <dimension ref="A1:H68"/>
  <sheetViews>
    <sheetView workbookViewId="0">
      <selection activeCell="H6" sqref="H6"/>
    </sheetView>
  </sheetViews>
  <sheetFormatPr defaultRowHeight="14.25" x14ac:dyDescent="0.2"/>
  <cols>
    <col min="1" max="1" width="10.33203125" bestFit="1" customWidth="1"/>
    <col min="2" max="2" width="17.88671875" bestFit="1" customWidth="1"/>
    <col min="4" max="4" width="17.88671875" bestFit="1" customWidth="1"/>
    <col min="5" max="5" width="16" bestFit="1" customWidth="1"/>
  </cols>
  <sheetData>
    <row r="1" spans="1:8" ht="19.5" x14ac:dyDescent="0.2">
      <c r="A1" s="112" t="s">
        <v>2061</v>
      </c>
      <c r="B1" s="113"/>
      <c r="C1" s="97"/>
      <c r="D1" s="113" t="s">
        <v>2062</v>
      </c>
      <c r="E1" s="113"/>
      <c r="F1" s="97"/>
      <c r="G1" s="97"/>
      <c r="H1" s="98"/>
    </row>
    <row r="2" spans="1:8" x14ac:dyDescent="0.2">
      <c r="A2" t="s">
        <v>8</v>
      </c>
      <c r="B2" t="s">
        <v>1450</v>
      </c>
      <c r="D2" s="99" t="s">
        <v>2063</v>
      </c>
      <c r="E2" s="99" t="s">
        <v>2064</v>
      </c>
    </row>
    <row r="3" spans="1:8" x14ac:dyDescent="0.2">
      <c r="A3" s="12" t="s">
        <v>224</v>
      </c>
      <c r="B3" s="12" t="s">
        <v>1790</v>
      </c>
      <c r="D3" s="101" t="str" cm="1">
        <f t="array" ref="D3:D68">_xlfn._xlws.SORT(_xlfn._xlws.FILTER(VNCTable[IPLookup], (VNCTable[ClientName] &lt;&gt; VNCTable[IPLookup]) * ("ERROR" &lt;&gt; VNCTable[IPLookup])))</f>
        <v>AIM-BT1UPPLMTR</v>
      </c>
      <c r="E3" s="101" t="str" cm="1">
        <f t="array" ref="E3:E53">_xlfn._xlws.SORT(_xlfn._xlws.FILTER(VNCTable[NameLookup2], (VNCTable[ClientName] &lt;&gt; VNCTable[NameLookup2]) * ("ERROR" &lt;&gt; VNCTable[NameLookup2]) * ("N/A" &lt;&gt; VNCTable[NameLookup2]) * ("NO DATA" &lt;&gt; VNCTable[NameLookup2])))</f>
        <v>AIM-BT1LWRASSY</v>
      </c>
    </row>
    <row r="4" spans="1:8" x14ac:dyDescent="0.2">
      <c r="A4" s="12" t="s">
        <v>92</v>
      </c>
      <c r="B4" s="12" t="s">
        <v>617</v>
      </c>
      <c r="D4" s="101" t="str">
        <v>AIM-BT1UPRASSY2</v>
      </c>
      <c r="E4" s="101" t="str">
        <v>AIM-DISPLAY12</v>
      </c>
    </row>
    <row r="5" spans="1:8" x14ac:dyDescent="0.2">
      <c r="A5" s="12" t="s">
        <v>93</v>
      </c>
      <c r="B5" s="12" t="s">
        <v>502</v>
      </c>
      <c r="D5" s="101" t="str">
        <v>AIM-DISPLAY12</v>
      </c>
      <c r="E5" s="101" t="str">
        <v>AIM-DISPLAY9</v>
      </c>
    </row>
    <row r="6" spans="1:8" x14ac:dyDescent="0.2">
      <c r="A6" s="12" t="s">
        <v>209</v>
      </c>
      <c r="B6" s="12" t="s">
        <v>719</v>
      </c>
      <c r="D6" s="101" t="str">
        <v>AIM-DISPLAY7</v>
      </c>
      <c r="E6" s="101" t="str">
        <v>AIM-DTAAD1</v>
      </c>
    </row>
    <row r="7" spans="1:8" x14ac:dyDescent="0.2">
      <c r="A7" s="12" t="s">
        <v>793</v>
      </c>
      <c r="B7" s="12" t="s">
        <v>626</v>
      </c>
      <c r="D7" s="101" t="str">
        <v>AIM-DTAADPACK</v>
      </c>
      <c r="E7" s="101" t="str">
        <v>AIM-DTAAD2</v>
      </c>
    </row>
    <row r="8" spans="1:8" x14ac:dyDescent="0.2">
      <c r="A8" s="12" t="s">
        <v>486</v>
      </c>
      <c r="B8" s="12" t="s">
        <v>1458</v>
      </c>
      <c r="D8" s="101" t="str">
        <v>AIM-DTAGSUPRSEAL1</v>
      </c>
      <c r="E8" s="101" t="str">
        <v>AIM-DTAAD3</v>
      </c>
    </row>
    <row r="9" spans="1:8" x14ac:dyDescent="0.2">
      <c r="A9" s="12" t="s">
        <v>207</v>
      </c>
      <c r="B9" s="12" t="s">
        <v>855</v>
      </c>
      <c r="D9" s="101" t="str">
        <v>AIM-DTCARRIER1</v>
      </c>
      <c r="E9" s="101" t="str">
        <v>AIM-DTAADPACK</v>
      </c>
    </row>
    <row r="10" spans="1:8" x14ac:dyDescent="0.2">
      <c r="A10" s="12" t="s">
        <v>105</v>
      </c>
      <c r="B10" s="12" t="s">
        <v>715</v>
      </c>
      <c r="D10" s="101" t="str">
        <v>AIM-DTECM1</v>
      </c>
      <c r="E10" s="101" t="str">
        <v>AIM-DTAGSLOW1</v>
      </c>
    </row>
    <row r="11" spans="1:8" x14ac:dyDescent="0.2">
      <c r="A11" s="12" t="s">
        <v>159</v>
      </c>
      <c r="B11" s="12" t="s">
        <v>1227</v>
      </c>
      <c r="D11" s="101" t="str">
        <v>AIM-DTECM2</v>
      </c>
      <c r="E11" s="101" t="str">
        <v>AIM-DTAGSLWSL2</v>
      </c>
    </row>
    <row r="12" spans="1:8" x14ac:dyDescent="0.2">
      <c r="A12" s="12" t="s">
        <v>228</v>
      </c>
      <c r="B12" s="12" t="s">
        <v>582</v>
      </c>
      <c r="D12" s="101" t="str">
        <v>AIM-DTFEM0</v>
      </c>
      <c r="E12" s="101" t="str">
        <v>AIM-DTFEM0</v>
      </c>
    </row>
    <row r="13" spans="1:8" x14ac:dyDescent="0.2">
      <c r="A13" s="12" t="s">
        <v>155</v>
      </c>
      <c r="B13" s="12" t="s">
        <v>1043</v>
      </c>
      <c r="D13" s="101" t="str">
        <v>AIM-DTFEM1</v>
      </c>
      <c r="E13" s="101" t="str">
        <v>AIM-DTFEM1</v>
      </c>
    </row>
    <row r="14" spans="1:8" x14ac:dyDescent="0.2">
      <c r="A14" s="12" t="s">
        <v>206</v>
      </c>
      <c r="B14" s="12" t="s">
        <v>850</v>
      </c>
      <c r="D14" s="101" t="str">
        <v>AIM-DTFEM11</v>
      </c>
      <c r="E14" s="101" t="str">
        <v>AIM-DTFEM11</v>
      </c>
    </row>
    <row r="15" spans="1:8" x14ac:dyDescent="0.2">
      <c r="A15" s="12" t="s">
        <v>153</v>
      </c>
      <c r="B15" s="12" t="s">
        <v>637</v>
      </c>
      <c r="D15" s="101" t="str">
        <v>AIM-DTFEM2</v>
      </c>
      <c r="E15" s="101" t="str">
        <v>AIM-DTFEM2</v>
      </c>
    </row>
    <row r="16" spans="1:8" x14ac:dyDescent="0.2">
      <c r="A16" s="12" t="s">
        <v>794</v>
      </c>
      <c r="B16" s="12" t="s">
        <v>1453</v>
      </c>
      <c r="D16" s="101" t="str">
        <v>AIM-DTFEM3</v>
      </c>
      <c r="E16" s="101" t="str">
        <v>AIM-DTFEM3</v>
      </c>
    </row>
    <row r="17" spans="1:5" x14ac:dyDescent="0.2">
      <c r="A17" s="12" t="s">
        <v>227</v>
      </c>
      <c r="B17" s="12" t="s">
        <v>575</v>
      </c>
      <c r="D17" s="101" t="str">
        <v>AIM-DTFEM4</v>
      </c>
      <c r="E17" s="101" t="str">
        <v>AIM-DTFEM4</v>
      </c>
    </row>
    <row r="18" spans="1:5" x14ac:dyDescent="0.2">
      <c r="A18" s="12" t="s">
        <v>157</v>
      </c>
      <c r="B18" s="12" t="s">
        <v>601</v>
      </c>
      <c r="D18" s="101" t="str">
        <v>AIM-DTFEM5</v>
      </c>
      <c r="E18" s="101" t="str">
        <v>AIM-DTFEM5</v>
      </c>
    </row>
    <row r="19" spans="1:5" x14ac:dyDescent="0.2">
      <c r="A19" s="12" t="s">
        <v>102</v>
      </c>
      <c r="B19" s="12" t="s">
        <v>711</v>
      </c>
      <c r="D19" s="101" t="str">
        <v>AIM-DTFEM7</v>
      </c>
      <c r="E19" s="101" t="str">
        <v>AIM-DTFEM7</v>
      </c>
    </row>
    <row r="20" spans="1:5" x14ac:dyDescent="0.2">
      <c r="A20" s="12" t="s">
        <v>101</v>
      </c>
      <c r="B20" s="12" t="s">
        <v>709</v>
      </c>
      <c r="D20" s="101" t="str">
        <v>AIM-DTFEM8</v>
      </c>
      <c r="E20" s="101" t="str">
        <v>AIM-DTFEM8</v>
      </c>
    </row>
    <row r="21" spans="1:5" x14ac:dyDescent="0.2">
      <c r="A21" s="12" t="s">
        <v>104</v>
      </c>
      <c r="B21" s="12" t="s">
        <v>713</v>
      </c>
      <c r="D21" s="101" t="str">
        <v>AIM-DTFEM9</v>
      </c>
      <c r="E21" s="101" t="str">
        <v>AIM-DTFEM9</v>
      </c>
    </row>
    <row r="22" spans="1:5" x14ac:dyDescent="0.2">
      <c r="A22" s="12" t="s">
        <v>106</v>
      </c>
      <c r="B22" s="12" t="s">
        <v>717</v>
      </c>
      <c r="D22" s="101" t="str">
        <v>AIM-DTFEMDISP</v>
      </c>
      <c r="E22" s="101" t="str">
        <v>AIM-DTUPAGSASY2</v>
      </c>
    </row>
    <row r="23" spans="1:5" x14ac:dyDescent="0.2">
      <c r="A23" s="12" t="s">
        <v>1571</v>
      </c>
      <c r="B23" s="12" t="s">
        <v>549</v>
      </c>
      <c r="D23" s="101" t="str">
        <v>AIM-DTLOOKAHEAD</v>
      </c>
      <c r="E23" s="101" t="str">
        <v>AIM-DTUPAGSASY3</v>
      </c>
    </row>
    <row r="24" spans="1:5" x14ac:dyDescent="0.2">
      <c r="D24" s="101" t="str">
        <v>AIM-DTUPAGSASY2</v>
      </c>
      <c r="E24" s="101" t="str">
        <v>AIM-FEM12</v>
      </c>
    </row>
    <row r="25" spans="1:5" x14ac:dyDescent="0.2">
      <c r="D25" s="101" t="str">
        <v>AIM-DTUPAGSASY3</v>
      </c>
      <c r="E25" s="101" t="str">
        <v>AIM-SKYNET1</v>
      </c>
    </row>
    <row r="26" spans="1:5" x14ac:dyDescent="0.2">
      <c r="D26" s="101" t="str">
        <v>AIM-FEM12</v>
      </c>
      <c r="E26" s="101" t="str">
        <v>AIM-SRVSPARE4-D</v>
      </c>
    </row>
    <row r="27" spans="1:5" x14ac:dyDescent="0.2">
      <c r="D27" s="101" t="str">
        <v>AIM-HPSPARE1-D</v>
      </c>
      <c r="E27" s="101" t="str">
        <v>AIM-SRVT1CHVASS</v>
      </c>
    </row>
    <row r="28" spans="1:5" x14ac:dyDescent="0.2">
      <c r="D28" s="101" t="str">
        <v>AIM-HPSPARE2-D</v>
      </c>
      <c r="E28" s="101" t="str">
        <v>AIM-SRVT1CHVSEA</v>
      </c>
    </row>
    <row r="29" spans="1:5" x14ac:dyDescent="0.2">
      <c r="D29" s="101" t="str">
        <v>AIM-ITSWAP1</v>
      </c>
      <c r="E29" s="101" t="str">
        <v>AIM-SRVT1CHVTES</v>
      </c>
    </row>
    <row r="30" spans="1:5" x14ac:dyDescent="0.2">
      <c r="D30" s="101" t="str">
        <v>AIM-PRESS0-T</v>
      </c>
      <c r="E30" s="101" t="str">
        <v>AIM-T1DGMCPACK</v>
      </c>
    </row>
    <row r="31" spans="1:5" x14ac:dyDescent="0.2">
      <c r="D31" s="101" t="str">
        <v>AIM-PRODUCTION4</v>
      </c>
      <c r="E31" s="101" t="str">
        <v>AIM-T1LDCHVSEA2</v>
      </c>
    </row>
    <row r="32" spans="1:5" x14ac:dyDescent="0.2">
      <c r="D32" s="101" t="str">
        <v>AIM-PRODUCTION5</v>
      </c>
      <c r="E32" s="101" t="str">
        <v>AIM-T1LOWASSY1</v>
      </c>
    </row>
    <row r="33" spans="4:5" x14ac:dyDescent="0.2">
      <c r="D33" s="101" t="str">
        <v>AIM-PRODUCTION8</v>
      </c>
      <c r="E33" s="101" t="str">
        <v>AIM-T1LWASYTST3</v>
      </c>
    </row>
    <row r="34" spans="4:5" x14ac:dyDescent="0.2">
      <c r="D34" s="101" t="str">
        <v>AIM-SKYNET1</v>
      </c>
      <c r="E34" s="101" t="str">
        <v>AIM-T1LWASYTST4</v>
      </c>
    </row>
    <row r="35" spans="4:5" x14ac:dyDescent="0.2">
      <c r="D35" s="101" t="str">
        <v>AIM-SRVSPARE1-D</v>
      </c>
      <c r="E35" s="101" t="str">
        <v>AIM-T1SUVASSY1</v>
      </c>
    </row>
    <row r="36" spans="4:5" x14ac:dyDescent="0.2">
      <c r="D36" s="101" t="str">
        <v>AIM-SRVSPARE4-D</v>
      </c>
      <c r="E36" s="101" t="str">
        <v>AIM-T1SUVASSY2</v>
      </c>
    </row>
    <row r="37" spans="4:5" x14ac:dyDescent="0.2">
      <c r="D37" s="101" t="str">
        <v>AIM-SUVSWAP1-D</v>
      </c>
      <c r="E37" s="101" t="str">
        <v>AIM-T1SUVASSY3</v>
      </c>
    </row>
    <row r="38" spans="4:5" x14ac:dyDescent="0.2">
      <c r="D38" s="101" t="str">
        <v>AIM-SUVSWAP5-D</v>
      </c>
      <c r="E38" s="101" t="str">
        <v>AIM-T1SUVSEAL1</v>
      </c>
    </row>
    <row r="39" spans="4:5" x14ac:dyDescent="0.2">
      <c r="D39" s="101" t="str">
        <v>AIM-T1DGMCPACK</v>
      </c>
      <c r="E39" s="101" t="str">
        <v>AIM-T1SUVSEAL2</v>
      </c>
    </row>
    <row r="40" spans="4:5" x14ac:dyDescent="0.2">
      <c r="D40" s="101" t="str">
        <v>AIM-T1LDCHVSEA2</v>
      </c>
      <c r="E40" s="101" t="str">
        <v>AIM-T1SUVTEST</v>
      </c>
    </row>
    <row r="41" spans="4:5" x14ac:dyDescent="0.2">
      <c r="D41" s="101" t="str">
        <v>AIM-T1LWASYTST4</v>
      </c>
      <c r="E41" s="101" t="str">
        <v>AIM-T1SUVWELD1</v>
      </c>
    </row>
    <row r="42" spans="4:5" x14ac:dyDescent="0.2">
      <c r="D42" s="101" t="str">
        <v>AIM-T1SPARE11-D</v>
      </c>
      <c r="E42" s="101" t="str">
        <v>AIM-T1SUVWELD2</v>
      </c>
    </row>
    <row r="43" spans="4:5" x14ac:dyDescent="0.2">
      <c r="D43" s="101" t="str">
        <v>AIM-T1SPARE15-D</v>
      </c>
      <c r="E43" s="101" t="str">
        <v>AIM-WSCAMERA</v>
      </c>
    </row>
    <row r="44" spans="4:5" x14ac:dyDescent="0.2">
      <c r="D44" s="101" t="str">
        <v>AIM-T1SPARE3-D</v>
      </c>
      <c r="E44" t="str">
        <v>AIM-WSFEM19</v>
      </c>
    </row>
    <row r="45" spans="4:5" x14ac:dyDescent="0.2">
      <c r="D45" s="101" t="str">
        <v>AIM-T1SPARE5-D</v>
      </c>
      <c r="E45" t="str">
        <v>AIM-WSFEM20</v>
      </c>
    </row>
    <row r="46" spans="4:5" x14ac:dyDescent="0.2">
      <c r="D46" s="101" t="str">
        <v>AIM-T1SPARE7-D</v>
      </c>
      <c r="E46" t="str">
        <v>AIM-WSFEM21</v>
      </c>
    </row>
    <row r="47" spans="4:5" x14ac:dyDescent="0.2">
      <c r="D47" s="101" t="str">
        <v>AIM-T1SUVASSY2</v>
      </c>
      <c r="E47" t="str">
        <v>AIM-WSFEM22</v>
      </c>
    </row>
    <row r="48" spans="4:5" x14ac:dyDescent="0.2">
      <c r="D48" s="101" t="str">
        <v>AIM-T1SUVASSY3</v>
      </c>
      <c r="E48" t="str">
        <v>AIM-WSFEM23</v>
      </c>
    </row>
    <row r="49" spans="4:5" x14ac:dyDescent="0.2">
      <c r="D49" t="str">
        <v>AIM-T1SUVSEAL1</v>
      </c>
      <c r="E49" t="str">
        <v>AIM-WSFEM24</v>
      </c>
    </row>
    <row r="50" spans="4:5" x14ac:dyDescent="0.2">
      <c r="D50" t="str">
        <v>AIM-T1SUVSEAL2</v>
      </c>
      <c r="E50" t="str">
        <v>AIM-WSFEM25</v>
      </c>
    </row>
    <row r="51" spans="4:5" x14ac:dyDescent="0.2">
      <c r="D51" t="str">
        <v>AIM-T1SUVTEST</v>
      </c>
      <c r="E51" t="str">
        <v>AIM-WSFEM26</v>
      </c>
    </row>
    <row r="52" spans="4:5" x14ac:dyDescent="0.2">
      <c r="D52" t="str">
        <v>AIM-T1SUVWELD1</v>
      </c>
      <c r="E52" t="str">
        <v>AIM-WSFEM28</v>
      </c>
    </row>
    <row r="53" spans="4:5" x14ac:dyDescent="0.2">
      <c r="D53" t="str">
        <v>AIM-T1X2LWRA2</v>
      </c>
      <c r="E53" t="str">
        <v>AIM-WSFEM51</v>
      </c>
    </row>
    <row r="54" spans="4:5" x14ac:dyDescent="0.2">
      <c r="D54" t="str">
        <v>AIM-WSFEM25</v>
      </c>
    </row>
    <row r="55" spans="4:5" x14ac:dyDescent="0.2">
      <c r="D55" t="str">
        <v>AIM-WSFEM26</v>
      </c>
    </row>
    <row r="56" spans="4:5" x14ac:dyDescent="0.2">
      <c r="D56" t="str">
        <v>AIM-WSFEM34</v>
      </c>
    </row>
    <row r="57" spans="4:5" x14ac:dyDescent="0.2">
      <c r="D57" t="str">
        <v>AIM-WSFEM51</v>
      </c>
    </row>
    <row r="58" spans="4:5" x14ac:dyDescent="0.2">
      <c r="D58" t="str">
        <v>AIM-WSFEM52</v>
      </c>
    </row>
    <row r="59" spans="4:5" x14ac:dyDescent="0.2">
      <c r="D59" t="str">
        <v>AIM-WSFEM53</v>
      </c>
    </row>
    <row r="60" spans="4:5" x14ac:dyDescent="0.2">
      <c r="D60" t="str">
        <v>AIM-WSFEM54</v>
      </c>
    </row>
    <row r="61" spans="4:5" x14ac:dyDescent="0.2">
      <c r="D61" t="str">
        <v>AIM-WSFEM55</v>
      </c>
    </row>
    <row r="62" spans="4:5" x14ac:dyDescent="0.2">
      <c r="D62" t="str">
        <v>AIM-WSFEM56</v>
      </c>
    </row>
    <row r="63" spans="4:5" x14ac:dyDescent="0.2">
      <c r="D63" t="str">
        <v>AIM-WSWHTURNT</v>
      </c>
    </row>
    <row r="64" spans="4:5" x14ac:dyDescent="0.2">
      <c r="D64" t="str">
        <v>N/A</v>
      </c>
    </row>
    <row r="65" spans="4:4" x14ac:dyDescent="0.2">
      <c r="D65" t="str">
        <v>N/A</v>
      </c>
    </row>
    <row r="66" spans="4:4" x14ac:dyDescent="0.2">
      <c r="D66" t="str">
        <v>N/A</v>
      </c>
    </row>
    <row r="67" spans="4:4" x14ac:dyDescent="0.2">
      <c r="D67" t="str">
        <v>N/A</v>
      </c>
    </row>
    <row r="68" spans="4:4" x14ac:dyDescent="0.2">
      <c r="D68" t="str">
        <v>N/A</v>
      </c>
    </row>
  </sheetData>
  <mergeCells count="2">
    <mergeCell ref="A1:B1"/>
    <mergeCell ref="D1:E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2952A-9D2D-49E6-8E11-F16B5502F264}">
  <sheetPr codeName="Sheet3"/>
  <dimension ref="A1:H73"/>
  <sheetViews>
    <sheetView workbookViewId="0">
      <selection activeCell="I16" sqref="I16"/>
    </sheetView>
  </sheetViews>
  <sheetFormatPr defaultRowHeight="14.25" x14ac:dyDescent="0.2"/>
  <cols>
    <col min="1" max="1" width="19.109375" bestFit="1" customWidth="1"/>
    <col min="2" max="2" width="37" bestFit="1" customWidth="1"/>
    <col min="3" max="3" width="10.5546875" bestFit="1" customWidth="1"/>
    <col min="4" max="4" width="18.21875" bestFit="1" customWidth="1"/>
    <col min="5" max="5" width="19.109375" bestFit="1" customWidth="1"/>
    <col min="6" max="6" width="14.33203125" bestFit="1" customWidth="1"/>
    <col min="7" max="7" width="17.44140625" bestFit="1" customWidth="1"/>
    <col min="8" max="8" width="16.109375" bestFit="1" customWidth="1"/>
  </cols>
  <sheetData>
    <row r="1" spans="1:8" x14ac:dyDescent="0.2">
      <c r="A1" t="s">
        <v>951</v>
      </c>
      <c r="B1" t="s">
        <v>952</v>
      </c>
      <c r="C1" t="s">
        <v>953</v>
      </c>
      <c r="D1" t="s">
        <v>989</v>
      </c>
      <c r="E1" t="s">
        <v>954</v>
      </c>
      <c r="F1" t="s">
        <v>955</v>
      </c>
      <c r="G1" t="s">
        <v>956</v>
      </c>
      <c r="H1" t="s">
        <v>957</v>
      </c>
    </row>
    <row r="2" spans="1:8" x14ac:dyDescent="0.2">
      <c r="A2" s="12" t="s">
        <v>974</v>
      </c>
      <c r="B2" s="12" t="s">
        <v>975</v>
      </c>
      <c r="C2" s="14" t="s">
        <v>131</v>
      </c>
      <c r="D2" s="12"/>
      <c r="E2" s="12" t="s">
        <v>976</v>
      </c>
      <c r="F2" s="12" t="s">
        <v>977</v>
      </c>
      <c r="G2" s="12" t="s">
        <v>978</v>
      </c>
      <c r="H2" s="12" t="s">
        <v>979</v>
      </c>
    </row>
    <row r="3" spans="1:8" x14ac:dyDescent="0.2">
      <c r="A3" s="12" t="s">
        <v>974</v>
      </c>
      <c r="B3" s="12" t="s">
        <v>980</v>
      </c>
      <c r="C3" s="14" t="s">
        <v>133</v>
      </c>
      <c r="D3" s="12"/>
      <c r="E3" s="12" t="s">
        <v>981</v>
      </c>
      <c r="F3" s="12" t="s">
        <v>982</v>
      </c>
      <c r="G3" s="12" t="s">
        <v>4</v>
      </c>
      <c r="H3" s="12" t="s">
        <v>983</v>
      </c>
    </row>
    <row r="4" spans="1:8" x14ac:dyDescent="0.2">
      <c r="A4" s="12" t="s">
        <v>974</v>
      </c>
      <c r="B4" s="12" t="s">
        <v>984</v>
      </c>
      <c r="C4" s="14" t="s">
        <v>132</v>
      </c>
      <c r="D4" s="12"/>
      <c r="E4" s="12" t="s">
        <v>985</v>
      </c>
      <c r="F4" s="12" t="s">
        <v>986</v>
      </c>
      <c r="G4" s="12" t="s">
        <v>987</v>
      </c>
      <c r="H4" s="12" t="s">
        <v>988</v>
      </c>
    </row>
    <row r="5" spans="1:8" x14ac:dyDescent="0.2">
      <c r="A5" s="12" t="s">
        <v>958</v>
      </c>
      <c r="B5" s="12" t="s">
        <v>959</v>
      </c>
      <c r="C5" s="14" t="s">
        <v>159</v>
      </c>
      <c r="D5" s="12"/>
      <c r="E5" s="12" t="s">
        <v>960</v>
      </c>
      <c r="F5" s="12" t="s">
        <v>961</v>
      </c>
      <c r="G5" s="12" t="s">
        <v>4</v>
      </c>
      <c r="H5" s="12" t="s">
        <v>962</v>
      </c>
    </row>
    <row r="6" spans="1:8" x14ac:dyDescent="0.2">
      <c r="A6" s="12" t="s">
        <v>958</v>
      </c>
      <c r="B6" s="12" t="s">
        <v>963</v>
      </c>
      <c r="C6" s="14" t="s">
        <v>158</v>
      </c>
      <c r="D6" s="12"/>
      <c r="E6" s="12" t="s">
        <v>4</v>
      </c>
      <c r="F6" s="12" t="s">
        <v>4</v>
      </c>
      <c r="G6" s="12" t="s">
        <v>4</v>
      </c>
      <c r="H6" s="12" t="s">
        <v>964</v>
      </c>
    </row>
    <row r="7" spans="1:8" x14ac:dyDescent="0.2">
      <c r="A7" s="12" t="s">
        <v>958</v>
      </c>
      <c r="B7" s="12" t="s">
        <v>965</v>
      </c>
      <c r="C7" s="14" t="s">
        <v>160</v>
      </c>
      <c r="D7" s="12"/>
      <c r="E7" s="12" t="s">
        <v>966</v>
      </c>
      <c r="F7" s="12" t="s">
        <v>967</v>
      </c>
      <c r="G7" s="12" t="s">
        <v>968</v>
      </c>
      <c r="H7" s="12" t="s">
        <v>969</v>
      </c>
    </row>
    <row r="8" spans="1:8" x14ac:dyDescent="0.2">
      <c r="A8" s="12" t="s">
        <v>958</v>
      </c>
      <c r="B8" s="12" t="s">
        <v>970</v>
      </c>
      <c r="C8" s="14" t="s">
        <v>161</v>
      </c>
      <c r="D8" s="12"/>
      <c r="E8" s="12" t="s">
        <v>966</v>
      </c>
      <c r="F8" s="12" t="s">
        <v>971</v>
      </c>
      <c r="G8" s="12" t="s">
        <v>972</v>
      </c>
      <c r="H8" s="12" t="s">
        <v>973</v>
      </c>
    </row>
    <row r="9" spans="1:8" x14ac:dyDescent="0.2">
      <c r="A9" s="12" t="s">
        <v>142</v>
      </c>
      <c r="B9" s="12" t="s">
        <v>998</v>
      </c>
      <c r="C9" s="14" t="s">
        <v>99</v>
      </c>
      <c r="D9" s="12" t="s">
        <v>595</v>
      </c>
      <c r="E9" s="12"/>
      <c r="F9" s="12" t="s">
        <v>999</v>
      </c>
      <c r="G9" s="12" t="s">
        <v>1000</v>
      </c>
      <c r="H9" s="12" t="s">
        <v>1001</v>
      </c>
    </row>
    <row r="10" spans="1:8" x14ac:dyDescent="0.2">
      <c r="A10" s="12" t="s">
        <v>142</v>
      </c>
      <c r="B10" s="12" t="s">
        <v>994</v>
      </c>
      <c r="C10" s="14" t="s">
        <v>97</v>
      </c>
      <c r="D10" s="12" t="s">
        <v>597</v>
      </c>
      <c r="E10" s="12" t="s">
        <v>4</v>
      </c>
      <c r="F10" s="12" t="s">
        <v>4</v>
      </c>
      <c r="G10" s="12" t="s">
        <v>4</v>
      </c>
      <c r="H10" s="12" t="s">
        <v>995</v>
      </c>
    </row>
    <row r="11" spans="1:8" x14ac:dyDescent="0.2">
      <c r="A11" s="12" t="s">
        <v>142</v>
      </c>
      <c r="B11" s="12" t="s">
        <v>996</v>
      </c>
      <c r="C11" s="14" t="s">
        <v>98</v>
      </c>
      <c r="D11" s="12" t="s">
        <v>599</v>
      </c>
      <c r="E11" s="12" t="s">
        <v>4</v>
      </c>
      <c r="F11" s="12" t="s">
        <v>4</v>
      </c>
      <c r="G11" s="12" t="s">
        <v>4</v>
      </c>
      <c r="H11" s="12" t="s">
        <v>997</v>
      </c>
    </row>
    <row r="12" spans="1:8" x14ac:dyDescent="0.2">
      <c r="A12" s="12" t="s">
        <v>142</v>
      </c>
      <c r="B12" s="12" t="s">
        <v>990</v>
      </c>
      <c r="C12" s="14" t="s">
        <v>170</v>
      </c>
      <c r="D12" s="12" t="s">
        <v>845</v>
      </c>
      <c r="E12" s="12" t="s">
        <v>4</v>
      </c>
      <c r="F12" s="12" t="s">
        <v>4</v>
      </c>
      <c r="G12" s="12" t="s">
        <v>4</v>
      </c>
      <c r="H12" s="12" t="s">
        <v>991</v>
      </c>
    </row>
    <row r="13" spans="1:8" x14ac:dyDescent="0.2">
      <c r="A13" s="12" t="s">
        <v>142</v>
      </c>
      <c r="B13" s="12" t="s">
        <v>992</v>
      </c>
      <c r="C13" s="14" t="s">
        <v>171</v>
      </c>
      <c r="D13" s="12" t="s">
        <v>847</v>
      </c>
      <c r="E13" s="12" t="s">
        <v>4</v>
      </c>
      <c r="F13" s="12" t="s">
        <v>4</v>
      </c>
      <c r="G13" s="12" t="s">
        <v>4</v>
      </c>
      <c r="H13" s="12" t="s">
        <v>993</v>
      </c>
    </row>
    <row r="14" spans="1:8" x14ac:dyDescent="0.2">
      <c r="A14" s="12" t="s">
        <v>1002</v>
      </c>
      <c r="B14" s="12" t="s">
        <v>1003</v>
      </c>
      <c r="C14" s="14" t="s">
        <v>1004</v>
      </c>
      <c r="D14" s="12" t="s">
        <v>1005</v>
      </c>
      <c r="E14" s="12" t="s">
        <v>960</v>
      </c>
      <c r="F14" s="12" t="s">
        <v>1006</v>
      </c>
      <c r="G14" s="12" t="s">
        <v>4</v>
      </c>
      <c r="H14" s="12" t="s">
        <v>1007</v>
      </c>
    </row>
    <row r="15" spans="1:8" x14ac:dyDescent="0.2">
      <c r="A15" s="12" t="s">
        <v>1002</v>
      </c>
      <c r="B15" s="12" t="s">
        <v>1014</v>
      </c>
      <c r="C15" s="14" t="s">
        <v>486</v>
      </c>
      <c r="D15" s="12" t="s">
        <v>1015</v>
      </c>
      <c r="E15" s="12" t="s">
        <v>966</v>
      </c>
      <c r="F15" s="12" t="s">
        <v>1016</v>
      </c>
      <c r="G15" s="12" t="s">
        <v>1017</v>
      </c>
      <c r="H15" s="12" t="s">
        <v>1018</v>
      </c>
    </row>
    <row r="16" spans="1:8" x14ac:dyDescent="0.2">
      <c r="A16" s="12" t="s">
        <v>1002</v>
      </c>
      <c r="B16" s="12" t="s">
        <v>1008</v>
      </c>
      <c r="C16" s="14" t="s">
        <v>206</v>
      </c>
      <c r="D16" s="12" t="s">
        <v>1009</v>
      </c>
      <c r="E16" s="12" t="s">
        <v>960</v>
      </c>
      <c r="F16" s="12" t="s">
        <v>117</v>
      </c>
      <c r="G16" s="12" t="s">
        <v>4</v>
      </c>
      <c r="H16" s="12" t="s">
        <v>1010</v>
      </c>
    </row>
    <row r="17" spans="1:8" x14ac:dyDescent="0.2">
      <c r="A17" s="12" t="s">
        <v>1002</v>
      </c>
      <c r="B17" s="12" t="s">
        <v>1011</v>
      </c>
      <c r="C17" s="14" t="s">
        <v>174</v>
      </c>
      <c r="D17" s="12" t="s">
        <v>1012</v>
      </c>
      <c r="E17" s="12" t="s">
        <v>960</v>
      </c>
      <c r="F17" s="12" t="s">
        <v>116</v>
      </c>
      <c r="G17" s="12" t="s">
        <v>4</v>
      </c>
      <c r="H17" s="12" t="s">
        <v>1013</v>
      </c>
    </row>
    <row r="18" spans="1:8" x14ac:dyDescent="0.2">
      <c r="A18" s="12" t="s">
        <v>1002</v>
      </c>
      <c r="B18" s="12" t="s">
        <v>1019</v>
      </c>
      <c r="C18" s="14" t="s">
        <v>207</v>
      </c>
      <c r="D18" s="12" t="s">
        <v>1020</v>
      </c>
      <c r="E18" s="12" t="s">
        <v>966</v>
      </c>
      <c r="F18" s="12" t="s">
        <v>1021</v>
      </c>
      <c r="G18" s="12" t="s">
        <v>1022</v>
      </c>
      <c r="H18" s="12" t="s">
        <v>1023</v>
      </c>
    </row>
    <row r="19" spans="1:8" x14ac:dyDescent="0.2">
      <c r="A19" s="12" t="s">
        <v>1002</v>
      </c>
      <c r="B19" s="12" t="s">
        <v>1024</v>
      </c>
      <c r="C19" s="14" t="s">
        <v>499</v>
      </c>
      <c r="D19" s="12" t="s">
        <v>500</v>
      </c>
      <c r="E19" s="12" t="s">
        <v>966</v>
      </c>
      <c r="F19" s="12" t="s">
        <v>1025</v>
      </c>
      <c r="G19" s="12" t="s">
        <v>1026</v>
      </c>
      <c r="H19" s="12" t="s">
        <v>1027</v>
      </c>
    </row>
    <row r="20" spans="1:8" x14ac:dyDescent="0.2">
      <c r="A20" s="12" t="s">
        <v>1028</v>
      </c>
      <c r="B20" s="12" t="s">
        <v>1039</v>
      </c>
      <c r="C20" s="14"/>
      <c r="D20" s="12" t="s">
        <v>1040</v>
      </c>
      <c r="E20" s="12" t="s">
        <v>960</v>
      </c>
      <c r="F20" s="12"/>
      <c r="G20" s="12" t="s">
        <v>4</v>
      </c>
      <c r="H20" s="12" t="s">
        <v>1041</v>
      </c>
    </row>
    <row r="21" spans="1:8" x14ac:dyDescent="0.2">
      <c r="A21" s="12" t="s">
        <v>1028</v>
      </c>
      <c r="B21" s="12" t="s">
        <v>1042</v>
      </c>
      <c r="C21" s="14" t="s">
        <v>155</v>
      </c>
      <c r="D21" s="12" t="s">
        <v>1043</v>
      </c>
      <c r="E21" s="12" t="s">
        <v>4</v>
      </c>
      <c r="F21" s="12" t="s">
        <v>4</v>
      </c>
      <c r="G21" s="12" t="s">
        <v>4</v>
      </c>
      <c r="H21" s="12" t="s">
        <v>1044</v>
      </c>
    </row>
    <row r="22" spans="1:8" x14ac:dyDescent="0.2">
      <c r="A22" s="12" t="s">
        <v>1028</v>
      </c>
      <c r="B22" s="12" t="s">
        <v>1048</v>
      </c>
      <c r="C22" s="14"/>
      <c r="D22" s="12" t="s">
        <v>1049</v>
      </c>
      <c r="E22" s="12" t="s">
        <v>4</v>
      </c>
      <c r="F22" s="12" t="s">
        <v>4</v>
      </c>
      <c r="G22" s="12" t="s">
        <v>4</v>
      </c>
      <c r="H22" s="12" t="s">
        <v>1050</v>
      </c>
    </row>
    <row r="23" spans="1:8" x14ac:dyDescent="0.2">
      <c r="A23" s="12" t="s">
        <v>1028</v>
      </c>
      <c r="B23" s="12" t="s">
        <v>1051</v>
      </c>
      <c r="C23" s="14" t="s">
        <v>157</v>
      </c>
      <c r="D23" s="12" t="s">
        <v>1052</v>
      </c>
      <c r="E23" s="12" t="s">
        <v>1053</v>
      </c>
      <c r="F23" s="12" t="s">
        <v>1054</v>
      </c>
      <c r="G23" s="12" t="s">
        <v>1055</v>
      </c>
      <c r="H23" s="12" t="s">
        <v>1056</v>
      </c>
    </row>
    <row r="24" spans="1:8" x14ac:dyDescent="0.2">
      <c r="A24" s="12" t="s">
        <v>1028</v>
      </c>
      <c r="B24" s="12" t="s">
        <v>1029</v>
      </c>
      <c r="C24" s="14" t="s">
        <v>1220</v>
      </c>
      <c r="D24" s="12" t="s">
        <v>1030</v>
      </c>
      <c r="E24" s="12" t="s">
        <v>960</v>
      </c>
      <c r="F24" s="12" t="s">
        <v>1031</v>
      </c>
      <c r="G24" s="12" t="s">
        <v>4</v>
      </c>
      <c r="H24" s="12" t="s">
        <v>1032</v>
      </c>
    </row>
    <row r="25" spans="1:8" x14ac:dyDescent="0.2">
      <c r="A25" s="12" t="s">
        <v>1028</v>
      </c>
      <c r="B25" s="12" t="s">
        <v>1033</v>
      </c>
      <c r="C25" s="14" t="s">
        <v>153</v>
      </c>
      <c r="D25" s="12" t="s">
        <v>637</v>
      </c>
      <c r="E25" s="12" t="s">
        <v>960</v>
      </c>
      <c r="F25" s="12" t="s">
        <v>1034</v>
      </c>
      <c r="G25" s="12" t="s">
        <v>4</v>
      </c>
      <c r="H25" s="12" t="s">
        <v>1035</v>
      </c>
    </row>
    <row r="26" spans="1:8" x14ac:dyDescent="0.2">
      <c r="A26" s="12" t="s">
        <v>1028</v>
      </c>
      <c r="B26" s="12" t="s">
        <v>1036</v>
      </c>
      <c r="C26" s="14" t="s">
        <v>154</v>
      </c>
      <c r="D26" s="12" t="s">
        <v>639</v>
      </c>
      <c r="E26" s="12" t="s">
        <v>960</v>
      </c>
      <c r="F26" s="12" t="s">
        <v>1037</v>
      </c>
      <c r="G26" s="12" t="s">
        <v>4</v>
      </c>
      <c r="H26" s="12" t="s">
        <v>1038</v>
      </c>
    </row>
    <row r="27" spans="1:8" x14ac:dyDescent="0.2">
      <c r="A27" s="12" t="s">
        <v>1028</v>
      </c>
      <c r="B27" s="12" t="s">
        <v>1045</v>
      </c>
      <c r="C27" s="14" t="s">
        <v>156</v>
      </c>
      <c r="D27" s="12" t="s">
        <v>1046</v>
      </c>
      <c r="E27" s="12" t="s">
        <v>4</v>
      </c>
      <c r="F27" s="12" t="s">
        <v>4</v>
      </c>
      <c r="G27" s="12" t="s">
        <v>4</v>
      </c>
      <c r="H27" s="12" t="s">
        <v>1047</v>
      </c>
    </row>
    <row r="28" spans="1:8" x14ac:dyDescent="0.2">
      <c r="A28" s="12" t="s">
        <v>1028</v>
      </c>
      <c r="B28" s="12" t="s">
        <v>1057</v>
      </c>
      <c r="C28" s="14"/>
      <c r="D28" s="12" t="s">
        <v>1058</v>
      </c>
      <c r="E28" s="12" t="s">
        <v>1053</v>
      </c>
      <c r="F28" s="12"/>
      <c r="G28" s="12"/>
      <c r="H28" s="12" t="s">
        <v>1059</v>
      </c>
    </row>
    <row r="29" spans="1:8" x14ac:dyDescent="0.2">
      <c r="A29" s="12" t="s">
        <v>1089</v>
      </c>
      <c r="B29" s="12" t="s">
        <v>1090</v>
      </c>
      <c r="C29" s="14" t="s">
        <v>1091</v>
      </c>
      <c r="D29" s="12" t="s">
        <v>1092</v>
      </c>
      <c r="E29" s="12" t="s">
        <v>960</v>
      </c>
      <c r="F29" s="12" t="s">
        <v>1093</v>
      </c>
      <c r="G29" s="12" t="s">
        <v>4</v>
      </c>
      <c r="H29" s="12" t="s">
        <v>1094</v>
      </c>
    </row>
    <row r="30" spans="1:8" x14ac:dyDescent="0.2">
      <c r="A30" s="12" t="s">
        <v>1089</v>
      </c>
      <c r="B30" s="12" t="s">
        <v>1095</v>
      </c>
      <c r="C30" s="14" t="s">
        <v>1096</v>
      </c>
      <c r="D30" s="12" t="s">
        <v>1097</v>
      </c>
      <c r="E30" s="12" t="s">
        <v>4</v>
      </c>
      <c r="F30" s="12" t="s">
        <v>4</v>
      </c>
      <c r="G30" s="12" t="s">
        <v>4</v>
      </c>
      <c r="H30" s="12" t="s">
        <v>1098</v>
      </c>
    </row>
    <row r="31" spans="1:8" x14ac:dyDescent="0.2">
      <c r="A31" s="12" t="s">
        <v>1089</v>
      </c>
      <c r="B31" s="12" t="s">
        <v>1099</v>
      </c>
      <c r="C31" s="14" t="s">
        <v>1100</v>
      </c>
      <c r="D31" s="12" t="s">
        <v>1101</v>
      </c>
      <c r="E31" s="12" t="s">
        <v>966</v>
      </c>
      <c r="F31" s="12" t="s">
        <v>1102</v>
      </c>
      <c r="G31" s="12"/>
      <c r="H31" s="12" t="s">
        <v>1103</v>
      </c>
    </row>
    <row r="32" spans="1:8" x14ac:dyDescent="0.2">
      <c r="A32" s="12" t="s">
        <v>1060</v>
      </c>
      <c r="B32" s="12" t="s">
        <v>1061</v>
      </c>
      <c r="C32" s="14" t="s">
        <v>231</v>
      </c>
      <c r="D32" s="12" t="s">
        <v>1062</v>
      </c>
      <c r="E32" s="12" t="s">
        <v>960</v>
      </c>
      <c r="F32" s="12" t="s">
        <v>1063</v>
      </c>
      <c r="G32" s="12" t="s">
        <v>4</v>
      </c>
      <c r="H32" s="12" t="s">
        <v>1064</v>
      </c>
    </row>
    <row r="33" spans="1:8" x14ac:dyDescent="0.2">
      <c r="A33" s="12" t="s">
        <v>1060</v>
      </c>
      <c r="B33" s="12" t="s">
        <v>1065</v>
      </c>
      <c r="C33" s="14" t="s">
        <v>223</v>
      </c>
      <c r="D33" s="12" t="s">
        <v>1066</v>
      </c>
      <c r="E33" s="12" t="s">
        <v>4</v>
      </c>
      <c r="F33" s="12" t="s">
        <v>4</v>
      </c>
      <c r="G33" s="12" t="s">
        <v>4</v>
      </c>
      <c r="H33" s="12" t="s">
        <v>1067</v>
      </c>
    </row>
    <row r="34" spans="1:8" x14ac:dyDescent="0.2">
      <c r="A34" s="12" t="s">
        <v>1060</v>
      </c>
      <c r="B34" s="12" t="s">
        <v>1068</v>
      </c>
      <c r="C34" s="14" t="s">
        <v>237</v>
      </c>
      <c r="D34" s="12" t="s">
        <v>1069</v>
      </c>
      <c r="E34" s="12" t="s">
        <v>966</v>
      </c>
      <c r="F34" s="12" t="s">
        <v>1070</v>
      </c>
      <c r="G34" s="12" t="s">
        <v>1071</v>
      </c>
      <c r="H34" s="12" t="s">
        <v>1072</v>
      </c>
    </row>
    <row r="35" spans="1:8" x14ac:dyDescent="0.2">
      <c r="A35" s="12" t="s">
        <v>1073</v>
      </c>
      <c r="B35" s="12" t="s">
        <v>1074</v>
      </c>
      <c r="C35" s="14" t="s">
        <v>1075</v>
      </c>
      <c r="D35" s="12" t="s">
        <v>1076</v>
      </c>
      <c r="E35" s="12" t="s">
        <v>960</v>
      </c>
      <c r="F35" s="12" t="s">
        <v>1077</v>
      </c>
      <c r="G35" s="12" t="s">
        <v>4</v>
      </c>
      <c r="H35" s="12" t="s">
        <v>1078</v>
      </c>
    </row>
    <row r="36" spans="1:8" x14ac:dyDescent="0.2">
      <c r="A36" s="12" t="s">
        <v>1073</v>
      </c>
      <c r="B36" s="12" t="s">
        <v>1079</v>
      </c>
      <c r="C36" s="14" t="s">
        <v>1080</v>
      </c>
      <c r="D36" s="12" t="s">
        <v>1081</v>
      </c>
      <c r="E36" s="12" t="s">
        <v>4</v>
      </c>
      <c r="F36" s="12" t="s">
        <v>4</v>
      </c>
      <c r="G36" s="12" t="s">
        <v>4</v>
      </c>
      <c r="H36" s="12" t="s">
        <v>1082</v>
      </c>
    </row>
    <row r="37" spans="1:8" x14ac:dyDescent="0.2">
      <c r="A37" s="12" t="s">
        <v>1073</v>
      </c>
      <c r="B37" s="12" t="s">
        <v>1083</v>
      </c>
      <c r="C37" s="14" t="s">
        <v>1084</v>
      </c>
      <c r="D37" s="12" t="s">
        <v>1085</v>
      </c>
      <c r="E37" s="12" t="s">
        <v>966</v>
      </c>
      <c r="F37" s="12" t="s">
        <v>1086</v>
      </c>
      <c r="G37" s="12" t="s">
        <v>1087</v>
      </c>
      <c r="H37" s="12" t="s">
        <v>1088</v>
      </c>
    </row>
    <row r="38" spans="1:8" x14ac:dyDescent="0.2">
      <c r="A38" s="12" t="s">
        <v>1129</v>
      </c>
      <c r="B38" s="12" t="s">
        <v>1130</v>
      </c>
      <c r="C38" s="14" t="s">
        <v>107</v>
      </c>
      <c r="D38" s="12" t="s">
        <v>1131</v>
      </c>
      <c r="E38" s="12" t="s">
        <v>960</v>
      </c>
      <c r="F38" s="12"/>
      <c r="G38" s="12"/>
      <c r="H38" s="12"/>
    </row>
    <row r="39" spans="1:8" x14ac:dyDescent="0.2">
      <c r="A39" s="12" t="s">
        <v>1129</v>
      </c>
      <c r="B39" s="12" t="s">
        <v>1132</v>
      </c>
      <c r="C39" s="14" t="s">
        <v>108</v>
      </c>
      <c r="D39" s="12" t="s">
        <v>1133</v>
      </c>
      <c r="E39" s="12" t="s">
        <v>960</v>
      </c>
      <c r="F39" s="12"/>
      <c r="G39" s="12"/>
      <c r="H39" s="12"/>
    </row>
    <row r="40" spans="1:8" x14ac:dyDescent="0.2">
      <c r="A40" s="12" t="s">
        <v>1129</v>
      </c>
      <c r="B40" s="12" t="s">
        <v>1134</v>
      </c>
      <c r="C40" s="14" t="s">
        <v>987</v>
      </c>
      <c r="D40" s="12" t="s">
        <v>1135</v>
      </c>
      <c r="E40" s="12" t="s">
        <v>960</v>
      </c>
      <c r="F40" s="12"/>
      <c r="G40" s="12"/>
      <c r="H40" s="12"/>
    </row>
    <row r="41" spans="1:8" x14ac:dyDescent="0.2">
      <c r="A41" s="12" t="s">
        <v>1129</v>
      </c>
      <c r="B41" s="12" t="s">
        <v>1142</v>
      </c>
      <c r="C41" s="14" t="s">
        <v>1143</v>
      </c>
      <c r="D41" s="12" t="s">
        <v>1144</v>
      </c>
      <c r="E41" s="12" t="s">
        <v>1145</v>
      </c>
      <c r="F41" s="12"/>
      <c r="G41" s="12"/>
      <c r="H41" s="12"/>
    </row>
    <row r="42" spans="1:8" x14ac:dyDescent="0.2">
      <c r="A42" s="12" t="s">
        <v>1129</v>
      </c>
      <c r="B42" s="12" t="s">
        <v>1136</v>
      </c>
      <c r="C42" s="14" t="s">
        <v>109</v>
      </c>
      <c r="D42" s="12" t="s">
        <v>1137</v>
      </c>
      <c r="E42" s="12" t="s">
        <v>4</v>
      </c>
      <c r="F42" s="12"/>
      <c r="G42" s="12"/>
      <c r="H42" s="12"/>
    </row>
    <row r="43" spans="1:8" x14ac:dyDescent="0.2">
      <c r="A43" s="12" t="s">
        <v>1129</v>
      </c>
      <c r="B43" s="12" t="s">
        <v>1138</v>
      </c>
      <c r="C43" s="14" t="s">
        <v>110</v>
      </c>
      <c r="D43" s="12" t="s">
        <v>1139</v>
      </c>
      <c r="E43" s="12" t="s">
        <v>4</v>
      </c>
      <c r="F43" s="12"/>
      <c r="G43" s="12"/>
      <c r="H43" s="12"/>
    </row>
    <row r="44" spans="1:8" x14ac:dyDescent="0.2">
      <c r="A44" s="12" t="s">
        <v>1129</v>
      </c>
      <c r="B44" s="12" t="s">
        <v>1140</v>
      </c>
      <c r="C44" s="14" t="s">
        <v>111</v>
      </c>
      <c r="D44" s="12" t="s">
        <v>1141</v>
      </c>
      <c r="E44" s="12" t="s">
        <v>966</v>
      </c>
      <c r="F44" s="12"/>
      <c r="G44" s="12"/>
      <c r="H44" s="12"/>
    </row>
    <row r="45" spans="1:8" x14ac:dyDescent="0.2">
      <c r="A45" s="12" t="s">
        <v>1146</v>
      </c>
      <c r="B45" s="12" t="s">
        <v>1147</v>
      </c>
      <c r="C45" s="14" t="s">
        <v>112</v>
      </c>
      <c r="D45" s="12" t="s">
        <v>1148</v>
      </c>
      <c r="E45" s="12" t="s">
        <v>960</v>
      </c>
      <c r="F45" s="12"/>
      <c r="G45" s="12"/>
      <c r="H45" s="12"/>
    </row>
    <row r="46" spans="1:8" x14ac:dyDescent="0.2">
      <c r="A46" s="12" t="s">
        <v>1146</v>
      </c>
      <c r="B46" s="12" t="s">
        <v>1149</v>
      </c>
      <c r="C46" s="14" t="s">
        <v>113</v>
      </c>
      <c r="D46" s="12" t="s">
        <v>1150</v>
      </c>
      <c r="E46" s="12" t="s">
        <v>960</v>
      </c>
      <c r="F46" s="12"/>
      <c r="G46" s="12"/>
      <c r="H46" s="12"/>
    </row>
    <row r="47" spans="1:8" x14ac:dyDescent="0.2">
      <c r="A47" s="12" t="s">
        <v>1146</v>
      </c>
      <c r="B47" s="12" t="s">
        <v>1155</v>
      </c>
      <c r="C47" s="14" t="s">
        <v>120</v>
      </c>
      <c r="D47" s="12" t="s">
        <v>1156</v>
      </c>
      <c r="E47" s="12" t="s">
        <v>1145</v>
      </c>
      <c r="F47" s="12"/>
      <c r="G47" s="12"/>
      <c r="H47" s="12"/>
    </row>
    <row r="48" spans="1:8" x14ac:dyDescent="0.2">
      <c r="A48" s="12" t="s">
        <v>1146</v>
      </c>
      <c r="B48" s="12" t="s">
        <v>1151</v>
      </c>
      <c r="C48" s="14" t="s">
        <v>114</v>
      </c>
      <c r="D48" s="12" t="s">
        <v>1152</v>
      </c>
      <c r="E48" s="12" t="s">
        <v>4</v>
      </c>
      <c r="F48" s="12"/>
      <c r="G48" s="12"/>
      <c r="H48" s="12"/>
    </row>
    <row r="49" spans="1:8" x14ac:dyDescent="0.2">
      <c r="A49" s="12" t="s">
        <v>1146</v>
      </c>
      <c r="B49" s="12" t="s">
        <v>1153</v>
      </c>
      <c r="C49" s="14" t="s">
        <v>115</v>
      </c>
      <c r="D49" s="12" t="s">
        <v>1154</v>
      </c>
      <c r="E49" s="12" t="s">
        <v>966</v>
      </c>
      <c r="F49" s="12"/>
      <c r="G49" s="12"/>
      <c r="H49" s="12"/>
    </row>
    <row r="50" spans="1:8" x14ac:dyDescent="0.2">
      <c r="A50" s="12" t="s">
        <v>145</v>
      </c>
      <c r="B50" s="12" t="s">
        <v>1157</v>
      </c>
      <c r="C50" s="14" t="s">
        <v>1158</v>
      </c>
      <c r="D50" s="12" t="s">
        <v>1159</v>
      </c>
      <c r="E50" s="12" t="s">
        <v>966</v>
      </c>
      <c r="F50" s="12"/>
      <c r="G50" s="12"/>
      <c r="H50" s="12" t="s">
        <v>1160</v>
      </c>
    </row>
    <row r="51" spans="1:8" x14ac:dyDescent="0.2">
      <c r="A51" s="12" t="s">
        <v>145</v>
      </c>
      <c r="B51" s="12" t="s">
        <v>1161</v>
      </c>
      <c r="C51" s="14" t="s">
        <v>1162</v>
      </c>
      <c r="D51" s="12" t="s">
        <v>1163</v>
      </c>
      <c r="E51" s="12" t="s">
        <v>966</v>
      </c>
      <c r="F51" s="12"/>
      <c r="G51" s="12"/>
      <c r="H51" s="12" t="s">
        <v>1164</v>
      </c>
    </row>
    <row r="52" spans="1:8" x14ac:dyDescent="0.2">
      <c r="A52" s="12" t="s">
        <v>145</v>
      </c>
      <c r="B52" s="12" t="s">
        <v>1165</v>
      </c>
      <c r="C52" s="14" t="s">
        <v>118</v>
      </c>
      <c r="D52" s="12" t="s">
        <v>1166</v>
      </c>
      <c r="E52" s="12" t="s">
        <v>966</v>
      </c>
      <c r="F52" s="12"/>
      <c r="G52" s="12"/>
      <c r="H52" s="12" t="s">
        <v>1167</v>
      </c>
    </row>
    <row r="53" spans="1:8" x14ac:dyDescent="0.2">
      <c r="A53" s="12" t="s">
        <v>145</v>
      </c>
      <c r="B53" s="12" t="s">
        <v>1168</v>
      </c>
      <c r="C53" s="14" t="s">
        <v>119</v>
      </c>
      <c r="D53" s="12" t="s">
        <v>1169</v>
      </c>
      <c r="E53" s="12" t="s">
        <v>966</v>
      </c>
      <c r="F53" s="12"/>
      <c r="G53" s="12"/>
      <c r="H53" s="12" t="s">
        <v>1170</v>
      </c>
    </row>
    <row r="54" spans="1:8" x14ac:dyDescent="0.2">
      <c r="A54" s="12" t="s">
        <v>145</v>
      </c>
      <c r="B54" s="12" t="s">
        <v>1171</v>
      </c>
      <c r="C54" s="14" t="s">
        <v>120</v>
      </c>
      <c r="D54" s="12" t="s">
        <v>1172</v>
      </c>
      <c r="E54" s="12" t="s">
        <v>1145</v>
      </c>
      <c r="F54" s="12"/>
      <c r="G54" s="12"/>
      <c r="H54" s="12" t="s">
        <v>1173</v>
      </c>
    </row>
    <row r="55" spans="1:8" x14ac:dyDescent="0.2">
      <c r="A55" s="12" t="s">
        <v>145</v>
      </c>
      <c r="B55" s="12" t="s">
        <v>1174</v>
      </c>
      <c r="C55" s="14" t="s">
        <v>121</v>
      </c>
      <c r="D55" s="12" t="s">
        <v>1175</v>
      </c>
      <c r="E55" s="12" t="s">
        <v>1145</v>
      </c>
      <c r="F55" s="12"/>
      <c r="G55" s="12"/>
      <c r="H55" s="12" t="s">
        <v>1176</v>
      </c>
    </row>
    <row r="56" spans="1:8" x14ac:dyDescent="0.2">
      <c r="A56" s="12" t="s">
        <v>145</v>
      </c>
      <c r="B56" s="12" t="s">
        <v>1177</v>
      </c>
      <c r="C56" s="14" t="s">
        <v>1178</v>
      </c>
      <c r="D56" s="12" t="s">
        <v>1179</v>
      </c>
      <c r="E56" s="12" t="s">
        <v>1145</v>
      </c>
      <c r="F56" s="12"/>
      <c r="G56" s="12"/>
      <c r="H56" s="12"/>
    </row>
    <row r="57" spans="1:8" x14ac:dyDescent="0.2">
      <c r="A57" s="12" t="s">
        <v>145</v>
      </c>
      <c r="B57" s="12" t="s">
        <v>1180</v>
      </c>
      <c r="C57" s="14" t="s">
        <v>1181</v>
      </c>
      <c r="D57" s="12" t="s">
        <v>1182</v>
      </c>
      <c r="E57" s="12" t="s">
        <v>1145</v>
      </c>
      <c r="F57" s="12"/>
      <c r="G57" s="12"/>
      <c r="H57" s="12"/>
    </row>
    <row r="58" spans="1:8" x14ac:dyDescent="0.2">
      <c r="A58" s="12" t="s">
        <v>136</v>
      </c>
      <c r="B58" s="12" t="s">
        <v>1104</v>
      </c>
      <c r="C58" s="14" t="s">
        <v>100</v>
      </c>
      <c r="D58" s="12" t="s">
        <v>1105</v>
      </c>
      <c r="E58" s="12" t="s">
        <v>960</v>
      </c>
      <c r="F58" s="12" t="s">
        <v>1106</v>
      </c>
      <c r="G58" s="12" t="s">
        <v>4</v>
      </c>
      <c r="H58" s="12" t="s">
        <v>1107</v>
      </c>
    </row>
    <row r="59" spans="1:8" x14ac:dyDescent="0.2">
      <c r="A59" s="12" t="s">
        <v>136</v>
      </c>
      <c r="B59" s="12" t="s">
        <v>1108</v>
      </c>
      <c r="C59" s="14" t="s">
        <v>101</v>
      </c>
      <c r="D59" s="12" t="s">
        <v>1109</v>
      </c>
      <c r="E59" s="12" t="s">
        <v>960</v>
      </c>
      <c r="F59" s="12" t="s">
        <v>1110</v>
      </c>
      <c r="G59" s="12" t="s">
        <v>4</v>
      </c>
      <c r="H59" s="12" t="s">
        <v>1111</v>
      </c>
    </row>
    <row r="60" spans="1:8" x14ac:dyDescent="0.2">
      <c r="A60" s="12" t="s">
        <v>136</v>
      </c>
      <c r="B60" s="12" t="s">
        <v>1112</v>
      </c>
      <c r="C60" s="14" t="s">
        <v>102</v>
      </c>
      <c r="D60" s="12" t="s">
        <v>1113</v>
      </c>
      <c r="E60" s="12" t="s">
        <v>960</v>
      </c>
      <c r="F60" s="12" t="s">
        <v>1114</v>
      </c>
      <c r="G60" s="12" t="s">
        <v>4</v>
      </c>
      <c r="H60" s="12" t="s">
        <v>1115</v>
      </c>
    </row>
    <row r="61" spans="1:8" x14ac:dyDescent="0.2">
      <c r="A61" s="12" t="s">
        <v>136</v>
      </c>
      <c r="B61" s="12" t="s">
        <v>1121</v>
      </c>
      <c r="C61" s="14" t="s">
        <v>104</v>
      </c>
      <c r="D61" s="12" t="s">
        <v>783</v>
      </c>
      <c r="E61" s="12" t="s">
        <v>4</v>
      </c>
      <c r="F61" s="12" t="s">
        <v>4</v>
      </c>
      <c r="G61" s="12" t="s">
        <v>4</v>
      </c>
      <c r="H61" s="12" t="s">
        <v>1122</v>
      </c>
    </row>
    <row r="62" spans="1:8" x14ac:dyDescent="0.2">
      <c r="A62" s="12" t="s">
        <v>136</v>
      </c>
      <c r="B62" s="12" t="s">
        <v>1123</v>
      </c>
      <c r="C62" s="14" t="s">
        <v>105</v>
      </c>
      <c r="D62" s="12" t="s">
        <v>782</v>
      </c>
      <c r="E62" s="12" t="s">
        <v>4</v>
      </c>
      <c r="F62" s="12" t="s">
        <v>4</v>
      </c>
      <c r="G62" s="12" t="s">
        <v>4</v>
      </c>
      <c r="H62" s="12" t="s">
        <v>1124</v>
      </c>
    </row>
    <row r="63" spans="1:8" x14ac:dyDescent="0.2">
      <c r="A63" s="12" t="s">
        <v>136</v>
      </c>
      <c r="B63" s="12" t="s">
        <v>1125</v>
      </c>
      <c r="C63" s="14" t="s">
        <v>106</v>
      </c>
      <c r="D63" s="12" t="s">
        <v>781</v>
      </c>
      <c r="E63" s="12" t="s">
        <v>1126</v>
      </c>
      <c r="F63" s="12" t="s">
        <v>1127</v>
      </c>
      <c r="G63" s="12" t="s">
        <v>1128</v>
      </c>
      <c r="H63" s="12" t="s">
        <v>943</v>
      </c>
    </row>
    <row r="64" spans="1:8" x14ac:dyDescent="0.2">
      <c r="A64" s="12" t="s">
        <v>136</v>
      </c>
      <c r="B64" s="12" t="s">
        <v>1116</v>
      </c>
      <c r="C64" s="14" t="s">
        <v>209</v>
      </c>
      <c r="D64" s="12" t="s">
        <v>135</v>
      </c>
      <c r="E64" s="12" t="s">
        <v>4</v>
      </c>
      <c r="F64" s="12" t="s">
        <v>4</v>
      </c>
      <c r="G64" s="12" t="s">
        <v>4</v>
      </c>
      <c r="H64" s="12" t="s">
        <v>1117</v>
      </c>
    </row>
    <row r="65" spans="1:8" x14ac:dyDescent="0.2">
      <c r="A65" s="12" t="s">
        <v>136</v>
      </c>
      <c r="B65" s="12" t="s">
        <v>1118</v>
      </c>
      <c r="C65" s="14" t="s">
        <v>103</v>
      </c>
      <c r="D65" s="12" t="s">
        <v>1119</v>
      </c>
      <c r="E65" s="12" t="s">
        <v>4</v>
      </c>
      <c r="F65" s="12" t="s">
        <v>4</v>
      </c>
      <c r="G65" s="12" t="s">
        <v>4</v>
      </c>
      <c r="H65" s="12" t="s">
        <v>1120</v>
      </c>
    </row>
    <row r="66" spans="1:8" x14ac:dyDescent="0.2">
      <c r="A66" s="12" t="s">
        <v>791</v>
      </c>
      <c r="B66" s="12" t="s">
        <v>1183</v>
      </c>
      <c r="C66" s="14" t="s">
        <v>1184</v>
      </c>
      <c r="D66" s="12"/>
      <c r="E66" s="12" t="s">
        <v>4</v>
      </c>
      <c r="F66" s="12" t="s">
        <v>4</v>
      </c>
      <c r="G66" s="12" t="s">
        <v>4</v>
      </c>
      <c r="H66" s="12" t="s">
        <v>1185</v>
      </c>
    </row>
    <row r="67" spans="1:8" x14ac:dyDescent="0.2">
      <c r="A67" s="12" t="s">
        <v>791</v>
      </c>
      <c r="B67" s="12" t="s">
        <v>1186</v>
      </c>
      <c r="C67" s="14" t="s">
        <v>1187</v>
      </c>
      <c r="D67" s="12"/>
      <c r="E67" s="12" t="s">
        <v>1188</v>
      </c>
      <c r="F67" s="12" t="s">
        <v>1189</v>
      </c>
      <c r="G67" s="12" t="s">
        <v>1190</v>
      </c>
      <c r="H67" s="12" t="s">
        <v>1191</v>
      </c>
    </row>
    <row r="68" spans="1:8" x14ac:dyDescent="0.2">
      <c r="A68" s="12" t="s">
        <v>791</v>
      </c>
      <c r="B68" s="12" t="s">
        <v>1192</v>
      </c>
      <c r="C68" s="14" t="s">
        <v>1193</v>
      </c>
      <c r="D68" s="12"/>
      <c r="E68" s="12" t="s">
        <v>1188</v>
      </c>
      <c r="F68" s="12" t="s">
        <v>1194</v>
      </c>
      <c r="G68" s="12" t="s">
        <v>1195</v>
      </c>
      <c r="H68" s="12" t="s">
        <v>1196</v>
      </c>
    </row>
    <row r="69" spans="1:8" x14ac:dyDescent="0.2">
      <c r="A69" s="12" t="s">
        <v>791</v>
      </c>
      <c r="B69" s="12" t="s">
        <v>1197</v>
      </c>
      <c r="C69" s="14" t="s">
        <v>1198</v>
      </c>
      <c r="D69" s="12"/>
      <c r="E69" s="12" t="s">
        <v>1188</v>
      </c>
      <c r="F69" s="12" t="s">
        <v>1199</v>
      </c>
      <c r="G69" s="12" t="s">
        <v>1200</v>
      </c>
      <c r="H69" s="12" t="s">
        <v>1201</v>
      </c>
    </row>
    <row r="70" spans="1:8" x14ac:dyDescent="0.2">
      <c r="A70" s="12" t="s">
        <v>1202</v>
      </c>
      <c r="B70" s="12" t="s">
        <v>1203</v>
      </c>
      <c r="C70" s="14" t="s">
        <v>1204</v>
      </c>
      <c r="D70" s="12" t="s">
        <v>1205</v>
      </c>
      <c r="E70" s="12" t="s">
        <v>960</v>
      </c>
      <c r="F70" s="12" t="s">
        <v>1206</v>
      </c>
      <c r="G70" s="12" t="s">
        <v>4</v>
      </c>
      <c r="H70" s="12" t="s">
        <v>1207</v>
      </c>
    </row>
    <row r="71" spans="1:8" x14ac:dyDescent="0.2">
      <c r="A71" s="12" t="s">
        <v>1202</v>
      </c>
      <c r="B71" s="12" t="s">
        <v>1208</v>
      </c>
      <c r="C71" s="14" t="s">
        <v>201</v>
      </c>
      <c r="D71" s="12" t="s">
        <v>1209</v>
      </c>
      <c r="E71" s="12" t="s">
        <v>960</v>
      </c>
      <c r="F71" s="12" t="s">
        <v>1210</v>
      </c>
      <c r="G71" s="12" t="s">
        <v>4</v>
      </c>
      <c r="H71" s="12" t="s">
        <v>1211</v>
      </c>
    </row>
    <row r="72" spans="1:8" x14ac:dyDescent="0.2">
      <c r="A72" s="12" t="s">
        <v>1202</v>
      </c>
      <c r="B72" s="12" t="s">
        <v>1212</v>
      </c>
      <c r="C72" s="14" t="s">
        <v>202</v>
      </c>
      <c r="D72" s="12" t="s">
        <v>1213</v>
      </c>
      <c r="E72" s="12" t="s">
        <v>4</v>
      </c>
      <c r="F72" s="12" t="s">
        <v>4</v>
      </c>
      <c r="G72" s="12" t="s">
        <v>4</v>
      </c>
      <c r="H72" s="12" t="s">
        <v>1214</v>
      </c>
    </row>
    <row r="73" spans="1:8" x14ac:dyDescent="0.2">
      <c r="A73" s="12" t="s">
        <v>1202</v>
      </c>
      <c r="B73" s="12" t="s">
        <v>1215</v>
      </c>
      <c r="C73" s="14" t="s">
        <v>168</v>
      </c>
      <c r="D73" s="12" t="s">
        <v>1216</v>
      </c>
      <c r="E73" s="12" t="s">
        <v>1053</v>
      </c>
      <c r="F73" s="12" t="s">
        <v>1217</v>
      </c>
      <c r="G73" s="12" t="s">
        <v>1218</v>
      </c>
      <c r="H73" s="12" t="s">
        <v>1219</v>
      </c>
    </row>
  </sheetData>
  <phoneticPr fontId="4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91431-1B34-465B-8305-3EB4272E1C82}">
  <sheetPr codeName="Sheet6"/>
  <dimension ref="A1:I235"/>
  <sheetViews>
    <sheetView topLeftCell="A206" workbookViewId="0">
      <selection activeCell="B61" sqref="B61"/>
    </sheetView>
  </sheetViews>
  <sheetFormatPr defaultRowHeight="14.25" x14ac:dyDescent="0.2"/>
  <cols>
    <col min="1" max="1" width="17.21875" bestFit="1" customWidth="1"/>
    <col min="2" max="2" width="28.44140625" bestFit="1" customWidth="1"/>
    <col min="3" max="3" width="27.21875" bestFit="1" customWidth="1"/>
    <col min="4" max="4" width="21.21875" bestFit="1" customWidth="1"/>
    <col min="5" max="5" width="10.5546875" bestFit="1" customWidth="1"/>
    <col min="6" max="6" width="15" bestFit="1" customWidth="1"/>
    <col min="7" max="7" width="8.88671875" bestFit="1" customWidth="1"/>
    <col min="8" max="8" width="6.5546875" bestFit="1" customWidth="1"/>
    <col min="9" max="9" width="54.6640625" bestFit="1" customWidth="1"/>
    <col min="10" max="10" width="29" bestFit="1" customWidth="1"/>
    <col min="11" max="11" width="16.44140625" bestFit="1" customWidth="1"/>
    <col min="12" max="12" width="27.88671875" bestFit="1" customWidth="1"/>
    <col min="13" max="13" width="27.21875" bestFit="1" customWidth="1"/>
    <col min="14" max="14" width="24.77734375" bestFit="1" customWidth="1"/>
    <col min="15" max="15" width="21.21875" bestFit="1" customWidth="1"/>
    <col min="16" max="16" width="19.44140625" bestFit="1" customWidth="1"/>
    <col min="17" max="17" width="15.21875" bestFit="1" customWidth="1"/>
    <col min="18" max="18" width="19.5546875" bestFit="1" customWidth="1"/>
    <col min="19" max="19" width="5.88671875" bestFit="1" customWidth="1"/>
    <col min="20" max="20" width="12.44140625" bestFit="1" customWidth="1"/>
  </cols>
  <sheetData>
    <row r="1" spans="1:9" ht="19.5" x14ac:dyDescent="0.2">
      <c r="A1" s="112" t="s">
        <v>2077</v>
      </c>
      <c r="B1" s="113"/>
      <c r="C1" s="113"/>
      <c r="D1" s="113"/>
      <c r="E1" s="113"/>
      <c r="F1" s="113"/>
      <c r="G1" s="113"/>
      <c r="H1" s="113"/>
      <c r="I1" s="114"/>
    </row>
    <row r="2" spans="1:9" x14ac:dyDescent="0.2">
      <c r="A2" t="s">
        <v>2078</v>
      </c>
      <c r="B2" t="s">
        <v>2079</v>
      </c>
      <c r="C2" t="s">
        <v>2080</v>
      </c>
      <c r="D2" t="s">
        <v>2081</v>
      </c>
      <c r="E2" t="s">
        <v>2238</v>
      </c>
      <c r="F2" t="s">
        <v>2239</v>
      </c>
      <c r="G2" s="22" t="s">
        <v>2062</v>
      </c>
      <c r="H2" s="22" t="s">
        <v>2190</v>
      </c>
    </row>
    <row r="3" spans="1:9" x14ac:dyDescent="0.2">
      <c r="A3" s="12" t="s">
        <v>341</v>
      </c>
      <c r="B3" s="12" t="s">
        <v>2113</v>
      </c>
      <c r="C3" s="12" t="s">
        <v>2114</v>
      </c>
      <c r="D3" s="12" t="s">
        <v>2109</v>
      </c>
      <c r="F3" s="12" t="s">
        <v>2325</v>
      </c>
      <c r="G3" s="100" t="b">
        <v>0</v>
      </c>
      <c r="H3" s="100" t="b">
        <v>0</v>
      </c>
    </row>
    <row r="4" spans="1:9" x14ac:dyDescent="0.2">
      <c r="A4" s="12" t="s">
        <v>450</v>
      </c>
      <c r="B4" s="12" t="s">
        <v>2136</v>
      </c>
      <c r="C4" s="12" t="s">
        <v>2114</v>
      </c>
      <c r="D4" s="12" t="s">
        <v>2109</v>
      </c>
      <c r="F4" s="12" t="s">
        <v>2325</v>
      </c>
      <c r="G4" s="100" t="b">
        <v>0</v>
      </c>
      <c r="H4" s="100" t="b">
        <v>0</v>
      </c>
    </row>
    <row r="5" spans="1:9" x14ac:dyDescent="0.2">
      <c r="A5" s="12" t="s">
        <v>2372</v>
      </c>
      <c r="B5" s="12" t="s">
        <v>2373</v>
      </c>
      <c r="C5" s="12" t="s">
        <v>2374</v>
      </c>
      <c r="D5" s="12" t="s">
        <v>2109</v>
      </c>
      <c r="F5" s="12" t="s">
        <v>1813</v>
      </c>
      <c r="G5" s="100" t="b">
        <v>0</v>
      </c>
      <c r="H5" s="100" t="b">
        <v>0</v>
      </c>
    </row>
    <row r="6" spans="1:9" x14ac:dyDescent="0.2">
      <c r="A6" s="12" t="s">
        <v>2375</v>
      </c>
      <c r="B6" s="12" t="s">
        <v>2376</v>
      </c>
      <c r="C6" s="12" t="s">
        <v>2374</v>
      </c>
      <c r="D6" s="12" t="s">
        <v>2109</v>
      </c>
      <c r="F6" s="12" t="s">
        <v>1813</v>
      </c>
      <c r="G6" s="100" t="b">
        <v>0</v>
      </c>
      <c r="H6" s="100" t="b">
        <v>0</v>
      </c>
    </row>
    <row r="7" spans="1:9" x14ac:dyDescent="0.2">
      <c r="A7" s="12" t="s">
        <v>2433</v>
      </c>
      <c r="B7" s="12" t="s">
        <v>2434</v>
      </c>
      <c r="C7" s="12" t="s">
        <v>2374</v>
      </c>
      <c r="D7" s="12" t="s">
        <v>2109</v>
      </c>
      <c r="F7" s="12" t="s">
        <v>1813</v>
      </c>
      <c r="G7" s="100" t="b">
        <v>0</v>
      </c>
      <c r="H7" s="100" t="b">
        <v>0</v>
      </c>
    </row>
    <row r="8" spans="1:9" x14ac:dyDescent="0.2">
      <c r="A8" s="12" t="s">
        <v>1847</v>
      </c>
      <c r="B8" s="12" t="s">
        <v>2133</v>
      </c>
      <c r="C8" s="12" t="s">
        <v>2112</v>
      </c>
      <c r="D8" s="12" t="s">
        <v>2096</v>
      </c>
      <c r="F8" s="12" t="s">
        <v>2325</v>
      </c>
      <c r="G8" s="100" t="b">
        <v>0</v>
      </c>
      <c r="H8" s="100" t="b">
        <v>0</v>
      </c>
    </row>
    <row r="9" spans="1:9" x14ac:dyDescent="0.2">
      <c r="A9" s="12" t="s">
        <v>2342</v>
      </c>
      <c r="B9" s="12" t="s">
        <v>2343</v>
      </c>
      <c r="C9" s="12" t="s">
        <v>2344</v>
      </c>
      <c r="D9" s="12" t="s">
        <v>2096</v>
      </c>
      <c r="F9" s="12" t="s">
        <v>1813</v>
      </c>
      <c r="G9" s="100" t="b">
        <v>0</v>
      </c>
      <c r="H9" s="100" t="b">
        <v>0</v>
      </c>
    </row>
    <row r="10" spans="1:9" x14ac:dyDescent="0.2">
      <c r="A10" s="12" t="s">
        <v>2381</v>
      </c>
      <c r="B10" s="12" t="s">
        <v>2382</v>
      </c>
      <c r="C10" s="12" t="s">
        <v>2344</v>
      </c>
      <c r="D10" s="12" t="s">
        <v>2096</v>
      </c>
      <c r="F10" s="12" t="s">
        <v>1813</v>
      </c>
      <c r="G10" s="100" t="b">
        <v>0</v>
      </c>
      <c r="H10" s="100" t="b">
        <v>0</v>
      </c>
    </row>
    <row r="11" spans="1:9" x14ac:dyDescent="0.2">
      <c r="A11" s="12" t="s">
        <v>2385</v>
      </c>
      <c r="B11" s="12" t="s">
        <v>2386</v>
      </c>
      <c r="C11" s="12" t="s">
        <v>2344</v>
      </c>
      <c r="D11" s="12" t="s">
        <v>2096</v>
      </c>
      <c r="F11" s="12" t="s">
        <v>1813</v>
      </c>
      <c r="G11" s="100" t="b">
        <v>0</v>
      </c>
      <c r="H11" s="100" t="b">
        <v>0</v>
      </c>
    </row>
    <row r="12" spans="1:9" x14ac:dyDescent="0.2">
      <c r="A12" s="12" t="s">
        <v>2427</v>
      </c>
      <c r="B12" s="12" t="s">
        <v>2428</v>
      </c>
      <c r="C12" s="12" t="s">
        <v>2344</v>
      </c>
      <c r="D12" s="12" t="s">
        <v>2096</v>
      </c>
      <c r="F12" s="12" t="s">
        <v>1813</v>
      </c>
      <c r="G12" s="100" t="b">
        <v>0</v>
      </c>
      <c r="H12" s="100" t="b">
        <v>0</v>
      </c>
    </row>
    <row r="13" spans="1:9" x14ac:dyDescent="0.2">
      <c r="A13" s="12" t="s">
        <v>555</v>
      </c>
      <c r="B13" s="12" t="s">
        <v>2103</v>
      </c>
      <c r="C13" s="12" t="s">
        <v>2104</v>
      </c>
      <c r="D13" s="12" t="s">
        <v>2105</v>
      </c>
      <c r="F13" s="12" t="s">
        <v>2323</v>
      </c>
      <c r="G13" s="100" t="b">
        <v>0</v>
      </c>
      <c r="H13" s="100" t="b">
        <v>0</v>
      </c>
    </row>
    <row r="14" spans="1:9" x14ac:dyDescent="0.2">
      <c r="A14" s="12" t="s">
        <v>455</v>
      </c>
      <c r="B14" s="12" t="s">
        <v>2111</v>
      </c>
      <c r="C14" s="12" t="s">
        <v>2112</v>
      </c>
      <c r="D14" s="12" t="s">
        <v>2105</v>
      </c>
      <c r="F14" s="12" t="s">
        <v>2325</v>
      </c>
      <c r="G14" s="100" t="b">
        <v>0</v>
      </c>
      <c r="H14" s="100" t="b">
        <v>0</v>
      </c>
    </row>
    <row r="15" spans="1:9" x14ac:dyDescent="0.2">
      <c r="A15" s="12" t="s">
        <v>729</v>
      </c>
      <c r="B15" s="12" t="s">
        <v>2115</v>
      </c>
      <c r="C15" s="12" t="s">
        <v>2112</v>
      </c>
      <c r="D15" s="12" t="s">
        <v>2105</v>
      </c>
      <c r="F15" s="12" t="s">
        <v>2325</v>
      </c>
      <c r="G15" s="100" t="b">
        <v>0</v>
      </c>
      <c r="H15" s="100" t="b">
        <v>0</v>
      </c>
    </row>
    <row r="16" spans="1:9" x14ac:dyDescent="0.2">
      <c r="A16" s="12" t="s">
        <v>730</v>
      </c>
      <c r="B16" s="12" t="s">
        <v>2116</v>
      </c>
      <c r="C16" s="12" t="s">
        <v>2112</v>
      </c>
      <c r="D16" s="12" t="s">
        <v>2105</v>
      </c>
      <c r="F16" s="12" t="s">
        <v>2325</v>
      </c>
      <c r="G16" s="100" t="b">
        <v>0</v>
      </c>
      <c r="H16" s="100" t="b">
        <v>0</v>
      </c>
    </row>
    <row r="17" spans="1:8" x14ac:dyDescent="0.2">
      <c r="A17" s="12" t="s">
        <v>731</v>
      </c>
      <c r="B17" s="12" t="s">
        <v>2117</v>
      </c>
      <c r="C17" s="12" t="s">
        <v>2112</v>
      </c>
      <c r="D17" s="12" t="s">
        <v>2105</v>
      </c>
      <c r="F17" s="12" t="s">
        <v>2325</v>
      </c>
      <c r="G17" s="100" t="b">
        <v>0</v>
      </c>
      <c r="H17" s="100" t="b">
        <v>0</v>
      </c>
    </row>
    <row r="18" spans="1:8" x14ac:dyDescent="0.2">
      <c r="A18" s="12" t="s">
        <v>2167</v>
      </c>
      <c r="B18" s="12" t="s">
        <v>2168</v>
      </c>
      <c r="C18" s="12" t="s">
        <v>2101</v>
      </c>
      <c r="D18" s="12" t="s">
        <v>2102</v>
      </c>
      <c r="F18" s="12" t="s">
        <v>2325</v>
      </c>
      <c r="G18" s="100" t="b">
        <v>0</v>
      </c>
      <c r="H18" s="100" t="b">
        <v>0</v>
      </c>
    </row>
    <row r="19" spans="1:8" x14ac:dyDescent="0.2">
      <c r="A19" s="12" t="s">
        <v>506</v>
      </c>
      <c r="B19" s="12" t="s">
        <v>2131</v>
      </c>
      <c r="C19" s="12" t="s">
        <v>2104</v>
      </c>
      <c r="D19" s="12" t="s">
        <v>2102</v>
      </c>
      <c r="F19" s="12" t="s">
        <v>2323</v>
      </c>
      <c r="G19" s="100" t="b">
        <v>0</v>
      </c>
      <c r="H19" s="100" t="b">
        <v>0</v>
      </c>
    </row>
    <row r="20" spans="1:8" x14ac:dyDescent="0.2">
      <c r="A20" s="12" t="s">
        <v>2152</v>
      </c>
      <c r="B20" s="12" t="s">
        <v>2153</v>
      </c>
      <c r="C20" s="12" t="s">
        <v>2104</v>
      </c>
      <c r="D20" s="12" t="s">
        <v>2102</v>
      </c>
      <c r="F20" s="12" t="s">
        <v>2323</v>
      </c>
      <c r="G20" s="100" t="b">
        <v>0</v>
      </c>
      <c r="H20" s="100" t="b">
        <v>0</v>
      </c>
    </row>
    <row r="21" spans="1:8" x14ac:dyDescent="0.2">
      <c r="A21" s="12" t="s">
        <v>2139</v>
      </c>
      <c r="B21" s="12" t="s">
        <v>2140</v>
      </c>
      <c r="C21" s="12" t="s">
        <v>2101</v>
      </c>
      <c r="D21" s="12" t="s">
        <v>2102</v>
      </c>
      <c r="F21" s="12" t="s">
        <v>2325</v>
      </c>
      <c r="G21" s="100" t="b">
        <v>0</v>
      </c>
      <c r="H21" s="100" t="b">
        <v>0</v>
      </c>
    </row>
    <row r="22" spans="1:8" x14ac:dyDescent="0.2">
      <c r="A22" s="12" t="s">
        <v>438</v>
      </c>
      <c r="B22" s="12" t="s">
        <v>2100</v>
      </c>
      <c r="C22" s="12" t="s">
        <v>2101</v>
      </c>
      <c r="D22" s="12" t="s">
        <v>2102</v>
      </c>
      <c r="F22" s="12" t="s">
        <v>2325</v>
      </c>
      <c r="G22" s="100" t="b">
        <v>0</v>
      </c>
      <c r="H22" s="100" t="b">
        <v>0</v>
      </c>
    </row>
    <row r="23" spans="1:8" x14ac:dyDescent="0.2">
      <c r="A23" s="12" t="s">
        <v>2128</v>
      </c>
      <c r="B23" s="12" t="s">
        <v>2129</v>
      </c>
      <c r="C23" s="12" t="s">
        <v>2101</v>
      </c>
      <c r="D23" s="12" t="s">
        <v>2102</v>
      </c>
      <c r="F23" s="12" t="s">
        <v>2325</v>
      </c>
      <c r="G23" s="100" t="b">
        <v>0</v>
      </c>
      <c r="H23" s="100" t="b">
        <v>0</v>
      </c>
    </row>
    <row r="24" spans="1:8" x14ac:dyDescent="0.2">
      <c r="A24" s="12" t="s">
        <v>2137</v>
      </c>
      <c r="B24" s="12" t="s">
        <v>2138</v>
      </c>
      <c r="C24" s="12" t="s">
        <v>2101</v>
      </c>
      <c r="D24" s="12" t="s">
        <v>2102</v>
      </c>
      <c r="F24" s="12" t="s">
        <v>2325</v>
      </c>
      <c r="G24" s="100" t="b">
        <v>0</v>
      </c>
      <c r="H24" s="100" t="b">
        <v>0</v>
      </c>
    </row>
    <row r="25" spans="1:8" x14ac:dyDescent="0.2">
      <c r="A25" s="12" t="s">
        <v>416</v>
      </c>
      <c r="B25" s="12" t="s">
        <v>2141</v>
      </c>
      <c r="C25" s="12" t="s">
        <v>2101</v>
      </c>
      <c r="D25" s="12" t="s">
        <v>2102</v>
      </c>
      <c r="F25" s="12" t="s">
        <v>2325</v>
      </c>
      <c r="G25" s="100" t="b">
        <v>0</v>
      </c>
      <c r="H25" s="100" t="b">
        <v>0</v>
      </c>
    </row>
    <row r="26" spans="1:8" x14ac:dyDescent="0.2">
      <c r="A26" s="12" t="s">
        <v>453</v>
      </c>
      <c r="B26" s="12" t="s">
        <v>2108</v>
      </c>
      <c r="C26" s="12" t="s">
        <v>2101</v>
      </c>
      <c r="D26" s="12" t="s">
        <v>2102</v>
      </c>
      <c r="F26" s="12" t="s">
        <v>2325</v>
      </c>
      <c r="G26" s="100" t="b">
        <v>0</v>
      </c>
      <c r="H26" s="100" t="b">
        <v>0</v>
      </c>
    </row>
    <row r="27" spans="1:8" x14ac:dyDescent="0.2">
      <c r="A27" s="12" t="s">
        <v>723</v>
      </c>
      <c r="B27" s="12" t="s">
        <v>2148</v>
      </c>
      <c r="C27" s="12" t="s">
        <v>2104</v>
      </c>
      <c r="D27" s="12" t="s">
        <v>2102</v>
      </c>
      <c r="F27" s="12" t="s">
        <v>2323</v>
      </c>
      <c r="G27" s="100" t="b">
        <v>0</v>
      </c>
      <c r="H27" s="100" t="b">
        <v>0</v>
      </c>
    </row>
    <row r="28" spans="1:8" x14ac:dyDescent="0.2">
      <c r="A28" s="12" t="s">
        <v>2345</v>
      </c>
      <c r="B28" s="12" t="s">
        <v>2346</v>
      </c>
      <c r="C28" s="12" t="s">
        <v>2347</v>
      </c>
      <c r="D28" s="12" t="s">
        <v>2348</v>
      </c>
      <c r="F28" s="12" t="s">
        <v>1813</v>
      </c>
      <c r="G28" s="100" t="b">
        <v>0</v>
      </c>
      <c r="H28" s="100" t="b">
        <v>0</v>
      </c>
    </row>
    <row r="29" spans="1:8" x14ac:dyDescent="0.2">
      <c r="A29" s="12" t="s">
        <v>2356</v>
      </c>
      <c r="B29" s="12" t="s">
        <v>2357</v>
      </c>
      <c r="C29" s="12" t="s">
        <v>2347</v>
      </c>
      <c r="D29" s="12" t="s">
        <v>2348</v>
      </c>
      <c r="F29" s="12" t="s">
        <v>1813</v>
      </c>
      <c r="G29" s="100" t="b">
        <v>0</v>
      </c>
      <c r="H29" s="100" t="b">
        <v>0</v>
      </c>
    </row>
    <row r="30" spans="1:8" x14ac:dyDescent="0.2">
      <c r="A30" s="12" t="s">
        <v>2362</v>
      </c>
      <c r="B30" s="12" t="s">
        <v>2363</v>
      </c>
      <c r="C30" s="12" t="s">
        <v>2347</v>
      </c>
      <c r="D30" s="12" t="s">
        <v>2348</v>
      </c>
      <c r="F30" s="12" t="s">
        <v>1813</v>
      </c>
      <c r="G30" s="100" t="b">
        <v>0</v>
      </c>
      <c r="H30" s="100" t="b">
        <v>0</v>
      </c>
    </row>
    <row r="31" spans="1:8" x14ac:dyDescent="0.2">
      <c r="A31" s="12" t="s">
        <v>2364</v>
      </c>
      <c r="B31" s="12" t="s">
        <v>2365</v>
      </c>
      <c r="C31" s="12" t="s">
        <v>2347</v>
      </c>
      <c r="D31" s="12" t="s">
        <v>2348</v>
      </c>
      <c r="F31" s="12" t="s">
        <v>1813</v>
      </c>
      <c r="G31" s="100" t="b">
        <v>0</v>
      </c>
      <c r="H31" s="100" t="b">
        <v>0</v>
      </c>
    </row>
    <row r="32" spans="1:8" x14ac:dyDescent="0.2">
      <c r="A32" s="12" t="s">
        <v>2366</v>
      </c>
      <c r="B32" s="12" t="s">
        <v>2367</v>
      </c>
      <c r="C32" s="12" t="s">
        <v>2347</v>
      </c>
      <c r="D32" s="12" t="s">
        <v>2348</v>
      </c>
      <c r="F32" s="12" t="s">
        <v>1813</v>
      </c>
      <c r="G32" s="100" t="b">
        <v>0</v>
      </c>
      <c r="H32" s="100" t="b">
        <v>0</v>
      </c>
    </row>
    <row r="33" spans="1:8" x14ac:dyDescent="0.2">
      <c r="A33" s="12" t="s">
        <v>2370</v>
      </c>
      <c r="B33" s="12" t="s">
        <v>2371</v>
      </c>
      <c r="C33" s="12" t="s">
        <v>2347</v>
      </c>
      <c r="D33" s="12" t="s">
        <v>2348</v>
      </c>
      <c r="F33" s="12" t="s">
        <v>1813</v>
      </c>
      <c r="G33" s="100" t="b">
        <v>0</v>
      </c>
      <c r="H33" s="100" t="b">
        <v>0</v>
      </c>
    </row>
    <row r="34" spans="1:8" x14ac:dyDescent="0.2">
      <c r="A34" s="12" t="s">
        <v>2383</v>
      </c>
      <c r="B34" s="12" t="s">
        <v>2384</v>
      </c>
      <c r="C34" s="12" t="s">
        <v>2347</v>
      </c>
      <c r="D34" s="12" t="s">
        <v>2348</v>
      </c>
      <c r="F34" s="12" t="s">
        <v>1813</v>
      </c>
      <c r="G34" s="100" t="b">
        <v>0</v>
      </c>
      <c r="H34" s="100" t="b">
        <v>0</v>
      </c>
    </row>
    <row r="35" spans="1:8" x14ac:dyDescent="0.2">
      <c r="A35" s="12" t="s">
        <v>2399</v>
      </c>
      <c r="B35" s="12" t="s">
        <v>2400</v>
      </c>
      <c r="C35" s="12" t="s">
        <v>2347</v>
      </c>
      <c r="D35" s="12" t="s">
        <v>2348</v>
      </c>
      <c r="F35" s="12" t="s">
        <v>1813</v>
      </c>
      <c r="G35" s="100" t="b">
        <v>0</v>
      </c>
      <c r="H35" s="100" t="b">
        <v>0</v>
      </c>
    </row>
    <row r="36" spans="1:8" x14ac:dyDescent="0.2">
      <c r="A36" s="12" t="s">
        <v>2405</v>
      </c>
      <c r="B36" s="12" t="s">
        <v>2406</v>
      </c>
      <c r="C36" s="12" t="s">
        <v>2347</v>
      </c>
      <c r="D36" s="12" t="s">
        <v>2348</v>
      </c>
      <c r="F36" s="12" t="s">
        <v>1813</v>
      </c>
      <c r="G36" s="100" t="b">
        <v>0</v>
      </c>
      <c r="H36" s="100" t="b">
        <v>0</v>
      </c>
    </row>
    <row r="37" spans="1:8" x14ac:dyDescent="0.2">
      <c r="A37" s="12" t="s">
        <v>2407</v>
      </c>
      <c r="B37" s="12" t="s">
        <v>2408</v>
      </c>
      <c r="C37" s="12" t="s">
        <v>2347</v>
      </c>
      <c r="D37" s="12" t="s">
        <v>2348</v>
      </c>
      <c r="F37" s="12" t="s">
        <v>1813</v>
      </c>
      <c r="G37" s="100" t="b">
        <v>0</v>
      </c>
      <c r="H37" s="100" t="b">
        <v>0</v>
      </c>
    </row>
    <row r="38" spans="1:8" x14ac:dyDescent="0.2">
      <c r="A38" s="12" t="s">
        <v>2409</v>
      </c>
      <c r="B38" s="12" t="s">
        <v>2410</v>
      </c>
      <c r="C38" s="12" t="s">
        <v>2347</v>
      </c>
      <c r="D38" s="12" t="s">
        <v>2348</v>
      </c>
      <c r="F38" s="12" t="s">
        <v>1813</v>
      </c>
      <c r="G38" s="100" t="b">
        <v>0</v>
      </c>
      <c r="H38" s="100" t="b">
        <v>0</v>
      </c>
    </row>
    <row r="39" spans="1:8" x14ac:dyDescent="0.2">
      <c r="A39" s="12" t="s">
        <v>2411</v>
      </c>
      <c r="B39" s="12" t="s">
        <v>2412</v>
      </c>
      <c r="C39" s="12" t="s">
        <v>2347</v>
      </c>
      <c r="D39" s="12" t="s">
        <v>2348</v>
      </c>
      <c r="F39" s="12" t="s">
        <v>1813</v>
      </c>
      <c r="G39" s="100" t="b">
        <v>0</v>
      </c>
      <c r="H39" s="100" t="b">
        <v>0</v>
      </c>
    </row>
    <row r="40" spans="1:8" x14ac:dyDescent="0.2">
      <c r="A40" s="12" t="s">
        <v>2413</v>
      </c>
      <c r="B40" s="12" t="s">
        <v>2414</v>
      </c>
      <c r="C40" s="12" t="s">
        <v>2347</v>
      </c>
      <c r="D40" s="12" t="s">
        <v>2348</v>
      </c>
      <c r="F40" s="12" t="s">
        <v>1813</v>
      </c>
      <c r="G40" s="100" t="b">
        <v>0</v>
      </c>
      <c r="H40" s="100" t="b">
        <v>0</v>
      </c>
    </row>
    <row r="41" spans="1:8" x14ac:dyDescent="0.2">
      <c r="A41" s="12" t="s">
        <v>2415</v>
      </c>
      <c r="B41" s="12" t="s">
        <v>2416</v>
      </c>
      <c r="C41" s="12" t="s">
        <v>2347</v>
      </c>
      <c r="D41" s="12" t="s">
        <v>2348</v>
      </c>
      <c r="F41" s="12" t="s">
        <v>1813</v>
      </c>
      <c r="G41" s="100" t="b">
        <v>0</v>
      </c>
      <c r="H41" s="100" t="b">
        <v>0</v>
      </c>
    </row>
    <row r="42" spans="1:8" x14ac:dyDescent="0.2">
      <c r="A42" s="12" t="s">
        <v>2417</v>
      </c>
      <c r="B42" s="12" t="s">
        <v>2418</v>
      </c>
      <c r="C42" s="12" t="s">
        <v>2347</v>
      </c>
      <c r="D42" s="12" t="s">
        <v>2348</v>
      </c>
      <c r="F42" s="12" t="s">
        <v>1813</v>
      </c>
      <c r="G42" s="100" t="b">
        <v>0</v>
      </c>
      <c r="H42" s="100" t="b">
        <v>0</v>
      </c>
    </row>
    <row r="43" spans="1:8" x14ac:dyDescent="0.2">
      <c r="A43" s="12" t="s">
        <v>2421</v>
      </c>
      <c r="B43" s="12" t="s">
        <v>2422</v>
      </c>
      <c r="C43" s="12" t="s">
        <v>2347</v>
      </c>
      <c r="D43" s="12" t="s">
        <v>2348</v>
      </c>
      <c r="F43" s="12" t="s">
        <v>1813</v>
      </c>
      <c r="G43" s="100" t="b">
        <v>0</v>
      </c>
      <c r="H43" s="100" t="b">
        <v>0</v>
      </c>
    </row>
    <row r="44" spans="1:8" x14ac:dyDescent="0.2">
      <c r="A44" s="12" t="s">
        <v>2423</v>
      </c>
      <c r="B44" s="12" t="s">
        <v>2424</v>
      </c>
      <c r="C44" s="12" t="s">
        <v>2347</v>
      </c>
      <c r="D44" s="12" t="s">
        <v>2348</v>
      </c>
      <c r="F44" s="12" t="s">
        <v>1813</v>
      </c>
      <c r="G44" s="100" t="b">
        <v>0</v>
      </c>
      <c r="H44" s="100" t="b">
        <v>0</v>
      </c>
    </row>
    <row r="45" spans="1:8" x14ac:dyDescent="0.2">
      <c r="A45" s="12" t="s">
        <v>2425</v>
      </c>
      <c r="B45" s="12" t="s">
        <v>2426</v>
      </c>
      <c r="C45" s="12" t="s">
        <v>2347</v>
      </c>
      <c r="D45" s="12" t="s">
        <v>2348</v>
      </c>
      <c r="F45" s="12" t="s">
        <v>1813</v>
      </c>
      <c r="G45" s="100" t="b">
        <v>0</v>
      </c>
      <c r="H45" s="100" t="b">
        <v>0</v>
      </c>
    </row>
    <row r="46" spans="1:8" x14ac:dyDescent="0.2">
      <c r="A46" s="12" t="s">
        <v>2429</v>
      </c>
      <c r="B46" s="12" t="s">
        <v>2430</v>
      </c>
      <c r="C46" s="12" t="s">
        <v>2347</v>
      </c>
      <c r="D46" s="12" t="s">
        <v>2348</v>
      </c>
      <c r="F46" s="12" t="s">
        <v>1813</v>
      </c>
      <c r="G46" s="100" t="b">
        <v>0</v>
      </c>
      <c r="H46" s="100" t="b">
        <v>0</v>
      </c>
    </row>
    <row r="47" spans="1:8" x14ac:dyDescent="0.2">
      <c r="A47" s="12" t="s">
        <v>2431</v>
      </c>
      <c r="B47" s="12" t="s">
        <v>2432</v>
      </c>
      <c r="C47" s="12" t="s">
        <v>2347</v>
      </c>
      <c r="D47" s="12" t="s">
        <v>2348</v>
      </c>
      <c r="F47" s="12" t="s">
        <v>1813</v>
      </c>
      <c r="G47" s="100" t="b">
        <v>0</v>
      </c>
      <c r="H47" s="100" t="b">
        <v>0</v>
      </c>
    </row>
    <row r="48" spans="1:8" x14ac:dyDescent="0.2">
      <c r="A48" s="12" t="s">
        <v>2437</v>
      </c>
      <c r="B48" s="12" t="s">
        <v>2438</v>
      </c>
      <c r="C48" s="12" t="s">
        <v>2347</v>
      </c>
      <c r="D48" s="12" t="s">
        <v>2348</v>
      </c>
      <c r="F48" s="12" t="s">
        <v>1813</v>
      </c>
      <c r="G48" s="100" t="b">
        <v>0</v>
      </c>
      <c r="H48" s="100" t="b">
        <v>0</v>
      </c>
    </row>
    <row r="49" spans="1:8" x14ac:dyDescent="0.2">
      <c r="A49" s="12" t="s">
        <v>353</v>
      </c>
      <c r="B49" s="12" t="s">
        <v>2132</v>
      </c>
      <c r="C49" s="12" t="s">
        <v>2086</v>
      </c>
      <c r="D49" s="12" t="s">
        <v>2122</v>
      </c>
      <c r="F49" s="12" t="s">
        <v>2323</v>
      </c>
      <c r="G49" s="100" t="b">
        <v>0</v>
      </c>
      <c r="H49" s="100" t="b">
        <v>0</v>
      </c>
    </row>
    <row r="50" spans="1:8" x14ac:dyDescent="0.2">
      <c r="A50" s="12" t="s">
        <v>2120</v>
      </c>
      <c r="B50" s="12" t="s">
        <v>2121</v>
      </c>
      <c r="C50" s="12" t="s">
        <v>2086</v>
      </c>
      <c r="D50" s="12" t="s">
        <v>2122</v>
      </c>
      <c r="F50" s="12" t="s">
        <v>2323</v>
      </c>
      <c r="G50" s="100" t="b">
        <v>0</v>
      </c>
      <c r="H50" s="100" t="b">
        <v>0</v>
      </c>
    </row>
    <row r="51" spans="1:8" x14ac:dyDescent="0.2">
      <c r="A51" s="12" t="s">
        <v>2144</v>
      </c>
      <c r="B51" s="12" t="s">
        <v>2145</v>
      </c>
      <c r="C51" s="12" t="s">
        <v>2086</v>
      </c>
      <c r="D51" s="12" t="s">
        <v>2122</v>
      </c>
      <c r="F51" s="12" t="s">
        <v>2323</v>
      </c>
      <c r="G51" s="100" t="b">
        <v>0</v>
      </c>
      <c r="H51" s="100" t="b">
        <v>0</v>
      </c>
    </row>
    <row r="52" spans="1:8" x14ac:dyDescent="0.2">
      <c r="A52" s="12" t="s">
        <v>2142</v>
      </c>
      <c r="B52" s="12" t="s">
        <v>2143</v>
      </c>
      <c r="C52" s="12" t="s">
        <v>2086</v>
      </c>
      <c r="D52" s="12" t="s">
        <v>2122</v>
      </c>
      <c r="F52" s="12" t="s">
        <v>2323</v>
      </c>
      <c r="G52" s="100" t="b">
        <v>0</v>
      </c>
      <c r="H52" s="100" t="b">
        <v>0</v>
      </c>
    </row>
    <row r="53" spans="1:8" x14ac:dyDescent="0.2">
      <c r="A53" s="12" t="s">
        <v>2123</v>
      </c>
      <c r="B53" s="12" t="s">
        <v>2124</v>
      </c>
      <c r="C53" s="12" t="s">
        <v>2086</v>
      </c>
      <c r="D53" s="12" t="s">
        <v>2122</v>
      </c>
      <c r="F53" s="12" t="s">
        <v>2323</v>
      </c>
      <c r="G53" s="100" t="b">
        <v>0</v>
      </c>
      <c r="H53" s="100" t="b">
        <v>0</v>
      </c>
    </row>
    <row r="54" spans="1:8" x14ac:dyDescent="0.2">
      <c r="A54" s="12" t="s">
        <v>2146</v>
      </c>
      <c r="B54" s="12" t="s">
        <v>2147</v>
      </c>
      <c r="C54" s="12" t="s">
        <v>2082</v>
      </c>
      <c r="D54" s="12" t="s">
        <v>2122</v>
      </c>
      <c r="F54" s="12" t="s">
        <v>2324</v>
      </c>
      <c r="G54" s="100" t="b">
        <v>0</v>
      </c>
      <c r="H54" s="100" t="b">
        <v>0</v>
      </c>
    </row>
    <row r="55" spans="1:8" x14ac:dyDescent="0.2">
      <c r="A55" s="12" t="s">
        <v>1227</v>
      </c>
      <c r="B55" s="12" t="s">
        <v>1371</v>
      </c>
      <c r="C55" s="12" t="s">
        <v>2086</v>
      </c>
      <c r="D55" s="12" t="s">
        <v>2127</v>
      </c>
      <c r="F55" s="12" t="s">
        <v>2323</v>
      </c>
      <c r="G55" s="100" t="b">
        <v>0</v>
      </c>
      <c r="H55" s="100" t="b">
        <v>0</v>
      </c>
    </row>
    <row r="56" spans="1:8" x14ac:dyDescent="0.2">
      <c r="A56" s="12" t="s">
        <v>2134</v>
      </c>
      <c r="B56" s="12" t="s">
        <v>2135</v>
      </c>
      <c r="C56" s="12" t="s">
        <v>2086</v>
      </c>
      <c r="D56" s="12" t="s">
        <v>2127</v>
      </c>
      <c r="F56" s="12" t="s">
        <v>2323</v>
      </c>
      <c r="G56" s="100" t="b">
        <v>0</v>
      </c>
      <c r="H56" s="100" t="b">
        <v>0</v>
      </c>
    </row>
    <row r="57" spans="1:8" x14ac:dyDescent="0.2">
      <c r="A57" s="12" t="s">
        <v>655</v>
      </c>
      <c r="B57" s="12" t="s">
        <v>1302</v>
      </c>
      <c r="C57" s="12" t="s">
        <v>2082</v>
      </c>
      <c r="D57" s="12" t="s">
        <v>2127</v>
      </c>
      <c r="F57" s="12" t="s">
        <v>217</v>
      </c>
      <c r="G57" s="100" t="b">
        <v>0</v>
      </c>
      <c r="H57" s="100" t="b">
        <v>0</v>
      </c>
    </row>
    <row r="58" spans="1:8" x14ac:dyDescent="0.2">
      <c r="A58" s="12" t="s">
        <v>441</v>
      </c>
      <c r="B58" s="12" t="s">
        <v>2218</v>
      </c>
      <c r="C58" s="12" t="s">
        <v>2086</v>
      </c>
      <c r="D58" s="12" t="s">
        <v>2127</v>
      </c>
      <c r="F58" s="12" t="s">
        <v>2323</v>
      </c>
      <c r="G58" s="100" t="b">
        <v>0</v>
      </c>
      <c r="H58" s="100" t="b">
        <v>0</v>
      </c>
    </row>
    <row r="59" spans="1:8" x14ac:dyDescent="0.2">
      <c r="A59" s="12" t="s">
        <v>1809</v>
      </c>
      <c r="B59" s="12" t="s">
        <v>2130</v>
      </c>
      <c r="C59" s="12" t="s">
        <v>2082</v>
      </c>
      <c r="D59" s="12" t="s">
        <v>2127</v>
      </c>
      <c r="F59" s="12" t="s">
        <v>217</v>
      </c>
      <c r="G59" s="100" t="b">
        <v>0</v>
      </c>
      <c r="H59" s="100" t="b">
        <v>0</v>
      </c>
    </row>
    <row r="60" spans="1:8" x14ac:dyDescent="0.2">
      <c r="A60" s="12" t="s">
        <v>2125</v>
      </c>
      <c r="B60" s="12" t="s">
        <v>2126</v>
      </c>
      <c r="C60" s="12" t="s">
        <v>2086</v>
      </c>
      <c r="D60" s="12" t="s">
        <v>2127</v>
      </c>
      <c r="F60" s="12" t="s">
        <v>2323</v>
      </c>
      <c r="G60" s="100" t="b">
        <v>0</v>
      </c>
      <c r="H60" s="100" t="b">
        <v>0</v>
      </c>
    </row>
    <row r="61" spans="1:8" x14ac:dyDescent="0.2">
      <c r="A61" s="12" t="s">
        <v>1816</v>
      </c>
      <c r="B61" s="12" t="s">
        <v>2326</v>
      </c>
      <c r="C61" s="12" t="s">
        <v>2242</v>
      </c>
      <c r="D61" s="12" t="s">
        <v>2099</v>
      </c>
      <c r="F61" s="12" t="s">
        <v>217</v>
      </c>
      <c r="G61" s="100" t="b">
        <v>0</v>
      </c>
      <c r="H61" s="100" t="b">
        <v>0</v>
      </c>
    </row>
    <row r="62" spans="1:8" x14ac:dyDescent="0.2">
      <c r="A62" s="12" t="s">
        <v>2048</v>
      </c>
      <c r="B62" s="12" t="s">
        <v>2327</v>
      </c>
      <c r="C62" s="12" t="s">
        <v>2242</v>
      </c>
      <c r="D62" s="12" t="s">
        <v>2099</v>
      </c>
      <c r="F62" s="12" t="s">
        <v>217</v>
      </c>
      <c r="G62" s="100" t="b">
        <v>0</v>
      </c>
      <c r="H62" s="100" t="b">
        <v>0</v>
      </c>
    </row>
    <row r="63" spans="1:8" x14ac:dyDescent="0.2">
      <c r="A63" s="12" t="s">
        <v>2328</v>
      </c>
      <c r="B63" s="12" t="s">
        <v>2329</v>
      </c>
      <c r="C63" s="12" t="s">
        <v>2242</v>
      </c>
      <c r="D63" s="12" t="s">
        <v>2099</v>
      </c>
      <c r="F63" s="12" t="s">
        <v>217</v>
      </c>
      <c r="G63" s="100" t="b">
        <v>0</v>
      </c>
      <c r="H63" s="100" t="b">
        <v>0</v>
      </c>
    </row>
    <row r="64" spans="1:8" x14ac:dyDescent="0.2">
      <c r="A64" s="12" t="s">
        <v>2160</v>
      </c>
      <c r="B64" s="12" t="s">
        <v>2161</v>
      </c>
      <c r="C64" s="12" t="s">
        <v>2082</v>
      </c>
      <c r="D64" s="12" t="s">
        <v>2099</v>
      </c>
      <c r="F64" s="12" t="s">
        <v>217</v>
      </c>
      <c r="G64" s="100" t="b">
        <v>0</v>
      </c>
      <c r="H64" s="100" t="b">
        <v>0</v>
      </c>
    </row>
    <row r="65" spans="1:8" x14ac:dyDescent="0.2">
      <c r="A65" s="12" t="s">
        <v>2177</v>
      </c>
      <c r="B65" s="12" t="s">
        <v>2178</v>
      </c>
      <c r="C65" s="12" t="s">
        <v>2082</v>
      </c>
      <c r="D65" s="12" t="s">
        <v>2099</v>
      </c>
      <c r="F65" s="12" t="s">
        <v>217</v>
      </c>
      <c r="G65" s="100" t="b">
        <v>0</v>
      </c>
      <c r="H65" s="100" t="b">
        <v>0</v>
      </c>
    </row>
    <row r="66" spans="1:8" x14ac:dyDescent="0.2">
      <c r="A66" s="12" t="s">
        <v>1808</v>
      </c>
      <c r="B66" s="12" t="s">
        <v>2162</v>
      </c>
      <c r="C66" s="12" t="s">
        <v>2082</v>
      </c>
      <c r="D66" s="12" t="s">
        <v>2099</v>
      </c>
      <c r="F66" s="12" t="s">
        <v>217</v>
      </c>
      <c r="G66" s="100" t="b">
        <v>0</v>
      </c>
      <c r="H66" s="100" t="b">
        <v>0</v>
      </c>
    </row>
    <row r="67" spans="1:8" x14ac:dyDescent="0.2">
      <c r="A67" s="12" t="s">
        <v>593</v>
      </c>
      <c r="B67" s="12" t="s">
        <v>1680</v>
      </c>
      <c r="C67" s="12" t="s">
        <v>2242</v>
      </c>
      <c r="D67" s="12" t="s">
        <v>2099</v>
      </c>
      <c r="F67" s="12" t="s">
        <v>217</v>
      </c>
      <c r="G67" s="100" t="b">
        <v>0</v>
      </c>
      <c r="H67" s="100" t="b">
        <v>0</v>
      </c>
    </row>
    <row r="68" spans="1:8" x14ac:dyDescent="0.2">
      <c r="A68" s="12" t="s">
        <v>2097</v>
      </c>
      <c r="B68" s="12" t="s">
        <v>2098</v>
      </c>
      <c r="C68" s="12" t="s">
        <v>2082</v>
      </c>
      <c r="D68" s="12" t="s">
        <v>2099</v>
      </c>
      <c r="F68" s="12" t="s">
        <v>217</v>
      </c>
      <c r="G68" s="100" t="b">
        <v>0</v>
      </c>
      <c r="H68" s="100" t="b">
        <v>0</v>
      </c>
    </row>
    <row r="69" spans="1:8" x14ac:dyDescent="0.2">
      <c r="A69" s="12" t="s">
        <v>497</v>
      </c>
      <c r="B69" s="12" t="s">
        <v>2156</v>
      </c>
      <c r="C69" s="12" t="s">
        <v>2082</v>
      </c>
      <c r="D69" s="12" t="s">
        <v>2099</v>
      </c>
      <c r="F69" s="12" t="s">
        <v>217</v>
      </c>
      <c r="G69" s="100" t="b">
        <v>0</v>
      </c>
      <c r="H69" s="100" t="b">
        <v>0</v>
      </c>
    </row>
    <row r="70" spans="1:8" x14ac:dyDescent="0.2">
      <c r="A70" s="12" t="s">
        <v>2330</v>
      </c>
      <c r="B70" s="12" t="s">
        <v>2331</v>
      </c>
      <c r="C70" s="12" t="s">
        <v>2242</v>
      </c>
      <c r="D70" s="12" t="s">
        <v>2099</v>
      </c>
      <c r="F70" s="12" t="s">
        <v>217</v>
      </c>
      <c r="G70" s="100" t="b">
        <v>0</v>
      </c>
      <c r="H70" s="100" t="b">
        <v>0</v>
      </c>
    </row>
    <row r="71" spans="1:8" x14ac:dyDescent="0.2">
      <c r="A71" s="12" t="s">
        <v>2179</v>
      </c>
      <c r="B71" s="12" t="s">
        <v>2180</v>
      </c>
      <c r="C71" s="12" t="s">
        <v>2082</v>
      </c>
      <c r="D71" s="12" t="s">
        <v>2099</v>
      </c>
      <c r="F71" s="12" t="s">
        <v>217</v>
      </c>
      <c r="G71" s="100" t="b">
        <v>0</v>
      </c>
      <c r="H71" s="100" t="b">
        <v>0</v>
      </c>
    </row>
    <row r="72" spans="1:8" x14ac:dyDescent="0.2">
      <c r="A72" s="12" t="s">
        <v>2221</v>
      </c>
      <c r="B72" s="12" t="s">
        <v>2222</v>
      </c>
      <c r="C72" s="12" t="s">
        <v>2082</v>
      </c>
      <c r="D72" s="12" t="s">
        <v>2099</v>
      </c>
      <c r="F72" s="12" t="s">
        <v>217</v>
      </c>
      <c r="G72" s="100" t="b">
        <v>0</v>
      </c>
      <c r="H72" s="100" t="b">
        <v>0</v>
      </c>
    </row>
    <row r="73" spans="1:8" x14ac:dyDescent="0.2">
      <c r="A73" s="12" t="s">
        <v>2182</v>
      </c>
      <c r="B73" s="12" t="s">
        <v>2183</v>
      </c>
      <c r="C73" s="12" t="s">
        <v>2082</v>
      </c>
      <c r="D73" s="12" t="s">
        <v>2099</v>
      </c>
      <c r="F73" s="12" t="s">
        <v>217</v>
      </c>
      <c r="G73" s="100" t="b">
        <v>0</v>
      </c>
      <c r="H73" s="100" t="b">
        <v>0</v>
      </c>
    </row>
    <row r="74" spans="1:8" x14ac:dyDescent="0.2">
      <c r="A74" s="12" t="s">
        <v>2173</v>
      </c>
      <c r="B74" s="12" t="s">
        <v>2174</v>
      </c>
      <c r="C74" s="12" t="s">
        <v>2082</v>
      </c>
      <c r="D74" s="12" t="s">
        <v>2099</v>
      </c>
      <c r="F74" s="12" t="s">
        <v>217</v>
      </c>
      <c r="G74" s="100" t="b">
        <v>0</v>
      </c>
      <c r="H74" s="100" t="b">
        <v>0</v>
      </c>
    </row>
    <row r="75" spans="1:8" x14ac:dyDescent="0.2">
      <c r="A75" s="12" t="s">
        <v>2163</v>
      </c>
      <c r="B75" s="12" t="s">
        <v>2164</v>
      </c>
      <c r="C75" s="12" t="s">
        <v>2082</v>
      </c>
      <c r="D75" s="12" t="s">
        <v>2099</v>
      </c>
      <c r="F75" s="12" t="s">
        <v>217</v>
      </c>
      <c r="G75" s="100" t="b">
        <v>0</v>
      </c>
      <c r="H75" s="100" t="b">
        <v>0</v>
      </c>
    </row>
    <row r="76" spans="1:8" x14ac:dyDescent="0.2">
      <c r="A76" s="12" t="s">
        <v>291</v>
      </c>
      <c r="B76" s="12" t="s">
        <v>2151</v>
      </c>
      <c r="C76" s="12" t="s">
        <v>2082</v>
      </c>
      <c r="D76" s="12" t="s">
        <v>2099</v>
      </c>
      <c r="F76" s="12" t="s">
        <v>217</v>
      </c>
      <c r="G76" s="100" t="b">
        <v>0</v>
      </c>
      <c r="H76" s="100" t="b">
        <v>0</v>
      </c>
    </row>
    <row r="77" spans="1:8" x14ac:dyDescent="0.2">
      <c r="A77" s="12" t="s">
        <v>649</v>
      </c>
      <c r="B77" s="12" t="s">
        <v>2159</v>
      </c>
      <c r="C77" s="12" t="s">
        <v>2082</v>
      </c>
      <c r="D77" s="12" t="s">
        <v>2099</v>
      </c>
      <c r="F77" s="12" t="s">
        <v>217</v>
      </c>
      <c r="G77" s="100" t="b">
        <v>0</v>
      </c>
      <c r="H77" s="100" t="b">
        <v>0</v>
      </c>
    </row>
    <row r="78" spans="1:8" x14ac:dyDescent="0.2">
      <c r="A78" s="12" t="s">
        <v>2223</v>
      </c>
      <c r="B78" s="12" t="s">
        <v>2224</v>
      </c>
      <c r="C78" s="12" t="s">
        <v>2082</v>
      </c>
      <c r="D78" s="12" t="s">
        <v>2099</v>
      </c>
      <c r="F78" s="12" t="s">
        <v>217</v>
      </c>
      <c r="G78" s="100" t="b">
        <v>0</v>
      </c>
      <c r="H78" s="100" t="b">
        <v>0</v>
      </c>
    </row>
    <row r="79" spans="1:8" x14ac:dyDescent="0.2">
      <c r="A79" s="12" t="s">
        <v>435</v>
      </c>
      <c r="B79" s="12" t="s">
        <v>2332</v>
      </c>
      <c r="C79" s="12" t="s">
        <v>2242</v>
      </c>
      <c r="D79" s="12" t="s">
        <v>2099</v>
      </c>
      <c r="F79" s="12" t="s">
        <v>217</v>
      </c>
      <c r="G79" s="100" t="b">
        <v>0</v>
      </c>
      <c r="H79" s="100" t="b">
        <v>0</v>
      </c>
    </row>
    <row r="80" spans="1:8" x14ac:dyDescent="0.2">
      <c r="A80" s="12" t="s">
        <v>373</v>
      </c>
      <c r="B80" s="12" t="s">
        <v>2149</v>
      </c>
      <c r="C80" s="12" t="s">
        <v>2082</v>
      </c>
      <c r="D80" s="12" t="s">
        <v>2099</v>
      </c>
      <c r="F80" s="12" t="s">
        <v>217</v>
      </c>
      <c r="G80" s="100" t="b">
        <v>0</v>
      </c>
      <c r="H80" s="100" t="b">
        <v>0</v>
      </c>
    </row>
    <row r="81" spans="1:8" x14ac:dyDescent="0.2">
      <c r="A81" s="12" t="s">
        <v>375</v>
      </c>
      <c r="B81" s="12" t="s">
        <v>2150</v>
      </c>
      <c r="C81" s="12" t="s">
        <v>2082</v>
      </c>
      <c r="D81" s="12" t="s">
        <v>2099</v>
      </c>
      <c r="F81" s="12" t="s">
        <v>217</v>
      </c>
      <c r="G81" s="100" t="b">
        <v>0</v>
      </c>
      <c r="H81" s="100" t="b">
        <v>0</v>
      </c>
    </row>
    <row r="82" spans="1:8" x14ac:dyDescent="0.2">
      <c r="A82" s="12" t="s">
        <v>378</v>
      </c>
      <c r="B82" s="12" t="s">
        <v>2154</v>
      </c>
      <c r="C82" s="12" t="s">
        <v>2082</v>
      </c>
      <c r="D82" s="12" t="s">
        <v>2099</v>
      </c>
      <c r="F82" s="12" t="s">
        <v>217</v>
      </c>
      <c r="G82" s="100" t="b">
        <v>0</v>
      </c>
      <c r="H82" s="100" t="b">
        <v>0</v>
      </c>
    </row>
    <row r="83" spans="1:8" x14ac:dyDescent="0.2">
      <c r="A83" s="12" t="s">
        <v>1829</v>
      </c>
      <c r="B83" s="12" t="s">
        <v>2181</v>
      </c>
      <c r="C83" s="12" t="s">
        <v>2082</v>
      </c>
      <c r="D83" s="12" t="s">
        <v>2099</v>
      </c>
      <c r="F83" s="12" t="s">
        <v>217</v>
      </c>
      <c r="G83" s="100" t="b">
        <v>0</v>
      </c>
      <c r="H83" s="100" t="b">
        <v>0</v>
      </c>
    </row>
    <row r="84" spans="1:8" x14ac:dyDescent="0.2">
      <c r="A84" s="12" t="s">
        <v>2171</v>
      </c>
      <c r="B84" s="12" t="s">
        <v>2172</v>
      </c>
      <c r="C84" s="12" t="s">
        <v>2082</v>
      </c>
      <c r="D84" s="12" t="s">
        <v>2099</v>
      </c>
      <c r="F84" s="12" t="s">
        <v>217</v>
      </c>
      <c r="G84" s="100" t="b">
        <v>0</v>
      </c>
      <c r="H84" s="100" t="b">
        <v>0</v>
      </c>
    </row>
    <row r="85" spans="1:8" x14ac:dyDescent="0.2">
      <c r="A85" s="12" t="s">
        <v>2175</v>
      </c>
      <c r="B85" s="12" t="s">
        <v>2176</v>
      </c>
      <c r="C85" s="12" t="s">
        <v>2082</v>
      </c>
      <c r="D85" s="12" t="s">
        <v>2099</v>
      </c>
      <c r="F85" s="12" t="s">
        <v>217</v>
      </c>
      <c r="G85" s="100" t="b">
        <v>0</v>
      </c>
      <c r="H85" s="100" t="b">
        <v>0</v>
      </c>
    </row>
    <row r="86" spans="1:8" x14ac:dyDescent="0.2">
      <c r="A86" s="12" t="s">
        <v>2219</v>
      </c>
      <c r="B86" s="12" t="s">
        <v>2220</v>
      </c>
      <c r="C86" s="12" t="s">
        <v>2086</v>
      </c>
      <c r="D86" s="12" t="s">
        <v>2099</v>
      </c>
      <c r="F86" s="12" t="s">
        <v>2323</v>
      </c>
      <c r="G86" s="100" t="b">
        <v>0</v>
      </c>
      <c r="H86" s="100" t="b">
        <v>0</v>
      </c>
    </row>
    <row r="87" spans="1:8" x14ac:dyDescent="0.2">
      <c r="A87" s="12" t="s">
        <v>458</v>
      </c>
      <c r="B87" s="12" t="s">
        <v>2110</v>
      </c>
      <c r="C87" s="12" t="s">
        <v>2082</v>
      </c>
      <c r="D87" s="12" t="s">
        <v>2099</v>
      </c>
      <c r="F87" s="12" t="s">
        <v>217</v>
      </c>
      <c r="G87" s="100" t="b">
        <v>0</v>
      </c>
      <c r="H87" s="100" t="b">
        <v>0</v>
      </c>
    </row>
    <row r="88" spans="1:8" x14ac:dyDescent="0.2">
      <c r="A88" s="12" t="s">
        <v>2333</v>
      </c>
      <c r="B88" s="12" t="s">
        <v>2334</v>
      </c>
      <c r="C88" s="12" t="s">
        <v>2242</v>
      </c>
      <c r="D88" s="12" t="s">
        <v>2099</v>
      </c>
      <c r="F88" s="12" t="s">
        <v>217</v>
      </c>
      <c r="G88" s="100" t="b">
        <v>0</v>
      </c>
      <c r="H88" s="100" t="b">
        <v>0</v>
      </c>
    </row>
    <row r="89" spans="1:8" x14ac:dyDescent="0.2">
      <c r="A89" s="12" t="s">
        <v>2335</v>
      </c>
      <c r="B89" s="12" t="s">
        <v>2336</v>
      </c>
      <c r="C89" s="12" t="s">
        <v>2242</v>
      </c>
      <c r="D89" s="12" t="s">
        <v>2099</v>
      </c>
      <c r="F89" s="12" t="s">
        <v>217</v>
      </c>
      <c r="G89" s="100" t="b">
        <v>0</v>
      </c>
      <c r="H89" s="100" t="b">
        <v>0</v>
      </c>
    </row>
    <row r="90" spans="1:8" x14ac:dyDescent="0.2">
      <c r="A90" s="12" t="s">
        <v>2169</v>
      </c>
      <c r="B90" s="12" t="s">
        <v>2170</v>
      </c>
      <c r="C90" s="12" t="s">
        <v>2082</v>
      </c>
      <c r="D90" s="12" t="s">
        <v>2099</v>
      </c>
      <c r="F90" s="12" t="s">
        <v>217</v>
      </c>
      <c r="G90" s="100" t="b">
        <v>0</v>
      </c>
      <c r="H90" s="100" t="b">
        <v>0</v>
      </c>
    </row>
    <row r="91" spans="1:8" x14ac:dyDescent="0.2">
      <c r="A91" s="12" t="s">
        <v>2337</v>
      </c>
      <c r="B91" s="12" t="s">
        <v>2338</v>
      </c>
      <c r="C91" s="12" t="s">
        <v>2339</v>
      </c>
      <c r="D91" s="12" t="s">
        <v>2099</v>
      </c>
      <c r="F91" s="12" t="s">
        <v>1813</v>
      </c>
      <c r="G91" s="100" t="b">
        <v>0</v>
      </c>
      <c r="H91" s="100" t="b">
        <v>0</v>
      </c>
    </row>
    <row r="92" spans="1:8" x14ac:dyDescent="0.2">
      <c r="A92" s="12" t="s">
        <v>2340</v>
      </c>
      <c r="B92" s="12" t="s">
        <v>2341</v>
      </c>
      <c r="C92" s="12" t="s">
        <v>2339</v>
      </c>
      <c r="D92" s="12" t="s">
        <v>2099</v>
      </c>
      <c r="F92" s="12" t="s">
        <v>1813</v>
      </c>
      <c r="G92" s="100" t="b">
        <v>0</v>
      </c>
      <c r="H92" s="100" t="b">
        <v>0</v>
      </c>
    </row>
    <row r="93" spans="1:8" x14ac:dyDescent="0.2">
      <c r="A93" s="12" t="s">
        <v>761</v>
      </c>
      <c r="B93" s="12" t="s">
        <v>2355</v>
      </c>
      <c r="C93" s="12" t="s">
        <v>2242</v>
      </c>
      <c r="D93" s="12" t="s">
        <v>2099</v>
      </c>
      <c r="F93" s="12" t="s">
        <v>2324</v>
      </c>
      <c r="G93" s="100" t="b">
        <v>0</v>
      </c>
      <c r="H93" s="100" t="b">
        <v>0</v>
      </c>
    </row>
    <row r="94" spans="1:8" x14ac:dyDescent="0.2">
      <c r="A94" s="12" t="s">
        <v>2118</v>
      </c>
      <c r="B94" s="12" t="s">
        <v>2119</v>
      </c>
      <c r="C94" s="12" t="s">
        <v>2086</v>
      </c>
      <c r="D94" s="12" t="s">
        <v>2099</v>
      </c>
      <c r="F94" s="12" t="s">
        <v>2323</v>
      </c>
      <c r="G94" s="100" t="b">
        <v>0</v>
      </c>
      <c r="H94" s="100" t="b">
        <v>0</v>
      </c>
    </row>
    <row r="95" spans="1:8" x14ac:dyDescent="0.2">
      <c r="A95" s="12" t="s">
        <v>2188</v>
      </c>
      <c r="B95" s="12" t="s">
        <v>2189</v>
      </c>
      <c r="C95" s="12" t="s">
        <v>2082</v>
      </c>
      <c r="D95" s="12" t="s">
        <v>2099</v>
      </c>
      <c r="F95" s="12" t="s">
        <v>2324</v>
      </c>
      <c r="G95" s="100" t="b">
        <v>0</v>
      </c>
      <c r="H95" s="100" t="b">
        <v>0</v>
      </c>
    </row>
    <row r="96" spans="1:8" hidden="1" x14ac:dyDescent="0.2">
      <c r="A96" s="12" t="s">
        <v>2240</v>
      </c>
      <c r="B96" s="12" t="s">
        <v>2241</v>
      </c>
      <c r="C96" s="12" t="s">
        <v>2242</v>
      </c>
      <c r="D96" s="12" t="s">
        <v>2083</v>
      </c>
      <c r="F96" s="12" t="s">
        <v>217</v>
      </c>
      <c r="G96" s="100" t="b">
        <v>1</v>
      </c>
      <c r="H96" s="100" t="b">
        <v>0</v>
      </c>
    </row>
    <row r="97" spans="1:8" x14ac:dyDescent="0.2">
      <c r="A97" s="12" t="s">
        <v>1814</v>
      </c>
      <c r="B97" s="12" t="s">
        <v>2243</v>
      </c>
      <c r="C97" s="12" t="s">
        <v>2242</v>
      </c>
      <c r="D97" s="12" t="s">
        <v>2083</v>
      </c>
      <c r="F97" s="12" t="s">
        <v>217</v>
      </c>
      <c r="G97" s="100" t="b">
        <v>0</v>
      </c>
      <c r="H97" s="100" t="b">
        <v>0</v>
      </c>
    </row>
    <row r="98" spans="1:8" hidden="1" x14ac:dyDescent="0.2">
      <c r="A98" s="12" t="s">
        <v>1771</v>
      </c>
      <c r="B98" s="12" t="s">
        <v>2244</v>
      </c>
      <c r="C98" s="12" t="s">
        <v>2242</v>
      </c>
      <c r="D98" s="12" t="s">
        <v>2083</v>
      </c>
      <c r="F98" s="12" t="s">
        <v>217</v>
      </c>
      <c r="G98" s="100" t="b">
        <v>0</v>
      </c>
      <c r="H98" s="100" t="b">
        <v>1</v>
      </c>
    </row>
    <row r="99" spans="1:8" hidden="1" x14ac:dyDescent="0.2">
      <c r="A99" s="12" t="s">
        <v>1815</v>
      </c>
      <c r="B99" s="12" t="s">
        <v>2245</v>
      </c>
      <c r="C99" s="12" t="s">
        <v>2242</v>
      </c>
      <c r="D99" s="12" t="s">
        <v>2083</v>
      </c>
      <c r="F99" s="12" t="s">
        <v>217</v>
      </c>
      <c r="G99" s="100" t="b">
        <v>0</v>
      </c>
      <c r="H99" s="100" t="b">
        <v>1</v>
      </c>
    </row>
    <row r="100" spans="1:8" x14ac:dyDescent="0.2">
      <c r="A100" s="12" t="s">
        <v>1778</v>
      </c>
      <c r="B100" s="12" t="s">
        <v>2246</v>
      </c>
      <c r="C100" s="12" t="s">
        <v>2242</v>
      </c>
      <c r="D100" s="12" t="s">
        <v>2083</v>
      </c>
      <c r="F100" s="12" t="s">
        <v>217</v>
      </c>
      <c r="G100" s="100" t="b">
        <v>0</v>
      </c>
      <c r="H100" s="100" t="b">
        <v>0</v>
      </c>
    </row>
    <row r="101" spans="1:8" x14ac:dyDescent="0.2">
      <c r="A101" s="12" t="s">
        <v>1817</v>
      </c>
      <c r="B101" s="12" t="s">
        <v>2247</v>
      </c>
      <c r="C101" s="12" t="s">
        <v>2242</v>
      </c>
      <c r="D101" s="12" t="s">
        <v>2083</v>
      </c>
      <c r="F101" s="12" t="s">
        <v>217</v>
      </c>
      <c r="G101" s="100" t="b">
        <v>0</v>
      </c>
      <c r="H101" s="100" t="b">
        <v>0</v>
      </c>
    </row>
    <row r="102" spans="1:8" x14ac:dyDescent="0.2">
      <c r="A102" s="12" t="s">
        <v>1777</v>
      </c>
      <c r="B102" s="12" t="s">
        <v>2248</v>
      </c>
      <c r="C102" s="12" t="s">
        <v>2242</v>
      </c>
      <c r="D102" s="12" t="s">
        <v>2083</v>
      </c>
      <c r="F102" s="12" t="s">
        <v>217</v>
      </c>
      <c r="G102" s="100" t="b">
        <v>0</v>
      </c>
      <c r="H102" s="100" t="b">
        <v>0</v>
      </c>
    </row>
    <row r="103" spans="1:8" x14ac:dyDescent="0.2">
      <c r="A103" s="12" t="s">
        <v>1818</v>
      </c>
      <c r="B103" s="12" t="s">
        <v>2249</v>
      </c>
      <c r="C103" s="12" t="s">
        <v>2242</v>
      </c>
      <c r="D103" s="12" t="s">
        <v>2083</v>
      </c>
      <c r="F103" s="12" t="s">
        <v>217</v>
      </c>
      <c r="G103" s="100" t="b">
        <v>0</v>
      </c>
      <c r="H103" s="100" t="b">
        <v>0</v>
      </c>
    </row>
    <row r="104" spans="1:8" hidden="1" x14ac:dyDescent="0.2">
      <c r="A104" s="110" t="s">
        <v>1774</v>
      </c>
      <c r="B104" s="110" t="s">
        <v>2250</v>
      </c>
      <c r="C104" s="110" t="s">
        <v>2242</v>
      </c>
      <c r="D104" s="110" t="s">
        <v>2083</v>
      </c>
      <c r="F104" s="12" t="s">
        <v>217</v>
      </c>
      <c r="G104" s="100" t="b">
        <v>1</v>
      </c>
      <c r="H104" s="100" t="b">
        <v>0</v>
      </c>
    </row>
    <row r="105" spans="1:8" hidden="1" x14ac:dyDescent="0.2">
      <c r="A105" s="12" t="s">
        <v>1779</v>
      </c>
      <c r="B105" s="12" t="s">
        <v>2251</v>
      </c>
      <c r="C105" s="12" t="s">
        <v>2242</v>
      </c>
      <c r="D105" s="12" t="s">
        <v>2083</v>
      </c>
      <c r="F105" s="12" t="s">
        <v>217</v>
      </c>
      <c r="G105" s="100" t="b">
        <v>0</v>
      </c>
      <c r="H105" s="100" t="b">
        <v>1</v>
      </c>
    </row>
    <row r="106" spans="1:8" x14ac:dyDescent="0.2">
      <c r="A106" s="12" t="s">
        <v>1819</v>
      </c>
      <c r="B106" s="12" t="s">
        <v>2252</v>
      </c>
      <c r="C106" s="12" t="s">
        <v>2242</v>
      </c>
      <c r="D106" s="12" t="s">
        <v>2083</v>
      </c>
      <c r="F106" s="12" t="s">
        <v>217</v>
      </c>
      <c r="G106" s="100" t="b">
        <v>0</v>
      </c>
      <c r="H106" s="100" t="b">
        <v>0</v>
      </c>
    </row>
    <row r="107" spans="1:8" x14ac:dyDescent="0.2">
      <c r="A107" s="12" t="s">
        <v>1773</v>
      </c>
      <c r="B107" s="12" t="s">
        <v>2253</v>
      </c>
      <c r="C107" s="12" t="s">
        <v>2242</v>
      </c>
      <c r="D107" s="12" t="s">
        <v>2083</v>
      </c>
      <c r="F107" s="12" t="s">
        <v>217</v>
      </c>
      <c r="G107" s="100" t="b">
        <v>0</v>
      </c>
      <c r="H107" s="100" t="b">
        <v>0</v>
      </c>
    </row>
    <row r="108" spans="1:8" x14ac:dyDescent="0.2">
      <c r="A108" s="12" t="s">
        <v>1783</v>
      </c>
      <c r="B108" s="12" t="s">
        <v>2254</v>
      </c>
      <c r="C108" s="12" t="s">
        <v>2242</v>
      </c>
      <c r="D108" s="12" t="s">
        <v>2083</v>
      </c>
      <c r="F108" s="12" t="s">
        <v>217</v>
      </c>
      <c r="G108" s="100" t="b">
        <v>0</v>
      </c>
      <c r="H108" s="100" t="b">
        <v>0</v>
      </c>
    </row>
    <row r="109" spans="1:8" hidden="1" x14ac:dyDescent="0.2">
      <c r="A109" s="12" t="s">
        <v>1807</v>
      </c>
      <c r="B109" s="12" t="s">
        <v>2255</v>
      </c>
      <c r="C109" s="12" t="s">
        <v>2242</v>
      </c>
      <c r="D109" s="12" t="s">
        <v>2083</v>
      </c>
      <c r="F109" s="12" t="s">
        <v>217</v>
      </c>
      <c r="G109" s="100" t="b">
        <v>1</v>
      </c>
      <c r="H109" s="100" t="b">
        <v>0</v>
      </c>
    </row>
    <row r="110" spans="1:8" hidden="1" x14ac:dyDescent="0.2">
      <c r="A110" s="12" t="s">
        <v>1821</v>
      </c>
      <c r="B110" s="12" t="s">
        <v>2256</v>
      </c>
      <c r="C110" s="12" t="s">
        <v>2242</v>
      </c>
      <c r="D110" s="12" t="s">
        <v>2083</v>
      </c>
      <c r="F110" s="12" t="s">
        <v>217</v>
      </c>
      <c r="G110" s="100" t="b">
        <v>1</v>
      </c>
      <c r="H110" s="100" t="b">
        <v>0</v>
      </c>
    </row>
    <row r="111" spans="1:8" hidden="1" x14ac:dyDescent="0.2">
      <c r="A111" s="12" t="s">
        <v>1822</v>
      </c>
      <c r="B111" s="12" t="s">
        <v>2257</v>
      </c>
      <c r="C111" s="12" t="s">
        <v>2242</v>
      </c>
      <c r="D111" s="12" t="s">
        <v>2083</v>
      </c>
      <c r="F111" s="12" t="s">
        <v>217</v>
      </c>
      <c r="G111" s="100" t="b">
        <v>1</v>
      </c>
      <c r="H111" s="100" t="b">
        <v>0</v>
      </c>
    </row>
    <row r="112" spans="1:8" hidden="1" x14ac:dyDescent="0.2">
      <c r="A112" s="12" t="s">
        <v>1823</v>
      </c>
      <c r="B112" s="12" t="s">
        <v>2258</v>
      </c>
      <c r="C112" s="12" t="s">
        <v>2242</v>
      </c>
      <c r="D112" s="12" t="s">
        <v>2083</v>
      </c>
      <c r="F112" s="12" t="s">
        <v>217</v>
      </c>
      <c r="G112" s="100" t="b">
        <v>1</v>
      </c>
      <c r="H112" s="100" t="b">
        <v>0</v>
      </c>
    </row>
    <row r="113" spans="1:8" hidden="1" x14ac:dyDescent="0.2">
      <c r="A113" s="12" t="s">
        <v>1789</v>
      </c>
      <c r="B113" s="12" t="s">
        <v>2259</v>
      </c>
      <c r="C113" s="12" t="s">
        <v>2242</v>
      </c>
      <c r="D113" s="12" t="s">
        <v>2083</v>
      </c>
      <c r="F113" s="12" t="s">
        <v>217</v>
      </c>
      <c r="G113" s="100" t="b">
        <v>1</v>
      </c>
      <c r="H113" s="100" t="b">
        <v>0</v>
      </c>
    </row>
    <row r="114" spans="1:8" x14ac:dyDescent="0.2">
      <c r="A114" s="12" t="s">
        <v>1857</v>
      </c>
      <c r="B114" s="12" t="s">
        <v>2260</v>
      </c>
      <c r="C114" s="12" t="s">
        <v>2242</v>
      </c>
      <c r="D114" s="12" t="s">
        <v>2083</v>
      </c>
      <c r="F114" s="12" t="s">
        <v>217</v>
      </c>
      <c r="G114" s="100" t="b">
        <v>0</v>
      </c>
      <c r="H114" s="100" t="b">
        <v>0</v>
      </c>
    </row>
    <row r="115" spans="1:8" x14ac:dyDescent="0.2">
      <c r="A115" s="12" t="s">
        <v>1791</v>
      </c>
      <c r="B115" s="12" t="s">
        <v>2261</v>
      </c>
      <c r="C115" s="12" t="s">
        <v>2242</v>
      </c>
      <c r="D115" s="12" t="s">
        <v>2083</v>
      </c>
      <c r="F115" s="12" t="s">
        <v>217</v>
      </c>
      <c r="G115" s="100" t="b">
        <v>0</v>
      </c>
      <c r="H115" s="100" t="b">
        <v>0</v>
      </c>
    </row>
    <row r="116" spans="1:8" hidden="1" x14ac:dyDescent="0.2">
      <c r="A116" s="12" t="s">
        <v>2262</v>
      </c>
      <c r="B116" s="12" t="s">
        <v>2263</v>
      </c>
      <c r="C116" s="12" t="s">
        <v>2242</v>
      </c>
      <c r="D116" s="12" t="s">
        <v>2083</v>
      </c>
      <c r="F116" s="12" t="s">
        <v>217</v>
      </c>
      <c r="G116" s="100" t="b">
        <v>0</v>
      </c>
      <c r="H116" s="100" t="b">
        <v>1</v>
      </c>
    </row>
    <row r="117" spans="1:8" x14ac:dyDescent="0.2">
      <c r="A117" s="12" t="s">
        <v>1794</v>
      </c>
      <c r="B117" s="12" t="s">
        <v>2264</v>
      </c>
      <c r="C117" s="12" t="s">
        <v>2242</v>
      </c>
      <c r="D117" s="12" t="s">
        <v>2083</v>
      </c>
      <c r="F117" s="12" t="s">
        <v>217</v>
      </c>
      <c r="G117" s="100" t="b">
        <v>0</v>
      </c>
      <c r="H117" s="100" t="b">
        <v>0</v>
      </c>
    </row>
    <row r="118" spans="1:8" hidden="1" x14ac:dyDescent="0.2">
      <c r="A118" s="12" t="s">
        <v>2038</v>
      </c>
      <c r="B118" s="12" t="s">
        <v>2265</v>
      </c>
      <c r="C118" s="12" t="s">
        <v>2242</v>
      </c>
      <c r="D118" s="12" t="s">
        <v>2083</v>
      </c>
      <c r="F118" s="12" t="s">
        <v>217</v>
      </c>
      <c r="G118" s="100" t="b">
        <v>1</v>
      </c>
      <c r="H118" s="100" t="b">
        <v>0</v>
      </c>
    </row>
    <row r="119" spans="1:8" x14ac:dyDescent="0.2">
      <c r="A119" s="12" t="s">
        <v>1837</v>
      </c>
      <c r="B119" s="12" t="s">
        <v>2266</v>
      </c>
      <c r="C119" s="12" t="s">
        <v>2242</v>
      </c>
      <c r="D119" s="12" t="s">
        <v>2083</v>
      </c>
      <c r="F119" s="12" t="s">
        <v>217</v>
      </c>
      <c r="G119" s="100" t="b">
        <v>0</v>
      </c>
      <c r="H119" s="100" t="b">
        <v>0</v>
      </c>
    </row>
    <row r="120" spans="1:8" x14ac:dyDescent="0.2">
      <c r="A120" s="12" t="s">
        <v>1836</v>
      </c>
      <c r="B120" s="12" t="s">
        <v>2267</v>
      </c>
      <c r="C120" s="12" t="s">
        <v>2242</v>
      </c>
      <c r="D120" s="12" t="s">
        <v>2083</v>
      </c>
      <c r="F120" s="12" t="s">
        <v>217</v>
      </c>
      <c r="G120" s="100" t="b">
        <v>0</v>
      </c>
      <c r="H120" s="100" t="b">
        <v>0</v>
      </c>
    </row>
    <row r="121" spans="1:8" hidden="1" x14ac:dyDescent="0.2">
      <c r="A121" s="12" t="s">
        <v>1835</v>
      </c>
      <c r="B121" s="12" t="s">
        <v>2268</v>
      </c>
      <c r="C121" s="12" t="s">
        <v>2242</v>
      </c>
      <c r="D121" s="12" t="s">
        <v>2083</v>
      </c>
      <c r="F121" s="12" t="s">
        <v>217</v>
      </c>
      <c r="G121" s="100" t="b">
        <v>1</v>
      </c>
      <c r="H121" s="100" t="b">
        <v>0</v>
      </c>
    </row>
    <row r="122" spans="1:8" hidden="1" x14ac:dyDescent="0.2">
      <c r="A122" s="12" t="s">
        <v>1856</v>
      </c>
      <c r="B122" s="12" t="s">
        <v>2269</v>
      </c>
      <c r="C122" s="12" t="s">
        <v>2242</v>
      </c>
      <c r="D122" s="12" t="s">
        <v>2083</v>
      </c>
      <c r="F122" s="12" t="s">
        <v>217</v>
      </c>
      <c r="G122" s="100" t="b">
        <v>0</v>
      </c>
      <c r="H122" s="100" t="b">
        <v>1</v>
      </c>
    </row>
    <row r="123" spans="1:8" x14ac:dyDescent="0.2">
      <c r="A123" s="12" t="s">
        <v>1858</v>
      </c>
      <c r="B123" s="12" t="s">
        <v>2270</v>
      </c>
      <c r="C123" s="12" t="s">
        <v>2242</v>
      </c>
      <c r="D123" s="12" t="s">
        <v>2083</v>
      </c>
      <c r="F123" s="12" t="s">
        <v>217</v>
      </c>
      <c r="G123" s="100" t="b">
        <v>0</v>
      </c>
      <c r="H123" s="100" t="b">
        <v>0</v>
      </c>
    </row>
    <row r="124" spans="1:8" x14ac:dyDescent="0.2">
      <c r="A124" s="12" t="s">
        <v>1861</v>
      </c>
      <c r="B124" s="12" t="s">
        <v>2271</v>
      </c>
      <c r="C124" s="12" t="s">
        <v>2242</v>
      </c>
      <c r="D124" s="12" t="s">
        <v>2083</v>
      </c>
      <c r="F124" s="12" t="s">
        <v>217</v>
      </c>
      <c r="G124" s="100" t="b">
        <v>0</v>
      </c>
      <c r="H124" s="100" t="b">
        <v>0</v>
      </c>
    </row>
    <row r="125" spans="1:8" hidden="1" x14ac:dyDescent="0.2">
      <c r="A125" s="12" t="s">
        <v>1843</v>
      </c>
      <c r="B125" s="12" t="s">
        <v>2272</v>
      </c>
      <c r="C125" s="12" t="s">
        <v>2242</v>
      </c>
      <c r="D125" s="12" t="s">
        <v>2083</v>
      </c>
      <c r="F125" s="12" t="s">
        <v>217</v>
      </c>
      <c r="G125" s="100" t="b">
        <v>0</v>
      </c>
      <c r="H125" s="100" t="b">
        <v>1</v>
      </c>
    </row>
    <row r="126" spans="1:8" hidden="1" x14ac:dyDescent="0.2">
      <c r="A126" s="12" t="s">
        <v>1848</v>
      </c>
      <c r="B126" s="12" t="s">
        <v>2273</v>
      </c>
      <c r="C126" s="12" t="s">
        <v>2242</v>
      </c>
      <c r="D126" s="12" t="s">
        <v>2083</v>
      </c>
      <c r="F126" s="12" t="s">
        <v>217</v>
      </c>
      <c r="G126" s="100" t="b">
        <v>0</v>
      </c>
      <c r="H126" s="100" t="b">
        <v>1</v>
      </c>
    </row>
    <row r="127" spans="1:8" x14ac:dyDescent="0.2">
      <c r="A127" s="12" t="s">
        <v>2274</v>
      </c>
      <c r="B127" s="12" t="s">
        <v>2275</v>
      </c>
      <c r="C127" s="12" t="s">
        <v>2242</v>
      </c>
      <c r="D127" s="12" t="s">
        <v>2083</v>
      </c>
      <c r="F127" s="12" t="s">
        <v>217</v>
      </c>
      <c r="G127" s="100" t="b">
        <v>0</v>
      </c>
      <c r="H127" s="100" t="b">
        <v>0</v>
      </c>
    </row>
    <row r="128" spans="1:8" hidden="1" x14ac:dyDescent="0.2">
      <c r="A128" s="12" t="s">
        <v>2031</v>
      </c>
      <c r="B128" s="12" t="s">
        <v>2276</v>
      </c>
      <c r="C128" s="12" t="s">
        <v>2242</v>
      </c>
      <c r="D128" s="12" t="s">
        <v>2083</v>
      </c>
      <c r="F128" s="12" t="s">
        <v>217</v>
      </c>
      <c r="G128" s="100" t="b">
        <v>0</v>
      </c>
      <c r="H128" s="100" t="b">
        <v>1</v>
      </c>
    </row>
    <row r="129" spans="1:8" x14ac:dyDescent="0.2">
      <c r="A129" s="12" t="s">
        <v>2040</v>
      </c>
      <c r="B129" s="12" t="s">
        <v>2277</v>
      </c>
      <c r="C129" s="12" t="s">
        <v>2242</v>
      </c>
      <c r="D129" s="12" t="s">
        <v>2083</v>
      </c>
      <c r="F129" s="12" t="s">
        <v>217</v>
      </c>
      <c r="G129" s="100" t="b">
        <v>0</v>
      </c>
      <c r="H129" s="100" t="b">
        <v>0</v>
      </c>
    </row>
    <row r="130" spans="1:8" x14ac:dyDescent="0.2">
      <c r="A130" s="12" t="s">
        <v>2041</v>
      </c>
      <c r="B130" s="12" t="s">
        <v>2278</v>
      </c>
      <c r="C130" s="12" t="s">
        <v>2242</v>
      </c>
      <c r="D130" s="12" t="s">
        <v>2083</v>
      </c>
      <c r="F130" s="12" t="s">
        <v>217</v>
      </c>
      <c r="G130" s="100" t="b">
        <v>0</v>
      </c>
      <c r="H130" s="100" t="b">
        <v>0</v>
      </c>
    </row>
    <row r="131" spans="1:8" x14ac:dyDescent="0.2">
      <c r="A131" s="12" t="s">
        <v>2197</v>
      </c>
      <c r="B131" s="12" t="s">
        <v>2279</v>
      </c>
      <c r="C131" s="12" t="s">
        <v>2242</v>
      </c>
      <c r="D131" s="12" t="s">
        <v>2083</v>
      </c>
      <c r="F131" s="12" t="s">
        <v>217</v>
      </c>
      <c r="G131" s="100" t="b">
        <v>0</v>
      </c>
      <c r="H131" s="100" t="b">
        <v>0</v>
      </c>
    </row>
    <row r="132" spans="1:8" x14ac:dyDescent="0.2">
      <c r="A132" s="12" t="s">
        <v>2198</v>
      </c>
      <c r="B132" s="12" t="s">
        <v>2280</v>
      </c>
      <c r="C132" s="12" t="s">
        <v>2242</v>
      </c>
      <c r="D132" s="12" t="s">
        <v>2083</v>
      </c>
      <c r="F132" s="12" t="s">
        <v>217</v>
      </c>
      <c r="G132" s="100" t="b">
        <v>0</v>
      </c>
      <c r="H132" s="100" t="b">
        <v>0</v>
      </c>
    </row>
    <row r="133" spans="1:8" hidden="1" x14ac:dyDescent="0.2">
      <c r="A133" s="12" t="s">
        <v>2043</v>
      </c>
      <c r="B133" s="12" t="s">
        <v>2281</v>
      </c>
      <c r="C133" s="12" t="s">
        <v>2242</v>
      </c>
      <c r="D133" s="12" t="s">
        <v>2083</v>
      </c>
      <c r="F133" s="12" t="s">
        <v>217</v>
      </c>
      <c r="G133" s="100" t="b">
        <v>0</v>
      </c>
      <c r="H133" s="100" t="b">
        <v>1</v>
      </c>
    </row>
    <row r="134" spans="1:8" x14ac:dyDescent="0.2">
      <c r="A134" s="12" t="s">
        <v>2204</v>
      </c>
      <c r="B134" s="12" t="s">
        <v>2282</v>
      </c>
      <c r="C134" s="12" t="s">
        <v>2242</v>
      </c>
      <c r="D134" s="12" t="s">
        <v>2083</v>
      </c>
      <c r="F134" s="12" t="s">
        <v>217</v>
      </c>
      <c r="G134" s="100" t="b">
        <v>0</v>
      </c>
      <c r="H134" s="100" t="b">
        <v>0</v>
      </c>
    </row>
    <row r="135" spans="1:8" x14ac:dyDescent="0.2">
      <c r="A135" s="12" t="s">
        <v>2058</v>
      </c>
      <c r="B135" s="12" t="s">
        <v>2283</v>
      </c>
      <c r="C135" s="12" t="s">
        <v>2242</v>
      </c>
      <c r="D135" s="12" t="s">
        <v>2083</v>
      </c>
      <c r="F135" s="12" t="s">
        <v>217</v>
      </c>
      <c r="G135" s="100" t="b">
        <v>0</v>
      </c>
      <c r="H135" s="100" t="b">
        <v>0</v>
      </c>
    </row>
    <row r="136" spans="1:8" hidden="1" x14ac:dyDescent="0.2">
      <c r="A136" s="12" t="s">
        <v>2052</v>
      </c>
      <c r="B136" s="12" t="s">
        <v>2284</v>
      </c>
      <c r="C136" s="12" t="s">
        <v>2242</v>
      </c>
      <c r="D136" s="12" t="s">
        <v>2083</v>
      </c>
      <c r="F136" s="12" t="s">
        <v>217</v>
      </c>
      <c r="G136" s="100" t="b">
        <v>0</v>
      </c>
      <c r="H136" s="100" t="b">
        <v>1</v>
      </c>
    </row>
    <row r="137" spans="1:8" hidden="1" x14ac:dyDescent="0.2">
      <c r="A137" s="12" t="s">
        <v>2205</v>
      </c>
      <c r="B137" s="12" t="s">
        <v>2285</v>
      </c>
      <c r="C137" s="12" t="s">
        <v>2242</v>
      </c>
      <c r="D137" s="12" t="s">
        <v>2083</v>
      </c>
      <c r="F137" s="12" t="s">
        <v>217</v>
      </c>
      <c r="G137" s="100" t="b">
        <v>0</v>
      </c>
      <c r="H137" s="100" t="b">
        <v>1</v>
      </c>
    </row>
    <row r="138" spans="1:8" hidden="1" x14ac:dyDescent="0.2">
      <c r="A138" s="12" t="s">
        <v>2057</v>
      </c>
      <c r="B138" s="12" t="s">
        <v>2286</v>
      </c>
      <c r="C138" s="12" t="s">
        <v>2242</v>
      </c>
      <c r="D138" s="12" t="s">
        <v>2083</v>
      </c>
      <c r="F138" s="12" t="s">
        <v>217</v>
      </c>
      <c r="G138" s="100" t="b">
        <v>0</v>
      </c>
      <c r="H138" s="100" t="b">
        <v>1</v>
      </c>
    </row>
    <row r="139" spans="1:8" hidden="1" x14ac:dyDescent="0.2">
      <c r="A139" s="12" t="s">
        <v>2053</v>
      </c>
      <c r="B139" s="12" t="s">
        <v>2287</v>
      </c>
      <c r="C139" s="12" t="s">
        <v>2242</v>
      </c>
      <c r="D139" s="12" t="s">
        <v>2083</v>
      </c>
      <c r="F139" s="12" t="s">
        <v>217</v>
      </c>
      <c r="G139" s="100" t="b">
        <v>0</v>
      </c>
      <c r="H139" s="100" t="b">
        <v>1</v>
      </c>
    </row>
    <row r="140" spans="1:8" hidden="1" x14ac:dyDescent="0.2">
      <c r="A140" s="12" t="s">
        <v>2051</v>
      </c>
      <c r="B140" s="12" t="s">
        <v>2288</v>
      </c>
      <c r="C140" s="12" t="s">
        <v>2242</v>
      </c>
      <c r="D140" s="12" t="s">
        <v>2083</v>
      </c>
      <c r="F140" s="12" t="s">
        <v>217</v>
      </c>
      <c r="G140" s="100" t="b">
        <v>0</v>
      </c>
      <c r="H140" s="100" t="b">
        <v>1</v>
      </c>
    </row>
    <row r="141" spans="1:8" hidden="1" x14ac:dyDescent="0.2">
      <c r="A141" s="12" t="s">
        <v>2054</v>
      </c>
      <c r="B141" s="12" t="s">
        <v>2289</v>
      </c>
      <c r="C141" s="12" t="s">
        <v>2242</v>
      </c>
      <c r="D141" s="12" t="s">
        <v>2083</v>
      </c>
      <c r="F141" s="12" t="s">
        <v>217</v>
      </c>
      <c r="G141" s="100" t="b">
        <v>0</v>
      </c>
      <c r="H141" s="100" t="b">
        <v>1</v>
      </c>
    </row>
    <row r="142" spans="1:8" hidden="1" x14ac:dyDescent="0.2">
      <c r="A142" s="12" t="s">
        <v>2045</v>
      </c>
      <c r="B142" s="12" t="s">
        <v>2290</v>
      </c>
      <c r="C142" s="12" t="s">
        <v>2242</v>
      </c>
      <c r="D142" s="12" t="s">
        <v>2083</v>
      </c>
      <c r="F142" s="12" t="s">
        <v>217</v>
      </c>
      <c r="G142" s="100" t="b">
        <v>0</v>
      </c>
      <c r="H142" s="100" t="b">
        <v>1</v>
      </c>
    </row>
    <row r="143" spans="1:8" hidden="1" x14ac:dyDescent="0.2">
      <c r="A143" s="12" t="s">
        <v>2046</v>
      </c>
      <c r="B143" s="12" t="s">
        <v>2291</v>
      </c>
      <c r="C143" s="12" t="s">
        <v>2242</v>
      </c>
      <c r="D143" s="12" t="s">
        <v>2083</v>
      </c>
      <c r="F143" s="12" t="s">
        <v>217</v>
      </c>
      <c r="G143" s="100" t="b">
        <v>0</v>
      </c>
      <c r="H143" s="100" t="b">
        <v>1</v>
      </c>
    </row>
    <row r="144" spans="1:8" x14ac:dyDescent="0.2">
      <c r="A144" s="12" t="s">
        <v>2191</v>
      </c>
      <c r="B144" s="12" t="s">
        <v>2292</v>
      </c>
      <c r="C144" s="12" t="s">
        <v>2242</v>
      </c>
      <c r="D144" s="12" t="s">
        <v>2083</v>
      </c>
      <c r="F144" s="12" t="s">
        <v>217</v>
      </c>
      <c r="G144" s="100" t="b">
        <v>0</v>
      </c>
      <c r="H144" s="100" t="b">
        <v>0</v>
      </c>
    </row>
    <row r="145" spans="1:8" hidden="1" x14ac:dyDescent="0.2">
      <c r="A145" s="12" t="s">
        <v>2293</v>
      </c>
      <c r="B145" s="12" t="s">
        <v>2294</v>
      </c>
      <c r="C145" s="12" t="s">
        <v>2242</v>
      </c>
      <c r="D145" s="12" t="s">
        <v>2083</v>
      </c>
      <c r="F145" s="12" t="s">
        <v>217</v>
      </c>
      <c r="G145" s="100" t="b">
        <v>1</v>
      </c>
      <c r="H145" s="100" t="b">
        <v>0</v>
      </c>
    </row>
    <row r="146" spans="1:8" hidden="1" x14ac:dyDescent="0.2">
      <c r="A146" s="12" t="s">
        <v>2295</v>
      </c>
      <c r="B146" s="12" t="s">
        <v>2296</v>
      </c>
      <c r="C146" s="12" t="s">
        <v>2242</v>
      </c>
      <c r="D146" s="12" t="s">
        <v>2083</v>
      </c>
      <c r="F146" s="12" t="s">
        <v>217</v>
      </c>
      <c r="G146" s="100" t="b">
        <v>0</v>
      </c>
      <c r="H146" s="100" t="b">
        <v>1</v>
      </c>
    </row>
    <row r="147" spans="1:8" hidden="1" x14ac:dyDescent="0.2">
      <c r="A147" s="12" t="s">
        <v>2297</v>
      </c>
      <c r="B147" s="12" t="s">
        <v>2298</v>
      </c>
      <c r="C147" s="12" t="s">
        <v>2242</v>
      </c>
      <c r="D147" s="12" t="s">
        <v>2083</v>
      </c>
      <c r="F147" s="12" t="s">
        <v>217</v>
      </c>
      <c r="G147" s="100" t="b">
        <v>0</v>
      </c>
      <c r="H147" s="100" t="b">
        <v>1</v>
      </c>
    </row>
    <row r="148" spans="1:8" hidden="1" x14ac:dyDescent="0.2">
      <c r="A148" s="12" t="s">
        <v>2299</v>
      </c>
      <c r="B148" s="12" t="s">
        <v>2300</v>
      </c>
      <c r="C148" s="12" t="s">
        <v>2242</v>
      </c>
      <c r="D148" s="12" t="s">
        <v>2083</v>
      </c>
      <c r="F148" s="12" t="s">
        <v>217</v>
      </c>
      <c r="G148" s="100" t="b">
        <v>1</v>
      </c>
      <c r="H148" s="100" t="b">
        <v>0</v>
      </c>
    </row>
    <row r="149" spans="1:8" hidden="1" x14ac:dyDescent="0.2">
      <c r="A149" s="12" t="s">
        <v>2060</v>
      </c>
      <c r="B149" s="12" t="s">
        <v>2301</v>
      </c>
      <c r="C149" s="12" t="s">
        <v>2242</v>
      </c>
      <c r="D149" s="12" t="s">
        <v>2083</v>
      </c>
      <c r="F149" s="12" t="s">
        <v>217</v>
      </c>
      <c r="G149" s="100" t="b">
        <v>1</v>
      </c>
      <c r="H149" s="100" t="b">
        <v>0</v>
      </c>
    </row>
    <row r="150" spans="1:8" x14ac:dyDescent="0.2">
      <c r="A150" s="12" t="s">
        <v>2050</v>
      </c>
      <c r="B150" s="12" t="s">
        <v>2302</v>
      </c>
      <c r="C150" s="12" t="s">
        <v>2242</v>
      </c>
      <c r="D150" s="12" t="s">
        <v>2083</v>
      </c>
      <c r="F150" s="12" t="s">
        <v>217</v>
      </c>
      <c r="G150" s="100" t="b">
        <v>0</v>
      </c>
      <c r="H150" s="100" t="b">
        <v>0</v>
      </c>
    </row>
    <row r="151" spans="1:8" hidden="1" x14ac:dyDescent="0.2">
      <c r="A151" s="12" t="s">
        <v>2049</v>
      </c>
      <c r="B151" s="12" t="s">
        <v>2303</v>
      </c>
      <c r="C151" s="12" t="s">
        <v>2242</v>
      </c>
      <c r="D151" s="12" t="s">
        <v>2083</v>
      </c>
      <c r="F151" s="12" t="s">
        <v>217</v>
      </c>
      <c r="G151" s="100" t="b">
        <v>0</v>
      </c>
      <c r="H151" s="100" t="b">
        <v>1</v>
      </c>
    </row>
    <row r="152" spans="1:8" x14ac:dyDescent="0.2">
      <c r="A152" s="12" t="s">
        <v>2304</v>
      </c>
      <c r="B152" s="12" t="s">
        <v>2305</v>
      </c>
      <c r="C152" s="12" t="s">
        <v>2242</v>
      </c>
      <c r="D152" s="12" t="s">
        <v>2083</v>
      </c>
      <c r="F152" s="12" t="s">
        <v>217</v>
      </c>
      <c r="G152" s="100" t="b">
        <v>0</v>
      </c>
      <c r="H152" s="100" t="b">
        <v>0</v>
      </c>
    </row>
    <row r="153" spans="1:8" hidden="1" x14ac:dyDescent="0.2">
      <c r="A153" s="12" t="s">
        <v>2306</v>
      </c>
      <c r="B153" s="12" t="s">
        <v>2307</v>
      </c>
      <c r="C153" s="12" t="s">
        <v>2242</v>
      </c>
      <c r="D153" s="12" t="s">
        <v>2083</v>
      </c>
      <c r="F153" s="12" t="s">
        <v>217</v>
      </c>
      <c r="G153" s="100" t="b">
        <v>0</v>
      </c>
      <c r="H153" s="100" t="b">
        <v>1</v>
      </c>
    </row>
    <row r="154" spans="1:8" x14ac:dyDescent="0.2">
      <c r="A154" s="12" t="s">
        <v>591</v>
      </c>
      <c r="B154" s="12" t="s">
        <v>2308</v>
      </c>
      <c r="C154" s="12" t="s">
        <v>2242</v>
      </c>
      <c r="D154" s="12" t="s">
        <v>2083</v>
      </c>
      <c r="F154" s="12" t="s">
        <v>217</v>
      </c>
      <c r="G154" s="100" t="b">
        <v>0</v>
      </c>
      <c r="H154" s="100" t="b">
        <v>0</v>
      </c>
    </row>
    <row r="155" spans="1:8" hidden="1" x14ac:dyDescent="0.2">
      <c r="A155" s="12" t="s">
        <v>2106</v>
      </c>
      <c r="B155" s="12" t="s">
        <v>2107</v>
      </c>
      <c r="C155" s="12" t="s">
        <v>2242</v>
      </c>
      <c r="D155" s="12" t="s">
        <v>2083</v>
      </c>
      <c r="F155" s="12" t="s">
        <v>217</v>
      </c>
      <c r="G155" s="100" t="b">
        <v>1</v>
      </c>
      <c r="H155" s="100" t="b">
        <v>0</v>
      </c>
    </row>
    <row r="156" spans="1:8" x14ac:dyDescent="0.2">
      <c r="A156" s="12" t="s">
        <v>2209</v>
      </c>
      <c r="B156" s="12" t="s">
        <v>2309</v>
      </c>
      <c r="C156" s="12" t="s">
        <v>2242</v>
      </c>
      <c r="D156" s="12" t="s">
        <v>2083</v>
      </c>
      <c r="F156" s="12" t="s">
        <v>217</v>
      </c>
      <c r="G156" s="100" t="b">
        <v>0</v>
      </c>
      <c r="H156" s="100" t="b">
        <v>0</v>
      </c>
    </row>
    <row r="157" spans="1:8" x14ac:dyDescent="0.2">
      <c r="A157" s="12" t="s">
        <v>1795</v>
      </c>
      <c r="B157" s="12" t="s">
        <v>2310</v>
      </c>
      <c r="C157" s="12" t="s">
        <v>2242</v>
      </c>
      <c r="D157" s="12" t="s">
        <v>2083</v>
      </c>
      <c r="F157" s="12" t="s">
        <v>217</v>
      </c>
      <c r="G157" s="100" t="b">
        <v>0</v>
      </c>
      <c r="H157" s="100" t="b">
        <v>0</v>
      </c>
    </row>
    <row r="158" spans="1:8" hidden="1" x14ac:dyDescent="0.2">
      <c r="A158" s="12" t="s">
        <v>1796</v>
      </c>
      <c r="B158" s="12" t="s">
        <v>2311</v>
      </c>
      <c r="C158" s="12" t="s">
        <v>2242</v>
      </c>
      <c r="D158" s="12" t="s">
        <v>2083</v>
      </c>
      <c r="F158" s="12" t="s">
        <v>217</v>
      </c>
      <c r="G158" s="100" t="b">
        <v>1</v>
      </c>
      <c r="H158" s="100" t="b">
        <v>0</v>
      </c>
    </row>
    <row r="159" spans="1:8" x14ac:dyDescent="0.2">
      <c r="A159" s="12" t="s">
        <v>2312</v>
      </c>
      <c r="B159" s="12" t="s">
        <v>2313</v>
      </c>
      <c r="C159" s="12" t="s">
        <v>2242</v>
      </c>
      <c r="D159" s="12" t="s">
        <v>2083</v>
      </c>
      <c r="F159" s="12" t="s">
        <v>217</v>
      </c>
      <c r="G159" s="100" t="b">
        <v>0</v>
      </c>
      <c r="H159" s="100" t="b">
        <v>0</v>
      </c>
    </row>
    <row r="160" spans="1:8" hidden="1" x14ac:dyDescent="0.2">
      <c r="A160" s="12" t="s">
        <v>478</v>
      </c>
      <c r="B160" s="12" t="s">
        <v>2314</v>
      </c>
      <c r="C160" s="12" t="s">
        <v>2242</v>
      </c>
      <c r="D160" s="12" t="s">
        <v>2083</v>
      </c>
      <c r="F160" s="12" t="s">
        <v>217</v>
      </c>
      <c r="G160" s="100" t="b">
        <v>1</v>
      </c>
      <c r="H160" s="100" t="b">
        <v>0</v>
      </c>
    </row>
    <row r="161" spans="1:8" x14ac:dyDescent="0.2">
      <c r="A161" s="12" t="s">
        <v>2315</v>
      </c>
      <c r="B161" s="12" t="s">
        <v>2316</v>
      </c>
      <c r="C161" s="12" t="s">
        <v>2242</v>
      </c>
      <c r="D161" s="12" t="s">
        <v>2083</v>
      </c>
      <c r="F161" s="12" t="s">
        <v>217</v>
      </c>
      <c r="G161" s="100" t="b">
        <v>0</v>
      </c>
      <c r="H161" s="100" t="b">
        <v>0</v>
      </c>
    </row>
    <row r="162" spans="1:8" hidden="1" x14ac:dyDescent="0.2">
      <c r="A162" s="12" t="s">
        <v>2317</v>
      </c>
      <c r="B162" s="12" t="s">
        <v>2318</v>
      </c>
      <c r="C162" s="12" t="s">
        <v>2242</v>
      </c>
      <c r="D162" s="12" t="s">
        <v>2083</v>
      </c>
      <c r="F162" s="12" t="s">
        <v>217</v>
      </c>
      <c r="G162" s="100" t="b">
        <v>0</v>
      </c>
      <c r="H162" s="100" t="b">
        <v>1</v>
      </c>
    </row>
    <row r="163" spans="1:8" x14ac:dyDescent="0.2">
      <c r="A163" s="12" t="s">
        <v>2319</v>
      </c>
      <c r="B163" s="12" t="s">
        <v>2320</v>
      </c>
      <c r="C163" s="12" t="s">
        <v>2242</v>
      </c>
      <c r="D163" s="12" t="s">
        <v>2083</v>
      </c>
      <c r="F163" s="12" t="s">
        <v>217</v>
      </c>
      <c r="G163" s="100" t="b">
        <v>0</v>
      </c>
      <c r="H163" s="100" t="b">
        <v>0</v>
      </c>
    </row>
    <row r="164" spans="1:8" x14ac:dyDescent="0.2">
      <c r="A164" s="12" t="s">
        <v>1834</v>
      </c>
      <c r="B164" s="12" t="s">
        <v>2321</v>
      </c>
      <c r="C164" s="12" t="s">
        <v>2242</v>
      </c>
      <c r="D164" s="12" t="s">
        <v>2083</v>
      </c>
      <c r="F164" s="12" t="s">
        <v>217</v>
      </c>
      <c r="G164" s="100" t="b">
        <v>0</v>
      </c>
      <c r="H164" s="100" t="b">
        <v>0</v>
      </c>
    </row>
    <row r="165" spans="1:8" x14ac:dyDescent="0.2">
      <c r="A165" s="12" t="s">
        <v>1715</v>
      </c>
      <c r="B165" s="12" t="s">
        <v>1504</v>
      </c>
      <c r="C165" s="12" t="s">
        <v>2242</v>
      </c>
      <c r="D165" s="12" t="s">
        <v>2083</v>
      </c>
      <c r="F165" s="12" t="s">
        <v>2322</v>
      </c>
      <c r="G165" s="100" t="b">
        <v>0</v>
      </c>
      <c r="H165" s="100" t="b">
        <v>0</v>
      </c>
    </row>
    <row r="166" spans="1:8" hidden="1" x14ac:dyDescent="0.2">
      <c r="A166" s="12" t="s">
        <v>1713</v>
      </c>
      <c r="B166" s="12" t="s">
        <v>1497</v>
      </c>
      <c r="C166" s="12" t="s">
        <v>2242</v>
      </c>
      <c r="D166" s="12" t="s">
        <v>2083</v>
      </c>
      <c r="F166" s="12" t="s">
        <v>2322</v>
      </c>
      <c r="G166" s="100" t="b">
        <v>1</v>
      </c>
      <c r="H166" s="100" t="b">
        <v>0</v>
      </c>
    </row>
    <row r="167" spans="1:8" hidden="1" x14ac:dyDescent="0.2">
      <c r="A167" s="12" t="s">
        <v>1716</v>
      </c>
      <c r="B167" s="12" t="s">
        <v>1515</v>
      </c>
      <c r="C167" s="12" t="s">
        <v>2242</v>
      </c>
      <c r="D167" s="12" t="s">
        <v>2083</v>
      </c>
      <c r="F167" s="12" t="s">
        <v>2322</v>
      </c>
      <c r="G167" s="100" t="b">
        <v>0</v>
      </c>
      <c r="H167" s="100" t="b">
        <v>1</v>
      </c>
    </row>
    <row r="168" spans="1:8" x14ac:dyDescent="0.2">
      <c r="A168" s="12" t="s">
        <v>1717</v>
      </c>
      <c r="B168" s="12" t="s">
        <v>1518</v>
      </c>
      <c r="C168" s="12" t="s">
        <v>2242</v>
      </c>
      <c r="D168" s="12" t="s">
        <v>2083</v>
      </c>
      <c r="F168" s="12" t="s">
        <v>2322</v>
      </c>
      <c r="G168" s="100" t="b">
        <v>0</v>
      </c>
      <c r="H168" s="100" t="b">
        <v>0</v>
      </c>
    </row>
    <row r="169" spans="1:8" x14ac:dyDescent="0.2">
      <c r="A169" s="12" t="s">
        <v>572</v>
      </c>
      <c r="B169" s="12" t="s">
        <v>1320</v>
      </c>
      <c r="C169" s="12" t="s">
        <v>2086</v>
      </c>
      <c r="D169" s="12" t="s">
        <v>2083</v>
      </c>
      <c r="F169" s="12" t="s">
        <v>2323</v>
      </c>
      <c r="G169" s="100" t="b">
        <v>0</v>
      </c>
      <c r="H169" s="100" t="b">
        <v>0</v>
      </c>
    </row>
    <row r="170" spans="1:8" hidden="1" x14ac:dyDescent="0.2">
      <c r="A170" s="12" t="s">
        <v>842</v>
      </c>
      <c r="B170" s="12" t="s">
        <v>2089</v>
      </c>
      <c r="C170" s="12" t="s">
        <v>2082</v>
      </c>
      <c r="D170" s="12" t="s">
        <v>2083</v>
      </c>
      <c r="F170" s="12" t="s">
        <v>217</v>
      </c>
      <c r="G170" s="100" t="b">
        <v>0</v>
      </c>
      <c r="H170" s="100" t="b">
        <v>1</v>
      </c>
    </row>
    <row r="171" spans="1:8" hidden="1" x14ac:dyDescent="0.2">
      <c r="A171" s="12" t="s">
        <v>2084</v>
      </c>
      <c r="B171" s="12" t="s">
        <v>2085</v>
      </c>
      <c r="C171" s="12" t="s">
        <v>2086</v>
      </c>
      <c r="D171" s="12" t="s">
        <v>2083</v>
      </c>
      <c r="F171" s="12" t="s">
        <v>2323</v>
      </c>
      <c r="G171" s="100" t="b">
        <v>0</v>
      </c>
      <c r="H171" s="100" t="b">
        <v>1</v>
      </c>
    </row>
    <row r="172" spans="1:8" hidden="1" x14ac:dyDescent="0.2">
      <c r="A172" s="12" t="s">
        <v>845</v>
      </c>
      <c r="B172" s="12" t="s">
        <v>1321</v>
      </c>
      <c r="C172" s="12" t="s">
        <v>2082</v>
      </c>
      <c r="D172" s="12" t="s">
        <v>2083</v>
      </c>
      <c r="F172" s="12" t="s">
        <v>217</v>
      </c>
      <c r="G172" s="100" t="b">
        <v>0</v>
      </c>
      <c r="H172" s="100" t="b">
        <v>1</v>
      </c>
    </row>
    <row r="173" spans="1:8" hidden="1" x14ac:dyDescent="0.2">
      <c r="A173" s="12" t="s">
        <v>847</v>
      </c>
      <c r="B173" s="12" t="s">
        <v>1322</v>
      </c>
      <c r="C173" s="12" t="s">
        <v>2082</v>
      </c>
      <c r="D173" s="12" t="s">
        <v>2083</v>
      </c>
      <c r="F173" s="12" t="s">
        <v>217</v>
      </c>
      <c r="G173" s="100" t="b">
        <v>0</v>
      </c>
      <c r="H173" s="100" t="b">
        <v>1</v>
      </c>
    </row>
    <row r="174" spans="1:8" x14ac:dyDescent="0.2">
      <c r="A174" s="12" t="s">
        <v>604</v>
      </c>
      <c r="B174" s="12" t="s">
        <v>1343</v>
      </c>
      <c r="C174" s="12" t="s">
        <v>2086</v>
      </c>
      <c r="D174" s="12" t="s">
        <v>2083</v>
      </c>
      <c r="F174" s="12" t="s">
        <v>2323</v>
      </c>
      <c r="G174" s="100" t="b">
        <v>0</v>
      </c>
      <c r="H174" s="100" t="b">
        <v>0</v>
      </c>
    </row>
    <row r="175" spans="1:8" hidden="1" x14ac:dyDescent="0.2">
      <c r="A175" s="12" t="s">
        <v>608</v>
      </c>
      <c r="B175" s="12" t="s">
        <v>1242</v>
      </c>
      <c r="C175" s="12" t="s">
        <v>2086</v>
      </c>
      <c r="D175" s="12" t="s">
        <v>2083</v>
      </c>
      <c r="F175" s="12" t="s">
        <v>2323</v>
      </c>
      <c r="G175" s="100" t="b">
        <v>0</v>
      </c>
      <c r="H175" s="100" t="b">
        <v>1</v>
      </c>
    </row>
    <row r="176" spans="1:8" x14ac:dyDescent="0.2">
      <c r="A176" s="12" t="s">
        <v>610</v>
      </c>
      <c r="B176" s="12" t="s">
        <v>1341</v>
      </c>
      <c r="C176" s="12" t="s">
        <v>2086</v>
      </c>
      <c r="D176" s="12" t="s">
        <v>2083</v>
      </c>
      <c r="F176" s="12" t="s">
        <v>2323</v>
      </c>
      <c r="G176" s="100" t="b">
        <v>0</v>
      </c>
      <c r="H176" s="100" t="b">
        <v>0</v>
      </c>
    </row>
    <row r="177" spans="1:8" x14ac:dyDescent="0.2">
      <c r="A177" s="12" t="s">
        <v>2212</v>
      </c>
      <c r="B177" s="12" t="s">
        <v>2232</v>
      </c>
      <c r="C177" s="12" t="s">
        <v>2082</v>
      </c>
      <c r="D177" s="12" t="s">
        <v>2083</v>
      </c>
      <c r="F177" s="12" t="s">
        <v>217</v>
      </c>
      <c r="G177" s="100" t="b">
        <v>0</v>
      </c>
      <c r="H177" s="100" t="b">
        <v>0</v>
      </c>
    </row>
    <row r="178" spans="1:8" hidden="1" x14ac:dyDescent="0.2">
      <c r="A178" s="12" t="s">
        <v>2213</v>
      </c>
      <c r="B178" s="12" t="s">
        <v>2228</v>
      </c>
      <c r="C178" s="12" t="s">
        <v>2086</v>
      </c>
      <c r="D178" s="12" t="s">
        <v>2083</v>
      </c>
      <c r="F178" s="12" t="s">
        <v>2323</v>
      </c>
      <c r="G178" s="100" t="b">
        <v>1</v>
      </c>
      <c r="H178" s="100" t="b">
        <v>0</v>
      </c>
    </row>
    <row r="179" spans="1:8" hidden="1" x14ac:dyDescent="0.2">
      <c r="A179" s="12" t="s">
        <v>2214</v>
      </c>
      <c r="B179" s="12" t="s">
        <v>2226</v>
      </c>
      <c r="C179" s="12" t="s">
        <v>2086</v>
      </c>
      <c r="D179" s="12" t="s">
        <v>2083</v>
      </c>
      <c r="F179" s="12" t="s">
        <v>2323</v>
      </c>
      <c r="G179" s="100" t="b">
        <v>0</v>
      </c>
      <c r="H179" s="100" t="b">
        <v>1</v>
      </c>
    </row>
    <row r="180" spans="1:8" hidden="1" x14ac:dyDescent="0.2">
      <c r="A180" s="12" t="s">
        <v>2215</v>
      </c>
      <c r="B180" s="12" t="s">
        <v>2237</v>
      </c>
      <c r="C180" s="12" t="s">
        <v>2082</v>
      </c>
      <c r="D180" s="12" t="s">
        <v>2083</v>
      </c>
      <c r="F180" s="12" t="s">
        <v>217</v>
      </c>
      <c r="G180" s="100" t="b">
        <v>0</v>
      </c>
      <c r="H180" s="100" t="b">
        <v>1</v>
      </c>
    </row>
    <row r="181" spans="1:8" hidden="1" x14ac:dyDescent="0.2">
      <c r="A181" s="12" t="s">
        <v>2216</v>
      </c>
      <c r="B181" s="12" t="s">
        <v>2235</v>
      </c>
      <c r="C181" s="12" t="s">
        <v>2086</v>
      </c>
      <c r="D181" s="12" t="s">
        <v>2083</v>
      </c>
      <c r="F181" s="12" t="s">
        <v>2323</v>
      </c>
      <c r="G181" s="100" t="b">
        <v>0</v>
      </c>
      <c r="H181" s="100" t="b">
        <v>1</v>
      </c>
    </row>
    <row r="182" spans="1:8" hidden="1" x14ac:dyDescent="0.2">
      <c r="A182" s="12" t="s">
        <v>2217</v>
      </c>
      <c r="B182" s="12" t="s">
        <v>2229</v>
      </c>
      <c r="C182" s="12" t="s">
        <v>2086</v>
      </c>
      <c r="D182" s="12" t="s">
        <v>2083</v>
      </c>
      <c r="F182" s="12" t="s">
        <v>2323</v>
      </c>
      <c r="G182" s="100" t="b">
        <v>0</v>
      </c>
      <c r="H182" s="100" t="b">
        <v>1</v>
      </c>
    </row>
    <row r="183" spans="1:8" hidden="1" x14ac:dyDescent="0.2">
      <c r="A183" s="12" t="s">
        <v>2211</v>
      </c>
      <c r="B183" s="12" t="s">
        <v>2227</v>
      </c>
      <c r="C183" s="12" t="s">
        <v>2086</v>
      </c>
      <c r="D183" s="12" t="s">
        <v>2083</v>
      </c>
      <c r="F183" s="12" t="s">
        <v>2323</v>
      </c>
      <c r="G183" s="100" t="b">
        <v>0</v>
      </c>
      <c r="H183" s="100" t="b">
        <v>1</v>
      </c>
    </row>
    <row r="184" spans="1:8" hidden="1" x14ac:dyDescent="0.2">
      <c r="A184" s="12" t="s">
        <v>2210</v>
      </c>
      <c r="B184" s="12" t="s">
        <v>2236</v>
      </c>
      <c r="C184" s="12" t="s">
        <v>2086</v>
      </c>
      <c r="D184" s="12" t="s">
        <v>2083</v>
      </c>
      <c r="F184" s="12" t="s">
        <v>2323</v>
      </c>
      <c r="G184" s="100" t="b">
        <v>0</v>
      </c>
      <c r="H184" s="100" t="b">
        <v>1</v>
      </c>
    </row>
    <row r="185" spans="1:8" hidden="1" x14ac:dyDescent="0.2">
      <c r="A185" s="12" t="s">
        <v>2196</v>
      </c>
      <c r="B185" s="12" t="s">
        <v>2225</v>
      </c>
      <c r="C185" s="12" t="s">
        <v>2086</v>
      </c>
      <c r="D185" s="12" t="s">
        <v>2083</v>
      </c>
      <c r="F185" s="12" t="s">
        <v>2323</v>
      </c>
      <c r="G185" s="100" t="b">
        <v>0</v>
      </c>
      <c r="H185" s="100" t="b">
        <v>1</v>
      </c>
    </row>
    <row r="186" spans="1:8" hidden="1" x14ac:dyDescent="0.2">
      <c r="A186" s="12" t="s">
        <v>2157</v>
      </c>
      <c r="B186" s="12" t="s">
        <v>2158</v>
      </c>
      <c r="C186" s="12" t="s">
        <v>2082</v>
      </c>
      <c r="D186" s="12" t="s">
        <v>2083</v>
      </c>
      <c r="F186" s="12" t="s">
        <v>217</v>
      </c>
      <c r="G186" s="100" t="b">
        <v>1</v>
      </c>
      <c r="H186" s="100" t="b">
        <v>0</v>
      </c>
    </row>
    <row r="187" spans="1:8" hidden="1" x14ac:dyDescent="0.2">
      <c r="A187" s="12" t="s">
        <v>2035</v>
      </c>
      <c r="B187" s="12" t="s">
        <v>2091</v>
      </c>
      <c r="C187" s="12" t="s">
        <v>2086</v>
      </c>
      <c r="D187" s="12" t="s">
        <v>2083</v>
      </c>
      <c r="F187" s="12" t="s">
        <v>2323</v>
      </c>
      <c r="G187" s="100" t="b">
        <v>0</v>
      </c>
      <c r="H187" s="100" t="b">
        <v>1</v>
      </c>
    </row>
    <row r="188" spans="1:8" hidden="1" x14ac:dyDescent="0.2">
      <c r="A188" s="12" t="s">
        <v>2087</v>
      </c>
      <c r="B188" s="12" t="s">
        <v>2088</v>
      </c>
      <c r="C188" s="12" t="s">
        <v>2082</v>
      </c>
      <c r="D188" s="12" t="s">
        <v>2083</v>
      </c>
      <c r="F188" s="12" t="s">
        <v>217</v>
      </c>
      <c r="G188" s="100" t="b">
        <v>0</v>
      </c>
      <c r="H188" s="100" t="b">
        <v>1</v>
      </c>
    </row>
    <row r="189" spans="1:8" hidden="1" x14ac:dyDescent="0.2">
      <c r="A189" s="12" t="s">
        <v>2165</v>
      </c>
      <c r="B189" s="12" t="s">
        <v>2166</v>
      </c>
      <c r="C189" s="12" t="s">
        <v>2082</v>
      </c>
      <c r="D189" s="12" t="s">
        <v>2083</v>
      </c>
      <c r="F189" s="12" t="s">
        <v>217</v>
      </c>
      <c r="G189" s="100" t="b">
        <v>1</v>
      </c>
      <c r="H189" s="100" t="b">
        <v>0</v>
      </c>
    </row>
    <row r="190" spans="1:8" hidden="1" x14ac:dyDescent="0.2">
      <c r="A190" s="12" t="s">
        <v>2230</v>
      </c>
      <c r="B190" s="12" t="s">
        <v>2231</v>
      </c>
      <c r="C190" s="12" t="s">
        <v>2082</v>
      </c>
      <c r="D190" s="12" t="s">
        <v>2083</v>
      </c>
      <c r="F190" s="12" t="s">
        <v>217</v>
      </c>
      <c r="G190" s="100" t="b">
        <v>1</v>
      </c>
      <c r="H190" s="100" t="b">
        <v>0</v>
      </c>
    </row>
    <row r="191" spans="1:8" hidden="1" x14ac:dyDescent="0.2">
      <c r="A191" s="12" t="s">
        <v>368</v>
      </c>
      <c r="B191" s="12" t="s">
        <v>2155</v>
      </c>
      <c r="C191" s="12" t="s">
        <v>2086</v>
      </c>
      <c r="D191" s="12" t="s">
        <v>2083</v>
      </c>
      <c r="F191" s="12" t="s">
        <v>2323</v>
      </c>
      <c r="G191" s="100" t="b">
        <v>0</v>
      </c>
      <c r="H191" s="100" t="b">
        <v>1</v>
      </c>
    </row>
    <row r="192" spans="1:8" hidden="1" x14ac:dyDescent="0.2">
      <c r="A192" s="12" t="s">
        <v>1775</v>
      </c>
      <c r="B192" s="12" t="s">
        <v>1479</v>
      </c>
      <c r="C192" s="12" t="s">
        <v>2082</v>
      </c>
      <c r="D192" s="12" t="s">
        <v>2083</v>
      </c>
      <c r="F192" s="12" t="s">
        <v>217</v>
      </c>
      <c r="G192" s="100" t="b">
        <v>0</v>
      </c>
      <c r="H192" s="100" t="b">
        <v>1</v>
      </c>
    </row>
    <row r="193" spans="1:8" hidden="1" x14ac:dyDescent="0.2">
      <c r="A193" s="12" t="s">
        <v>2094</v>
      </c>
      <c r="B193" s="12" t="s">
        <v>2095</v>
      </c>
      <c r="C193" s="12" t="s">
        <v>2086</v>
      </c>
      <c r="D193" s="12" t="s">
        <v>2083</v>
      </c>
      <c r="F193" s="12" t="s">
        <v>2323</v>
      </c>
      <c r="G193" s="100" t="b">
        <v>0</v>
      </c>
      <c r="H193" s="100" t="b">
        <v>1</v>
      </c>
    </row>
    <row r="194" spans="1:8" hidden="1" x14ac:dyDescent="0.2">
      <c r="A194" s="12" t="s">
        <v>1452</v>
      </c>
      <c r="B194" s="12" t="s">
        <v>1338</v>
      </c>
      <c r="C194" s="12" t="s">
        <v>2086</v>
      </c>
      <c r="D194" s="12" t="s">
        <v>2083</v>
      </c>
      <c r="F194" s="12" t="s">
        <v>2323</v>
      </c>
      <c r="G194" s="100" t="b">
        <v>0</v>
      </c>
      <c r="H194" s="100" t="b">
        <v>1</v>
      </c>
    </row>
    <row r="195" spans="1:8" hidden="1" x14ac:dyDescent="0.2">
      <c r="A195" s="12" t="s">
        <v>1769</v>
      </c>
      <c r="B195" s="12" t="s">
        <v>1339</v>
      </c>
      <c r="C195" s="12" t="s">
        <v>2086</v>
      </c>
      <c r="D195" s="12" t="s">
        <v>2083</v>
      </c>
      <c r="F195" s="12" t="s">
        <v>2323</v>
      </c>
      <c r="G195" s="100" t="b">
        <v>1</v>
      </c>
      <c r="H195" s="100" t="b">
        <v>0</v>
      </c>
    </row>
    <row r="196" spans="1:8" hidden="1" x14ac:dyDescent="0.2">
      <c r="A196" s="12" t="s">
        <v>2233</v>
      </c>
      <c r="B196" s="12" t="s">
        <v>2234</v>
      </c>
      <c r="C196" s="12" t="s">
        <v>2082</v>
      </c>
      <c r="D196" s="12" t="s">
        <v>2083</v>
      </c>
      <c r="F196" s="12" t="s">
        <v>217</v>
      </c>
      <c r="G196" s="100" t="b">
        <v>0</v>
      </c>
      <c r="H196" s="100" t="b">
        <v>1</v>
      </c>
    </row>
    <row r="197" spans="1:8" hidden="1" x14ac:dyDescent="0.2">
      <c r="A197" s="12" t="s">
        <v>2092</v>
      </c>
      <c r="B197" s="12" t="s">
        <v>2093</v>
      </c>
      <c r="C197" s="12" t="s">
        <v>2086</v>
      </c>
      <c r="D197" s="12" t="s">
        <v>2083</v>
      </c>
      <c r="F197" s="12" t="s">
        <v>2323</v>
      </c>
      <c r="G197" s="100" t="b">
        <v>0</v>
      </c>
      <c r="H197" s="100" t="b">
        <v>1</v>
      </c>
    </row>
    <row r="198" spans="1:8" hidden="1" x14ac:dyDescent="0.2">
      <c r="A198" s="12" t="s">
        <v>666</v>
      </c>
      <c r="B198" s="12" t="s">
        <v>1464</v>
      </c>
      <c r="C198" s="12" t="s">
        <v>2082</v>
      </c>
      <c r="D198" s="12" t="s">
        <v>2083</v>
      </c>
      <c r="F198" s="12" t="s">
        <v>217</v>
      </c>
      <c r="G198" s="100" t="b">
        <v>0</v>
      </c>
      <c r="H198" s="100" t="b">
        <v>1</v>
      </c>
    </row>
    <row r="199" spans="1:8" hidden="1" x14ac:dyDescent="0.2">
      <c r="A199" s="12" t="s">
        <v>668</v>
      </c>
      <c r="B199" s="12" t="s">
        <v>1465</v>
      </c>
      <c r="C199" s="12" t="s">
        <v>2086</v>
      </c>
      <c r="D199" s="12" t="s">
        <v>2083</v>
      </c>
      <c r="F199" s="12" t="s">
        <v>2323</v>
      </c>
      <c r="G199" s="100" t="b">
        <v>0</v>
      </c>
      <c r="H199" s="100" t="b">
        <v>1</v>
      </c>
    </row>
    <row r="200" spans="1:8" x14ac:dyDescent="0.2">
      <c r="A200" s="12" t="s">
        <v>670</v>
      </c>
      <c r="B200" s="12" t="s">
        <v>1466</v>
      </c>
      <c r="C200" s="12" t="s">
        <v>2082</v>
      </c>
      <c r="D200" s="12" t="s">
        <v>2083</v>
      </c>
      <c r="F200" s="12" t="s">
        <v>217</v>
      </c>
      <c r="G200" s="100" t="b">
        <v>0</v>
      </c>
      <c r="H200" s="100" t="b">
        <v>0</v>
      </c>
    </row>
    <row r="201" spans="1:8" x14ac:dyDescent="0.2">
      <c r="A201" s="12" t="s">
        <v>672</v>
      </c>
      <c r="B201" s="12" t="s">
        <v>1467</v>
      </c>
      <c r="C201" s="12" t="s">
        <v>2082</v>
      </c>
      <c r="D201" s="12" t="s">
        <v>2083</v>
      </c>
      <c r="F201" s="12" t="s">
        <v>217</v>
      </c>
      <c r="G201" s="100" t="b">
        <v>0</v>
      </c>
      <c r="H201" s="100" t="b">
        <v>0</v>
      </c>
    </row>
    <row r="202" spans="1:8" x14ac:dyDescent="0.2">
      <c r="A202" s="12" t="s">
        <v>674</v>
      </c>
      <c r="B202" s="12" t="s">
        <v>1468</v>
      </c>
      <c r="C202" s="12" t="s">
        <v>2082</v>
      </c>
      <c r="D202" s="12" t="s">
        <v>2083</v>
      </c>
      <c r="F202" s="12" t="s">
        <v>217</v>
      </c>
      <c r="G202" s="100" t="b">
        <v>0</v>
      </c>
      <c r="H202" s="100" t="b">
        <v>0</v>
      </c>
    </row>
    <row r="203" spans="1:8" x14ac:dyDescent="0.2">
      <c r="A203" s="12" t="s">
        <v>676</v>
      </c>
      <c r="B203" s="12" t="s">
        <v>1469</v>
      </c>
      <c r="C203" s="12" t="s">
        <v>2082</v>
      </c>
      <c r="D203" s="12" t="s">
        <v>2083</v>
      </c>
      <c r="F203" s="12" t="s">
        <v>217</v>
      </c>
      <c r="G203" s="100" t="b">
        <v>0</v>
      </c>
      <c r="H203" s="100" t="b">
        <v>0</v>
      </c>
    </row>
    <row r="204" spans="1:8" x14ac:dyDescent="0.2">
      <c r="A204" s="12" t="s">
        <v>452</v>
      </c>
      <c r="B204" s="12" t="s">
        <v>1575</v>
      </c>
      <c r="C204" s="12" t="s">
        <v>2082</v>
      </c>
      <c r="D204" s="12" t="s">
        <v>2083</v>
      </c>
      <c r="F204" s="12" t="s">
        <v>217</v>
      </c>
      <c r="G204" s="100" t="b">
        <v>0</v>
      </c>
      <c r="H204" s="100" t="b">
        <v>0</v>
      </c>
    </row>
    <row r="205" spans="1:8" x14ac:dyDescent="0.2">
      <c r="A205" s="12" t="s">
        <v>831</v>
      </c>
      <c r="B205" s="12" t="s">
        <v>1423</v>
      </c>
      <c r="C205" s="12" t="s">
        <v>2082</v>
      </c>
      <c r="D205" s="12" t="s">
        <v>2083</v>
      </c>
      <c r="F205" s="12" t="s">
        <v>217</v>
      </c>
      <c r="G205" s="100" t="b">
        <v>0</v>
      </c>
      <c r="H205" s="100" t="b">
        <v>0</v>
      </c>
    </row>
    <row r="206" spans="1:8" x14ac:dyDescent="0.2">
      <c r="A206" s="12" t="s">
        <v>682</v>
      </c>
      <c r="B206" s="12" t="s">
        <v>1430</v>
      </c>
      <c r="C206" s="12" t="s">
        <v>2086</v>
      </c>
      <c r="D206" s="12" t="s">
        <v>2083</v>
      </c>
      <c r="F206" s="12" t="s">
        <v>2323</v>
      </c>
      <c r="G206" s="100" t="b">
        <v>0</v>
      </c>
      <c r="H206" s="100" t="b">
        <v>0</v>
      </c>
    </row>
    <row r="207" spans="1:8" x14ac:dyDescent="0.2">
      <c r="A207" s="12" t="s">
        <v>684</v>
      </c>
      <c r="B207" s="12" t="s">
        <v>1431</v>
      </c>
      <c r="C207" s="12" t="s">
        <v>2086</v>
      </c>
      <c r="D207" s="12" t="s">
        <v>2083</v>
      </c>
      <c r="F207" s="12" t="s">
        <v>2323</v>
      </c>
      <c r="G207" s="100" t="b">
        <v>0</v>
      </c>
      <c r="H207" s="100" t="b">
        <v>0</v>
      </c>
    </row>
    <row r="208" spans="1:8" x14ac:dyDescent="0.2">
      <c r="A208" s="12" t="s">
        <v>1457</v>
      </c>
      <c r="B208" s="12" t="s">
        <v>1290</v>
      </c>
      <c r="C208" s="12" t="s">
        <v>2082</v>
      </c>
      <c r="D208" s="12" t="s">
        <v>2083</v>
      </c>
      <c r="F208" s="12" t="s">
        <v>217</v>
      </c>
      <c r="G208" s="100" t="b">
        <v>0</v>
      </c>
      <c r="H208" s="100" t="b">
        <v>0</v>
      </c>
    </row>
    <row r="209" spans="1:8" x14ac:dyDescent="0.2">
      <c r="A209" s="12" t="s">
        <v>1460</v>
      </c>
      <c r="B209" s="12" t="s">
        <v>1354</v>
      </c>
      <c r="C209" s="12" t="s">
        <v>2082</v>
      </c>
      <c r="D209" s="12" t="s">
        <v>2083</v>
      </c>
      <c r="F209" s="12" t="s">
        <v>217</v>
      </c>
      <c r="G209" s="100" t="b">
        <v>0</v>
      </c>
      <c r="H209" s="100" t="b">
        <v>0</v>
      </c>
    </row>
    <row r="210" spans="1:8" x14ac:dyDescent="0.2">
      <c r="A210" s="12" t="s">
        <v>1231</v>
      </c>
      <c r="B210" s="12" t="s">
        <v>1281</v>
      </c>
      <c r="C210" s="12" t="s">
        <v>2082</v>
      </c>
      <c r="D210" s="12" t="s">
        <v>2083</v>
      </c>
      <c r="F210" s="12" t="s">
        <v>217</v>
      </c>
      <c r="G210" s="100" t="b">
        <v>0</v>
      </c>
      <c r="H210" s="100" t="b">
        <v>0</v>
      </c>
    </row>
    <row r="211" spans="1:8" x14ac:dyDescent="0.2">
      <c r="A211" s="12" t="s">
        <v>1230</v>
      </c>
      <c r="B211" s="12" t="s">
        <v>1286</v>
      </c>
      <c r="C211" s="12" t="s">
        <v>2082</v>
      </c>
      <c r="D211" s="12" t="s">
        <v>2083</v>
      </c>
      <c r="F211" s="12" t="s">
        <v>217</v>
      </c>
      <c r="G211" s="100" t="b">
        <v>0</v>
      </c>
      <c r="H211" s="100" t="b">
        <v>0</v>
      </c>
    </row>
    <row r="212" spans="1:8" x14ac:dyDescent="0.2">
      <c r="A212" s="12" t="s">
        <v>1456</v>
      </c>
      <c r="B212" s="12" t="s">
        <v>1309</v>
      </c>
      <c r="C212" s="12" t="s">
        <v>2082</v>
      </c>
      <c r="D212" s="12" t="s">
        <v>2083</v>
      </c>
      <c r="F212" s="12" t="s">
        <v>217</v>
      </c>
      <c r="G212" s="100" t="b">
        <v>0</v>
      </c>
      <c r="H212" s="100" t="b">
        <v>0</v>
      </c>
    </row>
    <row r="213" spans="1:8" x14ac:dyDescent="0.2">
      <c r="A213" s="12" t="s">
        <v>1772</v>
      </c>
      <c r="B213" s="12" t="s">
        <v>1600</v>
      </c>
      <c r="C213" s="12" t="s">
        <v>2086</v>
      </c>
      <c r="D213" s="12" t="s">
        <v>2083</v>
      </c>
      <c r="F213" s="12" t="s">
        <v>2323</v>
      </c>
      <c r="G213" s="100" t="b">
        <v>0</v>
      </c>
      <c r="H213" s="100" t="b">
        <v>0</v>
      </c>
    </row>
    <row r="214" spans="1:8" x14ac:dyDescent="0.2">
      <c r="A214" s="12" t="s">
        <v>1455</v>
      </c>
      <c r="B214" s="12" t="s">
        <v>1308</v>
      </c>
      <c r="C214" s="12" t="s">
        <v>2082</v>
      </c>
      <c r="D214" s="12" t="s">
        <v>2083</v>
      </c>
      <c r="F214" s="12" t="s">
        <v>217</v>
      </c>
      <c r="G214" s="100" t="b">
        <v>0</v>
      </c>
      <c r="H214" s="100" t="b">
        <v>0</v>
      </c>
    </row>
    <row r="215" spans="1:8" x14ac:dyDescent="0.2">
      <c r="A215" s="12" t="s">
        <v>1205</v>
      </c>
      <c r="B215" s="12" t="s">
        <v>1398</v>
      </c>
      <c r="C215" s="12" t="s">
        <v>2082</v>
      </c>
      <c r="D215" s="12" t="s">
        <v>2083</v>
      </c>
      <c r="F215" s="12" t="s">
        <v>217</v>
      </c>
      <c r="G215" s="100" t="b">
        <v>0</v>
      </c>
      <c r="H215" s="100" t="b">
        <v>0</v>
      </c>
    </row>
    <row r="216" spans="1:8" x14ac:dyDescent="0.2">
      <c r="A216" s="12" t="s">
        <v>1209</v>
      </c>
      <c r="B216" s="12" t="s">
        <v>2090</v>
      </c>
      <c r="C216" s="12" t="s">
        <v>2082</v>
      </c>
      <c r="D216" s="12" t="s">
        <v>2083</v>
      </c>
      <c r="F216" s="12" t="s">
        <v>217</v>
      </c>
      <c r="G216" s="100" t="b">
        <v>0</v>
      </c>
      <c r="H216" s="100" t="b">
        <v>0</v>
      </c>
    </row>
    <row r="217" spans="1:8" x14ac:dyDescent="0.2">
      <c r="A217" s="12" t="s">
        <v>1805</v>
      </c>
      <c r="B217" s="12" t="s">
        <v>1285</v>
      </c>
      <c r="C217" s="12" t="s">
        <v>2086</v>
      </c>
      <c r="D217" s="12" t="s">
        <v>2083</v>
      </c>
      <c r="F217" s="12" t="s">
        <v>2323</v>
      </c>
      <c r="G217" s="100" t="b">
        <v>0</v>
      </c>
      <c r="H217" s="100" t="b">
        <v>0</v>
      </c>
    </row>
    <row r="218" spans="1:8" x14ac:dyDescent="0.2">
      <c r="A218" s="12" t="s">
        <v>2184</v>
      </c>
      <c r="B218" s="12" t="s">
        <v>2185</v>
      </c>
      <c r="C218" s="12" t="s">
        <v>2082</v>
      </c>
      <c r="D218" s="12" t="s">
        <v>2083</v>
      </c>
      <c r="F218" s="12" t="s">
        <v>2324</v>
      </c>
      <c r="G218" s="100" t="b">
        <v>0</v>
      </c>
      <c r="H218" s="100" t="b">
        <v>0</v>
      </c>
    </row>
    <row r="219" spans="1:8" x14ac:dyDescent="0.2">
      <c r="A219" s="12" t="s">
        <v>2186</v>
      </c>
      <c r="B219" s="12" t="s">
        <v>2187</v>
      </c>
      <c r="C219" s="12" t="s">
        <v>2082</v>
      </c>
      <c r="D219" s="12" t="s">
        <v>2083</v>
      </c>
      <c r="F219" s="12" t="s">
        <v>2324</v>
      </c>
      <c r="G219" s="100" t="b">
        <v>0</v>
      </c>
      <c r="H219" s="100" t="b">
        <v>0</v>
      </c>
    </row>
    <row r="220" spans="1:8" x14ac:dyDescent="0.2">
      <c r="A220" s="12" t="s">
        <v>2358</v>
      </c>
      <c r="B220" s="12" t="s">
        <v>2359</v>
      </c>
      <c r="C220" s="12" t="s">
        <v>2360</v>
      </c>
      <c r="D220" s="12" t="s">
        <v>2361</v>
      </c>
      <c r="F220" s="12" t="s">
        <v>1813</v>
      </c>
      <c r="G220" s="100" t="b">
        <v>0</v>
      </c>
      <c r="H220" s="100" t="b">
        <v>0</v>
      </c>
    </row>
    <row r="221" spans="1:8" x14ac:dyDescent="0.2">
      <c r="A221" s="12" t="s">
        <v>2351</v>
      </c>
      <c r="B221" s="12" t="s">
        <v>2352</v>
      </c>
      <c r="C221" s="12" t="s">
        <v>2353</v>
      </c>
      <c r="D221" s="12" t="s">
        <v>2354</v>
      </c>
      <c r="F221" s="12" t="s">
        <v>1813</v>
      </c>
      <c r="G221" s="100" t="b">
        <v>0</v>
      </c>
      <c r="H221" s="100" t="b">
        <v>0</v>
      </c>
    </row>
    <row r="222" spans="1:8" x14ac:dyDescent="0.2">
      <c r="A222" s="12" t="s">
        <v>2368</v>
      </c>
      <c r="B222" s="12" t="s">
        <v>2369</v>
      </c>
      <c r="C222" s="12" t="s">
        <v>2353</v>
      </c>
      <c r="D222" s="12" t="s">
        <v>2354</v>
      </c>
      <c r="F222" s="12" t="s">
        <v>1813</v>
      </c>
      <c r="G222" s="100" t="b">
        <v>0</v>
      </c>
      <c r="H222" s="100" t="b">
        <v>0</v>
      </c>
    </row>
    <row r="223" spans="1:8" x14ac:dyDescent="0.2">
      <c r="A223" s="12" t="s">
        <v>2377</v>
      </c>
      <c r="B223" s="12" t="s">
        <v>2378</v>
      </c>
      <c r="C223" s="12" t="s">
        <v>2353</v>
      </c>
      <c r="D223" s="12" t="s">
        <v>2354</v>
      </c>
      <c r="F223" s="12" t="s">
        <v>1813</v>
      </c>
      <c r="G223" s="100" t="b">
        <v>0</v>
      </c>
      <c r="H223" s="100" t="b">
        <v>0</v>
      </c>
    </row>
    <row r="224" spans="1:8" x14ac:dyDescent="0.2">
      <c r="A224" s="12" t="s">
        <v>2379</v>
      </c>
      <c r="B224" s="12" t="s">
        <v>2380</v>
      </c>
      <c r="C224" s="12" t="s">
        <v>2353</v>
      </c>
      <c r="D224" s="12" t="s">
        <v>2354</v>
      </c>
      <c r="F224" s="12" t="s">
        <v>1813</v>
      </c>
      <c r="G224" s="100" t="b">
        <v>0</v>
      </c>
      <c r="H224" s="100" t="b">
        <v>0</v>
      </c>
    </row>
    <row r="225" spans="1:8" x14ac:dyDescent="0.2">
      <c r="A225" s="12" t="s">
        <v>2387</v>
      </c>
      <c r="B225" s="12" t="s">
        <v>2388</v>
      </c>
      <c r="C225" s="12" t="s">
        <v>2353</v>
      </c>
      <c r="D225" s="12" t="s">
        <v>2354</v>
      </c>
      <c r="F225" s="12" t="s">
        <v>1813</v>
      </c>
      <c r="G225" s="100" t="b">
        <v>0</v>
      </c>
      <c r="H225" s="100" t="b">
        <v>0</v>
      </c>
    </row>
    <row r="226" spans="1:8" x14ac:dyDescent="0.2">
      <c r="A226" s="12" t="s">
        <v>2389</v>
      </c>
      <c r="B226" s="12" t="s">
        <v>2390</v>
      </c>
      <c r="C226" s="12" t="s">
        <v>2353</v>
      </c>
      <c r="D226" s="12" t="s">
        <v>2354</v>
      </c>
      <c r="F226" s="12" t="s">
        <v>1813</v>
      </c>
      <c r="G226" s="100" t="b">
        <v>0</v>
      </c>
      <c r="H226" s="100" t="b">
        <v>0</v>
      </c>
    </row>
    <row r="227" spans="1:8" x14ac:dyDescent="0.2">
      <c r="A227" s="12" t="s">
        <v>2391</v>
      </c>
      <c r="B227" s="12" t="s">
        <v>2392</v>
      </c>
      <c r="C227" s="12" t="s">
        <v>2353</v>
      </c>
      <c r="D227" s="12" t="s">
        <v>2354</v>
      </c>
      <c r="F227" s="12" t="s">
        <v>1813</v>
      </c>
      <c r="G227" s="100" t="b">
        <v>0</v>
      </c>
      <c r="H227" s="100" t="b">
        <v>0</v>
      </c>
    </row>
    <row r="228" spans="1:8" x14ac:dyDescent="0.2">
      <c r="A228" s="12" t="s">
        <v>2393</v>
      </c>
      <c r="B228" s="12" t="s">
        <v>2394</v>
      </c>
      <c r="C228" s="12" t="s">
        <v>2353</v>
      </c>
      <c r="D228" s="12" t="s">
        <v>2354</v>
      </c>
      <c r="F228" s="12" t="s">
        <v>1813</v>
      </c>
      <c r="G228" s="100" t="b">
        <v>0</v>
      </c>
      <c r="H228" s="100" t="b">
        <v>0</v>
      </c>
    </row>
    <row r="229" spans="1:8" x14ac:dyDescent="0.2">
      <c r="A229" s="12" t="s">
        <v>2395</v>
      </c>
      <c r="B229" s="12" t="s">
        <v>2396</v>
      </c>
      <c r="C229" s="12" t="s">
        <v>2353</v>
      </c>
      <c r="D229" s="12" t="s">
        <v>2354</v>
      </c>
      <c r="F229" s="12" t="s">
        <v>1813</v>
      </c>
      <c r="G229" s="100" t="b">
        <v>0</v>
      </c>
      <c r="H229" s="100" t="b">
        <v>0</v>
      </c>
    </row>
    <row r="230" spans="1:8" x14ac:dyDescent="0.2">
      <c r="A230" s="12" t="s">
        <v>2397</v>
      </c>
      <c r="B230" s="12" t="s">
        <v>2398</v>
      </c>
      <c r="C230" s="12" t="s">
        <v>2353</v>
      </c>
      <c r="D230" s="12" t="s">
        <v>2354</v>
      </c>
      <c r="F230" s="12" t="s">
        <v>1813</v>
      </c>
      <c r="G230" s="100" t="b">
        <v>0</v>
      </c>
      <c r="H230" s="100" t="b">
        <v>0</v>
      </c>
    </row>
    <row r="231" spans="1:8" x14ac:dyDescent="0.2">
      <c r="A231" s="12" t="s">
        <v>2401</v>
      </c>
      <c r="B231" s="12" t="s">
        <v>2402</v>
      </c>
      <c r="C231" s="12" t="s">
        <v>2353</v>
      </c>
      <c r="D231" s="12" t="s">
        <v>2354</v>
      </c>
      <c r="F231" s="12" t="s">
        <v>1813</v>
      </c>
      <c r="G231" s="100" t="b">
        <v>0</v>
      </c>
      <c r="H231" s="100" t="b">
        <v>0</v>
      </c>
    </row>
    <row r="232" spans="1:8" x14ac:dyDescent="0.2">
      <c r="A232" s="12" t="s">
        <v>2403</v>
      </c>
      <c r="B232" s="12" t="s">
        <v>2404</v>
      </c>
      <c r="C232" s="12" t="s">
        <v>2353</v>
      </c>
      <c r="D232" s="12" t="s">
        <v>2354</v>
      </c>
      <c r="F232" s="12" t="s">
        <v>1813</v>
      </c>
      <c r="G232" s="100" t="b">
        <v>0</v>
      </c>
      <c r="H232" s="100" t="b">
        <v>0</v>
      </c>
    </row>
    <row r="233" spans="1:8" x14ac:dyDescent="0.2">
      <c r="A233" s="12" t="s">
        <v>2419</v>
      </c>
      <c r="B233" s="12" t="s">
        <v>2420</v>
      </c>
      <c r="C233" s="12" t="s">
        <v>2353</v>
      </c>
      <c r="D233" s="12" t="s">
        <v>2354</v>
      </c>
      <c r="F233" s="12" t="s">
        <v>1813</v>
      </c>
      <c r="G233" s="100" t="b">
        <v>0</v>
      </c>
      <c r="H233" s="100" t="b">
        <v>0</v>
      </c>
    </row>
    <row r="234" spans="1:8" x14ac:dyDescent="0.2">
      <c r="A234" s="12" t="s">
        <v>2435</v>
      </c>
      <c r="B234" s="12" t="s">
        <v>2436</v>
      </c>
      <c r="C234" s="12" t="s">
        <v>2353</v>
      </c>
      <c r="D234" s="12" t="s">
        <v>2354</v>
      </c>
      <c r="F234" s="12" t="s">
        <v>1813</v>
      </c>
      <c r="G234" s="100" t="b">
        <v>0</v>
      </c>
      <c r="H234" s="100" t="b">
        <v>0</v>
      </c>
    </row>
    <row r="235" spans="1:8" x14ac:dyDescent="0.2">
      <c r="A235" s="12" t="s">
        <v>2349</v>
      </c>
      <c r="B235" s="12" t="s">
        <v>2350</v>
      </c>
      <c r="C235" s="12"/>
      <c r="D235" s="12"/>
      <c r="F235" s="12" t="s">
        <v>217</v>
      </c>
      <c r="G235" s="100" t="b">
        <v>0</v>
      </c>
      <c r="H235" s="100" t="b">
        <v>0</v>
      </c>
    </row>
  </sheetData>
  <mergeCells count="1">
    <mergeCell ref="A1:I1"/>
  </mergeCells>
  <phoneticPr fontId="4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B7363-0740-44D3-9852-CEB95FA81AAD}">
  <sheetPr codeName="Sheet4"/>
  <dimension ref="A1:C509"/>
  <sheetViews>
    <sheetView topLeftCell="A466" workbookViewId="0">
      <selection activeCell="J482" sqref="J482"/>
    </sheetView>
  </sheetViews>
  <sheetFormatPr defaultRowHeight="14.25" x14ac:dyDescent="0.2"/>
  <cols>
    <col min="1" max="1" width="10.5546875" bestFit="1" customWidth="1"/>
    <col min="2" max="2" width="26.88671875" bestFit="1" customWidth="1"/>
    <col min="3" max="3" width="16.44140625" bestFit="1" customWidth="1"/>
  </cols>
  <sheetData>
    <row r="1" spans="1:3" x14ac:dyDescent="0.2">
      <c r="A1" t="s">
        <v>8</v>
      </c>
      <c r="B1" t="s">
        <v>5</v>
      </c>
      <c r="C1" t="s">
        <v>1450</v>
      </c>
    </row>
    <row r="2" spans="1:3" x14ac:dyDescent="0.2">
      <c r="A2" s="15" t="s">
        <v>1235</v>
      </c>
      <c r="B2" s="15" t="s">
        <v>1449</v>
      </c>
      <c r="C2" s="16" t="str">
        <f>UPPER(_xlfn.TEXTBEFORE(IpResults[[#This Row],[Name]],".", -2,1,1,"N/A"))</f>
        <v>N/A</v>
      </c>
    </row>
    <row r="3" spans="1:3" x14ac:dyDescent="0.2">
      <c r="A3" s="15" t="s">
        <v>1236</v>
      </c>
      <c r="B3" s="15" t="s">
        <v>1449</v>
      </c>
      <c r="C3" s="16" t="str">
        <f>UPPER(_xlfn.TEXTBEFORE(IpResults[[#This Row],[Name]],".", -2,1,1,"N/A"))</f>
        <v>N/A</v>
      </c>
    </row>
    <row r="4" spans="1:3" x14ac:dyDescent="0.2">
      <c r="A4" s="15" t="s">
        <v>1237</v>
      </c>
      <c r="B4" s="15" t="s">
        <v>1449</v>
      </c>
      <c r="C4" s="16" t="str">
        <f>UPPER(_xlfn.TEXTBEFORE(IpResults[[#This Row],[Name]],".", -2,1,1,"N/A"))</f>
        <v>N/A</v>
      </c>
    </row>
    <row r="5" spans="1:3" x14ac:dyDescent="0.2">
      <c r="A5" s="15" t="s">
        <v>1238</v>
      </c>
      <c r="B5" s="15" t="s">
        <v>1449</v>
      </c>
      <c r="C5" s="16" t="str">
        <f>UPPER(_xlfn.TEXTBEFORE(IpResults[[#This Row],[Name]],".", -2,1,1,"N/A"))</f>
        <v>N/A</v>
      </c>
    </row>
    <row r="6" spans="1:3" x14ac:dyDescent="0.2">
      <c r="A6" s="15" t="s">
        <v>1017</v>
      </c>
      <c r="B6" s="15" t="s">
        <v>1449</v>
      </c>
      <c r="C6" s="16" t="str">
        <f>UPPER(_xlfn.TEXTBEFORE(IpResults[[#This Row],[Name]],".", -2,1,1,"N/A"))</f>
        <v>N/A</v>
      </c>
    </row>
    <row r="7" spans="1:3" x14ac:dyDescent="0.2">
      <c r="A7" s="15" t="s">
        <v>1239</v>
      </c>
      <c r="B7" s="15" t="s">
        <v>1449</v>
      </c>
      <c r="C7" s="16" t="str">
        <f>UPPER(_xlfn.TEXTBEFORE(IpResults[[#This Row],[Name]],".", -2,1,1,"N/A"))</f>
        <v>N/A</v>
      </c>
    </row>
    <row r="8" spans="1:3" x14ac:dyDescent="0.2">
      <c r="A8" s="15" t="s">
        <v>1055</v>
      </c>
      <c r="B8" s="15" t="s">
        <v>1449</v>
      </c>
      <c r="C8" s="16" t="str">
        <f>UPPER(_xlfn.TEXTBEFORE(IpResults[[#This Row],[Name]],".", -2,1,1,"N/A"))</f>
        <v>N/A</v>
      </c>
    </row>
    <row r="9" spans="1:3" x14ac:dyDescent="0.2">
      <c r="A9" s="15" t="s">
        <v>224</v>
      </c>
      <c r="B9" s="15" t="s">
        <v>1240</v>
      </c>
      <c r="C9" s="16" t="str">
        <f>UPPER(_xlfn.TEXTBEFORE(IpResults[[#This Row],[Name]],".", -2,1,1,"N/A"))</f>
        <v>AIM-BT1UPRASSY2</v>
      </c>
    </row>
    <row r="10" spans="1:3" x14ac:dyDescent="0.2">
      <c r="A10" s="15" t="s">
        <v>1241</v>
      </c>
      <c r="B10" s="15" t="s">
        <v>1449</v>
      </c>
      <c r="C10" s="16" t="str">
        <f>UPPER(_xlfn.TEXTBEFORE(IpResults[[#This Row],[Name]],".", -2,1,1,"N/A"))</f>
        <v>N/A</v>
      </c>
    </row>
    <row r="11" spans="1:3" x14ac:dyDescent="0.2">
      <c r="A11" s="15" t="s">
        <v>1096</v>
      </c>
      <c r="B11" s="15" t="s">
        <v>1242</v>
      </c>
      <c r="C11" s="16" t="str">
        <f>UPPER(_xlfn.TEXTBEFORE(IpResults[[#This Row],[Name]],".", -2,1,1,"N/A"))</f>
        <v>AIM-DTAGSUPSEL3</v>
      </c>
    </row>
    <row r="12" spans="1:3" x14ac:dyDescent="0.2">
      <c r="A12" s="15" t="s">
        <v>1243</v>
      </c>
      <c r="B12" s="15" t="s">
        <v>1449</v>
      </c>
      <c r="C12" s="16" t="str">
        <f>UPPER(_xlfn.TEXTBEFORE(IpResults[[#This Row],[Name]],".", -2,1,1,"N/A"))</f>
        <v>N/A</v>
      </c>
    </row>
    <row r="13" spans="1:3" x14ac:dyDescent="0.2">
      <c r="A13" s="15" t="s">
        <v>1244</v>
      </c>
      <c r="B13" s="15" t="s">
        <v>1449</v>
      </c>
      <c r="C13" s="16" t="str">
        <f>UPPER(_xlfn.TEXTBEFORE(IpResults[[#This Row],[Name]],".", -2,1,1,"N/A"))</f>
        <v>N/A</v>
      </c>
    </row>
    <row r="14" spans="1:3" x14ac:dyDescent="0.2">
      <c r="A14" s="15" t="s">
        <v>1245</v>
      </c>
      <c r="B14" s="15" t="s">
        <v>1449</v>
      </c>
      <c r="C14" s="16" t="str">
        <f>UPPER(_xlfn.TEXTBEFORE(IpResults[[#This Row],[Name]],".", -2,1,1,"N/A"))</f>
        <v>N/A</v>
      </c>
    </row>
    <row r="15" spans="1:3" x14ac:dyDescent="0.2">
      <c r="A15" s="15" t="s">
        <v>1246</v>
      </c>
      <c r="B15" s="15" t="s">
        <v>1449</v>
      </c>
      <c r="C15" s="16" t="str">
        <f>UPPER(_xlfn.TEXTBEFORE(IpResults[[#This Row],[Name]],".", -2,1,1,"N/A"))</f>
        <v>N/A</v>
      </c>
    </row>
    <row r="16" spans="1:3" x14ac:dyDescent="0.2">
      <c r="A16" s="15" t="s">
        <v>1247</v>
      </c>
      <c r="B16" s="15" t="s">
        <v>1449</v>
      </c>
      <c r="C16" s="16" t="str">
        <f>UPPER(_xlfn.TEXTBEFORE(IpResults[[#This Row],[Name]],".", -2,1,1,"N/A"))</f>
        <v>N/A</v>
      </c>
    </row>
    <row r="17" spans="1:3" x14ac:dyDescent="0.2">
      <c r="A17" s="15" t="s">
        <v>1248</v>
      </c>
      <c r="B17" s="15" t="s">
        <v>1449</v>
      </c>
      <c r="C17" s="16" t="str">
        <f>UPPER(_xlfn.TEXTBEFORE(IpResults[[#This Row],[Name]],".", -2,1,1,"N/A"))</f>
        <v>N/A</v>
      </c>
    </row>
    <row r="18" spans="1:3" x14ac:dyDescent="0.2">
      <c r="A18" s="15" t="s">
        <v>1249</v>
      </c>
      <c r="B18" s="15" t="s">
        <v>1449</v>
      </c>
      <c r="C18" s="16" t="str">
        <f>UPPER(_xlfn.TEXTBEFORE(IpResults[[#This Row],[Name]],".", -2,1,1,"N/A"))</f>
        <v>N/A</v>
      </c>
    </row>
    <row r="19" spans="1:3" x14ac:dyDescent="0.2">
      <c r="A19" s="15" t="s">
        <v>83</v>
      </c>
      <c r="B19" s="15" t="s">
        <v>1250</v>
      </c>
      <c r="C19" s="16" t="str">
        <f>UPPER(_xlfn.TEXTBEFORE(IpResults[[#This Row],[Name]],".", -2,1,1,"N/A"))</f>
        <v>AIM-DTFEM0</v>
      </c>
    </row>
    <row r="20" spans="1:3" x14ac:dyDescent="0.2">
      <c r="A20" s="15" t="s">
        <v>84</v>
      </c>
      <c r="B20" s="15" t="s">
        <v>1251</v>
      </c>
      <c r="C20" s="16" t="str">
        <f>UPPER(_xlfn.TEXTBEFORE(IpResults[[#This Row],[Name]],".", -2,1,1,"N/A"))</f>
        <v>AIM-DTFEM1</v>
      </c>
    </row>
    <row r="21" spans="1:3" x14ac:dyDescent="0.2">
      <c r="A21" s="15" t="s">
        <v>85</v>
      </c>
      <c r="B21" s="15" t="s">
        <v>1252</v>
      </c>
      <c r="C21" s="16" t="str">
        <f>UPPER(_xlfn.TEXTBEFORE(IpResults[[#This Row],[Name]],".", -2,1,1,"N/A"))</f>
        <v>AIM-DTFEM2</v>
      </c>
    </row>
    <row r="22" spans="1:3" x14ac:dyDescent="0.2">
      <c r="A22" s="15" t="s">
        <v>86</v>
      </c>
      <c r="B22" s="15" t="s">
        <v>1253</v>
      </c>
      <c r="C22" s="16" t="str">
        <f>UPPER(_xlfn.TEXTBEFORE(IpResults[[#This Row],[Name]],".", -2,1,1,"N/A"))</f>
        <v>AIM-DTFEM3</v>
      </c>
    </row>
    <row r="23" spans="1:3" x14ac:dyDescent="0.2">
      <c r="A23" s="15" t="s">
        <v>87</v>
      </c>
      <c r="B23" s="15" t="s">
        <v>1254</v>
      </c>
      <c r="C23" s="16" t="str">
        <f>UPPER(_xlfn.TEXTBEFORE(IpResults[[#This Row],[Name]],".", -2,1,1,"N/A"))</f>
        <v>AIM-DTFEM4</v>
      </c>
    </row>
    <row r="24" spans="1:3" x14ac:dyDescent="0.2">
      <c r="A24" s="15" t="s">
        <v>88</v>
      </c>
      <c r="B24" s="15" t="s">
        <v>1255</v>
      </c>
      <c r="C24" s="16" t="str">
        <f>UPPER(_xlfn.TEXTBEFORE(IpResults[[#This Row],[Name]],".", -2,1,1,"N/A"))</f>
        <v>AIM-DTFEM5</v>
      </c>
    </row>
    <row r="25" spans="1:3" x14ac:dyDescent="0.2">
      <c r="A25" s="15" t="s">
        <v>1256</v>
      </c>
      <c r="B25" s="15" t="s">
        <v>1449</v>
      </c>
      <c r="C25" s="16" t="str">
        <f>UPPER(_xlfn.TEXTBEFORE(IpResults[[#This Row],[Name]],".", -2,1,1,"N/A"))</f>
        <v>N/A</v>
      </c>
    </row>
    <row r="26" spans="1:3" x14ac:dyDescent="0.2">
      <c r="A26" s="15" t="s">
        <v>89</v>
      </c>
      <c r="B26" s="15" t="s">
        <v>1257</v>
      </c>
      <c r="C26" s="16" t="str">
        <f>UPPER(_xlfn.TEXTBEFORE(IpResults[[#This Row],[Name]],".", -2,1,1,"N/A"))</f>
        <v>AIM-DTFEM7</v>
      </c>
    </row>
    <row r="27" spans="1:3" x14ac:dyDescent="0.2">
      <c r="A27" s="15" t="s">
        <v>90</v>
      </c>
      <c r="B27" s="15" t="s">
        <v>1258</v>
      </c>
      <c r="C27" s="16" t="str">
        <f>UPPER(_xlfn.TEXTBEFORE(IpResults[[#This Row],[Name]],".", -2,1,1,"N/A"))</f>
        <v>AIM-DTFEM8</v>
      </c>
    </row>
    <row r="28" spans="1:3" x14ac:dyDescent="0.2">
      <c r="A28" s="15" t="s">
        <v>1259</v>
      </c>
      <c r="B28" s="15" t="s">
        <v>1449</v>
      </c>
      <c r="C28" s="16" t="str">
        <f>UPPER(_xlfn.TEXTBEFORE(IpResults[[#This Row],[Name]],".", -2,1,1,"N/A"))</f>
        <v>N/A</v>
      </c>
    </row>
    <row r="29" spans="1:3" x14ac:dyDescent="0.2">
      <c r="A29" s="15" t="s">
        <v>91</v>
      </c>
      <c r="B29" s="15" t="s">
        <v>1260</v>
      </c>
      <c r="C29" s="16" t="str">
        <f>UPPER(_xlfn.TEXTBEFORE(IpResults[[#This Row],[Name]],".", -2,1,1,"N/A"))</f>
        <v>AIM-DTFEM9</v>
      </c>
    </row>
    <row r="30" spans="1:3" x14ac:dyDescent="0.2">
      <c r="A30" s="15" t="s">
        <v>92</v>
      </c>
      <c r="B30" s="15" t="s">
        <v>1261</v>
      </c>
      <c r="C30" s="16" t="str">
        <f>UPPER(_xlfn.TEXTBEFORE(IpResults[[#This Row],[Name]],".", -2,1,1,"N/A"))</f>
        <v>AIM-DTFEM11</v>
      </c>
    </row>
    <row r="31" spans="1:3" x14ac:dyDescent="0.2">
      <c r="A31" s="15" t="s">
        <v>93</v>
      </c>
      <c r="B31" s="15" t="s">
        <v>1262</v>
      </c>
      <c r="C31" s="16" t="str">
        <f>UPPER(_xlfn.TEXTBEFORE(IpResults[[#This Row],[Name]],".", -2,1,1,"N/A"))</f>
        <v>AIM-FEM12</v>
      </c>
    </row>
    <row r="32" spans="1:3" x14ac:dyDescent="0.2">
      <c r="A32" s="15" t="s">
        <v>163</v>
      </c>
      <c r="B32" s="15" t="s">
        <v>1263</v>
      </c>
      <c r="C32" s="16" t="str">
        <f>UPPER(_xlfn.TEXTBEFORE(IpResults[[#This Row],[Name]],".", -2,1,1,"N/A"))</f>
        <v>AIM-DTKITTY</v>
      </c>
    </row>
    <row r="33" spans="1:3" x14ac:dyDescent="0.2">
      <c r="A33" s="15" t="s">
        <v>1264</v>
      </c>
      <c r="B33" s="15" t="s">
        <v>1449</v>
      </c>
      <c r="C33" s="16" t="str">
        <f>UPPER(_xlfn.TEXTBEFORE(IpResults[[#This Row],[Name]],".", -2,1,1,"N/A"))</f>
        <v>N/A</v>
      </c>
    </row>
    <row r="34" spans="1:3" x14ac:dyDescent="0.2">
      <c r="A34" s="15" t="s">
        <v>1265</v>
      </c>
      <c r="B34" s="15" t="s">
        <v>1449</v>
      </c>
      <c r="C34" s="16" t="str">
        <f>UPPER(_xlfn.TEXTBEFORE(IpResults[[#This Row],[Name]],".", -2,1,1,"N/A"))</f>
        <v>N/A</v>
      </c>
    </row>
    <row r="35" spans="1:3" x14ac:dyDescent="0.2">
      <c r="A35" s="15" t="s">
        <v>1266</v>
      </c>
      <c r="B35" s="15" t="s">
        <v>1449</v>
      </c>
      <c r="C35" s="16" t="str">
        <f>UPPER(_xlfn.TEXTBEFORE(IpResults[[#This Row],[Name]],".", -2,1,1,"N/A"))</f>
        <v>N/A</v>
      </c>
    </row>
    <row r="36" spans="1:3" x14ac:dyDescent="0.2">
      <c r="A36" s="15" t="s">
        <v>1267</v>
      </c>
      <c r="B36" s="15" t="s">
        <v>1449</v>
      </c>
      <c r="C36" s="16" t="str">
        <f>UPPER(_xlfn.TEXTBEFORE(IpResults[[#This Row],[Name]],".", -2,1,1,"N/A"))</f>
        <v>N/A</v>
      </c>
    </row>
    <row r="37" spans="1:3" x14ac:dyDescent="0.2">
      <c r="A37" s="15" t="s">
        <v>94</v>
      </c>
      <c r="B37" s="15" t="s">
        <v>1268</v>
      </c>
      <c r="C37" s="16" t="str">
        <f>UPPER(_xlfn.TEXTBEFORE(IpResults[[#This Row],[Name]],".", -2,1,1,"N/A"))</f>
        <v>AIM-DTECM1</v>
      </c>
    </row>
    <row r="38" spans="1:3" x14ac:dyDescent="0.2">
      <c r="A38" s="15" t="s">
        <v>95</v>
      </c>
      <c r="B38" s="15" t="s">
        <v>1269</v>
      </c>
      <c r="C38" s="16" t="str">
        <f>UPPER(_xlfn.TEXTBEFORE(IpResults[[#This Row],[Name]],".", -2,1,1,"N/A"))</f>
        <v>AIM-DTECM2</v>
      </c>
    </row>
    <row r="39" spans="1:3" x14ac:dyDescent="0.2">
      <c r="A39" s="15" t="s">
        <v>99</v>
      </c>
      <c r="B39" s="15" t="s">
        <v>1270</v>
      </c>
      <c r="C39" s="16" t="str">
        <f>UPPER(_xlfn.TEXTBEFORE(IpResults[[#This Row],[Name]],".", -2,1,1,"N/A"))</f>
        <v>AIM-HPSPARE2-D</v>
      </c>
    </row>
    <row r="40" spans="1:3" x14ac:dyDescent="0.2">
      <c r="A40" s="15" t="s">
        <v>97</v>
      </c>
      <c r="B40" s="15" t="s">
        <v>1271</v>
      </c>
      <c r="C40" s="16" t="str">
        <f>UPPER(_xlfn.TEXTBEFORE(IpResults[[#This Row],[Name]],".", -2,1,1,"N/A"))</f>
        <v>AIM-HPSPARE1-D</v>
      </c>
    </row>
    <row r="41" spans="1:3" x14ac:dyDescent="0.2">
      <c r="A41" s="15" t="s">
        <v>205</v>
      </c>
      <c r="B41" s="15" t="s">
        <v>1272</v>
      </c>
      <c r="C41" s="16" t="str">
        <f>UPPER(_xlfn.TEXTBEFORE(IpResults[[#This Row],[Name]],".", -2,1,1,"N/A"))</f>
        <v>AIM-PRTGDISP</v>
      </c>
    </row>
    <row r="42" spans="1:3" x14ac:dyDescent="0.2">
      <c r="A42" s="15" t="s">
        <v>1273</v>
      </c>
      <c r="B42" s="15" t="s">
        <v>1449</v>
      </c>
      <c r="C42" s="16" t="str">
        <f>UPPER(_xlfn.TEXTBEFORE(IpResults[[#This Row],[Name]],".", -2,1,1,"N/A"))</f>
        <v>N/A</v>
      </c>
    </row>
    <row r="43" spans="1:3" x14ac:dyDescent="0.2">
      <c r="A43" s="15" t="s">
        <v>1274</v>
      </c>
      <c r="B43" s="15" t="s">
        <v>1449</v>
      </c>
      <c r="C43" s="16" t="str">
        <f>UPPER(_xlfn.TEXTBEFORE(IpResults[[#This Row],[Name]],".", -2,1,1,"N/A"))</f>
        <v>N/A</v>
      </c>
    </row>
    <row r="44" spans="1:3" x14ac:dyDescent="0.2">
      <c r="A44" s="15" t="s">
        <v>200</v>
      </c>
      <c r="B44" s="15" t="s">
        <v>1449</v>
      </c>
      <c r="C44" s="16" t="str">
        <f>UPPER(_xlfn.TEXTBEFORE(IpResults[[#This Row],[Name]],".", -2,1,1,"N/A"))</f>
        <v>N/A</v>
      </c>
    </row>
    <row r="45" spans="1:3" x14ac:dyDescent="0.2">
      <c r="A45" s="15" t="s">
        <v>82</v>
      </c>
      <c r="B45" s="15" t="s">
        <v>1275</v>
      </c>
      <c r="C45" s="16" t="str">
        <f>UPPER(_xlfn.TEXTBEFORE(IpResults[[#This Row],[Name]],".", -2,1,1,"N/A"))</f>
        <v>AIM-DTCARRIER1</v>
      </c>
    </row>
    <row r="46" spans="1:3" x14ac:dyDescent="0.2">
      <c r="A46" s="15" t="s">
        <v>209</v>
      </c>
      <c r="B46" s="15" t="s">
        <v>1276</v>
      </c>
      <c r="C46" s="16" t="str">
        <f>UPPER(_xlfn.TEXTBEFORE(IpResults[[#This Row],[Name]],".", -2,1,1,"N/A"))</f>
        <v>AIM-T1SUVWELD1</v>
      </c>
    </row>
    <row r="47" spans="1:3" x14ac:dyDescent="0.2">
      <c r="A47" s="15" t="s">
        <v>103</v>
      </c>
      <c r="B47" s="15" t="s">
        <v>1277</v>
      </c>
      <c r="C47" s="16" t="str">
        <f>UPPER(_xlfn.TEXTBEFORE(IpResults[[#This Row],[Name]],".", -2,1,1,"N/A"))</f>
        <v>AIM-SUVSWAP5-D</v>
      </c>
    </row>
    <row r="48" spans="1:3" x14ac:dyDescent="0.2">
      <c r="A48" s="15" t="s">
        <v>133</v>
      </c>
      <c r="B48" s="15" t="s">
        <v>1278</v>
      </c>
      <c r="C48" s="16" t="str">
        <f>UPPER(_xlfn.TEXTBEFORE(IpResults[[#This Row],[Name]],".", -2,1,1,"N/A"))</f>
        <v>AIM-WSFEM34</v>
      </c>
    </row>
    <row r="49" spans="1:3" x14ac:dyDescent="0.2">
      <c r="A49" s="15" t="s">
        <v>1279</v>
      </c>
      <c r="B49" s="15" t="s">
        <v>1449</v>
      </c>
      <c r="C49" s="16" t="str">
        <f>UPPER(_xlfn.TEXTBEFORE(IpResults[[#This Row],[Name]],".", -2,1,1,"N/A"))</f>
        <v>N/A</v>
      </c>
    </row>
    <row r="50" spans="1:3" x14ac:dyDescent="0.2">
      <c r="A50" s="15" t="s">
        <v>132</v>
      </c>
      <c r="B50" s="15" t="s">
        <v>1280</v>
      </c>
      <c r="C50" s="16" t="str">
        <f>UPPER(_xlfn.TEXTBEFORE(IpResults[[#This Row],[Name]],".", -2,1,1,"N/A"))</f>
        <v>AIM-BT1LWRTEST</v>
      </c>
    </row>
    <row r="51" spans="1:3" x14ac:dyDescent="0.2">
      <c r="A51" s="15" t="s">
        <v>1021</v>
      </c>
      <c r="B51" s="15" t="s">
        <v>1449</v>
      </c>
      <c r="C51" s="16" t="str">
        <f>UPPER(_xlfn.TEXTBEFORE(IpResults[[#This Row],[Name]],".", -2,1,1,"N/A"))</f>
        <v>N/A</v>
      </c>
    </row>
    <row r="52" spans="1:3" x14ac:dyDescent="0.2">
      <c r="A52" s="15" t="s">
        <v>201</v>
      </c>
      <c r="B52" s="15" t="s">
        <v>1449</v>
      </c>
      <c r="C52" s="16" t="str">
        <f>UPPER(_xlfn.TEXTBEFORE(IpResults[[#This Row],[Name]],".", -2,1,1,"N/A"))</f>
        <v>N/A</v>
      </c>
    </row>
    <row r="53" spans="1:3" x14ac:dyDescent="0.2">
      <c r="A53" s="15" t="s">
        <v>202</v>
      </c>
      <c r="B53" s="15" t="s">
        <v>1281</v>
      </c>
      <c r="C53" s="16" t="str">
        <f>UPPER(_xlfn.TEXTBEFORE(IpResults[[#This Row],[Name]],".", -2,1,1,"N/A"))</f>
        <v>AIM-WSAGSUPSEL1</v>
      </c>
    </row>
    <row r="54" spans="1:3" x14ac:dyDescent="0.2">
      <c r="A54" s="15" t="s">
        <v>1282</v>
      </c>
      <c r="B54" s="15" t="s">
        <v>1449</v>
      </c>
      <c r="C54" s="16" t="str">
        <f>UPPER(_xlfn.TEXTBEFORE(IpResults[[#This Row],[Name]],".", -2,1,1,"N/A"))</f>
        <v>N/A</v>
      </c>
    </row>
    <row r="55" spans="1:3" x14ac:dyDescent="0.2">
      <c r="A55" s="15" t="s">
        <v>1283</v>
      </c>
      <c r="B55" s="15" t="s">
        <v>1284</v>
      </c>
      <c r="C55" s="16" t="str">
        <f>UPPER(_xlfn.TEXTBEFORE(IpResults[[#This Row],[Name]],".", -2,1,1,"N/A"))</f>
        <v>AIM-DISPLAY16</v>
      </c>
    </row>
    <row r="56" spans="1:3" x14ac:dyDescent="0.2">
      <c r="A56" s="15" t="s">
        <v>788</v>
      </c>
      <c r="B56" s="15" t="s">
        <v>1285</v>
      </c>
      <c r="C56" s="16" t="str">
        <f>UPPER(_xlfn.TEXTBEFORE(IpResults[[#This Row],[Name]],".", -2,1,1,"N/A"))</f>
        <v>AIM-WSWHTURNT</v>
      </c>
    </row>
    <row r="57" spans="1:3" x14ac:dyDescent="0.2">
      <c r="A57" s="15" t="s">
        <v>168</v>
      </c>
      <c r="B57" s="15" t="s">
        <v>1286</v>
      </c>
      <c r="C57" s="16" t="str">
        <f>UPPER(_xlfn.TEXTBEFORE(IpResults[[#This Row],[Name]],".", -2,1,1,"N/A"))</f>
        <v>AIM-WSAGSUPTST1</v>
      </c>
    </row>
    <row r="58" spans="1:3" x14ac:dyDescent="0.2">
      <c r="A58" s="15" t="s">
        <v>1206</v>
      </c>
      <c r="B58" s="15" t="s">
        <v>1449</v>
      </c>
      <c r="C58" s="16" t="str">
        <f>UPPER(_xlfn.TEXTBEFORE(IpResults[[#This Row],[Name]],".", -2,1,1,"N/A"))</f>
        <v>N/A</v>
      </c>
    </row>
    <row r="59" spans="1:3" x14ac:dyDescent="0.2">
      <c r="A59" s="15" t="s">
        <v>1210</v>
      </c>
      <c r="B59" s="15" t="s">
        <v>1449</v>
      </c>
      <c r="C59" s="16" t="str">
        <f>UPPER(_xlfn.TEXTBEFORE(IpResults[[#This Row],[Name]],".", -2,1,1,"N/A"))</f>
        <v>N/A</v>
      </c>
    </row>
    <row r="60" spans="1:3" x14ac:dyDescent="0.2">
      <c r="A60" s="15" t="s">
        <v>1287</v>
      </c>
      <c r="B60" s="15" t="s">
        <v>1449</v>
      </c>
      <c r="C60" s="16" t="str">
        <f>UPPER(_xlfn.TEXTBEFORE(IpResults[[#This Row],[Name]],".", -2,1,1,"N/A"))</f>
        <v>N/A</v>
      </c>
    </row>
    <row r="61" spans="1:3" x14ac:dyDescent="0.2">
      <c r="A61" s="15" t="s">
        <v>1217</v>
      </c>
      <c r="B61" s="15" t="s">
        <v>1449</v>
      </c>
      <c r="C61" s="16" t="str">
        <f>UPPER(_xlfn.TEXTBEFORE(IpResults[[#This Row],[Name]],".", -2,1,1,"N/A"))</f>
        <v>N/A</v>
      </c>
    </row>
    <row r="62" spans="1:3" x14ac:dyDescent="0.2">
      <c r="A62" s="15" t="s">
        <v>1288</v>
      </c>
      <c r="B62" s="15" t="s">
        <v>1449</v>
      </c>
      <c r="C62" s="16" t="str">
        <f>UPPER(_xlfn.TEXTBEFORE(IpResults[[#This Row],[Name]],".", -2,1,1,"N/A"))</f>
        <v>N/A</v>
      </c>
    </row>
    <row r="63" spans="1:3" x14ac:dyDescent="0.2">
      <c r="A63" s="15" t="s">
        <v>1289</v>
      </c>
      <c r="B63" s="15" t="s">
        <v>1290</v>
      </c>
      <c r="C63" s="16" t="str">
        <f>UPPER(_xlfn.TEXTBEFORE(IpResults[[#This Row],[Name]],".", -2,1,1,"N/A"))</f>
        <v>AIM-T1X2LWRA1</v>
      </c>
    </row>
    <row r="64" spans="1:3" x14ac:dyDescent="0.2">
      <c r="A64" s="15" t="s">
        <v>1291</v>
      </c>
      <c r="B64" s="15" t="s">
        <v>1449</v>
      </c>
      <c r="C64" s="16" t="str">
        <f>UPPER(_xlfn.TEXTBEFORE(IpResults[[#This Row],[Name]],".", -2,1,1,"N/A"))</f>
        <v>N/A</v>
      </c>
    </row>
    <row r="65" spans="1:3" x14ac:dyDescent="0.2">
      <c r="A65" s="15" t="s">
        <v>1292</v>
      </c>
      <c r="B65" s="15" t="s">
        <v>1449</v>
      </c>
      <c r="C65" s="16" t="str">
        <f>UPPER(_xlfn.TEXTBEFORE(IpResults[[#This Row],[Name]],".", -2,1,1,"N/A"))</f>
        <v>N/A</v>
      </c>
    </row>
    <row r="66" spans="1:3" x14ac:dyDescent="0.2">
      <c r="A66" s="15" t="s">
        <v>1293</v>
      </c>
      <c r="B66" s="15" t="s">
        <v>1294</v>
      </c>
      <c r="C66" s="16" t="str">
        <f>UPPER(_xlfn.TEXTBEFORE(IpResults[[#This Row],[Name]],".", -2,1,1,"N/A"))</f>
        <v>AIM-DTAGSLOWDSP</v>
      </c>
    </row>
    <row r="67" spans="1:3" x14ac:dyDescent="0.2">
      <c r="A67" s="15" t="s">
        <v>1295</v>
      </c>
      <c r="B67" s="15" t="s">
        <v>1449</v>
      </c>
      <c r="C67" s="16" t="str">
        <f>UPPER(_xlfn.TEXTBEFORE(IpResults[[#This Row],[Name]],".", -2,1,1,"N/A"))</f>
        <v>N/A</v>
      </c>
    </row>
    <row r="68" spans="1:3" x14ac:dyDescent="0.2">
      <c r="A68" s="15" t="s">
        <v>226</v>
      </c>
      <c r="B68" s="15" t="s">
        <v>1296</v>
      </c>
      <c r="C68" s="16" t="str">
        <f>UPPER(_xlfn.TEXTBEFORE(IpResults[[#This Row],[Name]],".", -2,1,1,"N/A"))</f>
        <v>AIM-DISPLAY13</v>
      </c>
    </row>
    <row r="69" spans="1:3" x14ac:dyDescent="0.2">
      <c r="A69" s="15" t="s">
        <v>1297</v>
      </c>
      <c r="B69" s="15" t="s">
        <v>1449</v>
      </c>
      <c r="C69" s="16" t="str">
        <f>UPPER(_xlfn.TEXTBEFORE(IpResults[[#This Row],[Name]],".", -2,1,1,"N/A"))</f>
        <v>N/A</v>
      </c>
    </row>
    <row r="70" spans="1:3" x14ac:dyDescent="0.2">
      <c r="A70" s="15" t="s">
        <v>1218</v>
      </c>
      <c r="B70" s="15" t="s">
        <v>1449</v>
      </c>
      <c r="C70" s="16" t="str">
        <f>UPPER(_xlfn.TEXTBEFORE(IpResults[[#This Row],[Name]],".", -2,1,1,"N/A"))</f>
        <v>N/A</v>
      </c>
    </row>
    <row r="71" spans="1:3" x14ac:dyDescent="0.2">
      <c r="A71" s="15" t="s">
        <v>1298</v>
      </c>
      <c r="B71" s="15" t="s">
        <v>1449</v>
      </c>
      <c r="C71" s="16" t="str">
        <f>UPPER(_xlfn.TEXTBEFORE(IpResults[[#This Row],[Name]],".", -2,1,1,"N/A"))</f>
        <v>N/A</v>
      </c>
    </row>
    <row r="72" spans="1:3" x14ac:dyDescent="0.2">
      <c r="A72" s="15" t="s">
        <v>790</v>
      </c>
      <c r="B72" s="15" t="s">
        <v>1299</v>
      </c>
      <c r="C72" s="16" t="str">
        <f>UPPER(_xlfn.TEXTBEFORE(IpResults[[#This Row],[Name]],".", -2,1,1,"N/A"))</f>
        <v>AIM-WSFEM29</v>
      </c>
    </row>
    <row r="73" spans="1:3" x14ac:dyDescent="0.2">
      <c r="A73" s="15" t="s">
        <v>1300</v>
      </c>
      <c r="B73" s="15" t="s">
        <v>1449</v>
      </c>
      <c r="C73" s="16" t="str">
        <f>UPPER(_xlfn.TEXTBEFORE(IpResults[[#This Row],[Name]],".", -2,1,1,"N/A"))</f>
        <v>N/A</v>
      </c>
    </row>
    <row r="74" spans="1:3" x14ac:dyDescent="0.2">
      <c r="A74" s="15" t="s">
        <v>1301</v>
      </c>
      <c r="B74" s="15" t="s">
        <v>1449</v>
      </c>
      <c r="C74" s="16" t="str">
        <f>UPPER(_xlfn.TEXTBEFORE(IpResults[[#This Row],[Name]],".", -2,1,1,"N/A"))</f>
        <v>N/A</v>
      </c>
    </row>
    <row r="75" spans="1:3" x14ac:dyDescent="0.2">
      <c r="A75" s="15" t="s">
        <v>232</v>
      </c>
      <c r="B75" s="15" t="s">
        <v>1302</v>
      </c>
      <c r="C75" s="16" t="str">
        <f>UPPER(_xlfn.TEXTBEFORE(IpResults[[#This Row],[Name]],".", -2,1,1,"N/A"))</f>
        <v>AIM-OFFICEFEM2</v>
      </c>
    </row>
    <row r="76" spans="1:3" x14ac:dyDescent="0.2">
      <c r="A76" s="15" t="s">
        <v>1303</v>
      </c>
      <c r="B76" s="15" t="s">
        <v>1449</v>
      </c>
      <c r="C76" s="16" t="str">
        <f>UPPER(_xlfn.TEXTBEFORE(IpResults[[#This Row],[Name]],".", -2,1,1,"N/A"))</f>
        <v>N/A</v>
      </c>
    </row>
    <row r="77" spans="1:3" x14ac:dyDescent="0.2">
      <c r="A77" s="15" t="s">
        <v>98</v>
      </c>
      <c r="B77" s="15" t="s">
        <v>1304</v>
      </c>
      <c r="C77" s="16" t="str">
        <f>UPPER(_xlfn.TEXTBEFORE(IpResults[[#This Row],[Name]],".", -2,1,1,"N/A"))</f>
        <v>AIM-ITSWAP1</v>
      </c>
    </row>
    <row r="78" spans="1:3" x14ac:dyDescent="0.2">
      <c r="A78" s="15" t="s">
        <v>1232</v>
      </c>
      <c r="B78" s="15" t="s">
        <v>1305</v>
      </c>
      <c r="C78" s="16" t="str">
        <f>UPPER(_xlfn.TEXTBEFORE(IpResults[[#This Row],[Name]],".", -2,1,1,"N/A"))</f>
        <v>AIM-DTSHIPSEQ2</v>
      </c>
    </row>
    <row r="79" spans="1:3" x14ac:dyDescent="0.2">
      <c r="A79" s="15" t="s">
        <v>1306</v>
      </c>
      <c r="B79" s="15" t="s">
        <v>1307</v>
      </c>
      <c r="C79" s="16" t="str">
        <f>UPPER(_xlfn.TEXTBEFORE(IpResults[[#This Row],[Name]],".", -2,1,1,"N/A"))</f>
        <v>AIM-DTTRUCK-D</v>
      </c>
    </row>
    <row r="80" spans="1:3" x14ac:dyDescent="0.2">
      <c r="A80" s="15" t="s">
        <v>81</v>
      </c>
      <c r="B80" s="15" t="s">
        <v>1449</v>
      </c>
      <c r="C80" s="16" t="str">
        <f>UPPER(_xlfn.TEXTBEFORE(IpResults[[#This Row],[Name]],".", -2,1,1,"N/A"))</f>
        <v>N/A</v>
      </c>
    </row>
    <row r="81" spans="1:3" x14ac:dyDescent="0.2">
      <c r="A81" s="15" t="s">
        <v>784</v>
      </c>
      <c r="B81" s="15" t="s">
        <v>1308</v>
      </c>
      <c r="C81" s="16" t="str">
        <f>UPPER(_xlfn.TEXTBEFORE(IpResults[[#This Row],[Name]],".", -2,1,1,"N/A"))</f>
        <v>AIM-WSHLASSY1-D</v>
      </c>
    </row>
    <row r="82" spans="1:3" x14ac:dyDescent="0.2">
      <c r="A82" s="15" t="s">
        <v>787</v>
      </c>
      <c r="B82" s="15" t="s">
        <v>1309</v>
      </c>
      <c r="C82" s="16" t="str">
        <f>UPPER(_xlfn.TEXTBEFORE(IpResults[[#This Row],[Name]],".", -2,1,1,"N/A"))</f>
        <v>AIM-WSEOL-D</v>
      </c>
    </row>
    <row r="83" spans="1:3" x14ac:dyDescent="0.2">
      <c r="A83" s="15" t="s">
        <v>1310</v>
      </c>
      <c r="B83" s="15" t="s">
        <v>1449</v>
      </c>
      <c r="C83" s="16" t="str">
        <f>UPPER(_xlfn.TEXTBEFORE(IpResults[[#This Row],[Name]],".", -2,1,1,"N/A"))</f>
        <v>N/A</v>
      </c>
    </row>
    <row r="84" spans="1:3" x14ac:dyDescent="0.2">
      <c r="A84" s="15" t="s">
        <v>793</v>
      </c>
      <c r="B84" s="15" t="s">
        <v>1311</v>
      </c>
      <c r="C84" s="16" t="str">
        <f>UPPER(_xlfn.TEXTBEFORE(IpResults[[#This Row],[Name]],".", -2,1,1,"N/A"))</f>
        <v>AIM-DTFEMDISP</v>
      </c>
    </row>
    <row r="85" spans="1:3" x14ac:dyDescent="0.2">
      <c r="A85" s="15" t="s">
        <v>1312</v>
      </c>
      <c r="B85" s="15" t="s">
        <v>1449</v>
      </c>
      <c r="C85" s="16" t="str">
        <f>UPPER(_xlfn.TEXTBEFORE(IpResults[[#This Row],[Name]],".", -2,1,1,"N/A"))</f>
        <v>N/A</v>
      </c>
    </row>
    <row r="86" spans="1:3" x14ac:dyDescent="0.2">
      <c r="A86" s="15" t="s">
        <v>1313</v>
      </c>
      <c r="B86" s="15" t="s">
        <v>1449</v>
      </c>
      <c r="C86" s="16" t="str">
        <f>UPPER(_xlfn.TEXTBEFORE(IpResults[[#This Row],[Name]],".", -2,1,1,"N/A"))</f>
        <v>N/A</v>
      </c>
    </row>
    <row r="87" spans="1:3" x14ac:dyDescent="0.2">
      <c r="A87" s="15" t="s">
        <v>1314</v>
      </c>
      <c r="B87" s="15" t="s">
        <v>1449</v>
      </c>
      <c r="C87" s="16" t="str">
        <f>UPPER(_xlfn.TEXTBEFORE(IpResults[[#This Row],[Name]],".", -2,1,1,"N/A"))</f>
        <v>N/A</v>
      </c>
    </row>
    <row r="88" spans="1:3" x14ac:dyDescent="0.2">
      <c r="A88" s="15" t="s">
        <v>1000</v>
      </c>
      <c r="B88" s="15" t="s">
        <v>1449</v>
      </c>
      <c r="C88" s="16" t="str">
        <f>UPPER(_xlfn.TEXTBEFORE(IpResults[[#This Row],[Name]],".", -2,1,1,"N/A"))</f>
        <v>N/A</v>
      </c>
    </row>
    <row r="89" spans="1:3" x14ac:dyDescent="0.2">
      <c r="A89" s="15" t="s">
        <v>1315</v>
      </c>
      <c r="B89" s="15" t="s">
        <v>1449</v>
      </c>
      <c r="C89" s="16" t="str">
        <f>UPPER(_xlfn.TEXTBEFORE(IpResults[[#This Row],[Name]],".", -2,1,1,"N/A"))</f>
        <v>N/A</v>
      </c>
    </row>
    <row r="90" spans="1:3" x14ac:dyDescent="0.2">
      <c r="A90" s="15" t="s">
        <v>1316</v>
      </c>
      <c r="B90" s="15" t="s">
        <v>1449</v>
      </c>
      <c r="C90" s="16" t="str">
        <f>UPPER(_xlfn.TEXTBEFORE(IpResults[[#This Row],[Name]],".", -2,1,1,"N/A"))</f>
        <v>N/A</v>
      </c>
    </row>
    <row r="91" spans="1:3" x14ac:dyDescent="0.2">
      <c r="A91" s="15" t="s">
        <v>1317</v>
      </c>
      <c r="B91" s="15" t="s">
        <v>1449</v>
      </c>
      <c r="C91" s="16" t="str">
        <f>UPPER(_xlfn.TEXTBEFORE(IpResults[[#This Row],[Name]],".", -2,1,1,"N/A"))</f>
        <v>N/A</v>
      </c>
    </row>
    <row r="92" spans="1:3" x14ac:dyDescent="0.2">
      <c r="A92" s="15" t="s">
        <v>158</v>
      </c>
      <c r="B92" s="15" t="s">
        <v>1318</v>
      </c>
      <c r="C92" s="16" t="str">
        <f>UPPER(_xlfn.TEXTBEFORE(IpResults[[#This Row],[Name]],".", -2,1,1,"N/A"))</f>
        <v>AIM-BT1UPRASSY</v>
      </c>
    </row>
    <row r="93" spans="1:3" x14ac:dyDescent="0.2">
      <c r="A93" s="15" t="s">
        <v>961</v>
      </c>
      <c r="B93" s="15" t="s">
        <v>1449</v>
      </c>
      <c r="C93" s="16" t="str">
        <f>UPPER(_xlfn.TEXTBEFORE(IpResults[[#This Row],[Name]],".", -2,1,1,"N/A"))</f>
        <v>N/A</v>
      </c>
    </row>
    <row r="94" spans="1:3" x14ac:dyDescent="0.2">
      <c r="A94" s="15" t="s">
        <v>160</v>
      </c>
      <c r="B94" s="15" t="s">
        <v>1319</v>
      </c>
      <c r="C94" s="16" t="str">
        <f>UPPER(_xlfn.TEXTBEFORE(IpResults[[#This Row],[Name]],".", -2,1,1,"N/A"))</f>
        <v>AIM-BT1UPRSLTST</v>
      </c>
    </row>
    <row r="95" spans="1:3" x14ac:dyDescent="0.2">
      <c r="A95" s="15" t="s">
        <v>971</v>
      </c>
      <c r="B95" s="15" t="s">
        <v>1449</v>
      </c>
      <c r="C95" s="16" t="str">
        <f>UPPER(_xlfn.TEXTBEFORE(IpResults[[#This Row],[Name]],".", -2,1,1,"N/A"))</f>
        <v>N/A</v>
      </c>
    </row>
    <row r="96" spans="1:3" x14ac:dyDescent="0.2">
      <c r="A96" s="15" t="s">
        <v>161</v>
      </c>
      <c r="B96" s="15" t="s">
        <v>1320</v>
      </c>
      <c r="C96" s="16" t="str">
        <f>UPPER(_xlfn.TEXTBEFORE(IpResults[[#This Row],[Name]],".", -2,1,1,"N/A"))</f>
        <v>AIM-BT1USLTST2</v>
      </c>
    </row>
    <row r="97" spans="1:3" x14ac:dyDescent="0.2">
      <c r="A97" s="15" t="s">
        <v>170</v>
      </c>
      <c r="B97" s="15" t="s">
        <v>1321</v>
      </c>
      <c r="C97" s="16" t="str">
        <f>UPPER(_xlfn.TEXTBEFORE(IpResults[[#This Row],[Name]],".", -2,1,1,"N/A"))</f>
        <v>AIM-DTAAD4</v>
      </c>
    </row>
    <row r="98" spans="1:3" x14ac:dyDescent="0.2">
      <c r="A98" s="15" t="s">
        <v>171</v>
      </c>
      <c r="B98" s="15" t="s">
        <v>1322</v>
      </c>
      <c r="C98" s="16" t="str">
        <f>UPPER(_xlfn.TEXTBEFORE(IpResults[[#This Row],[Name]],".", -2,1,1,"N/A"))</f>
        <v>AIM-DTAAD6</v>
      </c>
    </row>
    <row r="99" spans="1:3" x14ac:dyDescent="0.2">
      <c r="A99" s="15" t="s">
        <v>1323</v>
      </c>
      <c r="B99" s="15" t="s">
        <v>1449</v>
      </c>
      <c r="C99" s="16" t="str">
        <f>UPPER(_xlfn.TEXTBEFORE(IpResults[[#This Row],[Name]],".", -2,1,1,"N/A"))</f>
        <v>N/A</v>
      </c>
    </row>
    <row r="100" spans="1:3" x14ac:dyDescent="0.2">
      <c r="A100" s="15" t="s">
        <v>1324</v>
      </c>
      <c r="B100" s="15" t="s">
        <v>1449</v>
      </c>
      <c r="C100" s="16" t="str">
        <f>UPPER(_xlfn.TEXTBEFORE(IpResults[[#This Row],[Name]],".", -2,1,1,"N/A"))</f>
        <v>N/A</v>
      </c>
    </row>
    <row r="101" spans="1:3" x14ac:dyDescent="0.2">
      <c r="A101" s="15" t="s">
        <v>1325</v>
      </c>
      <c r="B101" s="15" t="s">
        <v>1449</v>
      </c>
      <c r="C101" s="16" t="str">
        <f>UPPER(_xlfn.TEXTBEFORE(IpResults[[#This Row],[Name]],".", -2,1,1,"N/A"))</f>
        <v>N/A</v>
      </c>
    </row>
    <row r="102" spans="1:3" x14ac:dyDescent="0.2">
      <c r="A102" s="15" t="s">
        <v>1326</v>
      </c>
      <c r="B102" s="15" t="s">
        <v>1449</v>
      </c>
      <c r="C102" s="16" t="str">
        <f>UPPER(_xlfn.TEXTBEFORE(IpResults[[#This Row],[Name]],".", -2,1,1,"N/A"))</f>
        <v>N/A</v>
      </c>
    </row>
    <row r="103" spans="1:3" x14ac:dyDescent="0.2">
      <c r="A103" s="15" t="s">
        <v>1016</v>
      </c>
      <c r="B103" s="15" t="s">
        <v>1449</v>
      </c>
      <c r="C103" s="16" t="str">
        <f>UPPER(_xlfn.TEXTBEFORE(IpResults[[#This Row],[Name]],".", -2,1,1,"N/A"))</f>
        <v>N/A</v>
      </c>
    </row>
    <row r="104" spans="1:3" x14ac:dyDescent="0.2">
      <c r="A104" s="15" t="s">
        <v>1327</v>
      </c>
      <c r="B104" s="15" t="s">
        <v>1449</v>
      </c>
      <c r="C104" s="16" t="str">
        <f>UPPER(_xlfn.TEXTBEFORE(IpResults[[#This Row],[Name]],".", -2,1,1,"N/A"))</f>
        <v>N/A</v>
      </c>
    </row>
    <row r="105" spans="1:3" x14ac:dyDescent="0.2">
      <c r="A105" s="15" t="s">
        <v>1328</v>
      </c>
      <c r="B105" s="15" t="s">
        <v>1449</v>
      </c>
      <c r="C105" s="16" t="str">
        <f>UPPER(_xlfn.TEXTBEFORE(IpResults[[#This Row],[Name]],".", -2,1,1,"N/A"))</f>
        <v>N/A</v>
      </c>
    </row>
    <row r="106" spans="1:3" x14ac:dyDescent="0.2">
      <c r="A106" s="15" t="s">
        <v>1006</v>
      </c>
      <c r="B106" s="15" t="s">
        <v>1449</v>
      </c>
      <c r="C106" s="16" t="str">
        <f>UPPER(_xlfn.TEXTBEFORE(IpResults[[#This Row],[Name]],".", -2,1,1,"N/A"))</f>
        <v>N/A</v>
      </c>
    </row>
    <row r="107" spans="1:3" x14ac:dyDescent="0.2">
      <c r="A107" s="15" t="s">
        <v>1093</v>
      </c>
      <c r="B107" s="15" t="s">
        <v>1449</v>
      </c>
      <c r="C107" s="16" t="str">
        <f>UPPER(_xlfn.TEXTBEFORE(IpResults[[#This Row],[Name]],".", -2,1,1,"N/A"))</f>
        <v>N/A</v>
      </c>
    </row>
    <row r="108" spans="1:3" x14ac:dyDescent="0.2">
      <c r="A108" s="15" t="s">
        <v>1329</v>
      </c>
      <c r="B108" s="15" t="s">
        <v>1449</v>
      </c>
      <c r="C108" s="16" t="str">
        <f>UPPER(_xlfn.TEXTBEFORE(IpResults[[#This Row],[Name]],".", -2,1,1,"N/A"))</f>
        <v>N/A</v>
      </c>
    </row>
    <row r="109" spans="1:3" x14ac:dyDescent="0.2">
      <c r="A109" s="15" t="s">
        <v>1330</v>
      </c>
      <c r="B109" s="15" t="s">
        <v>1449</v>
      </c>
      <c r="C109" s="16" t="str">
        <f>UPPER(_xlfn.TEXTBEFORE(IpResults[[#This Row],[Name]],".", -2,1,1,"N/A"))</f>
        <v>N/A</v>
      </c>
    </row>
    <row r="110" spans="1:3" x14ac:dyDescent="0.2">
      <c r="A110" s="15" t="s">
        <v>1331</v>
      </c>
      <c r="B110" s="15" t="s">
        <v>1449</v>
      </c>
      <c r="C110" s="16" t="str">
        <f>UPPER(_xlfn.TEXTBEFORE(IpResults[[#This Row],[Name]],".", -2,1,1,"N/A"))</f>
        <v>N/A</v>
      </c>
    </row>
    <row r="111" spans="1:3" x14ac:dyDescent="0.2">
      <c r="A111" s="15" t="s">
        <v>1102</v>
      </c>
      <c r="B111" s="15" t="s">
        <v>1449</v>
      </c>
      <c r="C111" s="16" t="str">
        <f>UPPER(_xlfn.TEXTBEFORE(IpResults[[#This Row],[Name]],".", -2,1,1,"N/A"))</f>
        <v>N/A</v>
      </c>
    </row>
    <row r="112" spans="1:3" x14ac:dyDescent="0.2">
      <c r="A112" s="15" t="s">
        <v>1332</v>
      </c>
      <c r="B112" s="15" t="s">
        <v>1449</v>
      </c>
      <c r="C112" s="16" t="str">
        <f>UPPER(_xlfn.TEXTBEFORE(IpResults[[#This Row],[Name]],".", -2,1,1,"N/A"))</f>
        <v>N/A</v>
      </c>
    </row>
    <row r="113" spans="1:3" x14ac:dyDescent="0.2">
      <c r="A113" s="15" t="s">
        <v>1333</v>
      </c>
      <c r="B113" s="15" t="s">
        <v>1449</v>
      </c>
      <c r="C113" s="16" t="str">
        <f>UPPER(_xlfn.TEXTBEFORE(IpResults[[#This Row],[Name]],".", -2,1,1,"N/A"))</f>
        <v>N/A</v>
      </c>
    </row>
    <row r="114" spans="1:3" x14ac:dyDescent="0.2">
      <c r="A114" s="15" t="s">
        <v>1334</v>
      </c>
      <c r="B114" s="15" t="s">
        <v>1449</v>
      </c>
      <c r="C114" s="16" t="str">
        <f>UPPER(_xlfn.TEXTBEFORE(IpResults[[#This Row],[Name]],".", -2,1,1,"N/A"))</f>
        <v>N/A</v>
      </c>
    </row>
    <row r="115" spans="1:3" x14ac:dyDescent="0.2">
      <c r="A115" s="15" t="s">
        <v>79</v>
      </c>
      <c r="B115" s="15" t="s">
        <v>1449</v>
      </c>
      <c r="C115" s="16" t="str">
        <f>UPPER(_xlfn.TEXTBEFORE(IpResults[[#This Row],[Name]],".", -2,1,1,"N/A"))</f>
        <v>N/A</v>
      </c>
    </row>
    <row r="116" spans="1:3" x14ac:dyDescent="0.2">
      <c r="A116" s="15" t="s">
        <v>80</v>
      </c>
      <c r="B116" s="15" t="s">
        <v>1449</v>
      </c>
      <c r="C116" s="16" t="str">
        <f>UPPER(_xlfn.TEXTBEFORE(IpResults[[#This Row],[Name]],".", -2,1,1,"N/A"))</f>
        <v>N/A</v>
      </c>
    </row>
    <row r="117" spans="1:3" x14ac:dyDescent="0.2">
      <c r="A117" s="15" t="s">
        <v>999</v>
      </c>
      <c r="B117" s="15" t="s">
        <v>1449</v>
      </c>
      <c r="C117" s="16" t="str">
        <f>UPPER(_xlfn.TEXTBEFORE(IpResults[[#This Row],[Name]],".", -2,1,1,"N/A"))</f>
        <v>N/A</v>
      </c>
    </row>
    <row r="118" spans="1:3" x14ac:dyDescent="0.2">
      <c r="A118" s="15" t="s">
        <v>1335</v>
      </c>
      <c r="B118" s="15" t="s">
        <v>1449</v>
      </c>
      <c r="C118" s="16" t="str">
        <f>UPPER(_xlfn.TEXTBEFORE(IpResults[[#This Row],[Name]],".", -2,1,1,"N/A"))</f>
        <v>N/A</v>
      </c>
    </row>
    <row r="119" spans="1:3" x14ac:dyDescent="0.2">
      <c r="A119" s="15" t="s">
        <v>1336</v>
      </c>
      <c r="B119" s="15" t="s">
        <v>1449</v>
      </c>
      <c r="C119" s="16" t="str">
        <f>UPPER(_xlfn.TEXTBEFORE(IpResults[[#This Row],[Name]],".", -2,1,1,"N/A"))</f>
        <v>N/A</v>
      </c>
    </row>
    <row r="120" spans="1:3" x14ac:dyDescent="0.2">
      <c r="A120" s="15" t="s">
        <v>1337</v>
      </c>
      <c r="B120" s="15" t="s">
        <v>1449</v>
      </c>
      <c r="C120" s="16" t="str">
        <f>UPPER(_xlfn.TEXTBEFORE(IpResults[[#This Row],[Name]],".", -2,1,1,"N/A"))</f>
        <v>N/A</v>
      </c>
    </row>
    <row r="121" spans="1:3" x14ac:dyDescent="0.2">
      <c r="A121" s="15" t="s">
        <v>1225</v>
      </c>
      <c r="B121" s="15" t="s">
        <v>1338</v>
      </c>
      <c r="C121" s="16" t="str">
        <f>UPPER(_xlfn.TEXTBEFORE(IpResults[[#This Row],[Name]],".", -2,1,1,"N/A"))</f>
        <v>AIM-PRESS6</v>
      </c>
    </row>
    <row r="122" spans="1:3" x14ac:dyDescent="0.2">
      <c r="A122" s="15" t="s">
        <v>1226</v>
      </c>
      <c r="B122" s="15" t="s">
        <v>1339</v>
      </c>
      <c r="C122" s="16" t="str">
        <f>UPPER(_xlfn.TEXTBEFORE(IpResults[[#This Row],[Name]],".", -2,1,1,"N/A"))</f>
        <v>AIM-PRESS7</v>
      </c>
    </row>
    <row r="123" spans="1:3" x14ac:dyDescent="0.2">
      <c r="A123" s="15" t="s">
        <v>1340</v>
      </c>
      <c r="B123" s="15" t="s">
        <v>1449</v>
      </c>
      <c r="C123" s="16" t="str">
        <f>UPPER(_xlfn.TEXTBEFORE(IpResults[[#This Row],[Name]],".", -2,1,1,"N/A"))</f>
        <v>N/A</v>
      </c>
    </row>
    <row r="124" spans="1:3" x14ac:dyDescent="0.2">
      <c r="A124" s="15" t="s">
        <v>1100</v>
      </c>
      <c r="B124" s="15" t="s">
        <v>1341</v>
      </c>
      <c r="C124" s="16" t="str">
        <f>UPPER(_xlfn.TEXTBEFORE(IpResults[[#This Row],[Name]],".", -2,1,1,"N/A"))</f>
        <v>AIM-DTAGSUPTST1</v>
      </c>
    </row>
    <row r="125" spans="1:3" x14ac:dyDescent="0.2">
      <c r="A125" s="15" t="s">
        <v>1342</v>
      </c>
      <c r="B125" s="15" t="s">
        <v>1449</v>
      </c>
      <c r="C125" s="16" t="str">
        <f>UPPER(_xlfn.TEXTBEFORE(IpResults[[#This Row],[Name]],".", -2,1,1,"N/A"))</f>
        <v>N/A</v>
      </c>
    </row>
    <row r="126" spans="1:3" x14ac:dyDescent="0.2">
      <c r="A126" s="15" t="s">
        <v>1091</v>
      </c>
      <c r="B126" s="15" t="s">
        <v>1343</v>
      </c>
      <c r="C126" s="16" t="str">
        <f>UPPER(_xlfn.TEXTBEFORE(IpResults[[#This Row],[Name]],".", -2,1,1,"N/A"))</f>
        <v>AIM-DTAGSUPASY3</v>
      </c>
    </row>
    <row r="127" spans="1:3" x14ac:dyDescent="0.2">
      <c r="A127" s="15" t="s">
        <v>1344</v>
      </c>
      <c r="B127" s="15" t="s">
        <v>1449</v>
      </c>
      <c r="C127" s="16" t="str">
        <f>UPPER(_xlfn.TEXTBEFORE(IpResults[[#This Row],[Name]],".", -2,1,1,"N/A"))</f>
        <v>N/A</v>
      </c>
    </row>
    <row r="128" spans="1:3" x14ac:dyDescent="0.2">
      <c r="A128" s="15" t="s">
        <v>1345</v>
      </c>
      <c r="B128" s="15" t="s">
        <v>1449</v>
      </c>
      <c r="C128" s="16" t="str">
        <f>UPPER(_xlfn.TEXTBEFORE(IpResults[[#This Row],[Name]],".", -2,1,1,"N/A"))</f>
        <v>N/A</v>
      </c>
    </row>
    <row r="129" spans="1:3" x14ac:dyDescent="0.2">
      <c r="A129" s="15" t="s">
        <v>1346</v>
      </c>
      <c r="B129" s="15" t="s">
        <v>1449</v>
      </c>
      <c r="C129" s="16" t="str">
        <f>UPPER(_xlfn.TEXTBEFORE(IpResults[[#This Row],[Name]],".", -2,1,1,"N/A"))</f>
        <v>N/A</v>
      </c>
    </row>
    <row r="130" spans="1:3" x14ac:dyDescent="0.2">
      <c r="A130" s="15" t="s">
        <v>1347</v>
      </c>
      <c r="B130" s="15" t="s">
        <v>1449</v>
      </c>
      <c r="C130" s="16" t="str">
        <f>UPPER(_xlfn.TEXTBEFORE(IpResults[[#This Row],[Name]],".", -2,1,1,"N/A"))</f>
        <v>N/A</v>
      </c>
    </row>
    <row r="131" spans="1:3" x14ac:dyDescent="0.2">
      <c r="A131" s="15" t="s">
        <v>486</v>
      </c>
      <c r="B131" s="15" t="s">
        <v>1348</v>
      </c>
      <c r="C131" s="16" t="str">
        <f>UPPER(_xlfn.TEXTBEFORE(IpResults[[#This Row],[Name]],".", -2,1,1,"N/A"))</f>
        <v>AIM-PRODUCTION8</v>
      </c>
    </row>
    <row r="132" spans="1:3" x14ac:dyDescent="0.2">
      <c r="A132" s="15" t="s">
        <v>1004</v>
      </c>
      <c r="B132" s="15" t="s">
        <v>1349</v>
      </c>
      <c r="C132" s="16" t="str">
        <f>UPPER(_xlfn.TEXTBEFORE(IpResults[[#This Row],[Name]],".", -2,1,1,"N/A"))</f>
        <v>AIM-T1SPARE3-D</v>
      </c>
    </row>
    <row r="133" spans="1:3" x14ac:dyDescent="0.2">
      <c r="A133" s="15" t="s">
        <v>207</v>
      </c>
      <c r="B133" s="15" t="s">
        <v>1350</v>
      </c>
      <c r="C133" s="16" t="str">
        <f>UPPER(_xlfn.TEXTBEFORE(IpResults[[#This Row],[Name]],".", -2,1,1,"N/A"))</f>
        <v>AIM-T1SPARE5-D</v>
      </c>
    </row>
    <row r="134" spans="1:3" x14ac:dyDescent="0.2">
      <c r="A134" s="15" t="s">
        <v>1351</v>
      </c>
      <c r="B134" s="15" t="s">
        <v>1352</v>
      </c>
      <c r="C134" s="16" t="str">
        <f>UPPER(_xlfn.TEXTBEFORE(IpResults[[#This Row],[Name]],".", -2,1,1,"N/A"))</f>
        <v>AIM-T1X2LWRA2</v>
      </c>
    </row>
    <row r="135" spans="1:3" x14ac:dyDescent="0.2">
      <c r="A135" s="15" t="s">
        <v>1353</v>
      </c>
      <c r="B135" s="15" t="s">
        <v>1354</v>
      </c>
      <c r="C135" s="16" t="str">
        <f>UPPER(_xlfn.TEXTBEFORE(IpResults[[#This Row],[Name]],".", -2,1,1,"N/A"))</f>
        <v>AIM-T1X2LWRA3</v>
      </c>
    </row>
    <row r="136" spans="1:3" x14ac:dyDescent="0.2">
      <c r="A136" s="15" t="s">
        <v>1355</v>
      </c>
      <c r="B136" s="15" t="s">
        <v>1449</v>
      </c>
      <c r="C136" s="16" t="str">
        <f>UPPER(_xlfn.TEXTBEFORE(IpResults[[#This Row],[Name]],".", -2,1,1,"N/A"))</f>
        <v>N/A</v>
      </c>
    </row>
    <row r="137" spans="1:3" x14ac:dyDescent="0.2">
      <c r="A137" s="15" t="s">
        <v>1356</v>
      </c>
      <c r="B137" s="15" t="s">
        <v>1449</v>
      </c>
      <c r="C137" s="16" t="str">
        <f>UPPER(_xlfn.TEXTBEFORE(IpResults[[#This Row],[Name]],".", -2,1,1,"N/A"))</f>
        <v>N/A</v>
      </c>
    </row>
    <row r="138" spans="1:3" x14ac:dyDescent="0.2">
      <c r="A138" s="15" t="s">
        <v>1357</v>
      </c>
      <c r="B138" s="15" t="s">
        <v>1449</v>
      </c>
      <c r="C138" s="16" t="str">
        <f>UPPER(_xlfn.TEXTBEFORE(IpResults[[#This Row],[Name]],".", -2,1,1,"N/A"))</f>
        <v>N/A</v>
      </c>
    </row>
    <row r="139" spans="1:3" x14ac:dyDescent="0.2">
      <c r="A139" s="15" t="s">
        <v>1358</v>
      </c>
      <c r="B139" s="15" t="s">
        <v>1449</v>
      </c>
      <c r="C139" s="16" t="str">
        <f>UPPER(_xlfn.TEXTBEFORE(IpResults[[#This Row],[Name]],".", -2,1,1,"N/A"))</f>
        <v>N/A</v>
      </c>
    </row>
    <row r="140" spans="1:3" x14ac:dyDescent="0.2">
      <c r="A140" s="15" t="s">
        <v>1128</v>
      </c>
      <c r="B140" s="15" t="s">
        <v>1449</v>
      </c>
      <c r="C140" s="16" t="str">
        <f>UPPER(_xlfn.TEXTBEFORE(IpResults[[#This Row],[Name]],".", -2,1,1,"N/A"))</f>
        <v>N/A</v>
      </c>
    </row>
    <row r="141" spans="1:3" x14ac:dyDescent="0.2">
      <c r="A141" s="15" t="s">
        <v>1359</v>
      </c>
      <c r="B141" s="15" t="s">
        <v>1449</v>
      </c>
      <c r="C141" s="16" t="str">
        <f>UPPER(_xlfn.TEXTBEFORE(IpResults[[#This Row],[Name]],".", -2,1,1,"N/A"))</f>
        <v>N/A</v>
      </c>
    </row>
    <row r="142" spans="1:3" x14ac:dyDescent="0.2">
      <c r="A142" s="15" t="s">
        <v>1360</v>
      </c>
      <c r="B142" s="15" t="s">
        <v>1449</v>
      </c>
      <c r="C142" s="16" t="str">
        <f>UPPER(_xlfn.TEXTBEFORE(IpResults[[#This Row],[Name]],".", -2,1,1,"N/A"))</f>
        <v>N/A</v>
      </c>
    </row>
    <row r="143" spans="1:3" x14ac:dyDescent="0.2">
      <c r="A143" s="15" t="s">
        <v>1361</v>
      </c>
      <c r="B143" s="15" t="s">
        <v>1449</v>
      </c>
      <c r="C143" s="16" t="str">
        <f>UPPER(_xlfn.TEXTBEFORE(IpResults[[#This Row],[Name]],".", -2,1,1,"N/A"))</f>
        <v>N/A</v>
      </c>
    </row>
    <row r="144" spans="1:3" x14ac:dyDescent="0.2">
      <c r="A144" s="15" t="s">
        <v>811</v>
      </c>
      <c r="B144" s="15" t="s">
        <v>1362</v>
      </c>
      <c r="C144" s="16" t="str">
        <f>UPPER(_xlfn.TEXTBEFORE(IpResults[[#This Row],[Name]],".", -2,1,1,"N/A"))</f>
        <v>AIM-DTECMDISP</v>
      </c>
    </row>
    <row r="145" spans="1:3" x14ac:dyDescent="0.2">
      <c r="A145" s="15" t="s">
        <v>1363</v>
      </c>
      <c r="B145" s="15" t="s">
        <v>1364</v>
      </c>
      <c r="C145" s="16" t="str">
        <f>UPPER(_xlfn.TEXTBEFORE(IpResults[[#This Row],[Name]],".", -2,1,1,"N/A"))</f>
        <v>N/A</v>
      </c>
    </row>
    <row r="146" spans="1:3" x14ac:dyDescent="0.2">
      <c r="A146" s="15" t="s">
        <v>1365</v>
      </c>
      <c r="B146" s="15" t="s">
        <v>1449</v>
      </c>
      <c r="C146" s="16" t="str">
        <f>UPPER(_xlfn.TEXTBEFORE(IpResults[[#This Row],[Name]],".", -2,1,1,"N/A"))</f>
        <v>N/A</v>
      </c>
    </row>
    <row r="147" spans="1:3" x14ac:dyDescent="0.2">
      <c r="A147" s="15" t="s">
        <v>105</v>
      </c>
      <c r="B147" s="15" t="s">
        <v>1366</v>
      </c>
      <c r="C147" s="16" t="str">
        <f>UPPER(_xlfn.TEXTBEFORE(IpResults[[#This Row],[Name]],".", -2,1,1,"N/A"))</f>
        <v>AIM-T1SUVSEAL2</v>
      </c>
    </row>
    <row r="148" spans="1:3" x14ac:dyDescent="0.2">
      <c r="A148" s="15" t="s">
        <v>858</v>
      </c>
      <c r="B148" s="15" t="s">
        <v>1367</v>
      </c>
      <c r="C148" s="16" t="str">
        <f>UPPER(_xlfn.TEXTBEFORE(IpResults[[#This Row],[Name]],".", -2,1,1,"N/A"))</f>
        <v>AIM-SKYNET1</v>
      </c>
    </row>
    <row r="149" spans="1:3" x14ac:dyDescent="0.2">
      <c r="A149" s="15" t="s">
        <v>1368</v>
      </c>
      <c r="B149" s="15" t="s">
        <v>1449</v>
      </c>
      <c r="C149" s="16" t="str">
        <f>UPPER(_xlfn.TEXTBEFORE(IpResults[[#This Row],[Name]],".", -2,1,1,"N/A"))</f>
        <v>N/A</v>
      </c>
    </row>
    <row r="150" spans="1:3" x14ac:dyDescent="0.2">
      <c r="A150" s="15" t="s">
        <v>1369</v>
      </c>
      <c r="B150" s="15" t="s">
        <v>1449</v>
      </c>
      <c r="C150" s="16" t="str">
        <f>UPPER(_xlfn.TEXTBEFORE(IpResults[[#This Row],[Name]],".", -2,1,1,"N/A"))</f>
        <v>N/A</v>
      </c>
    </row>
    <row r="151" spans="1:3" x14ac:dyDescent="0.2">
      <c r="A151" s="15" t="s">
        <v>1370</v>
      </c>
      <c r="B151" s="15" t="s">
        <v>1449</v>
      </c>
      <c r="C151" s="16" t="str">
        <f>UPPER(_xlfn.TEXTBEFORE(IpResults[[#This Row],[Name]],".", -2,1,1,"N/A"))</f>
        <v>N/A</v>
      </c>
    </row>
    <row r="152" spans="1:3" x14ac:dyDescent="0.2">
      <c r="A152" s="15" t="s">
        <v>159</v>
      </c>
      <c r="B152" s="15" t="s">
        <v>1371</v>
      </c>
      <c r="C152" s="16" t="str">
        <f>UPPER(_xlfn.TEXTBEFORE(IpResults[[#This Row],[Name]],".", -2,1,1,"N/A"))</f>
        <v>AIM-BT1UPPLMTR</v>
      </c>
    </row>
    <row r="153" spans="1:3" x14ac:dyDescent="0.2">
      <c r="A153" s="15" t="s">
        <v>1372</v>
      </c>
      <c r="B153" s="15" t="s">
        <v>1449</v>
      </c>
      <c r="C153" s="16" t="str">
        <f>UPPER(_xlfn.TEXTBEFORE(IpResults[[#This Row],[Name]],".", -2,1,1,"N/A"))</f>
        <v>N/A</v>
      </c>
    </row>
    <row r="154" spans="1:3" x14ac:dyDescent="0.2">
      <c r="A154" s="15" t="s">
        <v>1373</v>
      </c>
      <c r="B154" s="15" t="s">
        <v>1449</v>
      </c>
      <c r="C154" s="16" t="str">
        <f>UPPER(_xlfn.TEXTBEFORE(IpResults[[#This Row],[Name]],".", -2,1,1,"N/A"))</f>
        <v>N/A</v>
      </c>
    </row>
    <row r="155" spans="1:3" x14ac:dyDescent="0.2">
      <c r="A155" s="15" t="s">
        <v>1374</v>
      </c>
      <c r="B155" s="15" t="s">
        <v>1449</v>
      </c>
      <c r="C155" s="16" t="str">
        <f>UPPER(_xlfn.TEXTBEFORE(IpResults[[#This Row],[Name]],".", -2,1,1,"N/A"))</f>
        <v>N/A</v>
      </c>
    </row>
    <row r="156" spans="1:3" x14ac:dyDescent="0.2">
      <c r="A156" s="15" t="s">
        <v>1375</v>
      </c>
      <c r="B156" s="15" t="s">
        <v>1449</v>
      </c>
      <c r="C156" s="16" t="str">
        <f>UPPER(_xlfn.TEXTBEFORE(IpResults[[#This Row],[Name]],".", -2,1,1,"N/A"))</f>
        <v>N/A</v>
      </c>
    </row>
    <row r="157" spans="1:3" x14ac:dyDescent="0.2">
      <c r="A157" s="15" t="s">
        <v>1376</v>
      </c>
      <c r="B157" s="15" t="s">
        <v>1449</v>
      </c>
      <c r="C157" s="16" t="str">
        <f>UPPER(_xlfn.TEXTBEFORE(IpResults[[#This Row],[Name]],".", -2,1,1,"N/A"))</f>
        <v>N/A</v>
      </c>
    </row>
    <row r="158" spans="1:3" x14ac:dyDescent="0.2">
      <c r="A158" s="15" t="s">
        <v>228</v>
      </c>
      <c r="B158" s="15" t="s">
        <v>1377</v>
      </c>
      <c r="C158" s="16" t="str">
        <f>UPPER(_xlfn.TEXTBEFORE(IpResults[[#This Row],[Name]],".", -2,1,1,"N/A"))</f>
        <v>AIM-DISPLAY5</v>
      </c>
    </row>
    <row r="159" spans="1:3" x14ac:dyDescent="0.2">
      <c r="A159" s="15" t="s">
        <v>1378</v>
      </c>
      <c r="B159" s="15" t="s">
        <v>1449</v>
      </c>
      <c r="C159" s="16" t="str">
        <f>UPPER(_xlfn.TEXTBEFORE(IpResults[[#This Row],[Name]],".", -2,1,1,"N/A"))</f>
        <v>N/A</v>
      </c>
    </row>
    <row r="160" spans="1:3" x14ac:dyDescent="0.2">
      <c r="A160" s="15" t="s">
        <v>795</v>
      </c>
      <c r="B160" s="15" t="s">
        <v>1379</v>
      </c>
      <c r="C160" s="16" t="str">
        <f>UPPER(_xlfn.TEXTBEFORE(IpResults[[#This Row],[Name]],".", -2,1,1,"N/A"))</f>
        <v>AIM-DISPLAY7</v>
      </c>
    </row>
    <row r="161" spans="1:3" x14ac:dyDescent="0.2">
      <c r="A161" s="15" t="s">
        <v>1380</v>
      </c>
      <c r="B161" s="15" t="s">
        <v>1449</v>
      </c>
      <c r="C161" s="16" t="str">
        <f>UPPER(_xlfn.TEXTBEFORE(IpResults[[#This Row],[Name]],".", -2,1,1,"N/A"))</f>
        <v>N/A</v>
      </c>
    </row>
    <row r="162" spans="1:3" x14ac:dyDescent="0.2">
      <c r="A162" s="15" t="s">
        <v>1381</v>
      </c>
      <c r="B162" s="15" t="s">
        <v>1449</v>
      </c>
      <c r="C162" s="16" t="str">
        <f>UPPER(_xlfn.TEXTBEFORE(IpResults[[#This Row],[Name]],".", -2,1,1,"N/A"))</f>
        <v>N/A</v>
      </c>
    </row>
    <row r="163" spans="1:3" x14ac:dyDescent="0.2">
      <c r="A163" s="15" t="s">
        <v>1382</v>
      </c>
      <c r="B163" s="15" t="s">
        <v>1449</v>
      </c>
      <c r="C163" s="16" t="str">
        <f>UPPER(_xlfn.TEXTBEFORE(IpResults[[#This Row],[Name]],".", -2,1,1,"N/A"))</f>
        <v>N/A</v>
      </c>
    </row>
    <row r="164" spans="1:3" x14ac:dyDescent="0.2">
      <c r="A164" s="15" t="s">
        <v>1383</v>
      </c>
      <c r="B164" s="15" t="s">
        <v>1449</v>
      </c>
      <c r="C164" s="16" t="str">
        <f>UPPER(_xlfn.TEXTBEFORE(IpResults[[#This Row],[Name]],".", -2,1,1,"N/A"))</f>
        <v>N/A</v>
      </c>
    </row>
    <row r="165" spans="1:3" x14ac:dyDescent="0.2">
      <c r="A165" s="15" t="s">
        <v>1384</v>
      </c>
      <c r="B165" s="15" t="s">
        <v>1449</v>
      </c>
      <c r="C165" s="16" t="str">
        <f>UPPER(_xlfn.TEXTBEFORE(IpResults[[#This Row],[Name]],".", -2,1,1,"N/A"))</f>
        <v>N/A</v>
      </c>
    </row>
    <row r="166" spans="1:3" x14ac:dyDescent="0.2">
      <c r="A166" s="15" t="s">
        <v>499</v>
      </c>
      <c r="B166" s="15" t="s">
        <v>1385</v>
      </c>
      <c r="C166" s="16" t="str">
        <f>UPPER(_xlfn.TEXTBEFORE(IpResults[[#This Row],[Name]],".", -2,1,1,"N/A"))</f>
        <v>AIM-DTLWAGSSEL3</v>
      </c>
    </row>
    <row r="167" spans="1:3" x14ac:dyDescent="0.2">
      <c r="A167" s="15" t="s">
        <v>1025</v>
      </c>
      <c r="B167" s="15" t="s">
        <v>1449</v>
      </c>
      <c r="C167" s="16" t="str">
        <f>UPPER(_xlfn.TEXTBEFORE(IpResults[[#This Row],[Name]],".", -2,1,1,"N/A"))</f>
        <v>N/A</v>
      </c>
    </row>
    <row r="168" spans="1:3" x14ac:dyDescent="0.2">
      <c r="A168" s="15" t="s">
        <v>1026</v>
      </c>
      <c r="B168" s="15" t="s">
        <v>1449</v>
      </c>
      <c r="C168" s="16" t="str">
        <f>UPPER(_xlfn.TEXTBEFORE(IpResults[[#This Row],[Name]],".", -2,1,1,"N/A"))</f>
        <v>N/A</v>
      </c>
    </row>
    <row r="169" spans="1:3" x14ac:dyDescent="0.2">
      <c r="A169" s="15" t="s">
        <v>198</v>
      </c>
      <c r="B169" s="15" t="s">
        <v>1386</v>
      </c>
      <c r="C169" s="16" t="str">
        <f>UPPER(_xlfn.TEXTBEFORE(IpResults[[#This Row],[Name]],".", -2,1,1,"N/A"))</f>
        <v>AIM-ITDISP1</v>
      </c>
    </row>
    <row r="170" spans="1:3" x14ac:dyDescent="0.2">
      <c r="A170" s="15" t="s">
        <v>199</v>
      </c>
      <c r="B170" s="15" t="s">
        <v>1387</v>
      </c>
      <c r="C170" s="16" t="str">
        <f>UPPER(_xlfn.TEXTBEFORE(IpResults[[#This Row],[Name]],".", -2,1,1,"N/A"))</f>
        <v>AIM-ITDISP2</v>
      </c>
    </row>
    <row r="171" spans="1:3" x14ac:dyDescent="0.2">
      <c r="A171" s="15" t="s">
        <v>229</v>
      </c>
      <c r="B171" s="15" t="s">
        <v>1388</v>
      </c>
      <c r="C171" s="16" t="str">
        <f>UPPER(_xlfn.TEXTBEFORE(IpResults[[#This Row],[Name]],".", -2,1,1,"N/A"))</f>
        <v>AIM-FEMPOLEDISP</v>
      </c>
    </row>
    <row r="172" spans="1:3" x14ac:dyDescent="0.2">
      <c r="A172" s="15" t="s">
        <v>155</v>
      </c>
      <c r="B172" s="15" t="s">
        <v>1389</v>
      </c>
      <c r="C172" s="16" t="str">
        <f>UPPER(_xlfn.TEXTBEFORE(IpResults[[#This Row],[Name]],".", -2,1,1,"N/A"))</f>
        <v>AIM-DTAGSUPRSEAL1</v>
      </c>
    </row>
    <row r="173" spans="1:3" x14ac:dyDescent="0.2">
      <c r="A173" s="15" t="s">
        <v>1220</v>
      </c>
      <c r="B173" s="15" t="s">
        <v>1449</v>
      </c>
      <c r="C173" s="16" t="str">
        <f>UPPER(_xlfn.TEXTBEFORE(IpResults[[#This Row],[Name]],".", -2,1,1,"N/A"))</f>
        <v>N/A</v>
      </c>
    </row>
    <row r="174" spans="1:3" x14ac:dyDescent="0.2">
      <c r="A174" s="15" t="s">
        <v>206</v>
      </c>
      <c r="B174" s="15" t="s">
        <v>1390</v>
      </c>
      <c r="C174" s="16" t="str">
        <f>UPPER(_xlfn.TEXTBEFORE(IpResults[[#This Row],[Name]],".", -2,1,1,"N/A"))</f>
        <v>AIM-SRVSPARE1-D</v>
      </c>
    </row>
    <row r="175" spans="1:3" x14ac:dyDescent="0.2">
      <c r="A175" s="15" t="s">
        <v>174</v>
      </c>
      <c r="B175" s="15" t="s">
        <v>1391</v>
      </c>
      <c r="C175" s="16" t="str">
        <f>UPPER(_xlfn.TEXTBEFORE(IpResults[[#This Row],[Name]],".", -2,1,1,"N/A"))</f>
        <v>N/A</v>
      </c>
    </row>
    <row r="176" spans="1:3" x14ac:dyDescent="0.2">
      <c r="A176" s="15" t="s">
        <v>117</v>
      </c>
      <c r="B176" s="15" t="s">
        <v>1392</v>
      </c>
      <c r="C176" s="16" t="str">
        <f>UPPER(_xlfn.TEXTBEFORE(IpResults[[#This Row],[Name]],".", -2,1,1,"N/A"))</f>
        <v>AIM-T1SPARE7-D</v>
      </c>
    </row>
    <row r="177" spans="1:3" x14ac:dyDescent="0.2">
      <c r="A177" s="15" t="s">
        <v>116</v>
      </c>
      <c r="B177" s="15" t="s">
        <v>1393</v>
      </c>
      <c r="C177" s="16" t="str">
        <f>UPPER(_xlfn.TEXTBEFORE(IpResults[[#This Row],[Name]],".", -2,1,1,"N/A"))</f>
        <v>AIM-PRODUCTION5</v>
      </c>
    </row>
    <row r="178" spans="1:3" x14ac:dyDescent="0.2">
      <c r="A178" s="15" t="s">
        <v>153</v>
      </c>
      <c r="B178" s="15" t="s">
        <v>1394</v>
      </c>
      <c r="C178" s="16" t="str">
        <f>UPPER(_xlfn.TEXTBEFORE(IpResults[[#This Row],[Name]],".", -2,1,1,"N/A"))</f>
        <v>AIM-DTUPAGSASY2</v>
      </c>
    </row>
    <row r="179" spans="1:3" x14ac:dyDescent="0.2">
      <c r="A179" s="15" t="s">
        <v>154</v>
      </c>
      <c r="B179" s="15" t="s">
        <v>1395</v>
      </c>
      <c r="C179" s="16" t="str">
        <f>UPPER(_xlfn.TEXTBEFORE(IpResults[[#This Row],[Name]],".", -2,1,1,"N/A"))</f>
        <v>AIM-DTUPAGSASY3</v>
      </c>
    </row>
    <row r="180" spans="1:3" x14ac:dyDescent="0.2">
      <c r="A180" s="15" t="s">
        <v>156</v>
      </c>
      <c r="B180" s="15" t="s">
        <v>1449</v>
      </c>
      <c r="C180" s="16" t="str">
        <f>UPPER(_xlfn.TEXTBEFORE(IpResults[[#This Row],[Name]],".", -2,1,1,"N/A"))</f>
        <v>N/A</v>
      </c>
    </row>
    <row r="181" spans="1:3" x14ac:dyDescent="0.2">
      <c r="A181" s="15" t="s">
        <v>1034</v>
      </c>
      <c r="B181" s="15" t="s">
        <v>1449</v>
      </c>
      <c r="C181" s="16" t="str">
        <f>UPPER(_xlfn.TEXTBEFORE(IpResults[[#This Row],[Name]],".", -2,1,1,"N/A"))</f>
        <v>N/A</v>
      </c>
    </row>
    <row r="182" spans="1:3" x14ac:dyDescent="0.2">
      <c r="A182" s="15" t="s">
        <v>1037</v>
      </c>
      <c r="B182" s="15" t="s">
        <v>1449</v>
      </c>
      <c r="C182" s="16" t="str">
        <f>UPPER(_xlfn.TEXTBEFORE(IpResults[[#This Row],[Name]],".", -2,1,1,"N/A"))</f>
        <v>N/A</v>
      </c>
    </row>
    <row r="183" spans="1:3" x14ac:dyDescent="0.2">
      <c r="A183" s="15" t="s">
        <v>1396</v>
      </c>
      <c r="B183" s="15" t="s">
        <v>1449</v>
      </c>
      <c r="C183" s="16" t="str">
        <f>UPPER(_xlfn.TEXTBEFORE(IpResults[[#This Row],[Name]],".", -2,1,1,"N/A"))</f>
        <v>N/A</v>
      </c>
    </row>
    <row r="184" spans="1:3" x14ac:dyDescent="0.2">
      <c r="A184" s="15" t="s">
        <v>1397</v>
      </c>
      <c r="B184" s="15" t="s">
        <v>1449</v>
      </c>
      <c r="C184" s="16" t="str">
        <f>UPPER(_xlfn.TEXTBEFORE(IpResults[[#This Row],[Name]],".", -2,1,1,"N/A"))</f>
        <v>N/A</v>
      </c>
    </row>
    <row r="185" spans="1:3" x14ac:dyDescent="0.2">
      <c r="A185" s="15" t="s">
        <v>1204</v>
      </c>
      <c r="B185" s="15" t="s">
        <v>1398</v>
      </c>
      <c r="C185" s="16" t="str">
        <f>UPPER(_xlfn.TEXTBEFORE(IpResults[[#This Row],[Name]],".", -2,1,1,"N/A"))</f>
        <v>AIM-WSUPAGSASY1</v>
      </c>
    </row>
    <row r="186" spans="1:3" x14ac:dyDescent="0.2">
      <c r="A186" s="15" t="s">
        <v>1399</v>
      </c>
      <c r="B186" s="15" t="s">
        <v>1449</v>
      </c>
      <c r="C186" s="16" t="str">
        <f>UPPER(_xlfn.TEXTBEFORE(IpResults[[#This Row],[Name]],".", -2,1,1,"N/A"))</f>
        <v>N/A</v>
      </c>
    </row>
    <row r="187" spans="1:3" x14ac:dyDescent="0.2">
      <c r="A187" s="15" t="s">
        <v>794</v>
      </c>
      <c r="B187" s="15" t="s">
        <v>1400</v>
      </c>
      <c r="C187" s="16" t="str">
        <f>UPPER(_xlfn.TEXTBEFORE(IpResults[[#This Row],[Name]],".", -2,1,1,"N/A"))</f>
        <v>AIM-DTLOOKAHEAD</v>
      </c>
    </row>
    <row r="188" spans="1:3" x14ac:dyDescent="0.2">
      <c r="A188" s="15" t="s">
        <v>1401</v>
      </c>
      <c r="B188" s="15" t="s">
        <v>1449</v>
      </c>
      <c r="C188" s="16" t="str">
        <f>UPPER(_xlfn.TEXTBEFORE(IpResults[[#This Row],[Name]],".", -2,1,1,"N/A"))</f>
        <v>N/A</v>
      </c>
    </row>
    <row r="189" spans="1:3" x14ac:dyDescent="0.2">
      <c r="A189" s="15" t="s">
        <v>1114</v>
      </c>
      <c r="B189" s="15" t="s">
        <v>1449</v>
      </c>
      <c r="C189" s="16" t="str">
        <f>UPPER(_xlfn.TEXTBEFORE(IpResults[[#This Row],[Name]],".", -2,1,1,"N/A"))</f>
        <v>N/A</v>
      </c>
    </row>
    <row r="190" spans="1:3" x14ac:dyDescent="0.2">
      <c r="A190" s="15" t="s">
        <v>1402</v>
      </c>
      <c r="B190" s="15" t="s">
        <v>1449</v>
      </c>
      <c r="C190" s="16" t="str">
        <f>UPPER(_xlfn.TEXTBEFORE(IpResults[[#This Row],[Name]],".", -2,1,1,"N/A"))</f>
        <v>N/A</v>
      </c>
    </row>
    <row r="191" spans="1:3" x14ac:dyDescent="0.2">
      <c r="A191" s="15" t="s">
        <v>1403</v>
      </c>
      <c r="B191" s="15" t="s">
        <v>1449</v>
      </c>
      <c r="C191" s="16" t="str">
        <f>UPPER(_xlfn.TEXTBEFORE(IpResults[[#This Row],[Name]],".", -2,1,1,"N/A"))</f>
        <v>N/A</v>
      </c>
    </row>
    <row r="192" spans="1:3" x14ac:dyDescent="0.2">
      <c r="A192" s="15" t="s">
        <v>1404</v>
      </c>
      <c r="B192" s="15" t="s">
        <v>1449</v>
      </c>
      <c r="C192" s="16" t="str">
        <f>UPPER(_xlfn.TEXTBEFORE(IpResults[[#This Row],[Name]],".", -2,1,1,"N/A"))</f>
        <v>N/A</v>
      </c>
    </row>
    <row r="193" spans="1:3" x14ac:dyDescent="0.2">
      <c r="A193" s="15" t="s">
        <v>1405</v>
      </c>
      <c r="B193" s="15" t="s">
        <v>1449</v>
      </c>
      <c r="C193" s="16" t="str">
        <f>UPPER(_xlfn.TEXTBEFORE(IpResults[[#This Row],[Name]],".", -2,1,1,"N/A"))</f>
        <v>N/A</v>
      </c>
    </row>
    <row r="194" spans="1:3" x14ac:dyDescent="0.2">
      <c r="A194" s="15" t="s">
        <v>1406</v>
      </c>
      <c r="B194" s="15" t="s">
        <v>1449</v>
      </c>
      <c r="C194" s="16" t="str">
        <f>UPPER(_xlfn.TEXTBEFORE(IpResults[[#This Row],[Name]],".", -2,1,1,"N/A"))</f>
        <v>N/A</v>
      </c>
    </row>
    <row r="195" spans="1:3" x14ac:dyDescent="0.2">
      <c r="A195" s="15" t="s">
        <v>1407</v>
      </c>
      <c r="B195" s="15" t="s">
        <v>1449</v>
      </c>
      <c r="C195" s="16" t="str">
        <f>UPPER(_xlfn.TEXTBEFORE(IpResults[[#This Row],[Name]],".", -2,1,1,"N/A"))</f>
        <v>N/A</v>
      </c>
    </row>
    <row r="196" spans="1:3" x14ac:dyDescent="0.2">
      <c r="A196" s="15" t="s">
        <v>1408</v>
      </c>
      <c r="B196" s="15" t="s">
        <v>1449</v>
      </c>
      <c r="C196" s="16" t="str">
        <f>UPPER(_xlfn.TEXTBEFORE(IpResults[[#This Row],[Name]],".", -2,1,1,"N/A"))</f>
        <v>N/A</v>
      </c>
    </row>
    <row r="197" spans="1:3" x14ac:dyDescent="0.2">
      <c r="A197" s="15" t="s">
        <v>1409</v>
      </c>
      <c r="B197" s="15" t="s">
        <v>1449</v>
      </c>
      <c r="C197" s="16" t="str">
        <f>UPPER(_xlfn.TEXTBEFORE(IpResults[[#This Row],[Name]],".", -2,1,1,"N/A"))</f>
        <v>N/A</v>
      </c>
    </row>
    <row r="198" spans="1:3" x14ac:dyDescent="0.2">
      <c r="A198" s="15" t="s">
        <v>1410</v>
      </c>
      <c r="B198" s="15" t="s">
        <v>1449</v>
      </c>
      <c r="C198" s="16" t="str">
        <f>UPPER(_xlfn.TEXTBEFORE(IpResults[[#This Row],[Name]],".", -2,1,1,"N/A"))</f>
        <v>N/A</v>
      </c>
    </row>
    <row r="199" spans="1:3" x14ac:dyDescent="0.2">
      <c r="A199" s="15" t="s">
        <v>1411</v>
      </c>
      <c r="B199" s="15" t="s">
        <v>1449</v>
      </c>
      <c r="C199" s="16" t="str">
        <f>UPPER(_xlfn.TEXTBEFORE(IpResults[[#This Row],[Name]],".", -2,1,1,"N/A"))</f>
        <v>N/A</v>
      </c>
    </row>
    <row r="200" spans="1:3" x14ac:dyDescent="0.2">
      <c r="A200" s="15" t="s">
        <v>1412</v>
      </c>
      <c r="B200" s="15" t="s">
        <v>1449</v>
      </c>
      <c r="C200" s="16" t="str">
        <f>UPPER(_xlfn.TEXTBEFORE(IpResults[[#This Row],[Name]],".", -2,1,1,"N/A"))</f>
        <v>N/A</v>
      </c>
    </row>
    <row r="201" spans="1:3" x14ac:dyDescent="0.2">
      <c r="A201" s="15" t="s">
        <v>1413</v>
      </c>
      <c r="B201" s="15" t="s">
        <v>1449</v>
      </c>
      <c r="C201" s="16" t="str">
        <f>UPPER(_xlfn.TEXTBEFORE(IpResults[[#This Row],[Name]],".", -2,1,1,"N/A"))</f>
        <v>N/A</v>
      </c>
    </row>
    <row r="202" spans="1:3" x14ac:dyDescent="0.2">
      <c r="A202" s="15" t="s">
        <v>1414</v>
      </c>
      <c r="B202" s="15" t="s">
        <v>1449</v>
      </c>
      <c r="C202" s="16" t="str">
        <f>UPPER(_xlfn.TEXTBEFORE(IpResults[[#This Row],[Name]],".", -2,1,1,"N/A"))</f>
        <v>N/A</v>
      </c>
    </row>
    <row r="203" spans="1:3" x14ac:dyDescent="0.2">
      <c r="A203" s="15" t="s">
        <v>1415</v>
      </c>
      <c r="B203" s="15" t="s">
        <v>1449</v>
      </c>
      <c r="C203" s="16" t="str">
        <f>UPPER(_xlfn.TEXTBEFORE(IpResults[[#This Row],[Name]],".", -2,1,1,"N/A"))</f>
        <v>N/A</v>
      </c>
    </row>
    <row r="204" spans="1:3" x14ac:dyDescent="0.2">
      <c r="A204" s="15" t="s">
        <v>1416</v>
      </c>
      <c r="B204" s="15" t="s">
        <v>1449</v>
      </c>
      <c r="C204" s="16" t="str">
        <f>UPPER(_xlfn.TEXTBEFORE(IpResults[[#This Row],[Name]],".", -2,1,1,"N/A"))</f>
        <v>N/A</v>
      </c>
    </row>
    <row r="205" spans="1:3" x14ac:dyDescent="0.2">
      <c r="A205" s="15" t="s">
        <v>1417</v>
      </c>
      <c r="B205" s="15" t="s">
        <v>1449</v>
      </c>
      <c r="C205" s="16" t="str">
        <f>UPPER(_xlfn.TEXTBEFORE(IpResults[[#This Row],[Name]],".", -2,1,1,"N/A"))</f>
        <v>N/A</v>
      </c>
    </row>
    <row r="206" spans="1:3" x14ac:dyDescent="0.2">
      <c r="A206" s="15" t="s">
        <v>1418</v>
      </c>
      <c r="B206" s="15" t="s">
        <v>1449</v>
      </c>
      <c r="C206" s="16" t="str">
        <f>UPPER(_xlfn.TEXTBEFORE(IpResults[[#This Row],[Name]],".", -2,1,1,"N/A"))</f>
        <v>N/A</v>
      </c>
    </row>
    <row r="207" spans="1:3" x14ac:dyDescent="0.2">
      <c r="A207" s="15" t="s">
        <v>967</v>
      </c>
      <c r="B207" s="15" t="s">
        <v>1449</v>
      </c>
      <c r="C207" s="16" t="str">
        <f>UPPER(_xlfn.TEXTBEFORE(IpResults[[#This Row],[Name]],".", -2,1,1,"N/A"))</f>
        <v>N/A</v>
      </c>
    </row>
    <row r="208" spans="1:3" x14ac:dyDescent="0.2">
      <c r="A208" s="15" t="s">
        <v>227</v>
      </c>
      <c r="B208" s="15" t="s">
        <v>1419</v>
      </c>
      <c r="C208" s="16" t="str">
        <f>UPPER(_xlfn.TEXTBEFORE(IpResults[[#This Row],[Name]],".", -2,1,1,"N/A"))</f>
        <v>AIM-DISPLAY12</v>
      </c>
    </row>
    <row r="209" spans="1:3" x14ac:dyDescent="0.2">
      <c r="A209" s="15" t="s">
        <v>157</v>
      </c>
      <c r="B209" s="15" t="s">
        <v>1420</v>
      </c>
      <c r="C209" s="16" t="str">
        <f>UPPER(_xlfn.TEXTBEFORE(IpResults[[#This Row],[Name]],".", -2,1,1,"N/A"))</f>
        <v>AIM-DTAADPACK</v>
      </c>
    </row>
    <row r="210" spans="1:3" x14ac:dyDescent="0.2">
      <c r="A210" s="15" t="s">
        <v>184</v>
      </c>
      <c r="B210" s="15" t="s">
        <v>1421</v>
      </c>
      <c r="C210" s="16" t="str">
        <f>UPPER(_xlfn.TEXTBEFORE(IpResults[[#This Row],[Name]],".", -2,1,1,"N/A"))</f>
        <v>AIM-WSAGSDISP-L</v>
      </c>
    </row>
    <row r="211" spans="1:3" x14ac:dyDescent="0.2">
      <c r="A211" s="15" t="s">
        <v>968</v>
      </c>
      <c r="B211" s="15" t="s">
        <v>1449</v>
      </c>
      <c r="C211" s="16" t="str">
        <f>UPPER(_xlfn.TEXTBEFORE(IpResults[[#This Row],[Name]],".", -2,1,1,"N/A"))</f>
        <v>N/A</v>
      </c>
    </row>
    <row r="212" spans="1:3" x14ac:dyDescent="0.2">
      <c r="A212" s="15" t="s">
        <v>1031</v>
      </c>
      <c r="B212" s="15" t="s">
        <v>1449</v>
      </c>
      <c r="C212" s="16" t="str">
        <f>UPPER(_xlfn.TEXTBEFORE(IpResults[[#This Row],[Name]],".", -2,1,1,"N/A"))</f>
        <v>N/A</v>
      </c>
    </row>
    <row r="213" spans="1:3" x14ac:dyDescent="0.2">
      <c r="A213" s="15" t="s">
        <v>1054</v>
      </c>
      <c r="B213" s="15" t="s">
        <v>1449</v>
      </c>
      <c r="C213" s="16" t="str">
        <f>UPPER(_xlfn.TEXTBEFORE(IpResults[[#This Row],[Name]],".", -2,1,1,"N/A"))</f>
        <v>N/A</v>
      </c>
    </row>
    <row r="214" spans="1:3" x14ac:dyDescent="0.2">
      <c r="A214" s="15" t="s">
        <v>102</v>
      </c>
      <c r="B214" s="15" t="s">
        <v>1422</v>
      </c>
      <c r="C214" s="16" t="str">
        <f>UPPER(_xlfn.TEXTBEFORE(IpResults[[#This Row],[Name]],".", -2,1,1,"N/A"))</f>
        <v>AIM-T1SUVASSY3</v>
      </c>
    </row>
    <row r="215" spans="1:3" x14ac:dyDescent="0.2">
      <c r="A215" s="15" t="s">
        <v>100</v>
      </c>
      <c r="B215" s="15" t="s">
        <v>1423</v>
      </c>
      <c r="C215" s="16" t="str">
        <f>UPPER(_xlfn.TEXTBEFORE(IpResults[[#This Row],[Name]],".", -2,1,1,"N/A"))</f>
        <v>AIM-SUVSWAP1-D</v>
      </c>
    </row>
    <row r="216" spans="1:3" x14ac:dyDescent="0.2">
      <c r="A216" s="15" t="s">
        <v>101</v>
      </c>
      <c r="B216" s="15" t="s">
        <v>1424</v>
      </c>
      <c r="C216" s="16" t="str">
        <f>UPPER(_xlfn.TEXTBEFORE(IpResults[[#This Row],[Name]],".", -2,1,1,"N/A"))</f>
        <v>AIM-T1SUVASSY2</v>
      </c>
    </row>
    <row r="217" spans="1:3" x14ac:dyDescent="0.2">
      <c r="A217" s="15" t="s">
        <v>1425</v>
      </c>
      <c r="B217" s="15" t="s">
        <v>1449</v>
      </c>
      <c r="C217" s="16" t="str">
        <f>UPPER(_xlfn.TEXTBEFORE(IpResults[[#This Row],[Name]],".", -2,1,1,"N/A"))</f>
        <v>N/A</v>
      </c>
    </row>
    <row r="218" spans="1:3" x14ac:dyDescent="0.2">
      <c r="A218" s="15" t="s">
        <v>104</v>
      </c>
      <c r="B218" s="15" t="s">
        <v>1426</v>
      </c>
      <c r="C218" s="16" t="str">
        <f>UPPER(_xlfn.TEXTBEFORE(IpResults[[#This Row],[Name]],".", -2,1,1,"N/A"))</f>
        <v>AIM-T1SUVSEAL1</v>
      </c>
    </row>
    <row r="219" spans="1:3" x14ac:dyDescent="0.2">
      <c r="A219" s="15" t="s">
        <v>106</v>
      </c>
      <c r="B219" s="15" t="s">
        <v>1427</v>
      </c>
      <c r="C219" s="16" t="str">
        <f>UPPER(_xlfn.TEXTBEFORE(IpResults[[#This Row],[Name]],".", -2,1,1,"N/A"))</f>
        <v>AIM-T1SUVTEST</v>
      </c>
    </row>
    <row r="220" spans="1:3" x14ac:dyDescent="0.2">
      <c r="A220" s="15" t="s">
        <v>131</v>
      </c>
      <c r="B220" s="15" t="s">
        <v>1428</v>
      </c>
      <c r="C220" s="16" t="str">
        <f>UPPER(_xlfn.TEXTBEFORE(IpResults[[#This Row],[Name]],".", -2,1,1,"N/A"))</f>
        <v>AIM-BT1LWRASSY</v>
      </c>
    </row>
    <row r="221" spans="1:3" x14ac:dyDescent="0.2">
      <c r="A221" s="15" t="s">
        <v>972</v>
      </c>
      <c r="B221" s="15" t="s">
        <v>1449</v>
      </c>
      <c r="C221" s="16" t="str">
        <f>UPPER(_xlfn.TEXTBEFORE(IpResults[[#This Row],[Name]],".", -2,1,1,"N/A"))</f>
        <v>N/A</v>
      </c>
    </row>
    <row r="222" spans="1:3" x14ac:dyDescent="0.2">
      <c r="A222" s="15" t="s">
        <v>977</v>
      </c>
      <c r="B222" s="15" t="s">
        <v>1449</v>
      </c>
      <c r="C222" s="16" t="str">
        <f>UPPER(_xlfn.TEXTBEFORE(IpResults[[#This Row],[Name]],".", -2,1,1,"N/A"))</f>
        <v>N/A</v>
      </c>
    </row>
    <row r="223" spans="1:3" x14ac:dyDescent="0.2">
      <c r="A223" s="15" t="s">
        <v>982</v>
      </c>
      <c r="B223" s="15" t="s">
        <v>1449</v>
      </c>
      <c r="C223" s="16" t="str">
        <f>UPPER(_xlfn.TEXTBEFORE(IpResults[[#This Row],[Name]],".", -2,1,1,"N/A"))</f>
        <v>N/A</v>
      </c>
    </row>
    <row r="224" spans="1:3" x14ac:dyDescent="0.2">
      <c r="A224" s="15" t="s">
        <v>1429</v>
      </c>
      <c r="B224" s="15" t="s">
        <v>1449</v>
      </c>
      <c r="C224" s="16" t="str">
        <f>UPPER(_xlfn.TEXTBEFORE(IpResults[[#This Row],[Name]],".", -2,1,1,"N/A"))</f>
        <v>N/A</v>
      </c>
    </row>
    <row r="225" spans="1:3" x14ac:dyDescent="0.2">
      <c r="A225" s="15" t="s">
        <v>107</v>
      </c>
      <c r="B225" s="15" t="s">
        <v>1430</v>
      </c>
      <c r="C225" s="16" t="str">
        <f>UPPER(_xlfn.TEXTBEFORE(IpResults[[#This Row],[Name]],".", -2,1,1,"N/A"))</f>
        <v>AIM-T1LDCHVASY1</v>
      </c>
    </row>
    <row r="226" spans="1:3" x14ac:dyDescent="0.2">
      <c r="A226" s="15" t="s">
        <v>108</v>
      </c>
      <c r="B226" s="15" t="s">
        <v>1431</v>
      </c>
      <c r="C226" s="16" t="str">
        <f>UPPER(_xlfn.TEXTBEFORE(IpResults[[#This Row],[Name]],".", -2,1,1,"N/A"))</f>
        <v>AIM-T1LDCHVASY2</v>
      </c>
    </row>
    <row r="227" spans="1:3" x14ac:dyDescent="0.2">
      <c r="A227" s="15" t="s">
        <v>987</v>
      </c>
      <c r="B227" s="15" t="s">
        <v>1449</v>
      </c>
      <c r="C227" s="16" t="str">
        <f>UPPER(_xlfn.TEXTBEFORE(IpResults[[#This Row],[Name]],".", -2,1,1,"N/A"))</f>
        <v>N/A</v>
      </c>
    </row>
    <row r="228" spans="1:3" x14ac:dyDescent="0.2">
      <c r="A228" s="15" t="s">
        <v>109</v>
      </c>
      <c r="B228" s="15" t="s">
        <v>1432</v>
      </c>
      <c r="C228" s="16" t="str">
        <f>UPPER(_xlfn.TEXTBEFORE(IpResults[[#This Row],[Name]],".", -2,1,1,"N/A"))</f>
        <v>AIM-T1LDCHVSEA1</v>
      </c>
    </row>
    <row r="229" spans="1:3" x14ac:dyDescent="0.2">
      <c r="A229" s="15" t="s">
        <v>110</v>
      </c>
      <c r="B229" s="15" t="s">
        <v>1433</v>
      </c>
      <c r="C229" s="16" t="str">
        <f>UPPER(_xlfn.TEXTBEFORE(IpResults[[#This Row],[Name]],".", -2,1,1,"N/A"))</f>
        <v>AIM-T1LDCHVSEA2</v>
      </c>
    </row>
    <row r="230" spans="1:3" x14ac:dyDescent="0.2">
      <c r="A230" s="15" t="s">
        <v>111</v>
      </c>
      <c r="B230" s="15" t="s">
        <v>1434</v>
      </c>
      <c r="C230" s="16" t="str">
        <f>UPPER(_xlfn.TEXTBEFORE(IpResults[[#This Row],[Name]],".", -2,1,1,"N/A"))</f>
        <v>AIM-T1DCHVTEST</v>
      </c>
    </row>
    <row r="231" spans="1:3" x14ac:dyDescent="0.2">
      <c r="A231" s="15" t="s">
        <v>1143</v>
      </c>
      <c r="B231" s="15" t="s">
        <v>1449</v>
      </c>
      <c r="C231" s="16" t="str">
        <f>UPPER(_xlfn.TEXTBEFORE(IpResults[[#This Row],[Name]],".", -2,1,1,"N/A"))</f>
        <v>N/A</v>
      </c>
    </row>
    <row r="232" spans="1:3" x14ac:dyDescent="0.2">
      <c r="A232" s="15" t="s">
        <v>112</v>
      </c>
      <c r="B232" s="15" t="s">
        <v>1435</v>
      </c>
      <c r="C232" s="16" t="str">
        <f>UPPER(_xlfn.TEXTBEFORE(IpResults[[#This Row],[Name]],".", -2,1,1,"N/A"))</f>
        <v>AIM-T1LDGMCASYY1</v>
      </c>
    </row>
    <row r="233" spans="1:3" x14ac:dyDescent="0.2">
      <c r="A233" s="15" t="s">
        <v>113</v>
      </c>
      <c r="B233" s="15" t="s">
        <v>1436</v>
      </c>
      <c r="C233" s="16" t="str">
        <f>UPPER(_xlfn.TEXTBEFORE(IpResults[[#This Row],[Name]],".", -2,1,1,"N/A"))</f>
        <v>AIM-T1LDGMCASY2</v>
      </c>
    </row>
    <row r="234" spans="1:3" x14ac:dyDescent="0.2">
      <c r="A234" s="15" t="s">
        <v>114</v>
      </c>
      <c r="B234" s="15" t="s">
        <v>1437</v>
      </c>
      <c r="C234" s="16" t="str">
        <f>UPPER(_xlfn.TEXTBEFORE(IpResults[[#This Row],[Name]],".", -2,1,1,"N/A"))</f>
        <v>AIM-T1LDGMCSEAL</v>
      </c>
    </row>
    <row r="235" spans="1:3" x14ac:dyDescent="0.2">
      <c r="A235" s="15" t="s">
        <v>115</v>
      </c>
      <c r="B235" s="15" t="s">
        <v>1438</v>
      </c>
      <c r="C235" s="16" t="str">
        <f>UPPER(_xlfn.TEXTBEFORE(IpResults[[#This Row],[Name]],".", -2,1,1,"N/A"))</f>
        <v>AIM-T1LDGMCTEST</v>
      </c>
    </row>
    <row r="236" spans="1:3" x14ac:dyDescent="0.2">
      <c r="A236" s="15" t="s">
        <v>120</v>
      </c>
      <c r="B236" s="15" t="s">
        <v>1439</v>
      </c>
      <c r="C236" s="16" t="str">
        <f>UPPER(_xlfn.TEXTBEFORE(IpResults[[#This Row],[Name]],".", -2,1,1,"N/A"))</f>
        <v>AIM-T1DGMCPACK</v>
      </c>
    </row>
    <row r="237" spans="1:3" x14ac:dyDescent="0.2">
      <c r="A237" s="15" t="s">
        <v>1158</v>
      </c>
      <c r="B237" s="15" t="s">
        <v>1449</v>
      </c>
      <c r="C237" s="16" t="str">
        <f>UPPER(_xlfn.TEXTBEFORE(IpResults[[#This Row],[Name]],".", -2,1,1,"N/A"))</f>
        <v>N/A</v>
      </c>
    </row>
    <row r="238" spans="1:3" x14ac:dyDescent="0.2">
      <c r="A238" s="15" t="s">
        <v>1162</v>
      </c>
      <c r="B238" s="15" t="s">
        <v>1449</v>
      </c>
      <c r="C238" s="16" t="str">
        <f>UPPER(_xlfn.TEXTBEFORE(IpResults[[#This Row],[Name]],".", -2,1,1,"N/A"))</f>
        <v>N/A</v>
      </c>
    </row>
    <row r="239" spans="1:3" x14ac:dyDescent="0.2">
      <c r="A239" s="15" t="s">
        <v>1106</v>
      </c>
      <c r="B239" s="15" t="s">
        <v>1449</v>
      </c>
      <c r="C239" s="16" t="str">
        <f>UPPER(_xlfn.TEXTBEFORE(IpResults[[#This Row],[Name]],".", -2,1,1,"N/A"))</f>
        <v>N/A</v>
      </c>
    </row>
    <row r="240" spans="1:3" x14ac:dyDescent="0.2">
      <c r="A240" s="15" t="s">
        <v>1127</v>
      </c>
      <c r="B240" s="15" t="s">
        <v>1449</v>
      </c>
      <c r="C240" s="16" t="str">
        <f>UPPER(_xlfn.TEXTBEFORE(IpResults[[#This Row],[Name]],".", -2,1,1,"N/A"))</f>
        <v>N/A</v>
      </c>
    </row>
    <row r="241" spans="1:3" x14ac:dyDescent="0.2">
      <c r="A241" s="15" t="s">
        <v>1440</v>
      </c>
      <c r="B241" s="15" t="s">
        <v>1449</v>
      </c>
      <c r="C241" s="16" t="str">
        <f>UPPER(_xlfn.TEXTBEFORE(IpResults[[#This Row],[Name]],".", -2,1,1,"N/A"))</f>
        <v>N/A</v>
      </c>
    </row>
    <row r="242" spans="1:3" x14ac:dyDescent="0.2">
      <c r="A242" s="15" t="s">
        <v>1110</v>
      </c>
      <c r="B242" s="15" t="s">
        <v>1449</v>
      </c>
      <c r="C242" s="16" t="str">
        <f>UPPER(_xlfn.TEXTBEFORE(IpResults[[#This Row],[Name]],".", -2,1,1,"N/A"))</f>
        <v>N/A</v>
      </c>
    </row>
    <row r="243" spans="1:3" x14ac:dyDescent="0.2">
      <c r="A243" s="15" t="s">
        <v>1441</v>
      </c>
      <c r="B243" s="15" t="s">
        <v>1449</v>
      </c>
      <c r="C243" s="16" t="str">
        <f>UPPER(_xlfn.TEXTBEFORE(IpResults[[#This Row],[Name]],".", -2,1,1,"N/A"))</f>
        <v>N/A</v>
      </c>
    </row>
    <row r="244" spans="1:3" x14ac:dyDescent="0.2">
      <c r="A244" s="15" t="s">
        <v>118</v>
      </c>
      <c r="B244" s="15" t="s">
        <v>1442</v>
      </c>
      <c r="C244" s="16" t="str">
        <f>UPPER(_xlfn.TEXTBEFORE(IpResults[[#This Row],[Name]],".", -2,1,1,"N/A"))</f>
        <v>AIM-PRODUCTION4</v>
      </c>
    </row>
    <row r="245" spans="1:3" x14ac:dyDescent="0.2">
      <c r="A245" s="15" t="s">
        <v>119</v>
      </c>
      <c r="B245" s="15" t="s">
        <v>1443</v>
      </c>
      <c r="C245" s="16" t="str">
        <f>UPPER(_xlfn.TEXTBEFORE(IpResults[[#This Row],[Name]],".", -2,1,1,"N/A"))</f>
        <v>AIM-T1LWASYTST4</v>
      </c>
    </row>
    <row r="246" spans="1:3" x14ac:dyDescent="0.2">
      <c r="A246" s="15" t="s">
        <v>121</v>
      </c>
      <c r="B246" s="15" t="s">
        <v>1444</v>
      </c>
      <c r="C246" s="16" t="str">
        <f>UPPER(_xlfn.TEXTBEFORE(IpResults[[#This Row],[Name]],".", -2,1,1,"N/A"))</f>
        <v>AIM-T1LWPACK2</v>
      </c>
    </row>
    <row r="247" spans="1:3" x14ac:dyDescent="0.2">
      <c r="A247" s="15" t="s">
        <v>1022</v>
      </c>
      <c r="B247" s="15" t="s">
        <v>1449</v>
      </c>
      <c r="C247" s="16" t="str">
        <f>UPPER(_xlfn.TEXTBEFORE(IpResults[[#This Row],[Name]],".", -2,1,1,"N/A"))</f>
        <v>N/A</v>
      </c>
    </row>
    <row r="248" spans="1:3" x14ac:dyDescent="0.2">
      <c r="A248" s="15" t="s">
        <v>1178</v>
      </c>
      <c r="B248" s="15" t="s">
        <v>1449</v>
      </c>
      <c r="C248" s="16" t="str">
        <f>UPPER(_xlfn.TEXTBEFORE(IpResults[[#This Row],[Name]],".", -2,1,1,"N/A"))</f>
        <v>N/A</v>
      </c>
    </row>
    <row r="249" spans="1:3" x14ac:dyDescent="0.2">
      <c r="A249" s="15" t="s">
        <v>1181</v>
      </c>
      <c r="B249" s="15" t="s">
        <v>1449</v>
      </c>
      <c r="C249" s="16" t="str">
        <f>UPPER(_xlfn.TEXTBEFORE(IpResults[[#This Row],[Name]],".", -2,1,1,"N/A"))</f>
        <v>N/A</v>
      </c>
    </row>
    <row r="250" spans="1:3" x14ac:dyDescent="0.2">
      <c r="A250" s="15" t="s">
        <v>1445</v>
      </c>
      <c r="B250" s="15" t="s">
        <v>1449</v>
      </c>
      <c r="C250" s="16" t="str">
        <f>UPPER(_xlfn.TEXTBEFORE(IpResults[[#This Row],[Name]],".", -2,1,1,"N/A"))</f>
        <v>N/A</v>
      </c>
    </row>
    <row r="251" spans="1:3" x14ac:dyDescent="0.2">
      <c r="A251" s="15" t="s">
        <v>1446</v>
      </c>
      <c r="B251" s="15" t="s">
        <v>1449</v>
      </c>
      <c r="C251" s="16" t="str">
        <f>UPPER(_xlfn.TEXTBEFORE(IpResults[[#This Row],[Name]],".", -2,1,1,"N/A"))</f>
        <v>N/A</v>
      </c>
    </row>
    <row r="252" spans="1:3" x14ac:dyDescent="0.2">
      <c r="A252" s="15" t="s">
        <v>986</v>
      </c>
      <c r="B252" s="15" t="s">
        <v>1449</v>
      </c>
      <c r="C252" s="16" t="str">
        <f>UPPER(_xlfn.TEXTBEFORE(IpResults[[#This Row],[Name]],".", -2,1,1,"N/A"))</f>
        <v>N/A</v>
      </c>
    </row>
    <row r="253" spans="1:3" x14ac:dyDescent="0.2">
      <c r="A253" s="15" t="s">
        <v>1447</v>
      </c>
      <c r="B253" s="15" t="s">
        <v>1449</v>
      </c>
      <c r="C253" s="16" t="str">
        <f>UPPER(_xlfn.TEXTBEFORE(IpResults[[#This Row],[Name]],".", -2,1,1,"N/A"))</f>
        <v>N/A</v>
      </c>
    </row>
    <row r="254" spans="1:3" x14ac:dyDescent="0.2">
      <c r="A254" s="15" t="s">
        <v>978</v>
      </c>
      <c r="B254" s="15" t="s">
        <v>1449</v>
      </c>
      <c r="C254" s="16" t="str">
        <f>UPPER(_xlfn.TEXTBEFORE(IpResults[[#This Row],[Name]],".", -2,1,1,"N/A"))</f>
        <v>N/A</v>
      </c>
    </row>
    <row r="255" spans="1:3" x14ac:dyDescent="0.2">
      <c r="A255" s="15" t="s">
        <v>1448</v>
      </c>
      <c r="B255" s="15" t="s">
        <v>1449</v>
      </c>
      <c r="C255" s="16" t="str">
        <f>UPPER(_xlfn.TEXTBEFORE(IpResults[[#This Row],[Name]],".", -2,1,1,"N/A"))</f>
        <v>N/A</v>
      </c>
    </row>
    <row r="256" spans="1:3" x14ac:dyDescent="0.2">
      <c r="A256" t="s">
        <v>1461</v>
      </c>
      <c r="B256" t="s">
        <v>1449</v>
      </c>
      <c r="C256" s="16" t="str">
        <f>UPPER(_xlfn.TEXTBEFORE(IpResults[[#This Row],[Name]],".", -2,1,1,"N/A"))</f>
        <v>N/A</v>
      </c>
    </row>
    <row r="257" spans="1:3" x14ac:dyDescent="0.2">
      <c r="A257" t="s">
        <v>1462</v>
      </c>
      <c r="B257" t="s">
        <v>1449</v>
      </c>
      <c r="C257" s="16" t="str">
        <f>UPPER(_xlfn.TEXTBEFORE(IpResults[[#This Row],[Name]],".", -2,1,1,"N/A"))</f>
        <v>N/A</v>
      </c>
    </row>
    <row r="258" spans="1:3" x14ac:dyDescent="0.2">
      <c r="A258" t="s">
        <v>1463</v>
      </c>
      <c r="B258" t="s">
        <v>1449</v>
      </c>
      <c r="C258" s="16" t="str">
        <f>UPPER(_xlfn.TEXTBEFORE(IpResults[[#This Row],[Name]],".", -2,1,1,"N/A"))</f>
        <v>N/A</v>
      </c>
    </row>
    <row r="259" spans="1:3" x14ac:dyDescent="0.2">
      <c r="A259" t="s">
        <v>231</v>
      </c>
      <c r="B259" t="s">
        <v>1464</v>
      </c>
      <c r="C259" s="16" t="str">
        <f>UPPER(_xlfn.TEXTBEFORE(IpResults[[#This Row],[Name]],".", -2,1,1,"N/A"))</f>
        <v>AIM-SRVT1CHVASSY1</v>
      </c>
    </row>
    <row r="260" spans="1:3" x14ac:dyDescent="0.2">
      <c r="A260" t="s">
        <v>223</v>
      </c>
      <c r="B260" t="s">
        <v>1465</v>
      </c>
      <c r="C260" s="16" t="str">
        <f>UPPER(_xlfn.TEXTBEFORE(IpResults[[#This Row],[Name]],".", -2,1,1,"N/A"))</f>
        <v>AIM-SRVT1CHVSEAL1</v>
      </c>
    </row>
    <row r="261" spans="1:3" x14ac:dyDescent="0.2">
      <c r="A261" t="s">
        <v>237</v>
      </c>
      <c r="B261" t="s">
        <v>1466</v>
      </c>
      <c r="C261" s="16" t="str">
        <f>UPPER(_xlfn.TEXTBEFORE(IpResults[[#This Row],[Name]],".", -2,1,1,"N/A"))</f>
        <v>AIM-SRVT1CHVTEST</v>
      </c>
    </row>
    <row r="262" spans="1:3" x14ac:dyDescent="0.2">
      <c r="A262" t="s">
        <v>1075</v>
      </c>
      <c r="B262" t="s">
        <v>1467</v>
      </c>
      <c r="C262" s="16" t="str">
        <f>UPPER(_xlfn.TEXTBEFORE(IpResults[[#This Row],[Name]],".", -2,1,1,"N/A"))</f>
        <v>AIM-SRVT1GMCASSY1</v>
      </c>
    </row>
    <row r="263" spans="1:3" x14ac:dyDescent="0.2">
      <c r="A263" t="s">
        <v>1080</v>
      </c>
      <c r="B263" t="s">
        <v>1468</v>
      </c>
      <c r="C263" s="16" t="str">
        <f>UPPER(_xlfn.TEXTBEFORE(IpResults[[#This Row],[Name]],".", -2,1,1,"N/A"))</f>
        <v>AIM-SRVT1GMCSEAL1</v>
      </c>
    </row>
    <row r="264" spans="1:3" x14ac:dyDescent="0.2">
      <c r="A264" t="s">
        <v>1084</v>
      </c>
      <c r="B264" t="s">
        <v>1469</v>
      </c>
      <c r="C264" s="16" t="str">
        <f>UPPER(_xlfn.TEXTBEFORE(IpResults[[#This Row],[Name]],".", -2,1,1,"N/A"))</f>
        <v>AIM-SRVT1GMCTEST</v>
      </c>
    </row>
    <row r="265" spans="1:3" x14ac:dyDescent="0.2">
      <c r="A265" t="s">
        <v>1063</v>
      </c>
      <c r="B265" t="s">
        <v>1449</v>
      </c>
      <c r="C265" s="16" t="str">
        <f>UPPER(_xlfn.TEXTBEFORE(IpResults[[#This Row],[Name]],".", -2,1,1,"N/A"))</f>
        <v>N/A</v>
      </c>
    </row>
    <row r="266" spans="1:3" x14ac:dyDescent="0.2">
      <c r="A266" t="s">
        <v>1070</v>
      </c>
      <c r="B266" t="s">
        <v>1449</v>
      </c>
      <c r="C266" s="16" t="str">
        <f>UPPER(_xlfn.TEXTBEFORE(IpResults[[#This Row],[Name]],".", -2,1,1,"N/A"))</f>
        <v>N/A</v>
      </c>
    </row>
    <row r="267" spans="1:3" x14ac:dyDescent="0.2">
      <c r="A267" t="s">
        <v>1071</v>
      </c>
      <c r="B267" t="s">
        <v>1449</v>
      </c>
      <c r="C267" s="16" t="str">
        <f>UPPER(_xlfn.TEXTBEFORE(IpResults[[#This Row],[Name]],".", -2,1,1,"N/A"))</f>
        <v>N/A</v>
      </c>
    </row>
    <row r="268" spans="1:3" x14ac:dyDescent="0.2">
      <c r="A268" t="s">
        <v>1077</v>
      </c>
      <c r="B268" t="s">
        <v>1449</v>
      </c>
      <c r="C268" s="16" t="str">
        <f>UPPER(_xlfn.TEXTBEFORE(IpResults[[#This Row],[Name]],".", -2,1,1,"N/A"))</f>
        <v>N/A</v>
      </c>
    </row>
    <row r="269" spans="1:3" x14ac:dyDescent="0.2">
      <c r="A269" t="s">
        <v>1086</v>
      </c>
      <c r="B269" t="s">
        <v>1449</v>
      </c>
      <c r="C269" s="16" t="str">
        <f>UPPER(_xlfn.TEXTBEFORE(IpResults[[#This Row],[Name]],".", -2,1,1,"N/A"))</f>
        <v>N/A</v>
      </c>
    </row>
    <row r="270" spans="1:3" x14ac:dyDescent="0.2">
      <c r="A270" t="s">
        <v>1087</v>
      </c>
      <c r="B270" t="s">
        <v>1449</v>
      </c>
      <c r="C270" s="16" t="str">
        <f>UPPER(_xlfn.TEXTBEFORE(IpResults[[#This Row],[Name]],".", -2,1,1,"N/A"))</f>
        <v>N/A</v>
      </c>
    </row>
    <row r="271" spans="1:3" x14ac:dyDescent="0.2">
      <c r="A271" t="s">
        <v>1470</v>
      </c>
      <c r="B271" t="s">
        <v>1449</v>
      </c>
      <c r="C271" s="16" t="str">
        <f>UPPER(_xlfn.TEXTBEFORE(IpResults[[#This Row],[Name]],".", -2,1,1,"N/A"))</f>
        <v>N/A</v>
      </c>
    </row>
    <row r="272" spans="1:3" x14ac:dyDescent="0.2">
      <c r="A272" t="s">
        <v>1471</v>
      </c>
      <c r="B272" t="s">
        <v>1449</v>
      </c>
      <c r="C272" s="16" t="str">
        <f>UPPER(_xlfn.TEXTBEFORE(IpResults[[#This Row],[Name]],".", -2,1,1,"N/A"))</f>
        <v>N/A</v>
      </c>
    </row>
    <row r="273" spans="1:3" x14ac:dyDescent="0.2">
      <c r="A273" t="s">
        <v>1472</v>
      </c>
      <c r="B273" t="s">
        <v>1449</v>
      </c>
      <c r="C273" s="16" t="str">
        <f>UPPER(_xlfn.TEXTBEFORE(IpResults[[#This Row],[Name]],".", -2,1,1,"N/A"))</f>
        <v>N/A</v>
      </c>
    </row>
    <row r="274" spans="1:3" x14ac:dyDescent="0.2">
      <c r="A274" t="s">
        <v>1473</v>
      </c>
      <c r="B274" t="s">
        <v>1449</v>
      </c>
      <c r="C274" s="16" t="str">
        <f>UPPER(_xlfn.TEXTBEFORE(IpResults[[#This Row],[Name]],".", -2,1,1,"N/A"))</f>
        <v>N/A</v>
      </c>
    </row>
    <row r="275" spans="1:3" x14ac:dyDescent="0.2">
      <c r="A275" t="s">
        <v>1474</v>
      </c>
      <c r="B275" t="s">
        <v>1449</v>
      </c>
      <c r="C275" s="16" t="str">
        <f>UPPER(_xlfn.TEXTBEFORE(IpResults[[#This Row],[Name]],".", -2,1,1,"N/A"))</f>
        <v>N/A</v>
      </c>
    </row>
    <row r="276" spans="1:3" x14ac:dyDescent="0.2">
      <c r="A276" t="s">
        <v>1475</v>
      </c>
      <c r="B276" t="s">
        <v>1449</v>
      </c>
      <c r="C276" s="16" t="str">
        <f>UPPER(_xlfn.TEXTBEFORE(IpResults[[#This Row],[Name]],".", -2,1,1,"N/A"))</f>
        <v>N/A</v>
      </c>
    </row>
    <row r="277" spans="1:3" x14ac:dyDescent="0.2">
      <c r="A277" t="s">
        <v>1476</v>
      </c>
      <c r="B277" t="s">
        <v>1449</v>
      </c>
      <c r="C277" s="16" t="str">
        <f>UPPER(_xlfn.TEXTBEFORE(IpResults[[#This Row],[Name]],".", -2,1,1,"N/A"))</f>
        <v>N/A</v>
      </c>
    </row>
    <row r="278" spans="1:3" x14ac:dyDescent="0.2">
      <c r="A278" t="s">
        <v>1477</v>
      </c>
      <c r="B278" t="s">
        <v>1449</v>
      </c>
      <c r="C278" s="16" t="str">
        <f>UPPER(_xlfn.TEXTBEFORE(IpResults[[#This Row],[Name]],".", -2,1,1,"N/A"))</f>
        <v>N/A</v>
      </c>
    </row>
    <row r="279" spans="1:3" x14ac:dyDescent="0.2">
      <c r="A279" t="s">
        <v>1478</v>
      </c>
      <c r="B279" t="s">
        <v>1449</v>
      </c>
      <c r="C279" s="16" t="str">
        <f>UPPER(_xlfn.TEXTBEFORE(IpResults[[#This Row],[Name]],".", -2,1,1,"N/A"))</f>
        <v>N/A</v>
      </c>
    </row>
    <row r="280" spans="1:3" x14ac:dyDescent="0.2">
      <c r="A280" t="s">
        <v>238</v>
      </c>
      <c r="B280" t="s">
        <v>1479</v>
      </c>
      <c r="C280" s="16" t="str">
        <f>UPPER(_xlfn.TEXTBEFORE(IpResults[[#This Row],[Name]],".", -2,1,1,"N/A"))</f>
        <v>AIM-PRESS1-T</v>
      </c>
    </row>
    <row r="281" spans="1:3" x14ac:dyDescent="0.2">
      <c r="A281" t="s">
        <v>1480</v>
      </c>
      <c r="B281" t="s">
        <v>1449</v>
      </c>
      <c r="C281" s="16" t="str">
        <f>UPPER(_xlfn.TEXTBEFORE(IpResults[[#This Row],[Name]],".", -2,1,1,"N/A"))</f>
        <v>N/A</v>
      </c>
    </row>
    <row r="282" spans="1:3" x14ac:dyDescent="0.2">
      <c r="A282" t="s">
        <v>1481</v>
      </c>
      <c r="B282" t="s">
        <v>1449</v>
      </c>
      <c r="C282" s="16" t="str">
        <f>UPPER(_xlfn.TEXTBEFORE(IpResults[[#This Row],[Name]],".", -2,1,1,"N/A"))</f>
        <v>N/A</v>
      </c>
    </row>
    <row r="283" spans="1:3" x14ac:dyDescent="0.2">
      <c r="A283" t="s">
        <v>1482</v>
      </c>
      <c r="B283" t="s">
        <v>1449</v>
      </c>
      <c r="C283" s="16" t="str">
        <f>UPPER(_xlfn.TEXTBEFORE(IpResults[[#This Row],[Name]],".", -2,1,1,"N/A"))</f>
        <v>N/A</v>
      </c>
    </row>
    <row r="284" spans="1:3" x14ac:dyDescent="0.2">
      <c r="A284" t="s">
        <v>1483</v>
      </c>
      <c r="B284" t="s">
        <v>1449</v>
      </c>
      <c r="C284" s="16" t="str">
        <f>UPPER(_xlfn.TEXTBEFORE(IpResults[[#This Row],[Name]],".", -2,1,1,"N/A"))</f>
        <v>N/A</v>
      </c>
    </row>
    <row r="285" spans="1:3" x14ac:dyDescent="0.2">
      <c r="A285" t="s">
        <v>1484</v>
      </c>
      <c r="B285" t="s">
        <v>1449</v>
      </c>
      <c r="C285" s="16" t="str">
        <f>UPPER(_xlfn.TEXTBEFORE(IpResults[[#This Row],[Name]],".", -2,1,1,"N/A"))</f>
        <v>N/A</v>
      </c>
    </row>
    <row r="286" spans="1:3" x14ac:dyDescent="0.2">
      <c r="A286" t="s">
        <v>1485</v>
      </c>
      <c r="B286" t="s">
        <v>1449</v>
      </c>
      <c r="C286" s="16" t="str">
        <f>UPPER(_xlfn.TEXTBEFORE(IpResults[[#This Row],[Name]],".", -2,1,1,"N/A"))</f>
        <v>N/A</v>
      </c>
    </row>
    <row r="287" spans="1:3" x14ac:dyDescent="0.2">
      <c r="A287" t="s">
        <v>1486</v>
      </c>
      <c r="B287" t="s">
        <v>1449</v>
      </c>
      <c r="C287" s="16" t="str">
        <f>UPPER(_xlfn.TEXTBEFORE(IpResults[[#This Row],[Name]],".", -2,1,1,"N/A"))</f>
        <v>N/A</v>
      </c>
    </row>
    <row r="288" spans="1:3" x14ac:dyDescent="0.2">
      <c r="A288" t="s">
        <v>1487</v>
      </c>
      <c r="B288" t="s">
        <v>1449</v>
      </c>
      <c r="C288" s="16" t="str">
        <f>UPPER(_xlfn.TEXTBEFORE(IpResults[[#This Row],[Name]],".", -2,1,1,"N/A"))</f>
        <v>N/A</v>
      </c>
    </row>
    <row r="289" spans="1:3" x14ac:dyDescent="0.2">
      <c r="A289" t="s">
        <v>1488</v>
      </c>
      <c r="B289" t="s">
        <v>1449</v>
      </c>
      <c r="C289" s="16" t="str">
        <f>UPPER(_xlfn.TEXTBEFORE(IpResults[[#This Row],[Name]],".", -2,1,1,"N/A"))</f>
        <v>N/A</v>
      </c>
    </row>
    <row r="290" spans="1:3" x14ac:dyDescent="0.2">
      <c r="A290" t="s">
        <v>1489</v>
      </c>
      <c r="B290" t="s">
        <v>1449</v>
      </c>
      <c r="C290" s="16" t="str">
        <f>UPPER(_xlfn.TEXTBEFORE(IpResults[[#This Row],[Name]],".", -2,1,1,"N/A"))</f>
        <v>N/A</v>
      </c>
    </row>
    <row r="291" spans="1:3" x14ac:dyDescent="0.2">
      <c r="A291" t="s">
        <v>1195</v>
      </c>
      <c r="B291" t="s">
        <v>1449</v>
      </c>
      <c r="C291" s="16" t="str">
        <f>UPPER(_xlfn.TEXTBEFORE(IpResults[[#This Row],[Name]],".", -2,1,1,"N/A"))</f>
        <v>N/A</v>
      </c>
    </row>
    <row r="292" spans="1:3" x14ac:dyDescent="0.2">
      <c r="A292" t="s">
        <v>1200</v>
      </c>
      <c r="B292" t="s">
        <v>1449</v>
      </c>
      <c r="C292" s="16" t="str">
        <f>UPPER(_xlfn.TEXTBEFORE(IpResults[[#This Row],[Name]],".", -2,1,1,"N/A"))</f>
        <v>N/A</v>
      </c>
    </row>
    <row r="293" spans="1:3" x14ac:dyDescent="0.2">
      <c r="A293" t="s">
        <v>1490</v>
      </c>
      <c r="B293" t="s">
        <v>1449</v>
      </c>
      <c r="C293" s="16" t="str">
        <f>UPPER(_xlfn.TEXTBEFORE(IpResults[[#This Row],[Name]],".", -2,1,1,"N/A"))</f>
        <v>N/A</v>
      </c>
    </row>
    <row r="294" spans="1:3" x14ac:dyDescent="0.2">
      <c r="A294" t="s">
        <v>1491</v>
      </c>
      <c r="B294" t="s">
        <v>1449</v>
      </c>
      <c r="C294" s="16" t="str">
        <f>UPPER(_xlfn.TEXTBEFORE(IpResults[[#This Row],[Name]],".", -2,1,1,"N/A"))</f>
        <v>N/A</v>
      </c>
    </row>
    <row r="295" spans="1:3" x14ac:dyDescent="0.2">
      <c r="A295" t="s">
        <v>1492</v>
      </c>
      <c r="B295" t="s">
        <v>1449</v>
      </c>
      <c r="C295" s="16" t="str">
        <f>UPPER(_xlfn.TEXTBEFORE(IpResults[[#This Row],[Name]],".", -2,1,1,"N/A"))</f>
        <v>N/A</v>
      </c>
    </row>
    <row r="296" spans="1:3" x14ac:dyDescent="0.2">
      <c r="A296" t="s">
        <v>1493</v>
      </c>
      <c r="B296" t="s">
        <v>1449</v>
      </c>
      <c r="C296" s="16" t="str">
        <f>UPPER(_xlfn.TEXTBEFORE(IpResults[[#This Row],[Name]],".", -2,1,1,"N/A"))</f>
        <v>N/A</v>
      </c>
    </row>
    <row r="297" spans="1:3" x14ac:dyDescent="0.2">
      <c r="A297" t="s">
        <v>1494</v>
      </c>
      <c r="B297" t="s">
        <v>1449</v>
      </c>
      <c r="C297" s="16" t="str">
        <f>UPPER(_xlfn.TEXTBEFORE(IpResults[[#This Row],[Name]],".", -2,1,1,"N/A"))</f>
        <v>N/A</v>
      </c>
    </row>
    <row r="298" spans="1:3" x14ac:dyDescent="0.2">
      <c r="A298" t="s">
        <v>1495</v>
      </c>
      <c r="B298" t="s">
        <v>1449</v>
      </c>
      <c r="C298" s="16" t="str">
        <f>UPPER(_xlfn.TEXTBEFORE(IpResults[[#This Row],[Name]],".", -2,1,1,"N/A"))</f>
        <v>N/A</v>
      </c>
    </row>
    <row r="299" spans="1:3" x14ac:dyDescent="0.2">
      <c r="A299" t="s">
        <v>1496</v>
      </c>
      <c r="B299" t="s">
        <v>1497</v>
      </c>
      <c r="C299" s="16" t="str">
        <f>UPPER(_xlfn.TEXTBEFORE(IpResults[[#This Row],[Name]],".", -2,1,1,"N/A"))</f>
        <v>AIMPRESS5-HMI</v>
      </c>
    </row>
    <row r="300" spans="1:3" x14ac:dyDescent="0.2">
      <c r="A300" t="s">
        <v>1498</v>
      </c>
      <c r="B300" t="s">
        <v>1449</v>
      </c>
      <c r="C300" s="16" t="str">
        <f>UPPER(_xlfn.TEXTBEFORE(IpResults[[#This Row],[Name]],".", -2,1,1,"N/A"))</f>
        <v>N/A</v>
      </c>
    </row>
    <row r="301" spans="1:3" x14ac:dyDescent="0.2">
      <c r="A301" t="s">
        <v>1499</v>
      </c>
      <c r="B301" t="s">
        <v>1500</v>
      </c>
      <c r="C301" s="16" t="str">
        <f>UPPER(_xlfn.TEXTBEFORE(IpResults[[#This Row],[Name]],".", -2,1,1,"N/A"))</f>
        <v>AIMPRESS4-HMI</v>
      </c>
    </row>
    <row r="302" spans="1:3" x14ac:dyDescent="0.2">
      <c r="A302" t="s">
        <v>1501</v>
      </c>
      <c r="B302" t="s">
        <v>1449</v>
      </c>
      <c r="C302" s="16" t="str">
        <f>UPPER(_xlfn.TEXTBEFORE(IpResults[[#This Row],[Name]],".", -2,1,1,"N/A"))</f>
        <v>N/A</v>
      </c>
    </row>
    <row r="303" spans="1:3" x14ac:dyDescent="0.2">
      <c r="A303" t="s">
        <v>1502</v>
      </c>
      <c r="B303" t="s">
        <v>1449</v>
      </c>
      <c r="C303" s="16" t="str">
        <f>UPPER(_xlfn.TEXTBEFORE(IpResults[[#This Row],[Name]],".", -2,1,1,"N/A"))</f>
        <v>N/A</v>
      </c>
    </row>
    <row r="304" spans="1:3" x14ac:dyDescent="0.2">
      <c r="A304" t="s">
        <v>1503</v>
      </c>
      <c r="B304" t="s">
        <v>1504</v>
      </c>
      <c r="C304" s="16" t="str">
        <f>UPPER(_xlfn.TEXTBEFORE(IpResults[[#This Row],[Name]],".", -2,1,1,"N/A"))</f>
        <v>AIMPRESS3-HMI</v>
      </c>
    </row>
    <row r="305" spans="1:3" x14ac:dyDescent="0.2">
      <c r="A305" t="s">
        <v>1505</v>
      </c>
      <c r="B305" t="s">
        <v>1449</v>
      </c>
      <c r="C305" s="16" t="str">
        <f>UPPER(_xlfn.TEXTBEFORE(IpResults[[#This Row],[Name]],".", -2,1,1,"N/A"))</f>
        <v>N/A</v>
      </c>
    </row>
    <row r="306" spans="1:3" x14ac:dyDescent="0.2">
      <c r="A306" t="s">
        <v>1506</v>
      </c>
      <c r="B306" t="s">
        <v>1507</v>
      </c>
      <c r="C306" s="16" t="str">
        <f>UPPER(_xlfn.TEXTBEFORE(IpResults[[#This Row],[Name]],".", -2,1,1,"N/A"))</f>
        <v>N/A</v>
      </c>
    </row>
    <row r="307" spans="1:3" x14ac:dyDescent="0.2">
      <c r="A307" t="s">
        <v>1508</v>
      </c>
      <c r="B307" t="s">
        <v>1449</v>
      </c>
      <c r="C307" s="16" t="str">
        <f>UPPER(_xlfn.TEXTBEFORE(IpResults[[#This Row],[Name]],".", -2,1,1,"N/A"))</f>
        <v>N/A</v>
      </c>
    </row>
    <row r="308" spans="1:3" x14ac:dyDescent="0.2">
      <c r="A308" t="s">
        <v>1509</v>
      </c>
      <c r="B308" t="s">
        <v>1449</v>
      </c>
      <c r="C308" s="16" t="str">
        <f>UPPER(_xlfn.TEXTBEFORE(IpResults[[#This Row],[Name]],".", -2,1,1,"N/A"))</f>
        <v>N/A</v>
      </c>
    </row>
    <row r="309" spans="1:3" x14ac:dyDescent="0.2">
      <c r="A309" t="s">
        <v>1510</v>
      </c>
      <c r="B309" t="s">
        <v>1449</v>
      </c>
      <c r="C309" s="16" t="str">
        <f>UPPER(_xlfn.TEXTBEFORE(IpResults[[#This Row],[Name]],".", -2,1,1,"N/A"))</f>
        <v>N/A</v>
      </c>
    </row>
    <row r="310" spans="1:3" x14ac:dyDescent="0.2">
      <c r="A310" t="s">
        <v>1511</v>
      </c>
      <c r="B310" t="s">
        <v>1449</v>
      </c>
      <c r="C310" s="16" t="str">
        <f>UPPER(_xlfn.TEXTBEFORE(IpResults[[#This Row],[Name]],".", -2,1,1,"N/A"))</f>
        <v>N/A</v>
      </c>
    </row>
    <row r="311" spans="1:3" x14ac:dyDescent="0.2">
      <c r="A311" t="s">
        <v>1512</v>
      </c>
      <c r="B311" t="s">
        <v>1449</v>
      </c>
      <c r="C311" s="16" t="str">
        <f>UPPER(_xlfn.TEXTBEFORE(IpResults[[#This Row],[Name]],".", -2,1,1,"N/A"))</f>
        <v>N/A</v>
      </c>
    </row>
    <row r="312" spans="1:3" x14ac:dyDescent="0.2">
      <c r="A312" t="s">
        <v>1513</v>
      </c>
      <c r="B312" t="s">
        <v>1449</v>
      </c>
      <c r="C312" s="16" t="str">
        <f>UPPER(_xlfn.TEXTBEFORE(IpResults[[#This Row],[Name]],".", -2,1,1,"N/A"))</f>
        <v>N/A</v>
      </c>
    </row>
    <row r="313" spans="1:3" x14ac:dyDescent="0.2">
      <c r="A313" t="s">
        <v>1514</v>
      </c>
      <c r="B313" t="s">
        <v>1515</v>
      </c>
      <c r="C313" s="16" t="str">
        <f>UPPER(_xlfn.TEXTBEFORE(IpResults[[#This Row],[Name]],".", -2,1,1,"N/A"))</f>
        <v>AIMPRESS6-HMI</v>
      </c>
    </row>
    <row r="314" spans="1:3" x14ac:dyDescent="0.2">
      <c r="A314" t="s">
        <v>1516</v>
      </c>
      <c r="B314" t="s">
        <v>1449</v>
      </c>
      <c r="C314" s="16" t="str">
        <f>UPPER(_xlfn.TEXTBEFORE(IpResults[[#This Row],[Name]],".", -2,1,1,"N/A"))</f>
        <v>N/A</v>
      </c>
    </row>
    <row r="315" spans="1:3" x14ac:dyDescent="0.2">
      <c r="A315" t="s">
        <v>1517</v>
      </c>
      <c r="B315" t="s">
        <v>1518</v>
      </c>
      <c r="C315" s="16" t="str">
        <f>UPPER(_xlfn.TEXTBEFORE(IpResults[[#This Row],[Name]],".", -2,1,1,"N/A"))</f>
        <v>AIMPRESS7-HMI</v>
      </c>
    </row>
    <row r="316" spans="1:3" x14ac:dyDescent="0.2">
      <c r="A316" t="s">
        <v>1519</v>
      </c>
      <c r="B316" t="s">
        <v>1520</v>
      </c>
      <c r="C316" s="16" t="str">
        <f>UPPER(_xlfn.TEXTBEFORE(IpResults[[#This Row],[Name]],".", -2,1,1,"N/A"))</f>
        <v>N/A</v>
      </c>
    </row>
    <row r="317" spans="1:3" x14ac:dyDescent="0.2">
      <c r="A317" t="s">
        <v>1521</v>
      </c>
      <c r="B317" t="s">
        <v>1522</v>
      </c>
      <c r="C317" s="16" t="str">
        <f>UPPER(_xlfn.TEXTBEFORE(IpResults[[#This Row],[Name]],".", -2,1,1,"N/A"))</f>
        <v>N/A</v>
      </c>
    </row>
    <row r="318" spans="1:3" x14ac:dyDescent="0.2">
      <c r="A318" t="s">
        <v>863</v>
      </c>
      <c r="B318" t="s">
        <v>1523</v>
      </c>
      <c r="C318" s="16" t="str">
        <f>UPPER(_xlfn.TEXTBEFORE(IpResults[[#This Row],[Name]],".", -2,1,1,"N/A"))</f>
        <v>AIM-WSFEM5</v>
      </c>
    </row>
    <row r="319" spans="1:3" x14ac:dyDescent="0.2">
      <c r="A319" t="s">
        <v>1524</v>
      </c>
      <c r="B319" t="s">
        <v>1449</v>
      </c>
      <c r="C319" s="16" t="str">
        <f>UPPER(_xlfn.TEXTBEFORE(IpResults[[#This Row],[Name]],".", -2,1,1,"N/A"))</f>
        <v>N/A</v>
      </c>
    </row>
    <row r="320" spans="1:3" x14ac:dyDescent="0.2">
      <c r="A320" t="s">
        <v>1525</v>
      </c>
      <c r="B320" t="s">
        <v>1449</v>
      </c>
      <c r="C320" s="16" t="str">
        <f>UPPER(_xlfn.TEXTBEFORE(IpResults[[#This Row],[Name]],".", -2,1,1,"N/A"))</f>
        <v>N/A</v>
      </c>
    </row>
    <row r="321" spans="1:3" x14ac:dyDescent="0.2">
      <c r="A321" t="s">
        <v>1526</v>
      </c>
      <c r="B321" t="s">
        <v>1449</v>
      </c>
      <c r="C321" s="16" t="str">
        <f>UPPER(_xlfn.TEXTBEFORE(IpResults[[#This Row],[Name]],".", -2,1,1,"N/A"))</f>
        <v>N/A</v>
      </c>
    </row>
    <row r="322" spans="1:3" x14ac:dyDescent="0.2">
      <c r="A322" t="s">
        <v>1527</v>
      </c>
      <c r="B322" t="s">
        <v>1449</v>
      </c>
      <c r="C322" s="16" t="str">
        <f>UPPER(_xlfn.TEXTBEFORE(IpResults[[#This Row],[Name]],".", -2,1,1,"N/A"))</f>
        <v>N/A</v>
      </c>
    </row>
    <row r="323" spans="1:3" x14ac:dyDescent="0.2">
      <c r="A323" t="s">
        <v>1528</v>
      </c>
      <c r="B323" t="s">
        <v>1449</v>
      </c>
      <c r="C323" s="16" t="str">
        <f>UPPER(_xlfn.TEXTBEFORE(IpResults[[#This Row],[Name]],".", -2,1,1,"N/A"))</f>
        <v>N/A</v>
      </c>
    </row>
    <row r="324" spans="1:3" x14ac:dyDescent="0.2">
      <c r="A324" t="s">
        <v>1529</v>
      </c>
      <c r="B324" t="s">
        <v>1449</v>
      </c>
      <c r="C324" s="16" t="str">
        <f>UPPER(_xlfn.TEXTBEFORE(IpResults[[#This Row],[Name]],".", -2,1,1,"N/A"))</f>
        <v>N/A</v>
      </c>
    </row>
    <row r="325" spans="1:3" x14ac:dyDescent="0.2">
      <c r="A325" t="s">
        <v>1530</v>
      </c>
      <c r="B325" t="s">
        <v>1449</v>
      </c>
      <c r="C325" s="16" t="str">
        <f>UPPER(_xlfn.TEXTBEFORE(IpResults[[#This Row],[Name]],".", -2,1,1,"N/A"))</f>
        <v>N/A</v>
      </c>
    </row>
    <row r="326" spans="1:3" x14ac:dyDescent="0.2">
      <c r="A326" t="s">
        <v>1531</v>
      </c>
      <c r="B326" t="s">
        <v>1449</v>
      </c>
      <c r="C326" s="16" t="str">
        <f>UPPER(_xlfn.TEXTBEFORE(IpResults[[#This Row],[Name]],".", -2,1,1,"N/A"))</f>
        <v>N/A</v>
      </c>
    </row>
    <row r="327" spans="1:3" x14ac:dyDescent="0.2">
      <c r="A327" t="s">
        <v>1532</v>
      </c>
      <c r="B327" t="s">
        <v>1449</v>
      </c>
      <c r="C327" s="16" t="str">
        <f>UPPER(_xlfn.TEXTBEFORE(IpResults[[#This Row],[Name]],".", -2,1,1,"N/A"))</f>
        <v>N/A</v>
      </c>
    </row>
    <row r="328" spans="1:3" x14ac:dyDescent="0.2">
      <c r="A328" t="s">
        <v>1533</v>
      </c>
      <c r="B328" t="s">
        <v>1449</v>
      </c>
      <c r="C328" s="16" t="str">
        <f>UPPER(_xlfn.TEXTBEFORE(IpResults[[#This Row],[Name]],".", -2,1,1,"N/A"))</f>
        <v>N/A</v>
      </c>
    </row>
    <row r="329" spans="1:3" x14ac:dyDescent="0.2">
      <c r="A329" t="s">
        <v>1534</v>
      </c>
      <c r="B329" t="s">
        <v>1449</v>
      </c>
      <c r="C329" s="16" t="str">
        <f>UPPER(_xlfn.TEXTBEFORE(IpResults[[#This Row],[Name]],".", -2,1,1,"N/A"))</f>
        <v>N/A</v>
      </c>
    </row>
    <row r="330" spans="1:3" x14ac:dyDescent="0.2">
      <c r="A330" t="s">
        <v>1535</v>
      </c>
      <c r="B330" t="s">
        <v>1449</v>
      </c>
      <c r="C330" s="16" t="str">
        <f>UPPER(_xlfn.TEXTBEFORE(IpResults[[#This Row],[Name]],".", -2,1,1,"N/A"))</f>
        <v>N/A</v>
      </c>
    </row>
    <row r="331" spans="1:3" x14ac:dyDescent="0.2">
      <c r="A331" t="s">
        <v>1536</v>
      </c>
      <c r="B331" t="s">
        <v>1449</v>
      </c>
      <c r="C331" s="16" t="str">
        <f>UPPER(_xlfn.TEXTBEFORE(IpResults[[#This Row],[Name]],".", -2,1,1,"N/A"))</f>
        <v>N/A</v>
      </c>
    </row>
    <row r="332" spans="1:3" x14ac:dyDescent="0.2">
      <c r="A332" t="s">
        <v>185</v>
      </c>
      <c r="B332" t="s">
        <v>1537</v>
      </c>
      <c r="C332" s="16" t="str">
        <f>UPPER(_xlfn.TEXTBEFORE(IpResults[[#This Row],[Name]],".", -2,1,1,"N/A"))</f>
        <v>AIM-WSFEM6</v>
      </c>
    </row>
    <row r="333" spans="1:3" x14ac:dyDescent="0.2">
      <c r="A333" t="s">
        <v>1538</v>
      </c>
      <c r="B333" t="s">
        <v>1449</v>
      </c>
      <c r="C333" s="16" t="str">
        <f>UPPER(_xlfn.TEXTBEFORE(IpResults[[#This Row],[Name]],".", -2,1,1,"N/A"))</f>
        <v>N/A</v>
      </c>
    </row>
    <row r="334" spans="1:3" x14ac:dyDescent="0.2">
      <c r="A334" t="s">
        <v>182</v>
      </c>
      <c r="B334" t="s">
        <v>429</v>
      </c>
      <c r="C334" s="16" t="str">
        <f>UPPER(_xlfn.TEXTBEFORE(IpResults[[#This Row],[Name]],".", -2,1,1,"N/A"))</f>
        <v>N/A</v>
      </c>
    </row>
    <row r="335" spans="1:3" x14ac:dyDescent="0.2">
      <c r="A335" t="s">
        <v>1539</v>
      </c>
      <c r="B335" t="s">
        <v>1449</v>
      </c>
      <c r="C335" s="16" t="str">
        <f>UPPER(_xlfn.TEXTBEFORE(IpResults[[#This Row],[Name]],".", -2,1,1,"N/A"))</f>
        <v>N/A</v>
      </c>
    </row>
    <row r="336" spans="1:3" x14ac:dyDescent="0.2">
      <c r="A336" t="s">
        <v>1540</v>
      </c>
      <c r="B336" t="s">
        <v>1449</v>
      </c>
      <c r="C336" s="16" t="str">
        <f>UPPER(_xlfn.TEXTBEFORE(IpResults[[#This Row],[Name]],".", -2,1,1,"N/A"))</f>
        <v>N/A</v>
      </c>
    </row>
    <row r="337" spans="1:3" x14ac:dyDescent="0.2">
      <c r="A337" t="s">
        <v>1541</v>
      </c>
      <c r="B337" t="s">
        <v>1449</v>
      </c>
      <c r="C337" s="16" t="str">
        <f>UPPER(_xlfn.TEXTBEFORE(IpResults[[#This Row],[Name]],".", -2,1,1,"N/A"))</f>
        <v>N/A</v>
      </c>
    </row>
    <row r="338" spans="1:3" x14ac:dyDescent="0.2">
      <c r="A338" t="s">
        <v>1542</v>
      </c>
      <c r="B338" t="s">
        <v>1449</v>
      </c>
      <c r="C338" s="16" t="str">
        <f>UPPER(_xlfn.TEXTBEFORE(IpResults[[#This Row],[Name]],".", -2,1,1,"N/A"))</f>
        <v>N/A</v>
      </c>
    </row>
    <row r="339" spans="1:3" x14ac:dyDescent="0.2">
      <c r="A339" t="s">
        <v>1543</v>
      </c>
      <c r="B339" t="s">
        <v>1449</v>
      </c>
      <c r="C339" s="16" t="str">
        <f>UPPER(_xlfn.TEXTBEFORE(IpResults[[#This Row],[Name]],".", -2,1,1,"N/A"))</f>
        <v>N/A</v>
      </c>
    </row>
    <row r="340" spans="1:3" x14ac:dyDescent="0.2">
      <c r="A340" t="s">
        <v>1544</v>
      </c>
      <c r="B340" t="s">
        <v>1545</v>
      </c>
      <c r="C340" s="16" t="str">
        <f>UPPER(_xlfn.TEXTBEFORE(IpResults[[#This Row],[Name]],".", -2,1,1,"N/A"))</f>
        <v>AIM-WSFEM12</v>
      </c>
    </row>
    <row r="341" spans="1:3" x14ac:dyDescent="0.2">
      <c r="A341" t="s">
        <v>1546</v>
      </c>
      <c r="B341" t="s">
        <v>1449</v>
      </c>
      <c r="C341" s="16" t="str">
        <f>UPPER(_xlfn.TEXTBEFORE(IpResults[[#This Row],[Name]],".", -2,1,1,"N/A"))</f>
        <v>N/A</v>
      </c>
    </row>
    <row r="342" spans="1:3" x14ac:dyDescent="0.2">
      <c r="A342" t="s">
        <v>1547</v>
      </c>
      <c r="B342" t="s">
        <v>1449</v>
      </c>
      <c r="C342" s="16" t="str">
        <f>UPPER(_xlfn.TEXTBEFORE(IpResults[[#This Row],[Name]],".", -2,1,1,"N/A"))</f>
        <v>N/A</v>
      </c>
    </row>
    <row r="343" spans="1:3" x14ac:dyDescent="0.2">
      <c r="A343" t="s">
        <v>1548</v>
      </c>
      <c r="B343" t="s">
        <v>1549</v>
      </c>
      <c r="C343" s="16" t="str">
        <f>UPPER(_xlfn.TEXTBEFORE(IpResults[[#This Row],[Name]],".", -2,1,1,"N/A"))</f>
        <v>AIM-WSFEM48</v>
      </c>
    </row>
    <row r="344" spans="1:3" x14ac:dyDescent="0.2">
      <c r="A344" t="s">
        <v>1550</v>
      </c>
      <c r="B344" t="s">
        <v>1449</v>
      </c>
      <c r="C344" s="16" t="str">
        <f>UPPER(_xlfn.TEXTBEFORE(IpResults[[#This Row],[Name]],".", -2,1,1,"N/A"))</f>
        <v>N/A</v>
      </c>
    </row>
    <row r="345" spans="1:3" x14ac:dyDescent="0.2">
      <c r="A345" t="s">
        <v>1551</v>
      </c>
      <c r="B345" t="s">
        <v>1449</v>
      </c>
      <c r="C345" s="16" t="str">
        <f>UPPER(_xlfn.TEXTBEFORE(IpResults[[#This Row],[Name]],".", -2,1,1,"N/A"))</f>
        <v>N/A</v>
      </c>
    </row>
    <row r="346" spans="1:3" x14ac:dyDescent="0.2">
      <c r="A346" t="s">
        <v>1552</v>
      </c>
      <c r="B346" t="s">
        <v>1449</v>
      </c>
      <c r="C346" s="16" t="str">
        <f>UPPER(_xlfn.TEXTBEFORE(IpResults[[#This Row],[Name]],".", -2,1,1,"N/A"))</f>
        <v>N/A</v>
      </c>
    </row>
    <row r="347" spans="1:3" x14ac:dyDescent="0.2">
      <c r="A347" t="s">
        <v>1553</v>
      </c>
      <c r="B347" t="s">
        <v>1449</v>
      </c>
      <c r="C347" s="16" t="str">
        <f>UPPER(_xlfn.TEXTBEFORE(IpResults[[#This Row],[Name]],".", -2,1,1,"N/A"))</f>
        <v>N/A</v>
      </c>
    </row>
    <row r="348" spans="1:3" x14ac:dyDescent="0.2">
      <c r="A348" t="s">
        <v>1554</v>
      </c>
      <c r="B348" t="s">
        <v>1449</v>
      </c>
      <c r="C348" s="16" t="str">
        <f>UPPER(_xlfn.TEXTBEFORE(IpResults[[#This Row],[Name]],".", -2,1,1,"N/A"))</f>
        <v>N/A</v>
      </c>
    </row>
    <row r="349" spans="1:3" x14ac:dyDescent="0.2">
      <c r="A349" t="s">
        <v>1555</v>
      </c>
      <c r="B349" t="s">
        <v>1449</v>
      </c>
      <c r="C349" s="16" t="str">
        <f>UPPER(_xlfn.TEXTBEFORE(IpResults[[#This Row],[Name]],".", -2,1,1,"N/A"))</f>
        <v>N/A</v>
      </c>
    </row>
    <row r="350" spans="1:3" x14ac:dyDescent="0.2">
      <c r="A350" t="s">
        <v>1556</v>
      </c>
      <c r="B350" t="s">
        <v>1449</v>
      </c>
      <c r="C350" s="16" t="str">
        <f>UPPER(_xlfn.TEXTBEFORE(IpResults[[#This Row],[Name]],".", -2,1,1,"N/A"))</f>
        <v>N/A</v>
      </c>
    </row>
    <row r="351" spans="1:3" x14ac:dyDescent="0.2">
      <c r="A351" t="s">
        <v>778</v>
      </c>
      <c r="B351" t="s">
        <v>1557</v>
      </c>
      <c r="C351" s="16" t="str">
        <f>UPPER(_xlfn.TEXTBEFORE(IpResults[[#This Row],[Name]],".", -2,1,1,"N/A"))</f>
        <v>AIM-WSFEM15</v>
      </c>
    </row>
    <row r="352" spans="1:3" x14ac:dyDescent="0.2">
      <c r="A352" t="s">
        <v>1558</v>
      </c>
      <c r="B352" t="s">
        <v>1449</v>
      </c>
      <c r="C352" s="16" t="str">
        <f>UPPER(_xlfn.TEXTBEFORE(IpResults[[#This Row],[Name]],".", -2,1,1,"N/A"))</f>
        <v>N/A</v>
      </c>
    </row>
    <row r="353" spans="1:3" x14ac:dyDescent="0.2">
      <c r="A353" t="s">
        <v>1559</v>
      </c>
      <c r="B353" t="s">
        <v>1449</v>
      </c>
      <c r="C353" s="16" t="str">
        <f>UPPER(_xlfn.TEXTBEFORE(IpResults[[#This Row],[Name]],".", -2,1,1,"N/A"))</f>
        <v>N/A</v>
      </c>
    </row>
    <row r="354" spans="1:3" x14ac:dyDescent="0.2">
      <c r="A354" t="s">
        <v>1560</v>
      </c>
      <c r="B354" t="s">
        <v>1449</v>
      </c>
      <c r="C354" s="16" t="str">
        <f>UPPER(_xlfn.TEXTBEFORE(IpResults[[#This Row],[Name]],".", -2,1,1,"N/A"))</f>
        <v>N/A</v>
      </c>
    </row>
    <row r="355" spans="1:3" x14ac:dyDescent="0.2">
      <c r="A355" t="s">
        <v>1561</v>
      </c>
      <c r="B355" t="s">
        <v>1449</v>
      </c>
      <c r="C355" s="16" t="str">
        <f>UPPER(_xlfn.TEXTBEFORE(IpResults[[#This Row],[Name]],".", -2,1,1,"N/A"))</f>
        <v>N/A</v>
      </c>
    </row>
    <row r="356" spans="1:3" x14ac:dyDescent="0.2">
      <c r="A356" t="s">
        <v>1562</v>
      </c>
      <c r="B356" t="s">
        <v>1449</v>
      </c>
      <c r="C356" s="16" t="str">
        <f>UPPER(_xlfn.TEXTBEFORE(IpResults[[#This Row],[Name]],".", -2,1,1,"N/A"))</f>
        <v>N/A</v>
      </c>
    </row>
    <row r="357" spans="1:3" x14ac:dyDescent="0.2">
      <c r="A357" t="s">
        <v>1563</v>
      </c>
      <c r="B357" t="s">
        <v>1449</v>
      </c>
      <c r="C357" s="16" t="str">
        <f>UPPER(_xlfn.TEXTBEFORE(IpResults[[#This Row],[Name]],".", -2,1,1,"N/A"))</f>
        <v>N/A</v>
      </c>
    </row>
    <row r="358" spans="1:3" x14ac:dyDescent="0.2">
      <c r="A358" t="s">
        <v>1564</v>
      </c>
      <c r="B358" t="s">
        <v>1449</v>
      </c>
      <c r="C358" s="16" t="str">
        <f>UPPER(_xlfn.TEXTBEFORE(IpResults[[#This Row],[Name]],".", -2,1,1,"N/A"))</f>
        <v>N/A</v>
      </c>
    </row>
    <row r="359" spans="1:3" x14ac:dyDescent="0.2">
      <c r="A359" t="s">
        <v>1565</v>
      </c>
      <c r="B359" t="s">
        <v>1449</v>
      </c>
      <c r="C359" s="16" t="str">
        <f>UPPER(_xlfn.TEXTBEFORE(IpResults[[#This Row],[Name]],".", -2,1,1,"N/A"))</f>
        <v>N/A</v>
      </c>
    </row>
    <row r="360" spans="1:3" x14ac:dyDescent="0.2">
      <c r="A360" t="s">
        <v>1566</v>
      </c>
      <c r="B360" t="s">
        <v>1449</v>
      </c>
      <c r="C360" s="16" t="str">
        <f>UPPER(_xlfn.TEXTBEFORE(IpResults[[#This Row],[Name]],".", -2,1,1,"N/A"))</f>
        <v>N/A</v>
      </c>
    </row>
    <row r="361" spans="1:3" x14ac:dyDescent="0.2">
      <c r="A361" t="s">
        <v>1567</v>
      </c>
      <c r="B361" t="s">
        <v>1449</v>
      </c>
      <c r="C361" s="16" t="str">
        <f>UPPER(_xlfn.TEXTBEFORE(IpResults[[#This Row],[Name]],".", -2,1,1,"N/A"))</f>
        <v>N/A</v>
      </c>
    </row>
    <row r="362" spans="1:3" x14ac:dyDescent="0.2">
      <c r="A362" t="s">
        <v>1568</v>
      </c>
      <c r="B362" t="s">
        <v>1449</v>
      </c>
      <c r="C362" s="16" t="str">
        <f>UPPER(_xlfn.TEXTBEFORE(IpResults[[#This Row],[Name]],".", -2,1,1,"N/A"))</f>
        <v>N/A</v>
      </c>
    </row>
    <row r="363" spans="1:3" x14ac:dyDescent="0.2">
      <c r="A363" t="s">
        <v>1569</v>
      </c>
      <c r="B363" t="s">
        <v>1449</v>
      </c>
      <c r="C363" s="16" t="str">
        <f>UPPER(_xlfn.TEXTBEFORE(IpResults[[#This Row],[Name]],".", -2,1,1,"N/A"))</f>
        <v>N/A</v>
      </c>
    </row>
    <row r="364" spans="1:3" x14ac:dyDescent="0.2">
      <c r="A364" t="s">
        <v>1570</v>
      </c>
      <c r="B364" t="s">
        <v>1449</v>
      </c>
      <c r="C364" s="16" t="str">
        <f>UPPER(_xlfn.TEXTBEFORE(IpResults[[#This Row],[Name]],".", -2,1,1,"N/A"))</f>
        <v>N/A</v>
      </c>
    </row>
    <row r="365" spans="1:3" x14ac:dyDescent="0.2">
      <c r="A365" t="s">
        <v>1571</v>
      </c>
      <c r="B365" t="s">
        <v>1572</v>
      </c>
      <c r="C365" s="16" t="str">
        <f>UPPER(_xlfn.TEXTBEFORE(IpResults[[#This Row],[Name]],".", -2,1,1,"N/A"))</f>
        <v>AIM-PRESS0-T</v>
      </c>
    </row>
    <row r="366" spans="1:3" x14ac:dyDescent="0.2">
      <c r="A366" t="s">
        <v>1573</v>
      </c>
      <c r="B366" t="s">
        <v>1449</v>
      </c>
      <c r="C366" s="16" t="str">
        <f>UPPER(_xlfn.TEXTBEFORE(IpResults[[#This Row],[Name]],".", -2,1,1,"N/A"))</f>
        <v>N/A</v>
      </c>
    </row>
    <row r="367" spans="1:3" x14ac:dyDescent="0.2">
      <c r="A367" t="s">
        <v>1574</v>
      </c>
      <c r="B367" t="s">
        <v>1575</v>
      </c>
      <c r="C367" s="16" t="str">
        <f>UPPER(_xlfn.TEXTBEFORE(IpResults[[#This Row],[Name]],".", -2,1,1,"N/A"))</f>
        <v>AIM-SURFACE10-T</v>
      </c>
    </row>
    <row r="368" spans="1:3" x14ac:dyDescent="0.2">
      <c r="A368" t="s">
        <v>1576</v>
      </c>
      <c r="B368" t="s">
        <v>1449</v>
      </c>
      <c r="C368" s="16" t="str">
        <f>UPPER(_xlfn.TEXTBEFORE(IpResults[[#This Row],[Name]],".", -2,1,1,"N/A"))</f>
        <v>N/A</v>
      </c>
    </row>
    <row r="369" spans="1:3" x14ac:dyDescent="0.2">
      <c r="A369" t="s">
        <v>219</v>
      </c>
      <c r="B369" t="s">
        <v>1577</v>
      </c>
      <c r="C369" s="16" t="str">
        <f>UPPER(_xlfn.TEXTBEFORE(IpResults[[#This Row],[Name]],".", -2,1,1,"N/A"))</f>
        <v>AIM-PRESS5-T</v>
      </c>
    </row>
    <row r="370" spans="1:3" x14ac:dyDescent="0.2">
      <c r="A370" t="s">
        <v>1184</v>
      </c>
      <c r="B370" t="s">
        <v>1449</v>
      </c>
      <c r="C370" s="16" t="str">
        <f>UPPER(_xlfn.TEXTBEFORE(IpResults[[#This Row],[Name]],".", -2,1,1,"N/A"))</f>
        <v>N/A</v>
      </c>
    </row>
    <row r="371" spans="1:3" x14ac:dyDescent="0.2">
      <c r="A371" t="s">
        <v>1187</v>
      </c>
      <c r="B371" t="s">
        <v>1449</v>
      </c>
      <c r="C371" s="16" t="str">
        <f>UPPER(_xlfn.TEXTBEFORE(IpResults[[#This Row],[Name]],".", -2,1,1,"N/A"))</f>
        <v>N/A</v>
      </c>
    </row>
    <row r="372" spans="1:3" x14ac:dyDescent="0.2">
      <c r="A372" t="s">
        <v>1193</v>
      </c>
      <c r="B372" t="s">
        <v>1449</v>
      </c>
      <c r="C372" s="16" t="str">
        <f>UPPER(_xlfn.TEXTBEFORE(IpResults[[#This Row],[Name]],".", -2,1,1,"N/A"))</f>
        <v>N/A</v>
      </c>
    </row>
    <row r="373" spans="1:3" x14ac:dyDescent="0.2">
      <c r="A373" t="s">
        <v>1198</v>
      </c>
      <c r="B373" t="s">
        <v>1449</v>
      </c>
      <c r="C373" s="16" t="str">
        <f>UPPER(_xlfn.TEXTBEFORE(IpResults[[#This Row],[Name]],".", -2,1,1,"N/A"))</f>
        <v>N/A</v>
      </c>
    </row>
    <row r="374" spans="1:3" x14ac:dyDescent="0.2">
      <c r="A374" t="s">
        <v>1189</v>
      </c>
      <c r="B374" t="s">
        <v>1449</v>
      </c>
      <c r="C374" s="16" t="str">
        <f>UPPER(_xlfn.TEXTBEFORE(IpResults[[#This Row],[Name]],".", -2,1,1,"N/A"))</f>
        <v>N/A</v>
      </c>
    </row>
    <row r="375" spans="1:3" x14ac:dyDescent="0.2">
      <c r="A375" t="s">
        <v>1194</v>
      </c>
      <c r="B375" t="s">
        <v>1449</v>
      </c>
      <c r="C375" s="16" t="str">
        <f>UPPER(_xlfn.TEXTBEFORE(IpResults[[#This Row],[Name]],".", -2,1,1,"N/A"))</f>
        <v>N/A</v>
      </c>
    </row>
    <row r="376" spans="1:3" x14ac:dyDescent="0.2">
      <c r="A376" t="s">
        <v>1199</v>
      </c>
      <c r="B376" t="s">
        <v>1449</v>
      </c>
      <c r="C376" s="16" t="str">
        <f>UPPER(_xlfn.TEXTBEFORE(IpResults[[#This Row],[Name]],".", -2,1,1,"N/A"))</f>
        <v>N/A</v>
      </c>
    </row>
    <row r="377" spans="1:3" x14ac:dyDescent="0.2">
      <c r="A377" t="s">
        <v>1190</v>
      </c>
      <c r="B377" t="s">
        <v>1449</v>
      </c>
      <c r="C377" s="16" t="str">
        <f>UPPER(_xlfn.TEXTBEFORE(IpResults[[#This Row],[Name]],".", -2,1,1,"N/A"))</f>
        <v>N/A</v>
      </c>
    </row>
    <row r="378" spans="1:3" x14ac:dyDescent="0.2">
      <c r="A378" t="s">
        <v>1578</v>
      </c>
      <c r="B378" t="s">
        <v>1579</v>
      </c>
      <c r="C378" s="16" t="str">
        <f>UPPER(_xlfn.TEXTBEFORE(IpResults[[#This Row],[Name]],".", -2,1,1,"N/A"))</f>
        <v>N/A</v>
      </c>
    </row>
    <row r="379" spans="1:3" x14ac:dyDescent="0.2">
      <c r="A379" t="s">
        <v>1580</v>
      </c>
      <c r="B379" t="s">
        <v>1449</v>
      </c>
      <c r="C379" s="16" t="str">
        <f>UPPER(_xlfn.TEXTBEFORE(IpResults[[#This Row],[Name]],".", -2,1,1,"N/A"))</f>
        <v>N/A</v>
      </c>
    </row>
    <row r="380" spans="1:3" x14ac:dyDescent="0.2">
      <c r="A380" t="s">
        <v>1581</v>
      </c>
      <c r="B380" t="s">
        <v>1449</v>
      </c>
      <c r="C380" s="16" t="str">
        <f>UPPER(_xlfn.TEXTBEFORE(IpResults[[#This Row],[Name]],".", -2,1,1,"N/A"))</f>
        <v>N/A</v>
      </c>
    </row>
    <row r="381" spans="1:3" x14ac:dyDescent="0.2">
      <c r="A381" t="s">
        <v>1582</v>
      </c>
      <c r="B381" t="s">
        <v>1449</v>
      </c>
      <c r="C381" s="16" t="str">
        <f>UPPER(_xlfn.TEXTBEFORE(IpResults[[#This Row],[Name]],".", -2,1,1,"N/A"))</f>
        <v>N/A</v>
      </c>
    </row>
    <row r="382" spans="1:3" x14ac:dyDescent="0.2">
      <c r="A382" t="s">
        <v>1583</v>
      </c>
      <c r="B382" t="s">
        <v>1449</v>
      </c>
      <c r="C382" s="16" t="str">
        <f>UPPER(_xlfn.TEXTBEFORE(IpResults[[#This Row],[Name]],".", -2,1,1,"N/A"))</f>
        <v>N/A</v>
      </c>
    </row>
    <row r="383" spans="1:3" x14ac:dyDescent="0.2">
      <c r="A383" t="s">
        <v>1584</v>
      </c>
      <c r="B383" t="s">
        <v>1449</v>
      </c>
      <c r="C383" s="16" t="str">
        <f>UPPER(_xlfn.TEXTBEFORE(IpResults[[#This Row],[Name]],".", -2,1,1,"N/A"))</f>
        <v>N/A</v>
      </c>
    </row>
    <row r="384" spans="1:3" x14ac:dyDescent="0.2">
      <c r="A384" t="s">
        <v>130</v>
      </c>
      <c r="B384" t="s">
        <v>1585</v>
      </c>
      <c r="C384" s="16" t="str">
        <f>UPPER(_xlfn.TEXTBEFORE(IpResults[[#This Row],[Name]],".", -2,1,1,"N/A"))</f>
        <v>AIM-WSFEM56</v>
      </c>
    </row>
    <row r="385" spans="1:3" x14ac:dyDescent="0.2">
      <c r="A385" t="s">
        <v>122</v>
      </c>
      <c r="B385" t="s">
        <v>1586</v>
      </c>
      <c r="C385" s="16" t="str">
        <f>UPPER(_xlfn.TEXTBEFORE(IpResults[[#This Row],[Name]],".", -2,1,1,"N/A"))</f>
        <v>AIM-WSFEM51</v>
      </c>
    </row>
    <row r="386" spans="1:3" x14ac:dyDescent="0.2">
      <c r="A386" t="s">
        <v>1587</v>
      </c>
      <c r="B386" t="s">
        <v>1449</v>
      </c>
      <c r="C386" s="16" t="str">
        <f>UPPER(_xlfn.TEXTBEFORE(IpResults[[#This Row],[Name]],".", -2,1,1,"N/A"))</f>
        <v>N/A</v>
      </c>
    </row>
    <row r="387" spans="1:3" x14ac:dyDescent="0.2">
      <c r="A387" t="s">
        <v>129</v>
      </c>
      <c r="B387" t="s">
        <v>1588</v>
      </c>
      <c r="C387" s="16" t="str">
        <f>UPPER(_xlfn.TEXTBEFORE(IpResults[[#This Row],[Name]],".", -2,1,1,"N/A"))</f>
        <v>AIM-T1SPARE15-D</v>
      </c>
    </row>
    <row r="388" spans="1:3" x14ac:dyDescent="0.2">
      <c r="A388" t="s">
        <v>128</v>
      </c>
      <c r="B388" t="s">
        <v>1589</v>
      </c>
      <c r="C388" s="16" t="str">
        <f>UPPER(_xlfn.TEXTBEFORE(IpResults[[#This Row],[Name]],".", -2,1,1,"N/A"))</f>
        <v>AIM-WSFEM55</v>
      </c>
    </row>
    <row r="389" spans="1:3" x14ac:dyDescent="0.2">
      <c r="A389" t="s">
        <v>127</v>
      </c>
      <c r="B389" t="s">
        <v>1590</v>
      </c>
      <c r="C389" s="16" t="str">
        <f>UPPER(_xlfn.TEXTBEFORE(IpResults[[#This Row],[Name]],".", -2,1,1,"N/A"))</f>
        <v>AIM-WSFEM52</v>
      </c>
    </row>
    <row r="390" spans="1:3" x14ac:dyDescent="0.2">
      <c r="A390" t="s">
        <v>126</v>
      </c>
      <c r="B390" t="s">
        <v>1591</v>
      </c>
      <c r="C390" s="16" t="str">
        <f>UPPER(_xlfn.TEXTBEFORE(IpResults[[#This Row],[Name]],".", -2,1,1,"N/A"))</f>
        <v>AIM-WSFEM54</v>
      </c>
    </row>
    <row r="391" spans="1:3" x14ac:dyDescent="0.2">
      <c r="A391" t="s">
        <v>1592</v>
      </c>
      <c r="B391" t="s">
        <v>1449</v>
      </c>
      <c r="C391" s="16" t="str">
        <f>UPPER(_xlfn.TEXTBEFORE(IpResults[[#This Row],[Name]],".", -2,1,1,"N/A"))</f>
        <v>N/A</v>
      </c>
    </row>
    <row r="392" spans="1:3" x14ac:dyDescent="0.2">
      <c r="A392" t="s">
        <v>125</v>
      </c>
      <c r="B392" t="s">
        <v>1593</v>
      </c>
      <c r="C392" s="16" t="str">
        <f>UPPER(_xlfn.TEXTBEFORE(IpResults[[#This Row],[Name]],".", -2,1,1,"N/A"))</f>
        <v>AIM-WSFEM53</v>
      </c>
    </row>
    <row r="393" spans="1:3" x14ac:dyDescent="0.2">
      <c r="A393" t="s">
        <v>124</v>
      </c>
      <c r="B393" t="s">
        <v>1594</v>
      </c>
      <c r="C393" s="16" t="str">
        <f>UPPER(_xlfn.TEXTBEFORE(IpResults[[#This Row],[Name]],".", -2,1,1,"N/A"))</f>
        <v>AIM-WSFEM25</v>
      </c>
    </row>
    <row r="394" spans="1:3" x14ac:dyDescent="0.2">
      <c r="A394" t="s">
        <v>1595</v>
      </c>
      <c r="B394" t="s">
        <v>1449</v>
      </c>
      <c r="C394" s="16" t="str">
        <f>UPPER(_xlfn.TEXTBEFORE(IpResults[[#This Row],[Name]],".", -2,1,1,"N/A"))</f>
        <v>N/A</v>
      </c>
    </row>
    <row r="395" spans="1:3" x14ac:dyDescent="0.2">
      <c r="A395" t="s">
        <v>1596</v>
      </c>
      <c r="B395" t="s">
        <v>1449</v>
      </c>
      <c r="C395" s="16" t="str">
        <f>UPPER(_xlfn.TEXTBEFORE(IpResults[[#This Row],[Name]],".", -2,1,1,"N/A"))</f>
        <v>N/A</v>
      </c>
    </row>
    <row r="396" spans="1:3" x14ac:dyDescent="0.2">
      <c r="A396" t="s">
        <v>123</v>
      </c>
      <c r="B396" t="s">
        <v>1597</v>
      </c>
      <c r="C396" s="16" t="str">
        <f>UPPER(_xlfn.TEXTBEFORE(IpResults[[#This Row],[Name]],".", -2,1,1,"N/A"))</f>
        <v>AIM-WSFEM26</v>
      </c>
    </row>
    <row r="397" spans="1:3" x14ac:dyDescent="0.2">
      <c r="A397" t="s">
        <v>1598</v>
      </c>
      <c r="B397" t="s">
        <v>1449</v>
      </c>
      <c r="C397" s="16" t="str">
        <f>UPPER(_xlfn.TEXTBEFORE(IpResults[[#This Row],[Name]],".", -2,1,1,"N/A"))</f>
        <v>N/A</v>
      </c>
    </row>
    <row r="398" spans="1:3" x14ac:dyDescent="0.2">
      <c r="A398" t="s">
        <v>1599</v>
      </c>
      <c r="B398" t="s">
        <v>1449</v>
      </c>
      <c r="C398" s="16" t="str">
        <f>UPPER(_xlfn.TEXTBEFORE(IpResults[[#This Row],[Name]],".", -2,1,1,"N/A"))</f>
        <v>N/A</v>
      </c>
    </row>
    <row r="399" spans="1:3" x14ac:dyDescent="0.2">
      <c r="A399" t="s">
        <v>183</v>
      </c>
      <c r="B399" t="s">
        <v>1600</v>
      </c>
      <c r="C399" s="16" t="str">
        <f>UPPER(_xlfn.TEXTBEFORE(IpResults[[#This Row],[Name]],".", -2,1,1,"N/A"))</f>
        <v>AIM-WSFEM60</v>
      </c>
    </row>
    <row r="400" spans="1:3" x14ac:dyDescent="0.2">
      <c r="A400" t="s">
        <v>1601</v>
      </c>
      <c r="B400" t="s">
        <v>1449</v>
      </c>
      <c r="C400" s="16" t="str">
        <f>UPPER(_xlfn.TEXTBEFORE(IpResults[[#This Row],[Name]],".", -2,1,1,"N/A"))</f>
        <v>N/A</v>
      </c>
    </row>
    <row r="401" spans="1:3" x14ac:dyDescent="0.2">
      <c r="A401" t="s">
        <v>1602</v>
      </c>
      <c r="B401" t="s">
        <v>1449</v>
      </c>
      <c r="C401" s="16" t="str">
        <f>UPPER(_xlfn.TEXTBEFORE(IpResults[[#This Row],[Name]],".", -2,1,1,"N/A"))</f>
        <v>N/A</v>
      </c>
    </row>
    <row r="402" spans="1:3" x14ac:dyDescent="0.2">
      <c r="A402" t="s">
        <v>1603</v>
      </c>
      <c r="B402" t="s">
        <v>1449</v>
      </c>
      <c r="C402" s="16" t="str">
        <f>UPPER(_xlfn.TEXTBEFORE(IpResults[[#This Row],[Name]],".", -2,1,1,"N/A"))</f>
        <v>N/A</v>
      </c>
    </row>
    <row r="403" spans="1:3" x14ac:dyDescent="0.2">
      <c r="A403" t="s">
        <v>1604</v>
      </c>
      <c r="B403" t="s">
        <v>1449</v>
      </c>
      <c r="C403" s="16" t="str">
        <f>UPPER(_xlfn.TEXTBEFORE(IpResults[[#This Row],[Name]],".", -2,1,1,"N/A"))</f>
        <v>N/A</v>
      </c>
    </row>
    <row r="404" spans="1:3" x14ac:dyDescent="0.2">
      <c r="A404" t="s">
        <v>1605</v>
      </c>
      <c r="B404" t="s">
        <v>1449</v>
      </c>
      <c r="C404" s="16" t="str">
        <f>UPPER(_xlfn.TEXTBEFORE(IpResults[[#This Row],[Name]],".", -2,1,1,"N/A"))</f>
        <v>N/A</v>
      </c>
    </row>
    <row r="405" spans="1:3" x14ac:dyDescent="0.2">
      <c r="A405" t="s">
        <v>1606</v>
      </c>
      <c r="B405" t="s">
        <v>1449</v>
      </c>
      <c r="C405" s="16" t="str">
        <f>UPPER(_xlfn.TEXTBEFORE(IpResults[[#This Row],[Name]],".", -2,1,1,"N/A"))</f>
        <v>N/A</v>
      </c>
    </row>
    <row r="406" spans="1:3" x14ac:dyDescent="0.2">
      <c r="A406" t="s">
        <v>1607</v>
      </c>
      <c r="B406" t="s">
        <v>1449</v>
      </c>
      <c r="C406" s="16" t="str">
        <f>UPPER(_xlfn.TEXTBEFORE(IpResults[[#This Row],[Name]],".", -2,1,1,"N/A"))</f>
        <v>N/A</v>
      </c>
    </row>
    <row r="407" spans="1:3" x14ac:dyDescent="0.2">
      <c r="A407" t="s">
        <v>1608</v>
      </c>
      <c r="B407" t="s">
        <v>1449</v>
      </c>
      <c r="C407" s="16" t="str">
        <f>UPPER(_xlfn.TEXTBEFORE(IpResults[[#This Row],[Name]],".", -2,1,1,"N/A"))</f>
        <v>N/A</v>
      </c>
    </row>
    <row r="408" spans="1:3" x14ac:dyDescent="0.2">
      <c r="A408" t="s">
        <v>1609</v>
      </c>
      <c r="B408" t="s">
        <v>1449</v>
      </c>
      <c r="C408" s="16" t="str">
        <f>UPPER(_xlfn.TEXTBEFORE(IpResults[[#This Row],[Name]],".", -2,1,1,"N/A"))</f>
        <v>N/A</v>
      </c>
    </row>
    <row r="409" spans="1:3" x14ac:dyDescent="0.2">
      <c r="A409" t="s">
        <v>1610</v>
      </c>
      <c r="B409" t="s">
        <v>1449</v>
      </c>
      <c r="C409" s="16" t="str">
        <f>UPPER(_xlfn.TEXTBEFORE(IpResults[[#This Row],[Name]],".", -2,1,1,"N/A"))</f>
        <v>N/A</v>
      </c>
    </row>
    <row r="410" spans="1:3" x14ac:dyDescent="0.2">
      <c r="A410" t="s">
        <v>537</v>
      </c>
      <c r="B410" t="s">
        <v>1611</v>
      </c>
      <c r="C410" s="16" t="str">
        <f>UPPER(_xlfn.TEXTBEFORE(IpResults[[#This Row],[Name]],".", -2,1,1,"N/A"))</f>
        <v>AIM-WSFEM32</v>
      </c>
    </row>
    <row r="411" spans="1:3" x14ac:dyDescent="0.2">
      <c r="A411" t="s">
        <v>1612</v>
      </c>
      <c r="B411" t="s">
        <v>1449</v>
      </c>
      <c r="C411" s="16" t="str">
        <f>UPPER(_xlfn.TEXTBEFORE(IpResults[[#This Row],[Name]],".", -2,1,1,"N/A"))</f>
        <v>N/A</v>
      </c>
    </row>
    <row r="412" spans="1:3" x14ac:dyDescent="0.2">
      <c r="A412" t="s">
        <v>1613</v>
      </c>
      <c r="B412" t="s">
        <v>1449</v>
      </c>
      <c r="C412" s="16" t="str">
        <f>UPPER(_xlfn.TEXTBEFORE(IpResults[[#This Row],[Name]],".", -2,1,1,"N/A"))</f>
        <v>N/A</v>
      </c>
    </row>
    <row r="413" spans="1:3" x14ac:dyDescent="0.2">
      <c r="A413" t="s">
        <v>1614</v>
      </c>
      <c r="B413" t="s">
        <v>1449</v>
      </c>
      <c r="C413" s="16" t="str">
        <f>UPPER(_xlfn.TEXTBEFORE(IpResults[[#This Row],[Name]],".", -2,1,1,"N/A"))</f>
        <v>N/A</v>
      </c>
    </row>
    <row r="414" spans="1:3" x14ac:dyDescent="0.2">
      <c r="A414" t="s">
        <v>1615</v>
      </c>
      <c r="B414" t="s">
        <v>1449</v>
      </c>
      <c r="C414" s="16" t="str">
        <f>UPPER(_xlfn.TEXTBEFORE(IpResults[[#This Row],[Name]],".", -2,1,1,"N/A"))</f>
        <v>N/A</v>
      </c>
    </row>
    <row r="415" spans="1:3" x14ac:dyDescent="0.2">
      <c r="A415" t="s">
        <v>1616</v>
      </c>
      <c r="B415" t="s">
        <v>1449</v>
      </c>
      <c r="C415" s="16" t="str">
        <f>UPPER(_xlfn.TEXTBEFORE(IpResults[[#This Row],[Name]],".", -2,1,1,"N/A"))</f>
        <v>N/A</v>
      </c>
    </row>
    <row r="416" spans="1:3" x14ac:dyDescent="0.2">
      <c r="A416" t="s">
        <v>779</v>
      </c>
      <c r="B416" t="s">
        <v>1617</v>
      </c>
      <c r="C416" s="16" t="str">
        <f>UPPER(_xlfn.TEXTBEFORE(IpResults[[#This Row],[Name]],".", -2,1,1,"N/A"))</f>
        <v>AIM-SRVSPARE4-D</v>
      </c>
    </row>
    <row r="417" spans="1:3" x14ac:dyDescent="0.2">
      <c r="A417" t="s">
        <v>1618</v>
      </c>
      <c r="B417" t="s">
        <v>1449</v>
      </c>
      <c r="C417" s="16" t="str">
        <f>UPPER(_xlfn.TEXTBEFORE(IpResults[[#This Row],[Name]],".", -2,1,1,"N/A"))</f>
        <v>N/A</v>
      </c>
    </row>
    <row r="418" spans="1:3" x14ac:dyDescent="0.2">
      <c r="A418" t="s">
        <v>1619</v>
      </c>
      <c r="B418" t="s">
        <v>1449</v>
      </c>
      <c r="C418" s="16" t="str">
        <f>UPPER(_xlfn.TEXTBEFORE(IpResults[[#This Row],[Name]],".", -2,1,1,"N/A"))</f>
        <v>N/A</v>
      </c>
    </row>
    <row r="419" spans="1:3" x14ac:dyDescent="0.2">
      <c r="A419" t="s">
        <v>1620</v>
      </c>
      <c r="B419" t="s">
        <v>1449</v>
      </c>
      <c r="C419" s="16" t="str">
        <f>UPPER(_xlfn.TEXTBEFORE(IpResults[[#This Row],[Name]],".", -2,1,1,"N/A"))</f>
        <v>N/A</v>
      </c>
    </row>
    <row r="420" spans="1:3" x14ac:dyDescent="0.2">
      <c r="A420" t="s">
        <v>1621</v>
      </c>
      <c r="B420" t="s">
        <v>1449</v>
      </c>
      <c r="C420" s="16" t="str">
        <f>UPPER(_xlfn.TEXTBEFORE(IpResults[[#This Row],[Name]],".", -2,1,1,"N/A"))</f>
        <v>N/A</v>
      </c>
    </row>
    <row r="421" spans="1:3" x14ac:dyDescent="0.2">
      <c r="A421" t="s">
        <v>1622</v>
      </c>
      <c r="B421" t="s">
        <v>1449</v>
      </c>
      <c r="C421" s="16" t="str">
        <f>UPPER(_xlfn.TEXTBEFORE(IpResults[[#This Row],[Name]],".", -2,1,1,"N/A"))</f>
        <v>N/A</v>
      </c>
    </row>
    <row r="422" spans="1:3" x14ac:dyDescent="0.2">
      <c r="A422" t="s">
        <v>1623</v>
      </c>
      <c r="B422" t="s">
        <v>1449</v>
      </c>
      <c r="C422" s="16" t="str">
        <f>UPPER(_xlfn.TEXTBEFORE(IpResults[[#This Row],[Name]],".", -2,1,1,"N/A"))</f>
        <v>N/A</v>
      </c>
    </row>
    <row r="423" spans="1:3" x14ac:dyDescent="0.2">
      <c r="A423" t="s">
        <v>1624</v>
      </c>
      <c r="B423" t="s">
        <v>1449</v>
      </c>
      <c r="C423" s="16" t="str">
        <f>UPPER(_xlfn.TEXTBEFORE(IpResults[[#This Row],[Name]],".", -2,1,1,"N/A"))</f>
        <v>N/A</v>
      </c>
    </row>
    <row r="424" spans="1:3" x14ac:dyDescent="0.2">
      <c r="A424" t="s">
        <v>1625</v>
      </c>
      <c r="B424" t="s">
        <v>1449</v>
      </c>
      <c r="C424" s="16" t="str">
        <f>UPPER(_xlfn.TEXTBEFORE(IpResults[[#This Row],[Name]],".", -2,1,1,"N/A"))</f>
        <v>N/A</v>
      </c>
    </row>
    <row r="425" spans="1:3" x14ac:dyDescent="0.2">
      <c r="A425" t="s">
        <v>775</v>
      </c>
      <c r="B425" t="s">
        <v>1449</v>
      </c>
      <c r="C425" s="16" t="str">
        <f>UPPER(_xlfn.TEXTBEFORE(IpResults[[#This Row],[Name]],".", -2,1,1,"N/A"))</f>
        <v>N/A</v>
      </c>
    </row>
    <row r="426" spans="1:3" x14ac:dyDescent="0.2">
      <c r="A426" t="s">
        <v>1626</v>
      </c>
      <c r="B426" t="s">
        <v>1449</v>
      </c>
      <c r="C426" s="16" t="str">
        <f>UPPER(_xlfn.TEXTBEFORE(IpResults[[#This Row],[Name]],".", -2,1,1,"N/A"))</f>
        <v>N/A</v>
      </c>
    </row>
    <row r="427" spans="1:3" x14ac:dyDescent="0.2">
      <c r="A427" t="s">
        <v>1627</v>
      </c>
      <c r="B427" t="s">
        <v>1449</v>
      </c>
      <c r="C427" s="16" t="str">
        <f>UPPER(_xlfn.TEXTBEFORE(IpResults[[#This Row],[Name]],".", -2,1,1,"N/A"))</f>
        <v>N/A</v>
      </c>
    </row>
    <row r="428" spans="1:3" x14ac:dyDescent="0.2">
      <c r="A428" t="s">
        <v>1628</v>
      </c>
      <c r="B428" t="s">
        <v>1449</v>
      </c>
      <c r="C428" s="16" t="str">
        <f>UPPER(_xlfn.TEXTBEFORE(IpResults[[#This Row],[Name]],".", -2,1,1,"N/A"))</f>
        <v>N/A</v>
      </c>
    </row>
    <row r="429" spans="1:3" x14ac:dyDescent="0.2">
      <c r="A429" t="s">
        <v>1629</v>
      </c>
      <c r="B429" t="s">
        <v>1449</v>
      </c>
      <c r="C429" s="16" t="str">
        <f>UPPER(_xlfn.TEXTBEFORE(IpResults[[#This Row],[Name]],".", -2,1,1,"N/A"))</f>
        <v>N/A</v>
      </c>
    </row>
    <row r="430" spans="1:3" x14ac:dyDescent="0.2">
      <c r="A430" t="s">
        <v>1630</v>
      </c>
      <c r="B430" t="s">
        <v>1449</v>
      </c>
      <c r="C430" s="16" t="str">
        <f>UPPER(_xlfn.TEXTBEFORE(IpResults[[#This Row],[Name]],".", -2,1,1,"N/A"))</f>
        <v>N/A</v>
      </c>
    </row>
    <row r="431" spans="1:3" x14ac:dyDescent="0.2">
      <c r="A431" t="s">
        <v>1631</v>
      </c>
      <c r="B431" t="s">
        <v>1449</v>
      </c>
      <c r="C431" s="16" t="str">
        <f>UPPER(_xlfn.TEXTBEFORE(IpResults[[#This Row],[Name]],".", -2,1,1,"N/A"))</f>
        <v>N/A</v>
      </c>
    </row>
    <row r="432" spans="1:3" x14ac:dyDescent="0.2">
      <c r="A432" t="s">
        <v>1632</v>
      </c>
      <c r="B432" t="s">
        <v>1449</v>
      </c>
      <c r="C432" s="16" t="str">
        <f>UPPER(_xlfn.TEXTBEFORE(IpResults[[#This Row],[Name]],".", -2,1,1,"N/A"))</f>
        <v>N/A</v>
      </c>
    </row>
    <row r="433" spans="1:3" x14ac:dyDescent="0.2">
      <c r="A433" t="s">
        <v>1633</v>
      </c>
      <c r="B433" t="s">
        <v>1449</v>
      </c>
      <c r="C433" s="16" t="str">
        <f>UPPER(_xlfn.TEXTBEFORE(IpResults[[#This Row],[Name]],".", -2,1,1,"N/A"))</f>
        <v>N/A</v>
      </c>
    </row>
    <row r="434" spans="1:3" x14ac:dyDescent="0.2">
      <c r="A434" t="s">
        <v>1634</v>
      </c>
      <c r="B434" t="s">
        <v>1449</v>
      </c>
      <c r="C434" s="16" t="str">
        <f>UPPER(_xlfn.TEXTBEFORE(IpResults[[#This Row],[Name]],".", -2,1,1,"N/A"))</f>
        <v>N/A</v>
      </c>
    </row>
    <row r="435" spans="1:3" x14ac:dyDescent="0.2">
      <c r="A435" t="s">
        <v>1635</v>
      </c>
      <c r="B435" t="s">
        <v>1449</v>
      </c>
      <c r="C435" s="16" t="str">
        <f>UPPER(_xlfn.TEXTBEFORE(IpResults[[#This Row],[Name]],".", -2,1,1,"N/A"))</f>
        <v>N/A</v>
      </c>
    </row>
    <row r="436" spans="1:3" x14ac:dyDescent="0.2">
      <c r="A436" t="s">
        <v>1636</v>
      </c>
      <c r="B436" t="s">
        <v>1449</v>
      </c>
      <c r="C436" s="16" t="str">
        <f>UPPER(_xlfn.TEXTBEFORE(IpResults[[#This Row],[Name]],".", -2,1,1,"N/A"))</f>
        <v>N/A</v>
      </c>
    </row>
    <row r="437" spans="1:3" x14ac:dyDescent="0.2">
      <c r="A437" t="s">
        <v>1637</v>
      </c>
      <c r="B437" t="s">
        <v>1449</v>
      </c>
      <c r="C437" s="16" t="str">
        <f>UPPER(_xlfn.TEXTBEFORE(IpResults[[#This Row],[Name]],".", -2,1,1,"N/A"))</f>
        <v>N/A</v>
      </c>
    </row>
    <row r="438" spans="1:3" x14ac:dyDescent="0.2">
      <c r="A438" t="s">
        <v>1638</v>
      </c>
      <c r="B438" t="s">
        <v>1449</v>
      </c>
      <c r="C438" s="16" t="str">
        <f>UPPER(_xlfn.TEXTBEFORE(IpResults[[#This Row],[Name]],".", -2,1,1,"N/A"))</f>
        <v>N/A</v>
      </c>
    </row>
    <row r="439" spans="1:3" x14ac:dyDescent="0.2">
      <c r="A439" t="s">
        <v>1639</v>
      </c>
      <c r="B439" t="s">
        <v>1449</v>
      </c>
      <c r="C439" s="16" t="str">
        <f>UPPER(_xlfn.TEXTBEFORE(IpResults[[#This Row],[Name]],".", -2,1,1,"N/A"))</f>
        <v>N/A</v>
      </c>
    </row>
    <row r="440" spans="1:3" x14ac:dyDescent="0.2">
      <c r="A440" t="s">
        <v>1640</v>
      </c>
      <c r="B440" t="s">
        <v>1449</v>
      </c>
      <c r="C440" s="16" t="str">
        <f>UPPER(_xlfn.TEXTBEFORE(IpResults[[#This Row],[Name]],".", -2,1,1,"N/A"))</f>
        <v>N/A</v>
      </c>
    </row>
    <row r="441" spans="1:3" x14ac:dyDescent="0.2">
      <c r="A441" t="s">
        <v>1641</v>
      </c>
      <c r="B441" t="s">
        <v>1449</v>
      </c>
      <c r="C441" s="16" t="str">
        <f>UPPER(_xlfn.TEXTBEFORE(IpResults[[#This Row],[Name]],".", -2,1,1,"N/A"))</f>
        <v>N/A</v>
      </c>
    </row>
    <row r="442" spans="1:3" x14ac:dyDescent="0.2">
      <c r="A442" t="s">
        <v>1642</v>
      </c>
      <c r="B442" t="s">
        <v>1449</v>
      </c>
      <c r="C442" s="16" t="str">
        <f>UPPER(_xlfn.TEXTBEFORE(IpResults[[#This Row],[Name]],".", -2,1,1,"N/A"))</f>
        <v>N/A</v>
      </c>
    </row>
    <row r="443" spans="1:3" x14ac:dyDescent="0.2">
      <c r="A443" t="s">
        <v>1643</v>
      </c>
      <c r="B443" t="s">
        <v>1449</v>
      </c>
      <c r="C443" s="16" t="str">
        <f>UPPER(_xlfn.TEXTBEFORE(IpResults[[#This Row],[Name]],".", -2,1,1,"N/A"))</f>
        <v>N/A</v>
      </c>
    </row>
    <row r="444" spans="1:3" x14ac:dyDescent="0.2">
      <c r="A444" t="s">
        <v>1644</v>
      </c>
      <c r="B444" t="s">
        <v>1449</v>
      </c>
      <c r="C444" s="16" t="str">
        <f>UPPER(_xlfn.TEXTBEFORE(IpResults[[#This Row],[Name]],".", -2,1,1,"N/A"))</f>
        <v>N/A</v>
      </c>
    </row>
    <row r="445" spans="1:3" x14ac:dyDescent="0.2">
      <c r="A445" t="s">
        <v>1645</v>
      </c>
      <c r="B445" t="s">
        <v>1449</v>
      </c>
      <c r="C445" s="16" t="str">
        <f>UPPER(_xlfn.TEXTBEFORE(IpResults[[#This Row],[Name]],".", -2,1,1,"N/A"))</f>
        <v>N/A</v>
      </c>
    </row>
    <row r="446" spans="1:3" x14ac:dyDescent="0.2">
      <c r="A446" t="s">
        <v>1646</v>
      </c>
      <c r="B446" t="s">
        <v>1449</v>
      </c>
      <c r="C446" s="16" t="str">
        <f>UPPER(_xlfn.TEXTBEFORE(IpResults[[#This Row],[Name]],".", -2,1,1,"N/A"))</f>
        <v>N/A</v>
      </c>
    </row>
    <row r="447" spans="1:3" x14ac:dyDescent="0.2">
      <c r="A447" t="s">
        <v>1647</v>
      </c>
      <c r="B447" t="s">
        <v>1449</v>
      </c>
      <c r="C447" s="16" t="str">
        <f>UPPER(_xlfn.TEXTBEFORE(IpResults[[#This Row],[Name]],".", -2,1,1,"N/A"))</f>
        <v>N/A</v>
      </c>
    </row>
    <row r="448" spans="1:3" x14ac:dyDescent="0.2">
      <c r="A448" t="s">
        <v>1648</v>
      </c>
      <c r="B448" t="s">
        <v>1449</v>
      </c>
      <c r="C448" s="16" t="str">
        <f>UPPER(_xlfn.TEXTBEFORE(IpResults[[#This Row],[Name]],".", -2,1,1,"N/A"))</f>
        <v>N/A</v>
      </c>
    </row>
    <row r="449" spans="1:3" x14ac:dyDescent="0.2">
      <c r="A449" t="s">
        <v>1649</v>
      </c>
      <c r="B449" t="s">
        <v>1449</v>
      </c>
      <c r="C449" s="16" t="str">
        <f>UPPER(_xlfn.TEXTBEFORE(IpResults[[#This Row],[Name]],".", -2,1,1,"N/A"))</f>
        <v>N/A</v>
      </c>
    </row>
    <row r="450" spans="1:3" x14ac:dyDescent="0.2">
      <c r="A450" t="s">
        <v>1650</v>
      </c>
      <c r="B450" t="s">
        <v>1449</v>
      </c>
      <c r="C450" s="16" t="str">
        <f>UPPER(_xlfn.TEXTBEFORE(IpResults[[#This Row],[Name]],".", -2,1,1,"N/A"))</f>
        <v>N/A</v>
      </c>
    </row>
    <row r="451" spans="1:3" x14ac:dyDescent="0.2">
      <c r="A451" t="s">
        <v>1651</v>
      </c>
      <c r="B451" t="s">
        <v>1449</v>
      </c>
      <c r="C451" s="16" t="str">
        <f>UPPER(_xlfn.TEXTBEFORE(IpResults[[#This Row],[Name]],".", -2,1,1,"N/A"))</f>
        <v>N/A</v>
      </c>
    </row>
    <row r="452" spans="1:3" x14ac:dyDescent="0.2">
      <c r="A452" t="s">
        <v>1652</v>
      </c>
      <c r="B452" t="s">
        <v>1449</v>
      </c>
      <c r="C452" s="16" t="str">
        <f>UPPER(_xlfn.TEXTBEFORE(IpResults[[#This Row],[Name]],".", -2,1,1,"N/A"))</f>
        <v>N/A</v>
      </c>
    </row>
    <row r="453" spans="1:3" x14ac:dyDescent="0.2">
      <c r="A453" t="s">
        <v>1653</v>
      </c>
      <c r="B453" t="s">
        <v>1449</v>
      </c>
      <c r="C453" s="16" t="str">
        <f>UPPER(_xlfn.TEXTBEFORE(IpResults[[#This Row],[Name]],".", -2,1,1,"N/A"))</f>
        <v>N/A</v>
      </c>
    </row>
    <row r="454" spans="1:3" x14ac:dyDescent="0.2">
      <c r="A454" t="s">
        <v>1654</v>
      </c>
      <c r="B454" t="s">
        <v>1449</v>
      </c>
      <c r="C454" s="16" t="str">
        <f>UPPER(_xlfn.TEXTBEFORE(IpResults[[#This Row],[Name]],".", -2,1,1,"N/A"))</f>
        <v>N/A</v>
      </c>
    </row>
    <row r="455" spans="1:3" x14ac:dyDescent="0.2">
      <c r="A455" t="s">
        <v>777</v>
      </c>
      <c r="B455" t="s">
        <v>1655</v>
      </c>
      <c r="C455" s="16" t="str">
        <f>UPPER(_xlfn.TEXTBEFORE(IpResults[[#This Row],[Name]],".", -2,1,1,"N/A"))</f>
        <v>AIM-WSFEM42</v>
      </c>
    </row>
    <row r="456" spans="1:3" x14ac:dyDescent="0.2">
      <c r="A456" t="s">
        <v>1656</v>
      </c>
      <c r="B456" t="s">
        <v>1657</v>
      </c>
      <c r="C456" s="16" t="str">
        <f>UPPER(_xlfn.TEXTBEFORE(IpResults[[#This Row],[Name]],".", -2,1,1,"N/A"))</f>
        <v>AIM-WSFEM43</v>
      </c>
    </row>
    <row r="457" spans="1:3" x14ac:dyDescent="0.2">
      <c r="A457" t="s">
        <v>1658</v>
      </c>
      <c r="B457" t="s">
        <v>1659</v>
      </c>
      <c r="C457" s="16" t="str">
        <f>UPPER(_xlfn.TEXTBEFORE(IpResults[[#This Row],[Name]],".", -2,1,1,"N/A"))</f>
        <v>AIM-WSFEM44</v>
      </c>
    </row>
    <row r="458" spans="1:3" x14ac:dyDescent="0.2">
      <c r="A458" t="s">
        <v>1660</v>
      </c>
      <c r="B458" t="s">
        <v>1449</v>
      </c>
      <c r="C458" s="16" t="str">
        <f>UPPER(_xlfn.TEXTBEFORE(IpResults[[#This Row],[Name]],".", -2,1,1,"N/A"))</f>
        <v>N/A</v>
      </c>
    </row>
    <row r="459" spans="1:3" x14ac:dyDescent="0.2">
      <c r="A459" t="s">
        <v>1661</v>
      </c>
      <c r="B459" t="s">
        <v>1449</v>
      </c>
      <c r="C459" s="16" t="str">
        <f>UPPER(_xlfn.TEXTBEFORE(IpResults[[#This Row],[Name]],".", -2,1,1,"N/A"))</f>
        <v>N/A</v>
      </c>
    </row>
    <row r="460" spans="1:3" x14ac:dyDescent="0.2">
      <c r="A460" t="s">
        <v>1662</v>
      </c>
      <c r="B460" t="s">
        <v>1449</v>
      </c>
      <c r="C460" s="16" t="str">
        <f>UPPER(_xlfn.TEXTBEFORE(IpResults[[#This Row],[Name]],".", -2,1,1,"N/A"))</f>
        <v>N/A</v>
      </c>
    </row>
    <row r="461" spans="1:3" x14ac:dyDescent="0.2">
      <c r="A461" t="s">
        <v>1663</v>
      </c>
      <c r="B461" t="s">
        <v>1449</v>
      </c>
      <c r="C461" s="16" t="str">
        <f>UPPER(_xlfn.TEXTBEFORE(IpResults[[#This Row],[Name]],".", -2,1,1,"N/A"))</f>
        <v>N/A</v>
      </c>
    </row>
    <row r="462" spans="1:3" x14ac:dyDescent="0.2">
      <c r="A462" t="s">
        <v>1664</v>
      </c>
      <c r="B462" t="s">
        <v>1449</v>
      </c>
      <c r="C462" s="16" t="str">
        <f>UPPER(_xlfn.TEXTBEFORE(IpResults[[#This Row],[Name]],".", -2,1,1,"N/A"))</f>
        <v>N/A</v>
      </c>
    </row>
    <row r="463" spans="1:3" x14ac:dyDescent="0.2">
      <c r="A463" t="s">
        <v>1665</v>
      </c>
      <c r="B463" t="s">
        <v>1449</v>
      </c>
      <c r="C463" s="16" t="str">
        <f>UPPER(_xlfn.TEXTBEFORE(IpResults[[#This Row],[Name]],".", -2,1,1,"N/A"))</f>
        <v>N/A</v>
      </c>
    </row>
    <row r="464" spans="1:3" x14ac:dyDescent="0.2">
      <c r="A464" t="s">
        <v>1666</v>
      </c>
      <c r="B464" t="s">
        <v>1449</v>
      </c>
      <c r="C464" s="16" t="str">
        <f>UPPER(_xlfn.TEXTBEFORE(IpResults[[#This Row],[Name]],".", -2,1,1,"N/A"))</f>
        <v>N/A</v>
      </c>
    </row>
    <row r="465" spans="1:3" x14ac:dyDescent="0.2">
      <c r="A465" t="s">
        <v>1667</v>
      </c>
      <c r="B465" t="s">
        <v>1449</v>
      </c>
      <c r="C465" s="16" t="str">
        <f>UPPER(_xlfn.TEXTBEFORE(IpResults[[#This Row],[Name]],".", -2,1,1,"N/A"))</f>
        <v>N/A</v>
      </c>
    </row>
    <row r="466" spans="1:3" x14ac:dyDescent="0.2">
      <c r="A466" t="s">
        <v>1668</v>
      </c>
      <c r="B466" t="s">
        <v>1449</v>
      </c>
      <c r="C466" s="16" t="str">
        <f>UPPER(_xlfn.TEXTBEFORE(IpResults[[#This Row],[Name]],".", -2,1,1,"N/A"))</f>
        <v>N/A</v>
      </c>
    </row>
    <row r="467" spans="1:3" x14ac:dyDescent="0.2">
      <c r="A467" t="s">
        <v>1669</v>
      </c>
      <c r="B467" t="s">
        <v>1449</v>
      </c>
      <c r="C467" s="16" t="str">
        <f>UPPER(_xlfn.TEXTBEFORE(IpResults[[#This Row],[Name]],".", -2,1,1,"N/A"))</f>
        <v>N/A</v>
      </c>
    </row>
    <row r="468" spans="1:3" x14ac:dyDescent="0.2">
      <c r="A468" t="s">
        <v>1670</v>
      </c>
      <c r="B468" t="s">
        <v>1449</v>
      </c>
      <c r="C468" s="16" t="str">
        <f>UPPER(_xlfn.TEXTBEFORE(IpResults[[#This Row],[Name]],".", -2,1,1,"N/A"))</f>
        <v>N/A</v>
      </c>
    </row>
    <row r="469" spans="1:3" x14ac:dyDescent="0.2">
      <c r="A469" t="s">
        <v>1671</v>
      </c>
      <c r="B469" t="s">
        <v>1449</v>
      </c>
      <c r="C469" s="16" t="str">
        <f>UPPER(_xlfn.TEXTBEFORE(IpResults[[#This Row],[Name]],".", -2,1,1,"N/A"))</f>
        <v>N/A</v>
      </c>
    </row>
    <row r="470" spans="1:3" x14ac:dyDescent="0.2">
      <c r="A470" t="s">
        <v>1672</v>
      </c>
      <c r="B470" t="s">
        <v>1449</v>
      </c>
      <c r="C470" s="16" t="str">
        <f>UPPER(_xlfn.TEXTBEFORE(IpResults[[#This Row],[Name]],".", -2,1,1,"N/A"))</f>
        <v>N/A</v>
      </c>
    </row>
    <row r="471" spans="1:3" x14ac:dyDescent="0.2">
      <c r="A471" t="s">
        <v>1673</v>
      </c>
      <c r="B471" t="s">
        <v>1449</v>
      </c>
      <c r="C471" s="16" t="str">
        <f>UPPER(_xlfn.TEXTBEFORE(IpResults[[#This Row],[Name]],".", -2,1,1,"N/A"))</f>
        <v>N/A</v>
      </c>
    </row>
    <row r="472" spans="1:3" x14ac:dyDescent="0.2">
      <c r="A472" t="s">
        <v>1674</v>
      </c>
      <c r="B472" t="s">
        <v>1449</v>
      </c>
      <c r="C472" s="16" t="str">
        <f>UPPER(_xlfn.TEXTBEFORE(IpResults[[#This Row],[Name]],".", -2,1,1,"N/A"))</f>
        <v>N/A</v>
      </c>
    </row>
    <row r="473" spans="1:3" x14ac:dyDescent="0.2">
      <c r="A473" t="s">
        <v>1675</v>
      </c>
      <c r="B473" t="s">
        <v>1449</v>
      </c>
      <c r="C473" s="16" t="str">
        <f>UPPER(_xlfn.TEXTBEFORE(IpResults[[#This Row],[Name]],".", -2,1,1,"N/A"))</f>
        <v>N/A</v>
      </c>
    </row>
    <row r="474" spans="1:3" x14ac:dyDescent="0.2">
      <c r="A474" t="s">
        <v>1676</v>
      </c>
      <c r="B474" t="s">
        <v>1449</v>
      </c>
      <c r="C474" s="16" t="str">
        <f>UPPER(_xlfn.TEXTBEFORE(IpResults[[#This Row],[Name]],".", -2,1,1,"N/A"))</f>
        <v>N/A</v>
      </c>
    </row>
    <row r="475" spans="1:3" x14ac:dyDescent="0.2">
      <c r="A475" t="s">
        <v>1677</v>
      </c>
      <c r="B475" t="s">
        <v>1449</v>
      </c>
      <c r="C475" s="16" t="str">
        <f>UPPER(_xlfn.TEXTBEFORE(IpResults[[#This Row],[Name]],".", -2,1,1,"N/A"))</f>
        <v>N/A</v>
      </c>
    </row>
    <row r="476" spans="1:3" x14ac:dyDescent="0.2">
      <c r="A476" t="s">
        <v>1678</v>
      </c>
      <c r="B476" t="s">
        <v>1449</v>
      </c>
      <c r="C476" s="16" t="str">
        <f>UPPER(_xlfn.TEXTBEFORE(IpResults[[#This Row],[Name]],".", -2,1,1,"N/A"))</f>
        <v>N/A</v>
      </c>
    </row>
    <row r="477" spans="1:3" x14ac:dyDescent="0.2">
      <c r="A477" t="s">
        <v>1679</v>
      </c>
      <c r="B477" t="s">
        <v>1680</v>
      </c>
      <c r="C477" s="16" t="str">
        <f>UPPER(_xlfn.TEXTBEFORE(IpResults[[#This Row],[Name]],".", -2,1,1,"N/A"))</f>
        <v>AIM-DSTESTER-D</v>
      </c>
    </row>
    <row r="478" spans="1:3" x14ac:dyDescent="0.2">
      <c r="A478" t="s">
        <v>1681</v>
      </c>
      <c r="B478" t="s">
        <v>1449</v>
      </c>
      <c r="C478" s="16" t="str">
        <f>UPPER(_xlfn.TEXTBEFORE(IpResults[[#This Row],[Name]],".", -2,1,1,"N/A"))</f>
        <v>N/A</v>
      </c>
    </row>
    <row r="479" spans="1:3" x14ac:dyDescent="0.2">
      <c r="A479" t="s">
        <v>1682</v>
      </c>
      <c r="B479" t="s">
        <v>1449</v>
      </c>
      <c r="C479" s="16" t="str">
        <f>UPPER(_xlfn.TEXTBEFORE(IpResults[[#This Row],[Name]],".", -2,1,1,"N/A"))</f>
        <v>N/A</v>
      </c>
    </row>
    <row r="480" spans="1:3" x14ac:dyDescent="0.2">
      <c r="A480" t="s">
        <v>1683</v>
      </c>
      <c r="B480" t="s">
        <v>1449</v>
      </c>
      <c r="C480" s="16" t="str">
        <f>UPPER(_xlfn.TEXTBEFORE(IpResults[[#This Row],[Name]],".", -2,1,1,"N/A"))</f>
        <v>N/A</v>
      </c>
    </row>
    <row r="481" spans="1:3" x14ac:dyDescent="0.2">
      <c r="A481" t="s">
        <v>1684</v>
      </c>
      <c r="B481" t="s">
        <v>1449</v>
      </c>
      <c r="C481" s="16" t="str">
        <f>UPPER(_xlfn.TEXTBEFORE(IpResults[[#This Row],[Name]],".", -2,1,1,"N/A"))</f>
        <v>N/A</v>
      </c>
    </row>
    <row r="482" spans="1:3" x14ac:dyDescent="0.2">
      <c r="A482" t="s">
        <v>1685</v>
      </c>
      <c r="B482" t="s">
        <v>1449</v>
      </c>
      <c r="C482" s="16" t="str">
        <f>UPPER(_xlfn.TEXTBEFORE(IpResults[[#This Row],[Name]],".", -2,1,1,"N/A"))</f>
        <v>N/A</v>
      </c>
    </row>
    <row r="483" spans="1:3" x14ac:dyDescent="0.2">
      <c r="A483" t="s">
        <v>1686</v>
      </c>
      <c r="B483" t="s">
        <v>1449</v>
      </c>
      <c r="C483" s="16" t="str">
        <f>UPPER(_xlfn.TEXTBEFORE(IpResults[[#This Row],[Name]],".", -2,1,1,"N/A"))</f>
        <v>N/A</v>
      </c>
    </row>
    <row r="484" spans="1:3" x14ac:dyDescent="0.2">
      <c r="A484" t="s">
        <v>1687</v>
      </c>
      <c r="B484" t="s">
        <v>1449</v>
      </c>
      <c r="C484" s="16" t="str">
        <f>UPPER(_xlfn.TEXTBEFORE(IpResults[[#This Row],[Name]],".", -2,1,1,"N/A"))</f>
        <v>N/A</v>
      </c>
    </row>
    <row r="485" spans="1:3" x14ac:dyDescent="0.2">
      <c r="A485" t="s">
        <v>1688</v>
      </c>
      <c r="B485" t="s">
        <v>1449</v>
      </c>
      <c r="C485" s="16" t="str">
        <f>UPPER(_xlfn.TEXTBEFORE(IpResults[[#This Row],[Name]],".", -2,1,1,"N/A"))</f>
        <v>N/A</v>
      </c>
    </row>
    <row r="486" spans="1:3" x14ac:dyDescent="0.2">
      <c r="A486" t="s">
        <v>1689</v>
      </c>
      <c r="B486" t="s">
        <v>1449</v>
      </c>
      <c r="C486" s="16" t="str">
        <f>UPPER(_xlfn.TEXTBEFORE(IpResults[[#This Row],[Name]],".", -2,1,1,"N/A"))</f>
        <v>N/A</v>
      </c>
    </row>
    <row r="487" spans="1:3" x14ac:dyDescent="0.2">
      <c r="A487" t="s">
        <v>1690</v>
      </c>
      <c r="B487" t="s">
        <v>1449</v>
      </c>
      <c r="C487" s="16" t="str">
        <f>UPPER(_xlfn.TEXTBEFORE(IpResults[[#This Row],[Name]],".", -2,1,1,"N/A"))</f>
        <v>N/A</v>
      </c>
    </row>
    <row r="488" spans="1:3" x14ac:dyDescent="0.2">
      <c r="A488" t="s">
        <v>1691</v>
      </c>
      <c r="B488" t="s">
        <v>1449</v>
      </c>
      <c r="C488" s="16" t="str">
        <f>UPPER(_xlfn.TEXTBEFORE(IpResults[[#This Row],[Name]],".", -2,1,1,"N/A"))</f>
        <v>N/A</v>
      </c>
    </row>
    <row r="489" spans="1:3" x14ac:dyDescent="0.2">
      <c r="A489" t="s">
        <v>1692</v>
      </c>
      <c r="B489" t="s">
        <v>1449</v>
      </c>
      <c r="C489" s="16" t="str">
        <f>UPPER(_xlfn.TEXTBEFORE(IpResults[[#This Row],[Name]],".", -2,1,1,"N/A"))</f>
        <v>N/A</v>
      </c>
    </row>
    <row r="490" spans="1:3" x14ac:dyDescent="0.2">
      <c r="A490" t="s">
        <v>1693</v>
      </c>
      <c r="B490" t="s">
        <v>1449</v>
      </c>
      <c r="C490" s="16" t="str">
        <f>UPPER(_xlfn.TEXTBEFORE(IpResults[[#This Row],[Name]],".", -2,1,1,"N/A"))</f>
        <v>N/A</v>
      </c>
    </row>
    <row r="491" spans="1:3" x14ac:dyDescent="0.2">
      <c r="A491" t="s">
        <v>1694</v>
      </c>
      <c r="B491" t="s">
        <v>1449</v>
      </c>
      <c r="C491" s="16" t="str">
        <f>UPPER(_xlfn.TEXTBEFORE(IpResults[[#This Row],[Name]],".", -2,1,1,"N/A"))</f>
        <v>N/A</v>
      </c>
    </row>
    <row r="492" spans="1:3" x14ac:dyDescent="0.2">
      <c r="A492" t="s">
        <v>1695</v>
      </c>
      <c r="B492" t="s">
        <v>1449</v>
      </c>
      <c r="C492" s="16" t="str">
        <f>UPPER(_xlfn.TEXTBEFORE(IpResults[[#This Row],[Name]],".", -2,1,1,"N/A"))</f>
        <v>N/A</v>
      </c>
    </row>
    <row r="493" spans="1:3" x14ac:dyDescent="0.2">
      <c r="A493" t="s">
        <v>1696</v>
      </c>
      <c r="B493" t="s">
        <v>1449</v>
      </c>
      <c r="C493" s="16" t="str">
        <f>UPPER(_xlfn.TEXTBEFORE(IpResults[[#This Row],[Name]],".", -2,1,1,"N/A"))</f>
        <v>N/A</v>
      </c>
    </row>
    <row r="494" spans="1:3" x14ac:dyDescent="0.2">
      <c r="A494" t="s">
        <v>1697</v>
      </c>
      <c r="B494" t="s">
        <v>1449</v>
      </c>
      <c r="C494" s="16" t="str">
        <f>UPPER(_xlfn.TEXTBEFORE(IpResults[[#This Row],[Name]],".", -2,1,1,"N/A"))</f>
        <v>N/A</v>
      </c>
    </row>
    <row r="495" spans="1:3" x14ac:dyDescent="0.2">
      <c r="A495" t="s">
        <v>1698</v>
      </c>
      <c r="B495" t="s">
        <v>1449</v>
      </c>
      <c r="C495" s="16" t="str">
        <f>UPPER(_xlfn.TEXTBEFORE(IpResults[[#This Row],[Name]],".", -2,1,1,"N/A"))</f>
        <v>N/A</v>
      </c>
    </row>
    <row r="496" spans="1:3" x14ac:dyDescent="0.2">
      <c r="A496" t="s">
        <v>1699</v>
      </c>
      <c r="B496" t="s">
        <v>1449</v>
      </c>
      <c r="C496" s="16" t="str">
        <f>UPPER(_xlfn.TEXTBEFORE(IpResults[[#This Row],[Name]],".", -2,1,1,"N/A"))</f>
        <v>N/A</v>
      </c>
    </row>
    <row r="497" spans="1:3" x14ac:dyDescent="0.2">
      <c r="A497" t="s">
        <v>1700</v>
      </c>
      <c r="B497" t="s">
        <v>1449</v>
      </c>
      <c r="C497" s="16" t="str">
        <f>UPPER(_xlfn.TEXTBEFORE(IpResults[[#This Row],[Name]],".", -2,1,1,"N/A"))</f>
        <v>N/A</v>
      </c>
    </row>
    <row r="498" spans="1:3" x14ac:dyDescent="0.2">
      <c r="A498" t="s">
        <v>1701</v>
      </c>
      <c r="B498" t="s">
        <v>1449</v>
      </c>
      <c r="C498" s="16" t="str">
        <f>UPPER(_xlfn.TEXTBEFORE(IpResults[[#This Row],[Name]],".", -2,1,1,"N/A"))</f>
        <v>N/A</v>
      </c>
    </row>
    <row r="499" spans="1:3" x14ac:dyDescent="0.2">
      <c r="A499" t="s">
        <v>1702</v>
      </c>
      <c r="B499" t="s">
        <v>1449</v>
      </c>
      <c r="C499" s="16" t="str">
        <f>UPPER(_xlfn.TEXTBEFORE(IpResults[[#This Row],[Name]],".", -2,1,1,"N/A"))</f>
        <v>N/A</v>
      </c>
    </row>
    <row r="500" spans="1:3" x14ac:dyDescent="0.2">
      <c r="A500" t="s">
        <v>1703</v>
      </c>
      <c r="B500" t="s">
        <v>1449</v>
      </c>
      <c r="C500" s="16" t="str">
        <f>UPPER(_xlfn.TEXTBEFORE(IpResults[[#This Row],[Name]],".", -2,1,1,"N/A"))</f>
        <v>N/A</v>
      </c>
    </row>
    <row r="501" spans="1:3" x14ac:dyDescent="0.2">
      <c r="A501" t="s">
        <v>1704</v>
      </c>
      <c r="B501" t="s">
        <v>1449</v>
      </c>
      <c r="C501" s="16" t="str">
        <f>UPPER(_xlfn.TEXTBEFORE(IpResults[[#This Row],[Name]],".", -2,1,1,"N/A"))</f>
        <v>N/A</v>
      </c>
    </row>
    <row r="502" spans="1:3" x14ac:dyDescent="0.2">
      <c r="A502" t="s">
        <v>1705</v>
      </c>
      <c r="B502" t="s">
        <v>1449</v>
      </c>
      <c r="C502" s="16" t="str">
        <f>UPPER(_xlfn.TEXTBEFORE(IpResults[[#This Row],[Name]],".", -2,1,1,"N/A"))</f>
        <v>N/A</v>
      </c>
    </row>
    <row r="503" spans="1:3" x14ac:dyDescent="0.2">
      <c r="A503" t="s">
        <v>1706</v>
      </c>
      <c r="B503" t="s">
        <v>1449</v>
      </c>
      <c r="C503" s="16" t="str">
        <f>UPPER(_xlfn.TEXTBEFORE(IpResults[[#This Row],[Name]],".", -2,1,1,"N/A"))</f>
        <v>N/A</v>
      </c>
    </row>
    <row r="504" spans="1:3" x14ac:dyDescent="0.2">
      <c r="A504" t="s">
        <v>1707</v>
      </c>
      <c r="B504" t="s">
        <v>1449</v>
      </c>
      <c r="C504" s="16" t="str">
        <f>UPPER(_xlfn.TEXTBEFORE(IpResults[[#This Row],[Name]],".", -2,1,1,"N/A"))</f>
        <v>N/A</v>
      </c>
    </row>
    <row r="505" spans="1:3" x14ac:dyDescent="0.2">
      <c r="A505" t="s">
        <v>1708</v>
      </c>
      <c r="B505" t="s">
        <v>1449</v>
      </c>
      <c r="C505" s="16" t="str">
        <f>UPPER(_xlfn.TEXTBEFORE(IpResults[[#This Row],[Name]],".", -2,1,1,"N/A"))</f>
        <v>N/A</v>
      </c>
    </row>
    <row r="506" spans="1:3" x14ac:dyDescent="0.2">
      <c r="A506" t="s">
        <v>1709</v>
      </c>
      <c r="B506" t="s">
        <v>1449</v>
      </c>
      <c r="C506" s="16" t="str">
        <f>UPPER(_xlfn.TEXTBEFORE(IpResults[[#This Row],[Name]],".", -2,1,1,"N/A"))</f>
        <v>N/A</v>
      </c>
    </row>
    <row r="507" spans="1:3" x14ac:dyDescent="0.2">
      <c r="A507" t="s">
        <v>1710</v>
      </c>
      <c r="B507" t="s">
        <v>1449</v>
      </c>
      <c r="C507" s="16" t="str">
        <f>UPPER(_xlfn.TEXTBEFORE(IpResults[[#This Row],[Name]],".", -2,1,1,"N/A"))</f>
        <v>N/A</v>
      </c>
    </row>
    <row r="508" spans="1:3" x14ac:dyDescent="0.2">
      <c r="A508" t="s">
        <v>1711</v>
      </c>
      <c r="B508" t="s">
        <v>1449</v>
      </c>
      <c r="C508" s="16" t="str">
        <f>UPPER(_xlfn.TEXTBEFORE(IpResults[[#This Row],[Name]],".", -2,1,1,"N/A"))</f>
        <v>N/A</v>
      </c>
    </row>
    <row r="509" spans="1:3" x14ac:dyDescent="0.2">
      <c r="A509" t="s">
        <v>1712</v>
      </c>
      <c r="B509" t="s">
        <v>1449</v>
      </c>
      <c r="C509" s="16" t="str">
        <f>UPPER(_xlfn.TEXTBEFORE(IpResults[[#This Row],[Name]],".", -2,1,1,"N/A"))</f>
        <v>N/A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1D240483B6BC41B8BD41D85C594822" ma:contentTypeVersion="23" ma:contentTypeDescription="Create a new document." ma:contentTypeScope="" ma:versionID="89211614dc7433daca75339708d54c9b">
  <xsd:schema xmlns:xsd="http://www.w3.org/2001/XMLSchema" xmlns:xs="http://www.w3.org/2001/XMLSchema" xmlns:p="http://schemas.microsoft.com/office/2006/metadata/properties" xmlns:ns2="cb8b69f4-5e81-490c-91ad-378e4011ffbc" xmlns:ns3="c6e96c7d-a682-4adb-861a-4e9c7f09f60c" targetNamespace="http://schemas.microsoft.com/office/2006/metadata/properties" ma:root="true" ma:fieldsID="a90d32ab6d61a9c884f7cc5a56b3e79f" ns2:_="" ns3:_="">
    <xsd:import namespace="cb8b69f4-5e81-490c-91ad-378e4011ffbc"/>
    <xsd:import namespace="c6e96c7d-a682-4adb-861a-4e9c7f09f60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TaxCatchAll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2:ProductionLin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8b69f4-5e81-490c-91ad-378e4011ff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08f9e725-1858-4208-86f0-efa5f6cd6a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ProductionLine" ma:index="26" nillable="true" ma:displayName="Production Line" ma:description="Production Line" ma:format="Dropdown" ma:internalName="ProductionLine">
      <xsd:simpleType>
        <xsd:restriction base="dms:Choice">
          <xsd:enumeration value="All Nysus"/>
          <xsd:enumeration value="DT FEM"/>
          <xsd:enumeration value="DS/WS"/>
          <xsd:enumeration value="T1XX Solidat"/>
          <xsd:enumeration value="T1XX Ujigami"/>
          <xsd:enumeration value="Other"/>
          <xsd:enumeration value="Rockwell (Deprecated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e96c7d-a682-4adb-861a-4e9c7f09f60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84efc4b-d4c3-4547-ae9e-137a4a57ccf5}" ma:internalName="TaxCatchAll" ma:showField="CatchAllData" ma:web="c6e96c7d-a682-4adb-861a-4e9c7f09f60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8b69f4-5e81-490c-91ad-378e4011ffbc">
      <Terms xmlns="http://schemas.microsoft.com/office/infopath/2007/PartnerControls"/>
    </lcf76f155ced4ddcb4097134ff3c332f>
    <ProductionLine xmlns="cb8b69f4-5e81-490c-91ad-378e4011ffbc" xsi:nil="true"/>
    <TaxCatchAll xmlns="c6e96c7d-a682-4adb-861a-4e9c7f09f60c" xsi:nil="true"/>
  </documentManagement>
</p:properties>
</file>

<file path=customXml/item7.xml>�� 
</file>

<file path=customXml/itemProps1.xml><?xml version="1.0" encoding="utf-8"?>
<ds:datastoreItem xmlns:ds="http://schemas.openxmlformats.org/officeDocument/2006/customXml" ds:itemID="{5D80C068-E586-470A-BD80-C67A95EB18C4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24D2EAEE-59A5-4371-BBF1-1F159E7BC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8b69f4-5e81-490c-91ad-378e4011ffbc"/>
    <ds:schemaRef ds:uri="c6e96c7d-a682-4adb-861a-4e9c7f09f6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5C82C9B4-3D4F-40DF-B750-E7D56E0AC608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30831EFD-EBA1-4723-BAE3-DD16DEF1630B}">
  <ds:schemaRefs>
    <ds:schemaRef ds:uri="http://www.w3.org/2001/XMLSchema"/>
    <ds:schemaRef ds:uri="http://microsoft.data.visualization.Client.Excel/1.0"/>
  </ds:schemaRefs>
</ds:datastoreItem>
</file>

<file path=customXml/itemProps6.xml><?xml version="1.0" encoding="utf-8"?>
<ds:datastoreItem xmlns:ds="http://schemas.openxmlformats.org/officeDocument/2006/customXml" ds:itemID="{0B83341B-7F19-48C1-8096-80764FA03EB8}">
  <ds:schemaRefs>
    <ds:schemaRef ds:uri="http://www.w3.org/XML/1998/namespace"/>
    <ds:schemaRef ds:uri="http://purl.org/dc/terms/"/>
    <ds:schemaRef ds:uri="http://schemas.openxmlformats.org/package/2006/metadata/core-properties"/>
    <ds:schemaRef ds:uri="cb8b69f4-5e81-490c-91ad-378e4011ffbc"/>
    <ds:schemaRef ds:uri="http://schemas.microsoft.com/office/2006/metadata/properties"/>
    <ds:schemaRef ds:uri="c6e96c7d-a682-4adb-861a-4e9c7f09f60c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purl.org/dc/dcmitype/"/>
  </ds:schemaRefs>
</ds:datastoreItem>
</file>

<file path=customXml/itemProps7.xml><?xml version="1.0" encoding="utf-8"?>
<ds:datastoreItem xmlns:ds="http://schemas.openxmlformats.org/officeDocument/2006/customXml" ds:itemID="{65DB9FCB-A884-4956-A2A5-05DC9B52848D}">
  <ds:schemaRefs>
    <ds:schemaRef ds:uri="http://www.w3.org/2001/XMLSchema"/>
    <ds:schemaRef ds:uri="http://microsoft.data.visualization.Client.Excel.CustomMapList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List</vt:lpstr>
      <vt:lpstr>VNC</vt:lpstr>
      <vt:lpstr>VNCAll</vt:lpstr>
      <vt:lpstr>Inventory Link</vt:lpstr>
      <vt:lpstr>Path</vt:lpstr>
      <vt:lpstr>Not In Table</vt:lpstr>
      <vt:lpstr>MamadouTable</vt:lpstr>
      <vt:lpstr>ADLookup</vt:lpstr>
      <vt:lpstr>DNS Results</vt:lpstr>
      <vt:lpstr>BoolName</vt:lpstr>
      <vt:lpstr>Folders</vt:lpstr>
      <vt:lpstr>VNC!Print_Area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Taylor, John</dc:creator>
  <cp:lastModifiedBy>Taylor, John</cp:lastModifiedBy>
  <cp:lastPrinted>2026-01-17T23:25:04Z</cp:lastPrinted>
  <dcterms:created xsi:type="dcterms:W3CDTF">2021-09-10T14:57:35Z</dcterms:created>
  <dcterms:modified xsi:type="dcterms:W3CDTF">2026-04-18T08:04:06Z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2024-03-06T20:29:56Z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ecf92e74-c2ac-4034-85b0-77d0ab458a61</vt:lpwstr>
  </property>
  <property fmtid="{D5CDD505-2E9C-101B-9397-08002B2CF9AE}" pid="8" name="MSIP_Label_e798273d-f5aa-46da-8e10-241f6dcd5f2d_ContentBits">
    <vt:lpwstr>0</vt:lpwstr>
  </property>
  <property fmtid="{D5CDD505-2E9C-101B-9397-08002B2CF9AE}" pid="9" name="ContentTypeId">
    <vt:lpwstr>0x010100691D240483B6BC41B8BD41D85C594822</vt:lpwstr>
  </property>
  <property fmtid="{D5CDD505-2E9C-101B-9397-08002B2CF9AE}" pid="10" name="MediaServiceImageTags">
    <vt:lpwstr/>
  </property>
</Properties>
</file>