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5553\OneDrive - XP Investimentos\Área de Trabalho\"/>
    </mc:Choice>
  </mc:AlternateContent>
  <xr:revisionPtr revIDLastSave="10" documentId="6_{FD453EF1-C5E7-4095-B2E8-42F08D4D8DD4}" xr6:coauthVersionLast="45" xr6:coauthVersionMax="45" xr10:uidLastSave="{1D83F819-9DD8-40FB-B755-102C0FE76B41}"/>
  <bookViews>
    <workbookView xWindow="-110" yWindow="-110" windowWidth="19420" windowHeight="10420" activeTab="3" xr2:uid="{00000000-000D-0000-FFFF-FFFF00000000}"/>
  </bookViews>
  <sheets>
    <sheet name="Instruções" sheetId="4" r:id="rId1"/>
    <sheet name="Dados" sheetId="1" r:id="rId2"/>
    <sheet name="Monte uma carteira de ações" sheetId="2" r:id="rId3"/>
    <sheet name="Resultados" sheetId="3" r:id="rId4"/>
    <sheet name="Cálculos" sheetId="5" state="hidden" r:id="rId5"/>
    <sheet name="Preços" sheetId="7" state="hidden" r:id="rId6"/>
    <sheet name="Retornos" sheetId="6" state="hidden" r:id="rId7"/>
  </sheets>
  <externalReferences>
    <externalReference r:id="rId8"/>
  </externalReferences>
  <definedNames>
    <definedName name="_ECO_RANGE_ID148ef4acc7ac4efe9d142fe9fd1ba8ab" localSheetId="5" hidden="1">Preços!$I$4:$I$311</definedName>
    <definedName name="_ECO_RANGE_ID1b9d7aaa65f744b8b74c8e68c85698a7" localSheetId="5" hidden="1">Preços!$E$4:$E$311</definedName>
    <definedName name="_ECO_RANGE_ID2482b4cd5a5748caab010ff21e696bee" localSheetId="5" hidden="1">Preços!$D$4:$D$311</definedName>
    <definedName name="_ECO_RANGE_ID2c2d74ffc7fc477a9429501993d3aeda" localSheetId="5" hidden="1">Preços!$S$4:$S$311</definedName>
    <definedName name="_ECO_RANGE_ID497da977b2284e0186dc34f42b75ee28" localSheetId="5" hidden="1">Preços!$O$4:$O$311</definedName>
    <definedName name="_ECO_RANGE_ID54f8cdba3acf4a1e83140e2cd5333058" localSheetId="5" hidden="1">Preços!$R$4:$R$311</definedName>
    <definedName name="_ECO_RANGE_ID762ad647dbf3467086272d5bc80baefe" localSheetId="5" hidden="1">Preços!$G$4:$G$311</definedName>
    <definedName name="_ECO_RANGE_ID7ae44c7e75ab4887bdc77600b38912de" localSheetId="5" hidden="1">Preços!$H$4:$H$311</definedName>
    <definedName name="_ECO_RANGE_ID85f136fe31774b6ab439338312ff7f11" localSheetId="5" hidden="1">Preços!$N$4:$N$311</definedName>
    <definedName name="_ECO_RANGE_ID94e150646b754ad08faba33c8c37c71a" localSheetId="5" hidden="1">Preços!$M$4:$M$311</definedName>
    <definedName name="_ECO_RANGE_ID9ad80704d58548ec896a47172862d054" localSheetId="5" hidden="1">Preços!$P$4:$P$311</definedName>
    <definedName name="_ECO_RANGE_IDb3be98f8a1dc4921a055d639146e1e6f" localSheetId="5" hidden="1">Preços!$C$4:$C$311</definedName>
    <definedName name="_ECO_RANGE_IDc0d97a408f734e759574b6d9d64735a9" localSheetId="5" hidden="1">Preços!$Q$4:$Q$311</definedName>
    <definedName name="_ECO_RANGE_IDe2fa83d78cea49ea8929bf3c3f38f4bb" localSheetId="5" hidden="1">Preços!$F$4:$F$311</definedName>
    <definedName name="_xlnm._FilterDatabase" localSheetId="1" hidden="1">Dados!$A$4:$V$4</definedName>
  </definedNames>
  <calcPr calcId="191029" iterate="1" iterateCount="1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8" i="6" l="1"/>
  <c r="O2" i="6"/>
  <c r="P2" i="6"/>
  <c r="Q2" i="6"/>
  <c r="R2" i="6"/>
  <c r="S2" i="6"/>
  <c r="N2" i="6"/>
  <c r="E2" i="6"/>
  <c r="F2" i="6"/>
  <c r="G2" i="6"/>
  <c r="H2" i="6"/>
  <c r="I2" i="6"/>
  <c r="D2" i="6"/>
  <c r="T274" i="7"/>
  <c r="J274" i="7"/>
  <c r="N308" i="6"/>
  <c r="O308" i="6"/>
  <c r="P308" i="6"/>
  <c r="Q308" i="6"/>
  <c r="R308" i="6"/>
  <c r="S308" i="6"/>
  <c r="N309" i="6"/>
  <c r="O309" i="6"/>
  <c r="P309" i="6"/>
  <c r="Q309" i="6"/>
  <c r="R309" i="6"/>
  <c r="S309" i="6"/>
  <c r="N310" i="6"/>
  <c r="O310" i="6"/>
  <c r="P310" i="6"/>
  <c r="Q310" i="6"/>
  <c r="R310" i="6"/>
  <c r="S310" i="6"/>
  <c r="N311" i="6"/>
  <c r="O311" i="6"/>
  <c r="P311" i="6"/>
  <c r="Q311" i="6"/>
  <c r="R311" i="6"/>
  <c r="S311" i="6"/>
  <c r="M308" i="6"/>
  <c r="M309" i="6"/>
  <c r="M310" i="6"/>
  <c r="M311" i="6"/>
  <c r="M5" i="6"/>
  <c r="M6" i="6"/>
  <c r="M7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4" i="6"/>
  <c r="D308" i="6"/>
  <c r="E308" i="6"/>
  <c r="F308" i="6"/>
  <c r="G308" i="6"/>
  <c r="H308" i="6"/>
  <c r="I308" i="6"/>
  <c r="D309" i="6"/>
  <c r="E309" i="6"/>
  <c r="F309" i="6"/>
  <c r="G309" i="6"/>
  <c r="H309" i="6"/>
  <c r="I309" i="6"/>
  <c r="D310" i="6"/>
  <c r="E310" i="6"/>
  <c r="F310" i="6"/>
  <c r="G310" i="6"/>
  <c r="H310" i="6"/>
  <c r="I310" i="6"/>
  <c r="D311" i="6"/>
  <c r="E311" i="6"/>
  <c r="F311" i="6"/>
  <c r="G311" i="6"/>
  <c r="H311" i="6"/>
  <c r="I311" i="6"/>
  <c r="N5" i="6"/>
  <c r="O5" i="6"/>
  <c r="P5" i="6"/>
  <c r="Q5" i="6"/>
  <c r="R5" i="6"/>
  <c r="S5" i="6"/>
  <c r="N6" i="6"/>
  <c r="O6" i="6"/>
  <c r="P6" i="6"/>
  <c r="Q6" i="6"/>
  <c r="R6" i="6"/>
  <c r="S6" i="6"/>
  <c r="N7" i="6"/>
  <c r="O7" i="6"/>
  <c r="P7" i="6"/>
  <c r="Q7" i="6"/>
  <c r="R7" i="6"/>
  <c r="S7" i="6"/>
  <c r="N8" i="6"/>
  <c r="O8" i="6"/>
  <c r="P8" i="6"/>
  <c r="Q8" i="6"/>
  <c r="R8" i="6"/>
  <c r="S8" i="6"/>
  <c r="N9" i="6"/>
  <c r="O9" i="6"/>
  <c r="P9" i="6"/>
  <c r="Q9" i="6"/>
  <c r="R9" i="6"/>
  <c r="S9" i="6"/>
  <c r="N10" i="6"/>
  <c r="O10" i="6"/>
  <c r="P10" i="6"/>
  <c r="Q10" i="6"/>
  <c r="R10" i="6"/>
  <c r="S10" i="6"/>
  <c r="N11" i="6"/>
  <c r="O11" i="6"/>
  <c r="P11" i="6"/>
  <c r="Q11" i="6"/>
  <c r="R11" i="6"/>
  <c r="S11" i="6"/>
  <c r="N12" i="6"/>
  <c r="O12" i="6"/>
  <c r="P12" i="6"/>
  <c r="Q12" i="6"/>
  <c r="R12" i="6"/>
  <c r="S12" i="6"/>
  <c r="N13" i="6"/>
  <c r="O13" i="6"/>
  <c r="P13" i="6"/>
  <c r="Q13" i="6"/>
  <c r="R13" i="6"/>
  <c r="S13" i="6"/>
  <c r="N14" i="6"/>
  <c r="O14" i="6"/>
  <c r="P14" i="6"/>
  <c r="Q14" i="6"/>
  <c r="R14" i="6"/>
  <c r="S14" i="6"/>
  <c r="N15" i="6"/>
  <c r="O15" i="6"/>
  <c r="P15" i="6"/>
  <c r="Q15" i="6"/>
  <c r="R15" i="6"/>
  <c r="S15" i="6"/>
  <c r="N16" i="6"/>
  <c r="O16" i="6"/>
  <c r="P16" i="6"/>
  <c r="Q16" i="6"/>
  <c r="R16" i="6"/>
  <c r="S16" i="6"/>
  <c r="N17" i="6"/>
  <c r="O17" i="6"/>
  <c r="P17" i="6"/>
  <c r="Q17" i="6"/>
  <c r="R17" i="6"/>
  <c r="S17" i="6"/>
  <c r="N18" i="6"/>
  <c r="O18" i="6"/>
  <c r="P18" i="6"/>
  <c r="Q18" i="6"/>
  <c r="R18" i="6"/>
  <c r="S18" i="6"/>
  <c r="N19" i="6"/>
  <c r="O19" i="6"/>
  <c r="P19" i="6"/>
  <c r="Q19" i="6"/>
  <c r="R19" i="6"/>
  <c r="S19" i="6"/>
  <c r="N20" i="6"/>
  <c r="O20" i="6"/>
  <c r="P20" i="6"/>
  <c r="Q20" i="6"/>
  <c r="R20" i="6"/>
  <c r="S20" i="6"/>
  <c r="N21" i="6"/>
  <c r="O21" i="6"/>
  <c r="P21" i="6"/>
  <c r="Q21" i="6"/>
  <c r="R21" i="6"/>
  <c r="S21" i="6"/>
  <c r="N22" i="6"/>
  <c r="O22" i="6"/>
  <c r="P22" i="6"/>
  <c r="Q22" i="6"/>
  <c r="R22" i="6"/>
  <c r="S22" i="6"/>
  <c r="N23" i="6"/>
  <c r="O23" i="6"/>
  <c r="P23" i="6"/>
  <c r="Q23" i="6"/>
  <c r="R23" i="6"/>
  <c r="S23" i="6"/>
  <c r="N24" i="6"/>
  <c r="O24" i="6"/>
  <c r="P24" i="6"/>
  <c r="Q24" i="6"/>
  <c r="R24" i="6"/>
  <c r="S24" i="6"/>
  <c r="N25" i="6"/>
  <c r="O25" i="6"/>
  <c r="P25" i="6"/>
  <c r="Q25" i="6"/>
  <c r="R25" i="6"/>
  <c r="S25" i="6"/>
  <c r="N26" i="6"/>
  <c r="O26" i="6"/>
  <c r="P26" i="6"/>
  <c r="Q26" i="6"/>
  <c r="R26" i="6"/>
  <c r="S26" i="6"/>
  <c r="N27" i="6"/>
  <c r="O27" i="6"/>
  <c r="P27" i="6"/>
  <c r="Q27" i="6"/>
  <c r="R27" i="6"/>
  <c r="S27" i="6"/>
  <c r="N28" i="6"/>
  <c r="O28" i="6"/>
  <c r="P28" i="6"/>
  <c r="Q28" i="6"/>
  <c r="R28" i="6"/>
  <c r="S28" i="6"/>
  <c r="N29" i="6"/>
  <c r="O29" i="6"/>
  <c r="P29" i="6"/>
  <c r="Q29" i="6"/>
  <c r="R29" i="6"/>
  <c r="S29" i="6"/>
  <c r="N30" i="6"/>
  <c r="O30" i="6"/>
  <c r="P30" i="6"/>
  <c r="Q30" i="6"/>
  <c r="R30" i="6"/>
  <c r="S30" i="6"/>
  <c r="N31" i="6"/>
  <c r="O31" i="6"/>
  <c r="P31" i="6"/>
  <c r="Q31" i="6"/>
  <c r="R31" i="6"/>
  <c r="S31" i="6"/>
  <c r="N32" i="6"/>
  <c r="O32" i="6"/>
  <c r="P32" i="6"/>
  <c r="Q32" i="6"/>
  <c r="R32" i="6"/>
  <c r="S32" i="6"/>
  <c r="N33" i="6"/>
  <c r="O33" i="6"/>
  <c r="P33" i="6"/>
  <c r="Q33" i="6"/>
  <c r="R33" i="6"/>
  <c r="S33" i="6"/>
  <c r="N34" i="6"/>
  <c r="O34" i="6"/>
  <c r="P34" i="6"/>
  <c r="Q34" i="6"/>
  <c r="R34" i="6"/>
  <c r="S34" i="6"/>
  <c r="N35" i="6"/>
  <c r="O35" i="6"/>
  <c r="P35" i="6"/>
  <c r="Q35" i="6"/>
  <c r="R35" i="6"/>
  <c r="S35" i="6"/>
  <c r="N36" i="6"/>
  <c r="O36" i="6"/>
  <c r="P36" i="6"/>
  <c r="Q36" i="6"/>
  <c r="R36" i="6"/>
  <c r="S36" i="6"/>
  <c r="N37" i="6"/>
  <c r="O37" i="6"/>
  <c r="P37" i="6"/>
  <c r="Q37" i="6"/>
  <c r="R37" i="6"/>
  <c r="S37" i="6"/>
  <c r="N38" i="6"/>
  <c r="O38" i="6"/>
  <c r="P38" i="6"/>
  <c r="Q38" i="6"/>
  <c r="R38" i="6"/>
  <c r="S38" i="6"/>
  <c r="N39" i="6"/>
  <c r="O39" i="6"/>
  <c r="P39" i="6"/>
  <c r="Q39" i="6"/>
  <c r="R39" i="6"/>
  <c r="S39" i="6"/>
  <c r="N40" i="6"/>
  <c r="O40" i="6"/>
  <c r="P40" i="6"/>
  <c r="Q40" i="6"/>
  <c r="R40" i="6"/>
  <c r="S40" i="6"/>
  <c r="N41" i="6"/>
  <c r="O41" i="6"/>
  <c r="P41" i="6"/>
  <c r="Q41" i="6"/>
  <c r="R41" i="6"/>
  <c r="S41" i="6"/>
  <c r="N42" i="6"/>
  <c r="O42" i="6"/>
  <c r="P42" i="6"/>
  <c r="Q42" i="6"/>
  <c r="R42" i="6"/>
  <c r="S42" i="6"/>
  <c r="N43" i="6"/>
  <c r="O43" i="6"/>
  <c r="P43" i="6"/>
  <c r="Q43" i="6"/>
  <c r="R43" i="6"/>
  <c r="S43" i="6"/>
  <c r="N44" i="6"/>
  <c r="O44" i="6"/>
  <c r="P44" i="6"/>
  <c r="Q44" i="6"/>
  <c r="R44" i="6"/>
  <c r="S44" i="6"/>
  <c r="N45" i="6"/>
  <c r="O45" i="6"/>
  <c r="P45" i="6"/>
  <c r="Q45" i="6"/>
  <c r="R45" i="6"/>
  <c r="S45" i="6"/>
  <c r="N46" i="6"/>
  <c r="O46" i="6"/>
  <c r="P46" i="6"/>
  <c r="Q46" i="6"/>
  <c r="R46" i="6"/>
  <c r="S46" i="6"/>
  <c r="N47" i="6"/>
  <c r="O47" i="6"/>
  <c r="P47" i="6"/>
  <c r="Q47" i="6"/>
  <c r="R47" i="6"/>
  <c r="S47" i="6"/>
  <c r="N48" i="6"/>
  <c r="O48" i="6"/>
  <c r="P48" i="6"/>
  <c r="Q48" i="6"/>
  <c r="R48" i="6"/>
  <c r="S48" i="6"/>
  <c r="N49" i="6"/>
  <c r="O49" i="6"/>
  <c r="P49" i="6"/>
  <c r="Q49" i="6"/>
  <c r="R49" i="6"/>
  <c r="S49" i="6"/>
  <c r="N50" i="6"/>
  <c r="O50" i="6"/>
  <c r="P50" i="6"/>
  <c r="Q50" i="6"/>
  <c r="R50" i="6"/>
  <c r="S50" i="6"/>
  <c r="N51" i="6"/>
  <c r="O51" i="6"/>
  <c r="P51" i="6"/>
  <c r="Q51" i="6"/>
  <c r="R51" i="6"/>
  <c r="S51" i="6"/>
  <c r="N52" i="6"/>
  <c r="O52" i="6"/>
  <c r="P52" i="6"/>
  <c r="Q52" i="6"/>
  <c r="R52" i="6"/>
  <c r="S52" i="6"/>
  <c r="N53" i="6"/>
  <c r="O53" i="6"/>
  <c r="P53" i="6"/>
  <c r="Q53" i="6"/>
  <c r="R53" i="6"/>
  <c r="S53" i="6"/>
  <c r="N54" i="6"/>
  <c r="O54" i="6"/>
  <c r="P54" i="6"/>
  <c r="Q54" i="6"/>
  <c r="R54" i="6"/>
  <c r="S54" i="6"/>
  <c r="N55" i="6"/>
  <c r="O55" i="6"/>
  <c r="P55" i="6"/>
  <c r="Q55" i="6"/>
  <c r="R55" i="6"/>
  <c r="S55" i="6"/>
  <c r="N56" i="6"/>
  <c r="O56" i="6"/>
  <c r="P56" i="6"/>
  <c r="Q56" i="6"/>
  <c r="R56" i="6"/>
  <c r="S56" i="6"/>
  <c r="N57" i="6"/>
  <c r="O57" i="6"/>
  <c r="P57" i="6"/>
  <c r="Q57" i="6"/>
  <c r="R57" i="6"/>
  <c r="S57" i="6"/>
  <c r="N58" i="6"/>
  <c r="O58" i="6"/>
  <c r="P58" i="6"/>
  <c r="Q58" i="6"/>
  <c r="R58" i="6"/>
  <c r="S58" i="6"/>
  <c r="N59" i="6"/>
  <c r="O59" i="6"/>
  <c r="P59" i="6"/>
  <c r="Q59" i="6"/>
  <c r="R59" i="6"/>
  <c r="S59" i="6"/>
  <c r="N60" i="6"/>
  <c r="O60" i="6"/>
  <c r="P60" i="6"/>
  <c r="Q60" i="6"/>
  <c r="R60" i="6"/>
  <c r="S60" i="6"/>
  <c r="N61" i="6"/>
  <c r="O61" i="6"/>
  <c r="P61" i="6"/>
  <c r="Q61" i="6"/>
  <c r="R61" i="6"/>
  <c r="S61" i="6"/>
  <c r="N62" i="6"/>
  <c r="O62" i="6"/>
  <c r="P62" i="6"/>
  <c r="Q62" i="6"/>
  <c r="R62" i="6"/>
  <c r="S62" i="6"/>
  <c r="N63" i="6"/>
  <c r="O63" i="6"/>
  <c r="P63" i="6"/>
  <c r="Q63" i="6"/>
  <c r="R63" i="6"/>
  <c r="S63" i="6"/>
  <c r="N64" i="6"/>
  <c r="O64" i="6"/>
  <c r="P64" i="6"/>
  <c r="Q64" i="6"/>
  <c r="R64" i="6"/>
  <c r="S64" i="6"/>
  <c r="N65" i="6"/>
  <c r="O65" i="6"/>
  <c r="P65" i="6"/>
  <c r="Q65" i="6"/>
  <c r="R65" i="6"/>
  <c r="S65" i="6"/>
  <c r="N66" i="6"/>
  <c r="O66" i="6"/>
  <c r="P66" i="6"/>
  <c r="Q66" i="6"/>
  <c r="R66" i="6"/>
  <c r="S66" i="6"/>
  <c r="N67" i="6"/>
  <c r="O67" i="6"/>
  <c r="P67" i="6"/>
  <c r="Q67" i="6"/>
  <c r="R67" i="6"/>
  <c r="S67" i="6"/>
  <c r="N68" i="6"/>
  <c r="O68" i="6"/>
  <c r="P68" i="6"/>
  <c r="Q68" i="6"/>
  <c r="R68" i="6"/>
  <c r="S68" i="6"/>
  <c r="N69" i="6"/>
  <c r="O69" i="6"/>
  <c r="P69" i="6"/>
  <c r="Q69" i="6"/>
  <c r="R69" i="6"/>
  <c r="S69" i="6"/>
  <c r="N70" i="6"/>
  <c r="O70" i="6"/>
  <c r="P70" i="6"/>
  <c r="Q70" i="6"/>
  <c r="R70" i="6"/>
  <c r="S70" i="6"/>
  <c r="N71" i="6"/>
  <c r="O71" i="6"/>
  <c r="P71" i="6"/>
  <c r="Q71" i="6"/>
  <c r="R71" i="6"/>
  <c r="S71" i="6"/>
  <c r="N72" i="6"/>
  <c r="O72" i="6"/>
  <c r="P72" i="6"/>
  <c r="Q72" i="6"/>
  <c r="R72" i="6"/>
  <c r="S72" i="6"/>
  <c r="N73" i="6"/>
  <c r="O73" i="6"/>
  <c r="P73" i="6"/>
  <c r="Q73" i="6"/>
  <c r="R73" i="6"/>
  <c r="S73" i="6"/>
  <c r="N74" i="6"/>
  <c r="O74" i="6"/>
  <c r="P74" i="6"/>
  <c r="Q74" i="6"/>
  <c r="R74" i="6"/>
  <c r="S74" i="6"/>
  <c r="N75" i="6"/>
  <c r="O75" i="6"/>
  <c r="P75" i="6"/>
  <c r="Q75" i="6"/>
  <c r="R75" i="6"/>
  <c r="S75" i="6"/>
  <c r="N76" i="6"/>
  <c r="O76" i="6"/>
  <c r="P76" i="6"/>
  <c r="Q76" i="6"/>
  <c r="R76" i="6"/>
  <c r="S76" i="6"/>
  <c r="N77" i="6"/>
  <c r="O77" i="6"/>
  <c r="P77" i="6"/>
  <c r="Q77" i="6"/>
  <c r="R77" i="6"/>
  <c r="S77" i="6"/>
  <c r="N78" i="6"/>
  <c r="O78" i="6"/>
  <c r="P78" i="6"/>
  <c r="Q78" i="6"/>
  <c r="R78" i="6"/>
  <c r="S78" i="6"/>
  <c r="N79" i="6"/>
  <c r="O79" i="6"/>
  <c r="P79" i="6"/>
  <c r="Q79" i="6"/>
  <c r="R79" i="6"/>
  <c r="S79" i="6"/>
  <c r="N80" i="6"/>
  <c r="O80" i="6"/>
  <c r="P80" i="6"/>
  <c r="Q80" i="6"/>
  <c r="R80" i="6"/>
  <c r="S80" i="6"/>
  <c r="N81" i="6"/>
  <c r="O81" i="6"/>
  <c r="P81" i="6"/>
  <c r="Q81" i="6"/>
  <c r="R81" i="6"/>
  <c r="S81" i="6"/>
  <c r="N82" i="6"/>
  <c r="O82" i="6"/>
  <c r="P82" i="6"/>
  <c r="Q82" i="6"/>
  <c r="R82" i="6"/>
  <c r="S82" i="6"/>
  <c r="N83" i="6"/>
  <c r="O83" i="6"/>
  <c r="P83" i="6"/>
  <c r="Q83" i="6"/>
  <c r="R83" i="6"/>
  <c r="S83" i="6"/>
  <c r="N84" i="6"/>
  <c r="O84" i="6"/>
  <c r="P84" i="6"/>
  <c r="Q84" i="6"/>
  <c r="R84" i="6"/>
  <c r="S84" i="6"/>
  <c r="N85" i="6"/>
  <c r="O85" i="6"/>
  <c r="P85" i="6"/>
  <c r="Q85" i="6"/>
  <c r="R85" i="6"/>
  <c r="S85" i="6"/>
  <c r="N86" i="6"/>
  <c r="O86" i="6"/>
  <c r="P86" i="6"/>
  <c r="Q86" i="6"/>
  <c r="R86" i="6"/>
  <c r="S86" i="6"/>
  <c r="N87" i="6"/>
  <c r="O87" i="6"/>
  <c r="P87" i="6"/>
  <c r="Q87" i="6"/>
  <c r="R87" i="6"/>
  <c r="S87" i="6"/>
  <c r="N88" i="6"/>
  <c r="O88" i="6"/>
  <c r="P88" i="6"/>
  <c r="Q88" i="6"/>
  <c r="R88" i="6"/>
  <c r="S88" i="6"/>
  <c r="N89" i="6"/>
  <c r="O89" i="6"/>
  <c r="P89" i="6"/>
  <c r="Q89" i="6"/>
  <c r="R89" i="6"/>
  <c r="S89" i="6"/>
  <c r="N90" i="6"/>
  <c r="O90" i="6"/>
  <c r="P90" i="6"/>
  <c r="Q90" i="6"/>
  <c r="R90" i="6"/>
  <c r="S90" i="6"/>
  <c r="N91" i="6"/>
  <c r="O91" i="6"/>
  <c r="P91" i="6"/>
  <c r="Q91" i="6"/>
  <c r="R91" i="6"/>
  <c r="S91" i="6"/>
  <c r="N92" i="6"/>
  <c r="O92" i="6"/>
  <c r="P92" i="6"/>
  <c r="Q92" i="6"/>
  <c r="R92" i="6"/>
  <c r="S92" i="6"/>
  <c r="N93" i="6"/>
  <c r="O93" i="6"/>
  <c r="P93" i="6"/>
  <c r="Q93" i="6"/>
  <c r="R93" i="6"/>
  <c r="S93" i="6"/>
  <c r="N94" i="6"/>
  <c r="O94" i="6"/>
  <c r="P94" i="6"/>
  <c r="Q94" i="6"/>
  <c r="R94" i="6"/>
  <c r="S94" i="6"/>
  <c r="N95" i="6"/>
  <c r="O95" i="6"/>
  <c r="P95" i="6"/>
  <c r="Q95" i="6"/>
  <c r="R95" i="6"/>
  <c r="S95" i="6"/>
  <c r="N96" i="6"/>
  <c r="O96" i="6"/>
  <c r="P96" i="6"/>
  <c r="Q96" i="6"/>
  <c r="R96" i="6"/>
  <c r="S96" i="6"/>
  <c r="N97" i="6"/>
  <c r="O97" i="6"/>
  <c r="P97" i="6"/>
  <c r="Q97" i="6"/>
  <c r="R97" i="6"/>
  <c r="S97" i="6"/>
  <c r="N98" i="6"/>
  <c r="O98" i="6"/>
  <c r="P98" i="6"/>
  <c r="Q98" i="6"/>
  <c r="R98" i="6"/>
  <c r="S98" i="6"/>
  <c r="N99" i="6"/>
  <c r="O99" i="6"/>
  <c r="P99" i="6"/>
  <c r="Q99" i="6"/>
  <c r="R99" i="6"/>
  <c r="S99" i="6"/>
  <c r="N100" i="6"/>
  <c r="O100" i="6"/>
  <c r="P100" i="6"/>
  <c r="Q100" i="6"/>
  <c r="R100" i="6"/>
  <c r="S100" i="6"/>
  <c r="N101" i="6"/>
  <c r="O101" i="6"/>
  <c r="P101" i="6"/>
  <c r="Q101" i="6"/>
  <c r="R101" i="6"/>
  <c r="S101" i="6"/>
  <c r="N102" i="6"/>
  <c r="O102" i="6"/>
  <c r="P102" i="6"/>
  <c r="Q102" i="6"/>
  <c r="R102" i="6"/>
  <c r="S102" i="6"/>
  <c r="N103" i="6"/>
  <c r="O103" i="6"/>
  <c r="P103" i="6"/>
  <c r="Q103" i="6"/>
  <c r="R103" i="6"/>
  <c r="S103" i="6"/>
  <c r="N104" i="6"/>
  <c r="O104" i="6"/>
  <c r="P104" i="6"/>
  <c r="Q104" i="6"/>
  <c r="R104" i="6"/>
  <c r="S104" i="6"/>
  <c r="N105" i="6"/>
  <c r="O105" i="6"/>
  <c r="P105" i="6"/>
  <c r="Q105" i="6"/>
  <c r="R105" i="6"/>
  <c r="S105" i="6"/>
  <c r="N106" i="6"/>
  <c r="O106" i="6"/>
  <c r="P106" i="6"/>
  <c r="Q106" i="6"/>
  <c r="R106" i="6"/>
  <c r="S106" i="6"/>
  <c r="N107" i="6"/>
  <c r="O107" i="6"/>
  <c r="P107" i="6"/>
  <c r="Q107" i="6"/>
  <c r="R107" i="6"/>
  <c r="S107" i="6"/>
  <c r="N108" i="6"/>
  <c r="O108" i="6"/>
  <c r="P108" i="6"/>
  <c r="Q108" i="6"/>
  <c r="R108" i="6"/>
  <c r="S108" i="6"/>
  <c r="N109" i="6"/>
  <c r="O109" i="6"/>
  <c r="P109" i="6"/>
  <c r="Q109" i="6"/>
  <c r="R109" i="6"/>
  <c r="S109" i="6"/>
  <c r="N110" i="6"/>
  <c r="O110" i="6"/>
  <c r="P110" i="6"/>
  <c r="Q110" i="6"/>
  <c r="R110" i="6"/>
  <c r="S110" i="6"/>
  <c r="N111" i="6"/>
  <c r="O111" i="6"/>
  <c r="P111" i="6"/>
  <c r="Q111" i="6"/>
  <c r="R111" i="6"/>
  <c r="S111" i="6"/>
  <c r="N112" i="6"/>
  <c r="O112" i="6"/>
  <c r="P112" i="6"/>
  <c r="Q112" i="6"/>
  <c r="R112" i="6"/>
  <c r="S112" i="6"/>
  <c r="N113" i="6"/>
  <c r="O113" i="6"/>
  <c r="P113" i="6"/>
  <c r="Q113" i="6"/>
  <c r="R113" i="6"/>
  <c r="S113" i="6"/>
  <c r="N114" i="6"/>
  <c r="O114" i="6"/>
  <c r="P114" i="6"/>
  <c r="Q114" i="6"/>
  <c r="R114" i="6"/>
  <c r="S114" i="6"/>
  <c r="N115" i="6"/>
  <c r="O115" i="6"/>
  <c r="P115" i="6"/>
  <c r="Q115" i="6"/>
  <c r="R115" i="6"/>
  <c r="S115" i="6"/>
  <c r="N116" i="6"/>
  <c r="O116" i="6"/>
  <c r="P116" i="6"/>
  <c r="Q116" i="6"/>
  <c r="R116" i="6"/>
  <c r="S116" i="6"/>
  <c r="N117" i="6"/>
  <c r="O117" i="6"/>
  <c r="P117" i="6"/>
  <c r="Q117" i="6"/>
  <c r="R117" i="6"/>
  <c r="S117" i="6"/>
  <c r="N118" i="6"/>
  <c r="O118" i="6"/>
  <c r="P118" i="6"/>
  <c r="Q118" i="6"/>
  <c r="R118" i="6"/>
  <c r="S118" i="6"/>
  <c r="N119" i="6"/>
  <c r="O119" i="6"/>
  <c r="P119" i="6"/>
  <c r="Q119" i="6"/>
  <c r="R119" i="6"/>
  <c r="S119" i="6"/>
  <c r="N120" i="6"/>
  <c r="O120" i="6"/>
  <c r="P120" i="6"/>
  <c r="Q120" i="6"/>
  <c r="R120" i="6"/>
  <c r="S120" i="6"/>
  <c r="N121" i="6"/>
  <c r="O121" i="6"/>
  <c r="P121" i="6"/>
  <c r="Q121" i="6"/>
  <c r="R121" i="6"/>
  <c r="S121" i="6"/>
  <c r="N122" i="6"/>
  <c r="O122" i="6"/>
  <c r="P122" i="6"/>
  <c r="Q122" i="6"/>
  <c r="R122" i="6"/>
  <c r="S122" i="6"/>
  <c r="N123" i="6"/>
  <c r="O123" i="6"/>
  <c r="P123" i="6"/>
  <c r="Q123" i="6"/>
  <c r="R123" i="6"/>
  <c r="S123" i="6"/>
  <c r="N124" i="6"/>
  <c r="O124" i="6"/>
  <c r="P124" i="6"/>
  <c r="Q124" i="6"/>
  <c r="R124" i="6"/>
  <c r="S124" i="6"/>
  <c r="N125" i="6"/>
  <c r="O125" i="6"/>
  <c r="P125" i="6"/>
  <c r="Q125" i="6"/>
  <c r="R125" i="6"/>
  <c r="S125" i="6"/>
  <c r="N126" i="6"/>
  <c r="O126" i="6"/>
  <c r="P126" i="6"/>
  <c r="Q126" i="6"/>
  <c r="R126" i="6"/>
  <c r="S126" i="6"/>
  <c r="N127" i="6"/>
  <c r="O127" i="6"/>
  <c r="P127" i="6"/>
  <c r="Q127" i="6"/>
  <c r="R127" i="6"/>
  <c r="S127" i="6"/>
  <c r="N128" i="6"/>
  <c r="O128" i="6"/>
  <c r="P128" i="6"/>
  <c r="Q128" i="6"/>
  <c r="R128" i="6"/>
  <c r="S128" i="6"/>
  <c r="N129" i="6"/>
  <c r="O129" i="6"/>
  <c r="P129" i="6"/>
  <c r="Q129" i="6"/>
  <c r="R129" i="6"/>
  <c r="S129" i="6"/>
  <c r="N130" i="6"/>
  <c r="O130" i="6"/>
  <c r="P130" i="6"/>
  <c r="Q130" i="6"/>
  <c r="R130" i="6"/>
  <c r="S130" i="6"/>
  <c r="N131" i="6"/>
  <c r="O131" i="6"/>
  <c r="P131" i="6"/>
  <c r="Q131" i="6"/>
  <c r="R131" i="6"/>
  <c r="S131" i="6"/>
  <c r="N132" i="6"/>
  <c r="O132" i="6"/>
  <c r="P132" i="6"/>
  <c r="Q132" i="6"/>
  <c r="R132" i="6"/>
  <c r="S132" i="6"/>
  <c r="N133" i="6"/>
  <c r="O133" i="6"/>
  <c r="P133" i="6"/>
  <c r="Q133" i="6"/>
  <c r="R133" i="6"/>
  <c r="S133" i="6"/>
  <c r="N134" i="6"/>
  <c r="O134" i="6"/>
  <c r="P134" i="6"/>
  <c r="Q134" i="6"/>
  <c r="R134" i="6"/>
  <c r="S134" i="6"/>
  <c r="N135" i="6"/>
  <c r="O135" i="6"/>
  <c r="P135" i="6"/>
  <c r="Q135" i="6"/>
  <c r="R135" i="6"/>
  <c r="S135" i="6"/>
  <c r="N136" i="6"/>
  <c r="O136" i="6"/>
  <c r="P136" i="6"/>
  <c r="Q136" i="6"/>
  <c r="R136" i="6"/>
  <c r="S136" i="6"/>
  <c r="N137" i="6"/>
  <c r="O137" i="6"/>
  <c r="P137" i="6"/>
  <c r="Q137" i="6"/>
  <c r="R137" i="6"/>
  <c r="S137" i="6"/>
  <c r="N138" i="6"/>
  <c r="O138" i="6"/>
  <c r="P138" i="6"/>
  <c r="Q138" i="6"/>
  <c r="R138" i="6"/>
  <c r="S138" i="6"/>
  <c r="N139" i="6"/>
  <c r="O139" i="6"/>
  <c r="P139" i="6"/>
  <c r="Q139" i="6"/>
  <c r="R139" i="6"/>
  <c r="S139" i="6"/>
  <c r="N140" i="6"/>
  <c r="O140" i="6"/>
  <c r="P140" i="6"/>
  <c r="Q140" i="6"/>
  <c r="R140" i="6"/>
  <c r="S140" i="6"/>
  <c r="N141" i="6"/>
  <c r="O141" i="6"/>
  <c r="P141" i="6"/>
  <c r="Q141" i="6"/>
  <c r="R141" i="6"/>
  <c r="S141" i="6"/>
  <c r="N142" i="6"/>
  <c r="O142" i="6"/>
  <c r="P142" i="6"/>
  <c r="Q142" i="6"/>
  <c r="R142" i="6"/>
  <c r="S142" i="6"/>
  <c r="N143" i="6"/>
  <c r="O143" i="6"/>
  <c r="P143" i="6"/>
  <c r="Q143" i="6"/>
  <c r="R143" i="6"/>
  <c r="S143" i="6"/>
  <c r="N144" i="6"/>
  <c r="O144" i="6"/>
  <c r="P144" i="6"/>
  <c r="Q144" i="6"/>
  <c r="R144" i="6"/>
  <c r="S144" i="6"/>
  <c r="N145" i="6"/>
  <c r="O145" i="6"/>
  <c r="P145" i="6"/>
  <c r="Q145" i="6"/>
  <c r="R145" i="6"/>
  <c r="S145" i="6"/>
  <c r="N146" i="6"/>
  <c r="O146" i="6"/>
  <c r="P146" i="6"/>
  <c r="Q146" i="6"/>
  <c r="R146" i="6"/>
  <c r="S146" i="6"/>
  <c r="N147" i="6"/>
  <c r="O147" i="6"/>
  <c r="P147" i="6"/>
  <c r="Q147" i="6"/>
  <c r="R147" i="6"/>
  <c r="S147" i="6"/>
  <c r="N148" i="6"/>
  <c r="O148" i="6"/>
  <c r="P148" i="6"/>
  <c r="Q148" i="6"/>
  <c r="R148" i="6"/>
  <c r="S148" i="6"/>
  <c r="N149" i="6"/>
  <c r="O149" i="6"/>
  <c r="P149" i="6"/>
  <c r="Q149" i="6"/>
  <c r="R149" i="6"/>
  <c r="S149" i="6"/>
  <c r="N150" i="6"/>
  <c r="O150" i="6"/>
  <c r="P150" i="6"/>
  <c r="Q150" i="6"/>
  <c r="R150" i="6"/>
  <c r="S150" i="6"/>
  <c r="N151" i="6"/>
  <c r="O151" i="6"/>
  <c r="P151" i="6"/>
  <c r="Q151" i="6"/>
  <c r="R151" i="6"/>
  <c r="S151" i="6"/>
  <c r="N152" i="6"/>
  <c r="O152" i="6"/>
  <c r="P152" i="6"/>
  <c r="Q152" i="6"/>
  <c r="R152" i="6"/>
  <c r="S152" i="6"/>
  <c r="N153" i="6"/>
  <c r="O153" i="6"/>
  <c r="P153" i="6"/>
  <c r="Q153" i="6"/>
  <c r="R153" i="6"/>
  <c r="S153" i="6"/>
  <c r="N154" i="6"/>
  <c r="O154" i="6"/>
  <c r="P154" i="6"/>
  <c r="Q154" i="6"/>
  <c r="R154" i="6"/>
  <c r="S154" i="6"/>
  <c r="N155" i="6"/>
  <c r="O155" i="6"/>
  <c r="P155" i="6"/>
  <c r="Q155" i="6"/>
  <c r="R155" i="6"/>
  <c r="S155" i="6"/>
  <c r="N156" i="6"/>
  <c r="O156" i="6"/>
  <c r="P156" i="6"/>
  <c r="Q156" i="6"/>
  <c r="R156" i="6"/>
  <c r="S156" i="6"/>
  <c r="N157" i="6"/>
  <c r="O157" i="6"/>
  <c r="P157" i="6"/>
  <c r="Q157" i="6"/>
  <c r="R157" i="6"/>
  <c r="S157" i="6"/>
  <c r="N158" i="6"/>
  <c r="O158" i="6"/>
  <c r="P158" i="6"/>
  <c r="Q158" i="6"/>
  <c r="R158" i="6"/>
  <c r="S158" i="6"/>
  <c r="N159" i="6"/>
  <c r="O159" i="6"/>
  <c r="P159" i="6"/>
  <c r="Q159" i="6"/>
  <c r="R159" i="6"/>
  <c r="S159" i="6"/>
  <c r="N160" i="6"/>
  <c r="O160" i="6"/>
  <c r="P160" i="6"/>
  <c r="Q160" i="6"/>
  <c r="R160" i="6"/>
  <c r="S160" i="6"/>
  <c r="N161" i="6"/>
  <c r="O161" i="6"/>
  <c r="P161" i="6"/>
  <c r="Q161" i="6"/>
  <c r="R161" i="6"/>
  <c r="S161" i="6"/>
  <c r="N162" i="6"/>
  <c r="O162" i="6"/>
  <c r="P162" i="6"/>
  <c r="Q162" i="6"/>
  <c r="R162" i="6"/>
  <c r="S162" i="6"/>
  <c r="N163" i="6"/>
  <c r="O163" i="6"/>
  <c r="P163" i="6"/>
  <c r="Q163" i="6"/>
  <c r="R163" i="6"/>
  <c r="S163" i="6"/>
  <c r="N164" i="6"/>
  <c r="O164" i="6"/>
  <c r="P164" i="6"/>
  <c r="Q164" i="6"/>
  <c r="R164" i="6"/>
  <c r="S164" i="6"/>
  <c r="N165" i="6"/>
  <c r="O165" i="6"/>
  <c r="P165" i="6"/>
  <c r="Q165" i="6"/>
  <c r="R165" i="6"/>
  <c r="S165" i="6"/>
  <c r="N166" i="6"/>
  <c r="O166" i="6"/>
  <c r="P166" i="6"/>
  <c r="Q166" i="6"/>
  <c r="R166" i="6"/>
  <c r="S166" i="6"/>
  <c r="N167" i="6"/>
  <c r="O167" i="6"/>
  <c r="P167" i="6"/>
  <c r="Q167" i="6"/>
  <c r="R167" i="6"/>
  <c r="S167" i="6"/>
  <c r="N168" i="6"/>
  <c r="O168" i="6"/>
  <c r="P168" i="6"/>
  <c r="Q168" i="6"/>
  <c r="R168" i="6"/>
  <c r="S168" i="6"/>
  <c r="N169" i="6"/>
  <c r="O169" i="6"/>
  <c r="P169" i="6"/>
  <c r="Q169" i="6"/>
  <c r="R169" i="6"/>
  <c r="S169" i="6"/>
  <c r="N170" i="6"/>
  <c r="O170" i="6"/>
  <c r="P170" i="6"/>
  <c r="Q170" i="6"/>
  <c r="R170" i="6"/>
  <c r="S170" i="6"/>
  <c r="N171" i="6"/>
  <c r="O171" i="6"/>
  <c r="P171" i="6"/>
  <c r="Q171" i="6"/>
  <c r="R171" i="6"/>
  <c r="S171" i="6"/>
  <c r="N172" i="6"/>
  <c r="O172" i="6"/>
  <c r="P172" i="6"/>
  <c r="Q172" i="6"/>
  <c r="R172" i="6"/>
  <c r="S172" i="6"/>
  <c r="N173" i="6"/>
  <c r="O173" i="6"/>
  <c r="P173" i="6"/>
  <c r="Q173" i="6"/>
  <c r="R173" i="6"/>
  <c r="S173" i="6"/>
  <c r="N174" i="6"/>
  <c r="O174" i="6"/>
  <c r="P174" i="6"/>
  <c r="Q174" i="6"/>
  <c r="R174" i="6"/>
  <c r="S174" i="6"/>
  <c r="N175" i="6"/>
  <c r="O175" i="6"/>
  <c r="P175" i="6"/>
  <c r="Q175" i="6"/>
  <c r="R175" i="6"/>
  <c r="S175" i="6"/>
  <c r="N176" i="6"/>
  <c r="O176" i="6"/>
  <c r="P176" i="6"/>
  <c r="Q176" i="6"/>
  <c r="R176" i="6"/>
  <c r="S176" i="6"/>
  <c r="N177" i="6"/>
  <c r="O177" i="6"/>
  <c r="P177" i="6"/>
  <c r="Q177" i="6"/>
  <c r="R177" i="6"/>
  <c r="S177" i="6"/>
  <c r="N178" i="6"/>
  <c r="O178" i="6"/>
  <c r="P178" i="6"/>
  <c r="Q178" i="6"/>
  <c r="R178" i="6"/>
  <c r="S178" i="6"/>
  <c r="N179" i="6"/>
  <c r="O179" i="6"/>
  <c r="P179" i="6"/>
  <c r="Q179" i="6"/>
  <c r="R179" i="6"/>
  <c r="S179" i="6"/>
  <c r="N180" i="6"/>
  <c r="O180" i="6"/>
  <c r="P180" i="6"/>
  <c r="Q180" i="6"/>
  <c r="R180" i="6"/>
  <c r="S180" i="6"/>
  <c r="N181" i="6"/>
  <c r="O181" i="6"/>
  <c r="P181" i="6"/>
  <c r="Q181" i="6"/>
  <c r="R181" i="6"/>
  <c r="S181" i="6"/>
  <c r="N182" i="6"/>
  <c r="O182" i="6"/>
  <c r="P182" i="6"/>
  <c r="Q182" i="6"/>
  <c r="R182" i="6"/>
  <c r="S182" i="6"/>
  <c r="N183" i="6"/>
  <c r="O183" i="6"/>
  <c r="P183" i="6"/>
  <c r="Q183" i="6"/>
  <c r="R183" i="6"/>
  <c r="S183" i="6"/>
  <c r="N184" i="6"/>
  <c r="O184" i="6"/>
  <c r="P184" i="6"/>
  <c r="Q184" i="6"/>
  <c r="R184" i="6"/>
  <c r="S184" i="6"/>
  <c r="N185" i="6"/>
  <c r="O185" i="6"/>
  <c r="P185" i="6"/>
  <c r="Q185" i="6"/>
  <c r="R185" i="6"/>
  <c r="S185" i="6"/>
  <c r="N186" i="6"/>
  <c r="O186" i="6"/>
  <c r="P186" i="6"/>
  <c r="Q186" i="6"/>
  <c r="R186" i="6"/>
  <c r="S186" i="6"/>
  <c r="N187" i="6"/>
  <c r="O187" i="6"/>
  <c r="P187" i="6"/>
  <c r="Q187" i="6"/>
  <c r="R187" i="6"/>
  <c r="S187" i="6"/>
  <c r="N188" i="6"/>
  <c r="O188" i="6"/>
  <c r="P188" i="6"/>
  <c r="Q188" i="6"/>
  <c r="R188" i="6"/>
  <c r="S188" i="6"/>
  <c r="N189" i="6"/>
  <c r="O189" i="6"/>
  <c r="P189" i="6"/>
  <c r="Q189" i="6"/>
  <c r="R189" i="6"/>
  <c r="S189" i="6"/>
  <c r="N190" i="6"/>
  <c r="O190" i="6"/>
  <c r="P190" i="6"/>
  <c r="Q190" i="6"/>
  <c r="R190" i="6"/>
  <c r="S190" i="6"/>
  <c r="N191" i="6"/>
  <c r="O191" i="6"/>
  <c r="P191" i="6"/>
  <c r="Q191" i="6"/>
  <c r="R191" i="6"/>
  <c r="S191" i="6"/>
  <c r="N192" i="6"/>
  <c r="O192" i="6"/>
  <c r="P192" i="6"/>
  <c r="Q192" i="6"/>
  <c r="R192" i="6"/>
  <c r="S192" i="6"/>
  <c r="N193" i="6"/>
  <c r="O193" i="6"/>
  <c r="P193" i="6"/>
  <c r="Q193" i="6"/>
  <c r="R193" i="6"/>
  <c r="S193" i="6"/>
  <c r="N194" i="6"/>
  <c r="O194" i="6"/>
  <c r="P194" i="6"/>
  <c r="Q194" i="6"/>
  <c r="R194" i="6"/>
  <c r="S194" i="6"/>
  <c r="N195" i="6"/>
  <c r="O195" i="6"/>
  <c r="P195" i="6"/>
  <c r="Q195" i="6"/>
  <c r="R195" i="6"/>
  <c r="S195" i="6"/>
  <c r="N196" i="6"/>
  <c r="O196" i="6"/>
  <c r="P196" i="6"/>
  <c r="Q196" i="6"/>
  <c r="R196" i="6"/>
  <c r="S196" i="6"/>
  <c r="N197" i="6"/>
  <c r="O197" i="6"/>
  <c r="P197" i="6"/>
  <c r="Q197" i="6"/>
  <c r="R197" i="6"/>
  <c r="S197" i="6"/>
  <c r="N198" i="6"/>
  <c r="O198" i="6"/>
  <c r="P198" i="6"/>
  <c r="Q198" i="6"/>
  <c r="R198" i="6"/>
  <c r="S198" i="6"/>
  <c r="N199" i="6"/>
  <c r="O199" i="6"/>
  <c r="P199" i="6"/>
  <c r="Q199" i="6"/>
  <c r="R199" i="6"/>
  <c r="S199" i="6"/>
  <c r="N200" i="6"/>
  <c r="O200" i="6"/>
  <c r="P200" i="6"/>
  <c r="Q200" i="6"/>
  <c r="R200" i="6"/>
  <c r="S200" i="6"/>
  <c r="N201" i="6"/>
  <c r="O201" i="6"/>
  <c r="P201" i="6"/>
  <c r="Q201" i="6"/>
  <c r="R201" i="6"/>
  <c r="S201" i="6"/>
  <c r="N202" i="6"/>
  <c r="O202" i="6"/>
  <c r="P202" i="6"/>
  <c r="Q202" i="6"/>
  <c r="R202" i="6"/>
  <c r="S202" i="6"/>
  <c r="N203" i="6"/>
  <c r="O203" i="6"/>
  <c r="P203" i="6"/>
  <c r="Q203" i="6"/>
  <c r="R203" i="6"/>
  <c r="S203" i="6"/>
  <c r="N204" i="6"/>
  <c r="O204" i="6"/>
  <c r="P204" i="6"/>
  <c r="Q204" i="6"/>
  <c r="R204" i="6"/>
  <c r="S204" i="6"/>
  <c r="N205" i="6"/>
  <c r="O205" i="6"/>
  <c r="P205" i="6"/>
  <c r="Q205" i="6"/>
  <c r="R205" i="6"/>
  <c r="S205" i="6"/>
  <c r="N206" i="6"/>
  <c r="O206" i="6"/>
  <c r="P206" i="6"/>
  <c r="Q206" i="6"/>
  <c r="R206" i="6"/>
  <c r="S206" i="6"/>
  <c r="N207" i="6"/>
  <c r="O207" i="6"/>
  <c r="P207" i="6"/>
  <c r="Q207" i="6"/>
  <c r="R207" i="6"/>
  <c r="S207" i="6"/>
  <c r="N208" i="6"/>
  <c r="O208" i="6"/>
  <c r="P208" i="6"/>
  <c r="Q208" i="6"/>
  <c r="R208" i="6"/>
  <c r="S208" i="6"/>
  <c r="N209" i="6"/>
  <c r="O209" i="6"/>
  <c r="P209" i="6"/>
  <c r="Q209" i="6"/>
  <c r="R209" i="6"/>
  <c r="S209" i="6"/>
  <c r="N210" i="6"/>
  <c r="O210" i="6"/>
  <c r="P210" i="6"/>
  <c r="Q210" i="6"/>
  <c r="R210" i="6"/>
  <c r="S210" i="6"/>
  <c r="N211" i="6"/>
  <c r="O211" i="6"/>
  <c r="P211" i="6"/>
  <c r="Q211" i="6"/>
  <c r="R211" i="6"/>
  <c r="S211" i="6"/>
  <c r="N212" i="6"/>
  <c r="O212" i="6"/>
  <c r="P212" i="6"/>
  <c r="Q212" i="6"/>
  <c r="R212" i="6"/>
  <c r="S212" i="6"/>
  <c r="N213" i="6"/>
  <c r="O213" i="6"/>
  <c r="P213" i="6"/>
  <c r="Q213" i="6"/>
  <c r="R213" i="6"/>
  <c r="S213" i="6"/>
  <c r="N214" i="6"/>
  <c r="O214" i="6"/>
  <c r="P214" i="6"/>
  <c r="Q214" i="6"/>
  <c r="R214" i="6"/>
  <c r="S214" i="6"/>
  <c r="N215" i="6"/>
  <c r="O215" i="6"/>
  <c r="P215" i="6"/>
  <c r="Q215" i="6"/>
  <c r="R215" i="6"/>
  <c r="S215" i="6"/>
  <c r="N216" i="6"/>
  <c r="O216" i="6"/>
  <c r="P216" i="6"/>
  <c r="Q216" i="6"/>
  <c r="R216" i="6"/>
  <c r="S216" i="6"/>
  <c r="N217" i="6"/>
  <c r="O217" i="6"/>
  <c r="P217" i="6"/>
  <c r="Q217" i="6"/>
  <c r="R217" i="6"/>
  <c r="S217" i="6"/>
  <c r="N218" i="6"/>
  <c r="O218" i="6"/>
  <c r="P218" i="6"/>
  <c r="Q218" i="6"/>
  <c r="R218" i="6"/>
  <c r="S218" i="6"/>
  <c r="N219" i="6"/>
  <c r="O219" i="6"/>
  <c r="P219" i="6"/>
  <c r="Q219" i="6"/>
  <c r="R219" i="6"/>
  <c r="S219" i="6"/>
  <c r="N220" i="6"/>
  <c r="O220" i="6"/>
  <c r="P220" i="6"/>
  <c r="Q220" i="6"/>
  <c r="R220" i="6"/>
  <c r="S220" i="6"/>
  <c r="N221" i="6"/>
  <c r="O221" i="6"/>
  <c r="P221" i="6"/>
  <c r="Q221" i="6"/>
  <c r="R221" i="6"/>
  <c r="S221" i="6"/>
  <c r="N222" i="6"/>
  <c r="O222" i="6"/>
  <c r="P222" i="6"/>
  <c r="Q222" i="6"/>
  <c r="R222" i="6"/>
  <c r="S222" i="6"/>
  <c r="N223" i="6"/>
  <c r="O223" i="6"/>
  <c r="P223" i="6"/>
  <c r="Q223" i="6"/>
  <c r="R223" i="6"/>
  <c r="S223" i="6"/>
  <c r="N224" i="6"/>
  <c r="O224" i="6"/>
  <c r="P224" i="6"/>
  <c r="Q224" i="6"/>
  <c r="R224" i="6"/>
  <c r="S224" i="6"/>
  <c r="N225" i="6"/>
  <c r="O225" i="6"/>
  <c r="P225" i="6"/>
  <c r="Q225" i="6"/>
  <c r="R225" i="6"/>
  <c r="S225" i="6"/>
  <c r="N226" i="6"/>
  <c r="O226" i="6"/>
  <c r="P226" i="6"/>
  <c r="Q226" i="6"/>
  <c r="R226" i="6"/>
  <c r="S226" i="6"/>
  <c r="N227" i="6"/>
  <c r="O227" i="6"/>
  <c r="P227" i="6"/>
  <c r="Q227" i="6"/>
  <c r="R227" i="6"/>
  <c r="S227" i="6"/>
  <c r="N228" i="6"/>
  <c r="O228" i="6"/>
  <c r="P228" i="6"/>
  <c r="Q228" i="6"/>
  <c r="R228" i="6"/>
  <c r="S228" i="6"/>
  <c r="N229" i="6"/>
  <c r="O229" i="6"/>
  <c r="P229" i="6"/>
  <c r="Q229" i="6"/>
  <c r="R229" i="6"/>
  <c r="S229" i="6"/>
  <c r="N230" i="6"/>
  <c r="O230" i="6"/>
  <c r="P230" i="6"/>
  <c r="Q230" i="6"/>
  <c r="R230" i="6"/>
  <c r="S230" i="6"/>
  <c r="N231" i="6"/>
  <c r="O231" i="6"/>
  <c r="P231" i="6"/>
  <c r="Q231" i="6"/>
  <c r="R231" i="6"/>
  <c r="S231" i="6"/>
  <c r="N232" i="6"/>
  <c r="O232" i="6"/>
  <c r="P232" i="6"/>
  <c r="Q232" i="6"/>
  <c r="R232" i="6"/>
  <c r="S232" i="6"/>
  <c r="N233" i="6"/>
  <c r="O233" i="6"/>
  <c r="P233" i="6"/>
  <c r="Q233" i="6"/>
  <c r="R233" i="6"/>
  <c r="S233" i="6"/>
  <c r="N234" i="6"/>
  <c r="O234" i="6"/>
  <c r="P234" i="6"/>
  <c r="Q234" i="6"/>
  <c r="R234" i="6"/>
  <c r="S234" i="6"/>
  <c r="N235" i="6"/>
  <c r="O235" i="6"/>
  <c r="P235" i="6"/>
  <c r="Q235" i="6"/>
  <c r="R235" i="6"/>
  <c r="S235" i="6"/>
  <c r="N236" i="6"/>
  <c r="O236" i="6"/>
  <c r="P236" i="6"/>
  <c r="Q236" i="6"/>
  <c r="R236" i="6"/>
  <c r="S236" i="6"/>
  <c r="N237" i="6"/>
  <c r="O237" i="6"/>
  <c r="P237" i="6"/>
  <c r="Q237" i="6"/>
  <c r="R237" i="6"/>
  <c r="S237" i="6"/>
  <c r="N238" i="6"/>
  <c r="O238" i="6"/>
  <c r="P238" i="6"/>
  <c r="Q238" i="6"/>
  <c r="R238" i="6"/>
  <c r="S238" i="6"/>
  <c r="N239" i="6"/>
  <c r="O239" i="6"/>
  <c r="P239" i="6"/>
  <c r="Q239" i="6"/>
  <c r="R239" i="6"/>
  <c r="S239" i="6"/>
  <c r="N240" i="6"/>
  <c r="O240" i="6"/>
  <c r="P240" i="6"/>
  <c r="Q240" i="6"/>
  <c r="R240" i="6"/>
  <c r="S240" i="6"/>
  <c r="N241" i="6"/>
  <c r="O241" i="6"/>
  <c r="P241" i="6"/>
  <c r="Q241" i="6"/>
  <c r="R241" i="6"/>
  <c r="S241" i="6"/>
  <c r="N242" i="6"/>
  <c r="O242" i="6"/>
  <c r="P242" i="6"/>
  <c r="Q242" i="6"/>
  <c r="R242" i="6"/>
  <c r="S242" i="6"/>
  <c r="N243" i="6"/>
  <c r="O243" i="6"/>
  <c r="P243" i="6"/>
  <c r="Q243" i="6"/>
  <c r="R243" i="6"/>
  <c r="S243" i="6"/>
  <c r="N244" i="6"/>
  <c r="O244" i="6"/>
  <c r="P244" i="6"/>
  <c r="Q244" i="6"/>
  <c r="R244" i="6"/>
  <c r="S244" i="6"/>
  <c r="N245" i="6"/>
  <c r="O245" i="6"/>
  <c r="P245" i="6"/>
  <c r="Q245" i="6"/>
  <c r="R245" i="6"/>
  <c r="S245" i="6"/>
  <c r="N246" i="6"/>
  <c r="O246" i="6"/>
  <c r="P246" i="6"/>
  <c r="Q246" i="6"/>
  <c r="R246" i="6"/>
  <c r="S246" i="6"/>
  <c r="N247" i="6"/>
  <c r="O247" i="6"/>
  <c r="P247" i="6"/>
  <c r="Q247" i="6"/>
  <c r="R247" i="6"/>
  <c r="S247" i="6"/>
  <c r="N248" i="6"/>
  <c r="O248" i="6"/>
  <c r="P248" i="6"/>
  <c r="Q248" i="6"/>
  <c r="R248" i="6"/>
  <c r="S248" i="6"/>
  <c r="N249" i="6"/>
  <c r="O249" i="6"/>
  <c r="P249" i="6"/>
  <c r="Q249" i="6"/>
  <c r="R249" i="6"/>
  <c r="S249" i="6"/>
  <c r="N250" i="6"/>
  <c r="O250" i="6"/>
  <c r="P250" i="6"/>
  <c r="Q250" i="6"/>
  <c r="R250" i="6"/>
  <c r="S250" i="6"/>
  <c r="N251" i="6"/>
  <c r="O251" i="6"/>
  <c r="P251" i="6"/>
  <c r="Q251" i="6"/>
  <c r="R251" i="6"/>
  <c r="S251" i="6"/>
  <c r="N252" i="6"/>
  <c r="O252" i="6"/>
  <c r="P252" i="6"/>
  <c r="Q252" i="6"/>
  <c r="R252" i="6"/>
  <c r="S252" i="6"/>
  <c r="N253" i="6"/>
  <c r="O253" i="6"/>
  <c r="P253" i="6"/>
  <c r="Q253" i="6"/>
  <c r="R253" i="6"/>
  <c r="S253" i="6"/>
  <c r="N254" i="6"/>
  <c r="O254" i="6"/>
  <c r="P254" i="6"/>
  <c r="Q254" i="6"/>
  <c r="R254" i="6"/>
  <c r="S254" i="6"/>
  <c r="N255" i="6"/>
  <c r="O255" i="6"/>
  <c r="P255" i="6"/>
  <c r="Q255" i="6"/>
  <c r="R255" i="6"/>
  <c r="S255" i="6"/>
  <c r="N256" i="6"/>
  <c r="O256" i="6"/>
  <c r="P256" i="6"/>
  <c r="Q256" i="6"/>
  <c r="R256" i="6"/>
  <c r="S256" i="6"/>
  <c r="N257" i="6"/>
  <c r="O257" i="6"/>
  <c r="P257" i="6"/>
  <c r="Q257" i="6"/>
  <c r="R257" i="6"/>
  <c r="S257" i="6"/>
  <c r="N258" i="6"/>
  <c r="O258" i="6"/>
  <c r="P258" i="6"/>
  <c r="Q258" i="6"/>
  <c r="R258" i="6"/>
  <c r="S258" i="6"/>
  <c r="N259" i="6"/>
  <c r="O259" i="6"/>
  <c r="P259" i="6"/>
  <c r="Q259" i="6"/>
  <c r="R259" i="6"/>
  <c r="S259" i="6"/>
  <c r="N260" i="6"/>
  <c r="O260" i="6"/>
  <c r="P260" i="6"/>
  <c r="Q260" i="6"/>
  <c r="R260" i="6"/>
  <c r="S260" i="6"/>
  <c r="N261" i="6"/>
  <c r="O261" i="6"/>
  <c r="P261" i="6"/>
  <c r="Q261" i="6"/>
  <c r="R261" i="6"/>
  <c r="S261" i="6"/>
  <c r="N262" i="6"/>
  <c r="O262" i="6"/>
  <c r="P262" i="6"/>
  <c r="Q262" i="6"/>
  <c r="R262" i="6"/>
  <c r="S262" i="6"/>
  <c r="N263" i="6"/>
  <c r="O263" i="6"/>
  <c r="P263" i="6"/>
  <c r="Q263" i="6"/>
  <c r="R263" i="6"/>
  <c r="S263" i="6"/>
  <c r="N264" i="6"/>
  <c r="O264" i="6"/>
  <c r="P264" i="6"/>
  <c r="Q264" i="6"/>
  <c r="R264" i="6"/>
  <c r="S264" i="6"/>
  <c r="N265" i="6"/>
  <c r="O265" i="6"/>
  <c r="P265" i="6"/>
  <c r="Q265" i="6"/>
  <c r="R265" i="6"/>
  <c r="S265" i="6"/>
  <c r="N266" i="6"/>
  <c r="O266" i="6"/>
  <c r="P266" i="6"/>
  <c r="Q266" i="6"/>
  <c r="R266" i="6"/>
  <c r="S266" i="6"/>
  <c r="N267" i="6"/>
  <c r="O267" i="6"/>
  <c r="P267" i="6"/>
  <c r="Q267" i="6"/>
  <c r="R267" i="6"/>
  <c r="S267" i="6"/>
  <c r="N268" i="6"/>
  <c r="O268" i="6"/>
  <c r="P268" i="6"/>
  <c r="Q268" i="6"/>
  <c r="R268" i="6"/>
  <c r="S268" i="6"/>
  <c r="N269" i="6"/>
  <c r="O269" i="6"/>
  <c r="P269" i="6"/>
  <c r="Q269" i="6"/>
  <c r="R269" i="6"/>
  <c r="S269" i="6"/>
  <c r="N270" i="6"/>
  <c r="O270" i="6"/>
  <c r="P270" i="6"/>
  <c r="Q270" i="6"/>
  <c r="R270" i="6"/>
  <c r="S270" i="6"/>
  <c r="N271" i="6"/>
  <c r="O271" i="6"/>
  <c r="P271" i="6"/>
  <c r="Q271" i="6"/>
  <c r="R271" i="6"/>
  <c r="S271" i="6"/>
  <c r="N272" i="6"/>
  <c r="O272" i="6"/>
  <c r="P272" i="6"/>
  <c r="Q272" i="6"/>
  <c r="R272" i="6"/>
  <c r="S272" i="6"/>
  <c r="N273" i="6"/>
  <c r="O273" i="6"/>
  <c r="P273" i="6"/>
  <c r="Q273" i="6"/>
  <c r="R273" i="6"/>
  <c r="S273" i="6"/>
  <c r="N274" i="6"/>
  <c r="O274" i="6"/>
  <c r="P274" i="6"/>
  <c r="Q274" i="6"/>
  <c r="R274" i="6"/>
  <c r="S274" i="6"/>
  <c r="N275" i="6"/>
  <c r="O275" i="6"/>
  <c r="P275" i="6"/>
  <c r="Q275" i="6"/>
  <c r="R275" i="6"/>
  <c r="S275" i="6"/>
  <c r="N276" i="6"/>
  <c r="O276" i="6"/>
  <c r="P276" i="6"/>
  <c r="Q276" i="6"/>
  <c r="R276" i="6"/>
  <c r="S276" i="6"/>
  <c r="N277" i="6"/>
  <c r="O277" i="6"/>
  <c r="P277" i="6"/>
  <c r="Q277" i="6"/>
  <c r="R277" i="6"/>
  <c r="S277" i="6"/>
  <c r="N278" i="6"/>
  <c r="O278" i="6"/>
  <c r="P278" i="6"/>
  <c r="Q278" i="6"/>
  <c r="R278" i="6"/>
  <c r="S278" i="6"/>
  <c r="N279" i="6"/>
  <c r="O279" i="6"/>
  <c r="P279" i="6"/>
  <c r="Q279" i="6"/>
  <c r="R279" i="6"/>
  <c r="S279" i="6"/>
  <c r="N280" i="6"/>
  <c r="O280" i="6"/>
  <c r="P280" i="6"/>
  <c r="Q280" i="6"/>
  <c r="R280" i="6"/>
  <c r="S280" i="6"/>
  <c r="N281" i="6"/>
  <c r="O281" i="6"/>
  <c r="P281" i="6"/>
  <c r="Q281" i="6"/>
  <c r="R281" i="6"/>
  <c r="S281" i="6"/>
  <c r="N282" i="6"/>
  <c r="O282" i="6"/>
  <c r="P282" i="6"/>
  <c r="Q282" i="6"/>
  <c r="R282" i="6"/>
  <c r="S282" i="6"/>
  <c r="N283" i="6"/>
  <c r="O283" i="6"/>
  <c r="P283" i="6"/>
  <c r="Q283" i="6"/>
  <c r="R283" i="6"/>
  <c r="S283" i="6"/>
  <c r="N284" i="6"/>
  <c r="O284" i="6"/>
  <c r="P284" i="6"/>
  <c r="Q284" i="6"/>
  <c r="R284" i="6"/>
  <c r="S284" i="6"/>
  <c r="N285" i="6"/>
  <c r="O285" i="6"/>
  <c r="P285" i="6"/>
  <c r="Q285" i="6"/>
  <c r="R285" i="6"/>
  <c r="S285" i="6"/>
  <c r="N286" i="6"/>
  <c r="O286" i="6"/>
  <c r="P286" i="6"/>
  <c r="Q286" i="6"/>
  <c r="R286" i="6"/>
  <c r="S286" i="6"/>
  <c r="N287" i="6"/>
  <c r="O287" i="6"/>
  <c r="P287" i="6"/>
  <c r="Q287" i="6"/>
  <c r="R287" i="6"/>
  <c r="S287" i="6"/>
  <c r="N288" i="6"/>
  <c r="O288" i="6"/>
  <c r="P288" i="6"/>
  <c r="Q288" i="6"/>
  <c r="R288" i="6"/>
  <c r="S288" i="6"/>
  <c r="N289" i="6"/>
  <c r="O289" i="6"/>
  <c r="P289" i="6"/>
  <c r="Q289" i="6"/>
  <c r="R289" i="6"/>
  <c r="S289" i="6"/>
  <c r="N290" i="6"/>
  <c r="O290" i="6"/>
  <c r="P290" i="6"/>
  <c r="Q290" i="6"/>
  <c r="R290" i="6"/>
  <c r="S290" i="6"/>
  <c r="N291" i="6"/>
  <c r="O291" i="6"/>
  <c r="P291" i="6"/>
  <c r="Q291" i="6"/>
  <c r="R291" i="6"/>
  <c r="S291" i="6"/>
  <c r="N292" i="6"/>
  <c r="O292" i="6"/>
  <c r="P292" i="6"/>
  <c r="Q292" i="6"/>
  <c r="R292" i="6"/>
  <c r="S292" i="6"/>
  <c r="N293" i="6"/>
  <c r="O293" i="6"/>
  <c r="P293" i="6"/>
  <c r="Q293" i="6"/>
  <c r="R293" i="6"/>
  <c r="S293" i="6"/>
  <c r="N294" i="6"/>
  <c r="O294" i="6"/>
  <c r="P294" i="6"/>
  <c r="Q294" i="6"/>
  <c r="R294" i="6"/>
  <c r="S294" i="6"/>
  <c r="N295" i="6"/>
  <c r="O295" i="6"/>
  <c r="P295" i="6"/>
  <c r="Q295" i="6"/>
  <c r="R295" i="6"/>
  <c r="S295" i="6"/>
  <c r="N296" i="6"/>
  <c r="O296" i="6"/>
  <c r="P296" i="6"/>
  <c r="Q296" i="6"/>
  <c r="R296" i="6"/>
  <c r="S296" i="6"/>
  <c r="N297" i="6"/>
  <c r="O297" i="6"/>
  <c r="P297" i="6"/>
  <c r="Q297" i="6"/>
  <c r="R297" i="6"/>
  <c r="S297" i="6"/>
  <c r="N298" i="6"/>
  <c r="O298" i="6"/>
  <c r="P298" i="6"/>
  <c r="Q298" i="6"/>
  <c r="R298" i="6"/>
  <c r="S298" i="6"/>
  <c r="N299" i="6"/>
  <c r="O299" i="6"/>
  <c r="P299" i="6"/>
  <c r="Q299" i="6"/>
  <c r="R299" i="6"/>
  <c r="S299" i="6"/>
  <c r="N300" i="6"/>
  <c r="O300" i="6"/>
  <c r="P300" i="6"/>
  <c r="Q300" i="6"/>
  <c r="R300" i="6"/>
  <c r="S300" i="6"/>
  <c r="N301" i="6"/>
  <c r="O301" i="6"/>
  <c r="P301" i="6"/>
  <c r="Q301" i="6"/>
  <c r="R301" i="6"/>
  <c r="S301" i="6"/>
  <c r="N302" i="6"/>
  <c r="O302" i="6"/>
  <c r="P302" i="6"/>
  <c r="Q302" i="6"/>
  <c r="R302" i="6"/>
  <c r="S302" i="6"/>
  <c r="N303" i="6"/>
  <c r="O303" i="6"/>
  <c r="P303" i="6"/>
  <c r="Q303" i="6"/>
  <c r="R303" i="6"/>
  <c r="S303" i="6"/>
  <c r="N304" i="6"/>
  <c r="O304" i="6"/>
  <c r="P304" i="6"/>
  <c r="Q304" i="6"/>
  <c r="R304" i="6"/>
  <c r="S304" i="6"/>
  <c r="N305" i="6"/>
  <c r="O305" i="6"/>
  <c r="P305" i="6"/>
  <c r="Q305" i="6"/>
  <c r="R305" i="6"/>
  <c r="S305" i="6"/>
  <c r="N306" i="6"/>
  <c r="O306" i="6"/>
  <c r="P306" i="6"/>
  <c r="Q306" i="6"/>
  <c r="R306" i="6"/>
  <c r="S306" i="6"/>
  <c r="N307" i="6"/>
  <c r="O307" i="6"/>
  <c r="P307" i="6"/>
  <c r="Q307" i="6"/>
  <c r="R307" i="6"/>
  <c r="S307" i="6"/>
  <c r="O4" i="6"/>
  <c r="P4" i="6"/>
  <c r="Q4" i="6"/>
  <c r="R4" i="6"/>
  <c r="S4" i="6"/>
  <c r="N4" i="6"/>
  <c r="D5" i="6"/>
  <c r="E5" i="6"/>
  <c r="F5" i="6"/>
  <c r="G5" i="6"/>
  <c r="H5" i="6"/>
  <c r="I5" i="6"/>
  <c r="D6" i="6"/>
  <c r="E6" i="6"/>
  <c r="F6" i="6"/>
  <c r="G6" i="6"/>
  <c r="H6" i="6"/>
  <c r="I6" i="6"/>
  <c r="D7" i="6"/>
  <c r="E7" i="6"/>
  <c r="F7" i="6"/>
  <c r="G7" i="6"/>
  <c r="H7" i="6"/>
  <c r="I7" i="6"/>
  <c r="D8" i="6"/>
  <c r="E8" i="6"/>
  <c r="F8" i="6"/>
  <c r="G8" i="6"/>
  <c r="H8" i="6"/>
  <c r="I8" i="6"/>
  <c r="D9" i="6"/>
  <c r="E9" i="6"/>
  <c r="F9" i="6"/>
  <c r="G9" i="6"/>
  <c r="H9" i="6"/>
  <c r="I9" i="6"/>
  <c r="D10" i="6"/>
  <c r="E10" i="6"/>
  <c r="F10" i="6"/>
  <c r="G10" i="6"/>
  <c r="H10" i="6"/>
  <c r="I10" i="6"/>
  <c r="D11" i="6"/>
  <c r="E11" i="6"/>
  <c r="F11" i="6"/>
  <c r="G11" i="6"/>
  <c r="H11" i="6"/>
  <c r="I11" i="6"/>
  <c r="D12" i="6"/>
  <c r="E12" i="6"/>
  <c r="F12" i="6"/>
  <c r="G12" i="6"/>
  <c r="H12" i="6"/>
  <c r="I12" i="6"/>
  <c r="D13" i="6"/>
  <c r="E13" i="6"/>
  <c r="F13" i="6"/>
  <c r="G13" i="6"/>
  <c r="H13" i="6"/>
  <c r="I13" i="6"/>
  <c r="D14" i="6"/>
  <c r="E14" i="6"/>
  <c r="F14" i="6"/>
  <c r="G14" i="6"/>
  <c r="H14" i="6"/>
  <c r="I14" i="6"/>
  <c r="D15" i="6"/>
  <c r="E15" i="6"/>
  <c r="F15" i="6"/>
  <c r="G15" i="6"/>
  <c r="H15" i="6"/>
  <c r="I15" i="6"/>
  <c r="D16" i="6"/>
  <c r="E16" i="6"/>
  <c r="F16" i="6"/>
  <c r="G16" i="6"/>
  <c r="H16" i="6"/>
  <c r="I16" i="6"/>
  <c r="D17" i="6"/>
  <c r="E17" i="6"/>
  <c r="F17" i="6"/>
  <c r="G17" i="6"/>
  <c r="H17" i="6"/>
  <c r="I17" i="6"/>
  <c r="D18" i="6"/>
  <c r="E18" i="6"/>
  <c r="F18" i="6"/>
  <c r="G18" i="6"/>
  <c r="H18" i="6"/>
  <c r="I18" i="6"/>
  <c r="D19" i="6"/>
  <c r="E19" i="6"/>
  <c r="F19" i="6"/>
  <c r="G19" i="6"/>
  <c r="H19" i="6"/>
  <c r="I19" i="6"/>
  <c r="D20" i="6"/>
  <c r="E20" i="6"/>
  <c r="F20" i="6"/>
  <c r="G20" i="6"/>
  <c r="H20" i="6"/>
  <c r="I20" i="6"/>
  <c r="D21" i="6"/>
  <c r="E21" i="6"/>
  <c r="F21" i="6"/>
  <c r="G21" i="6"/>
  <c r="H21" i="6"/>
  <c r="I21" i="6"/>
  <c r="D22" i="6"/>
  <c r="E22" i="6"/>
  <c r="F22" i="6"/>
  <c r="G22" i="6"/>
  <c r="H22" i="6"/>
  <c r="I22" i="6"/>
  <c r="D23" i="6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D43" i="6"/>
  <c r="E43" i="6"/>
  <c r="F43" i="6"/>
  <c r="G43" i="6"/>
  <c r="H43" i="6"/>
  <c r="I43" i="6"/>
  <c r="D44" i="6"/>
  <c r="E44" i="6"/>
  <c r="F44" i="6"/>
  <c r="G44" i="6"/>
  <c r="H44" i="6"/>
  <c r="I44" i="6"/>
  <c r="D45" i="6"/>
  <c r="E45" i="6"/>
  <c r="F45" i="6"/>
  <c r="G45" i="6"/>
  <c r="H45" i="6"/>
  <c r="I45" i="6"/>
  <c r="D46" i="6"/>
  <c r="E46" i="6"/>
  <c r="F46" i="6"/>
  <c r="G46" i="6"/>
  <c r="H46" i="6"/>
  <c r="I46" i="6"/>
  <c r="D47" i="6"/>
  <c r="E47" i="6"/>
  <c r="F47" i="6"/>
  <c r="G47" i="6"/>
  <c r="H47" i="6"/>
  <c r="I47" i="6"/>
  <c r="D48" i="6"/>
  <c r="E48" i="6"/>
  <c r="F48" i="6"/>
  <c r="G48" i="6"/>
  <c r="H48" i="6"/>
  <c r="I48" i="6"/>
  <c r="D49" i="6"/>
  <c r="E49" i="6"/>
  <c r="F49" i="6"/>
  <c r="G49" i="6"/>
  <c r="H49" i="6"/>
  <c r="I49" i="6"/>
  <c r="D50" i="6"/>
  <c r="E50" i="6"/>
  <c r="F50" i="6"/>
  <c r="G50" i="6"/>
  <c r="H50" i="6"/>
  <c r="I50" i="6"/>
  <c r="D51" i="6"/>
  <c r="E51" i="6"/>
  <c r="F51" i="6"/>
  <c r="G51" i="6"/>
  <c r="H51" i="6"/>
  <c r="I51" i="6"/>
  <c r="D52" i="6"/>
  <c r="E52" i="6"/>
  <c r="F52" i="6"/>
  <c r="G52" i="6"/>
  <c r="H52" i="6"/>
  <c r="I52" i="6"/>
  <c r="D53" i="6"/>
  <c r="E53" i="6"/>
  <c r="F53" i="6"/>
  <c r="G53" i="6"/>
  <c r="H53" i="6"/>
  <c r="I53" i="6"/>
  <c r="D54" i="6"/>
  <c r="E54" i="6"/>
  <c r="F54" i="6"/>
  <c r="G54" i="6"/>
  <c r="H54" i="6"/>
  <c r="I54" i="6"/>
  <c r="D55" i="6"/>
  <c r="E55" i="6"/>
  <c r="F55" i="6"/>
  <c r="G55" i="6"/>
  <c r="H55" i="6"/>
  <c r="I55" i="6"/>
  <c r="D56" i="6"/>
  <c r="E56" i="6"/>
  <c r="F56" i="6"/>
  <c r="G56" i="6"/>
  <c r="H56" i="6"/>
  <c r="I56" i="6"/>
  <c r="D57" i="6"/>
  <c r="E57" i="6"/>
  <c r="F57" i="6"/>
  <c r="G57" i="6"/>
  <c r="H57" i="6"/>
  <c r="I57" i="6"/>
  <c r="D58" i="6"/>
  <c r="E58" i="6"/>
  <c r="F58" i="6"/>
  <c r="G58" i="6"/>
  <c r="H58" i="6"/>
  <c r="I58" i="6"/>
  <c r="D59" i="6"/>
  <c r="E59" i="6"/>
  <c r="F59" i="6"/>
  <c r="G59" i="6"/>
  <c r="H59" i="6"/>
  <c r="I59" i="6"/>
  <c r="D60" i="6"/>
  <c r="E60" i="6"/>
  <c r="F60" i="6"/>
  <c r="G60" i="6"/>
  <c r="H60" i="6"/>
  <c r="I60" i="6"/>
  <c r="D61" i="6"/>
  <c r="E61" i="6"/>
  <c r="F61" i="6"/>
  <c r="G61" i="6"/>
  <c r="H61" i="6"/>
  <c r="I61" i="6"/>
  <c r="D62" i="6"/>
  <c r="E62" i="6"/>
  <c r="F62" i="6"/>
  <c r="G62" i="6"/>
  <c r="H62" i="6"/>
  <c r="I62" i="6"/>
  <c r="D63" i="6"/>
  <c r="E63" i="6"/>
  <c r="F63" i="6"/>
  <c r="G63" i="6"/>
  <c r="H63" i="6"/>
  <c r="I63" i="6"/>
  <c r="D64" i="6"/>
  <c r="E64" i="6"/>
  <c r="F64" i="6"/>
  <c r="G64" i="6"/>
  <c r="H64" i="6"/>
  <c r="I64" i="6"/>
  <c r="D65" i="6"/>
  <c r="E65" i="6"/>
  <c r="F65" i="6"/>
  <c r="G65" i="6"/>
  <c r="H65" i="6"/>
  <c r="I65" i="6"/>
  <c r="D66" i="6"/>
  <c r="E66" i="6"/>
  <c r="F66" i="6"/>
  <c r="G66" i="6"/>
  <c r="H66" i="6"/>
  <c r="I66" i="6"/>
  <c r="D67" i="6"/>
  <c r="E67" i="6"/>
  <c r="F67" i="6"/>
  <c r="G67" i="6"/>
  <c r="H67" i="6"/>
  <c r="I67" i="6"/>
  <c r="D68" i="6"/>
  <c r="E68" i="6"/>
  <c r="F68" i="6"/>
  <c r="G68" i="6"/>
  <c r="H68" i="6"/>
  <c r="I68" i="6"/>
  <c r="D69" i="6"/>
  <c r="E69" i="6"/>
  <c r="F69" i="6"/>
  <c r="G69" i="6"/>
  <c r="H69" i="6"/>
  <c r="I69" i="6"/>
  <c r="D70" i="6"/>
  <c r="E70" i="6"/>
  <c r="F70" i="6"/>
  <c r="G70" i="6"/>
  <c r="H70" i="6"/>
  <c r="I70" i="6"/>
  <c r="D71" i="6"/>
  <c r="E71" i="6"/>
  <c r="F71" i="6"/>
  <c r="G71" i="6"/>
  <c r="H71" i="6"/>
  <c r="I71" i="6"/>
  <c r="D72" i="6"/>
  <c r="E72" i="6"/>
  <c r="F72" i="6"/>
  <c r="G72" i="6"/>
  <c r="H72" i="6"/>
  <c r="I72" i="6"/>
  <c r="D73" i="6"/>
  <c r="E73" i="6"/>
  <c r="F73" i="6"/>
  <c r="G73" i="6"/>
  <c r="H73" i="6"/>
  <c r="I73" i="6"/>
  <c r="D74" i="6"/>
  <c r="E74" i="6"/>
  <c r="F74" i="6"/>
  <c r="G74" i="6"/>
  <c r="H74" i="6"/>
  <c r="I74" i="6"/>
  <c r="D75" i="6"/>
  <c r="E75" i="6"/>
  <c r="F75" i="6"/>
  <c r="G75" i="6"/>
  <c r="H75" i="6"/>
  <c r="I75" i="6"/>
  <c r="D76" i="6"/>
  <c r="E76" i="6"/>
  <c r="F76" i="6"/>
  <c r="G76" i="6"/>
  <c r="H76" i="6"/>
  <c r="I76" i="6"/>
  <c r="D77" i="6"/>
  <c r="E77" i="6"/>
  <c r="F77" i="6"/>
  <c r="G77" i="6"/>
  <c r="H77" i="6"/>
  <c r="I77" i="6"/>
  <c r="D78" i="6"/>
  <c r="E78" i="6"/>
  <c r="F78" i="6"/>
  <c r="G78" i="6"/>
  <c r="H78" i="6"/>
  <c r="I78" i="6"/>
  <c r="D79" i="6"/>
  <c r="E79" i="6"/>
  <c r="F79" i="6"/>
  <c r="G79" i="6"/>
  <c r="H79" i="6"/>
  <c r="I79" i="6"/>
  <c r="D80" i="6"/>
  <c r="E80" i="6"/>
  <c r="F80" i="6"/>
  <c r="G80" i="6"/>
  <c r="H80" i="6"/>
  <c r="I80" i="6"/>
  <c r="D81" i="6"/>
  <c r="E81" i="6"/>
  <c r="F81" i="6"/>
  <c r="G81" i="6"/>
  <c r="H81" i="6"/>
  <c r="I81" i="6"/>
  <c r="D82" i="6"/>
  <c r="E82" i="6"/>
  <c r="F82" i="6"/>
  <c r="G82" i="6"/>
  <c r="H82" i="6"/>
  <c r="I82" i="6"/>
  <c r="D83" i="6"/>
  <c r="E83" i="6"/>
  <c r="F83" i="6"/>
  <c r="G83" i="6"/>
  <c r="H83" i="6"/>
  <c r="I83" i="6"/>
  <c r="D84" i="6"/>
  <c r="E84" i="6"/>
  <c r="F84" i="6"/>
  <c r="G84" i="6"/>
  <c r="H84" i="6"/>
  <c r="I84" i="6"/>
  <c r="D85" i="6"/>
  <c r="E85" i="6"/>
  <c r="F85" i="6"/>
  <c r="G85" i="6"/>
  <c r="H85" i="6"/>
  <c r="I85" i="6"/>
  <c r="D86" i="6"/>
  <c r="E86" i="6"/>
  <c r="F86" i="6"/>
  <c r="G86" i="6"/>
  <c r="H86" i="6"/>
  <c r="I86" i="6"/>
  <c r="D87" i="6"/>
  <c r="E87" i="6"/>
  <c r="F87" i="6"/>
  <c r="G87" i="6"/>
  <c r="H87" i="6"/>
  <c r="I87" i="6"/>
  <c r="D88" i="6"/>
  <c r="E88" i="6"/>
  <c r="F88" i="6"/>
  <c r="G88" i="6"/>
  <c r="H88" i="6"/>
  <c r="I88" i="6"/>
  <c r="D89" i="6"/>
  <c r="E89" i="6"/>
  <c r="F89" i="6"/>
  <c r="G89" i="6"/>
  <c r="H89" i="6"/>
  <c r="I89" i="6"/>
  <c r="D90" i="6"/>
  <c r="E90" i="6"/>
  <c r="F90" i="6"/>
  <c r="G90" i="6"/>
  <c r="H90" i="6"/>
  <c r="I90" i="6"/>
  <c r="D91" i="6"/>
  <c r="E91" i="6"/>
  <c r="F91" i="6"/>
  <c r="G91" i="6"/>
  <c r="H91" i="6"/>
  <c r="I91" i="6"/>
  <c r="D92" i="6"/>
  <c r="E92" i="6"/>
  <c r="F92" i="6"/>
  <c r="G92" i="6"/>
  <c r="H92" i="6"/>
  <c r="I92" i="6"/>
  <c r="D93" i="6"/>
  <c r="E93" i="6"/>
  <c r="F93" i="6"/>
  <c r="G93" i="6"/>
  <c r="H93" i="6"/>
  <c r="I93" i="6"/>
  <c r="D94" i="6"/>
  <c r="E94" i="6"/>
  <c r="F94" i="6"/>
  <c r="G94" i="6"/>
  <c r="H94" i="6"/>
  <c r="I94" i="6"/>
  <c r="D95" i="6"/>
  <c r="E95" i="6"/>
  <c r="F95" i="6"/>
  <c r="G95" i="6"/>
  <c r="H95" i="6"/>
  <c r="I95" i="6"/>
  <c r="D96" i="6"/>
  <c r="E96" i="6"/>
  <c r="F96" i="6"/>
  <c r="G96" i="6"/>
  <c r="H96" i="6"/>
  <c r="I96" i="6"/>
  <c r="D97" i="6"/>
  <c r="E97" i="6"/>
  <c r="F97" i="6"/>
  <c r="G97" i="6"/>
  <c r="H97" i="6"/>
  <c r="I97" i="6"/>
  <c r="D98" i="6"/>
  <c r="E98" i="6"/>
  <c r="F98" i="6"/>
  <c r="G98" i="6"/>
  <c r="H98" i="6"/>
  <c r="I98" i="6"/>
  <c r="D99" i="6"/>
  <c r="E99" i="6"/>
  <c r="F99" i="6"/>
  <c r="G99" i="6"/>
  <c r="H99" i="6"/>
  <c r="I99" i="6"/>
  <c r="D100" i="6"/>
  <c r="E100" i="6"/>
  <c r="F100" i="6"/>
  <c r="G100" i="6"/>
  <c r="H100" i="6"/>
  <c r="I100" i="6"/>
  <c r="D101" i="6"/>
  <c r="E101" i="6"/>
  <c r="F101" i="6"/>
  <c r="G101" i="6"/>
  <c r="H101" i="6"/>
  <c r="I101" i="6"/>
  <c r="D102" i="6"/>
  <c r="E102" i="6"/>
  <c r="F102" i="6"/>
  <c r="G102" i="6"/>
  <c r="H102" i="6"/>
  <c r="I102" i="6"/>
  <c r="D103" i="6"/>
  <c r="E103" i="6"/>
  <c r="F103" i="6"/>
  <c r="G103" i="6"/>
  <c r="H103" i="6"/>
  <c r="I103" i="6"/>
  <c r="D104" i="6"/>
  <c r="E104" i="6"/>
  <c r="F104" i="6"/>
  <c r="G104" i="6"/>
  <c r="H104" i="6"/>
  <c r="I104" i="6"/>
  <c r="D105" i="6"/>
  <c r="E105" i="6"/>
  <c r="F105" i="6"/>
  <c r="G105" i="6"/>
  <c r="H105" i="6"/>
  <c r="I105" i="6"/>
  <c r="D106" i="6"/>
  <c r="E106" i="6"/>
  <c r="F106" i="6"/>
  <c r="G106" i="6"/>
  <c r="H106" i="6"/>
  <c r="I106" i="6"/>
  <c r="D107" i="6"/>
  <c r="E107" i="6"/>
  <c r="F107" i="6"/>
  <c r="G107" i="6"/>
  <c r="H107" i="6"/>
  <c r="I107" i="6"/>
  <c r="D108" i="6"/>
  <c r="E108" i="6"/>
  <c r="F108" i="6"/>
  <c r="G108" i="6"/>
  <c r="H108" i="6"/>
  <c r="I108" i="6"/>
  <c r="D109" i="6"/>
  <c r="E109" i="6"/>
  <c r="F109" i="6"/>
  <c r="G109" i="6"/>
  <c r="H109" i="6"/>
  <c r="I109" i="6"/>
  <c r="D110" i="6"/>
  <c r="E110" i="6"/>
  <c r="F110" i="6"/>
  <c r="G110" i="6"/>
  <c r="H110" i="6"/>
  <c r="I110" i="6"/>
  <c r="D111" i="6"/>
  <c r="E111" i="6"/>
  <c r="F111" i="6"/>
  <c r="G111" i="6"/>
  <c r="H111" i="6"/>
  <c r="I111" i="6"/>
  <c r="D112" i="6"/>
  <c r="E112" i="6"/>
  <c r="F112" i="6"/>
  <c r="G112" i="6"/>
  <c r="H112" i="6"/>
  <c r="I112" i="6"/>
  <c r="D113" i="6"/>
  <c r="E113" i="6"/>
  <c r="F113" i="6"/>
  <c r="G113" i="6"/>
  <c r="H113" i="6"/>
  <c r="I113" i="6"/>
  <c r="D114" i="6"/>
  <c r="E114" i="6"/>
  <c r="F114" i="6"/>
  <c r="G114" i="6"/>
  <c r="H114" i="6"/>
  <c r="I114" i="6"/>
  <c r="D115" i="6"/>
  <c r="E115" i="6"/>
  <c r="F115" i="6"/>
  <c r="G115" i="6"/>
  <c r="H115" i="6"/>
  <c r="I115" i="6"/>
  <c r="D116" i="6"/>
  <c r="E116" i="6"/>
  <c r="F116" i="6"/>
  <c r="G116" i="6"/>
  <c r="H116" i="6"/>
  <c r="I116" i="6"/>
  <c r="D117" i="6"/>
  <c r="E117" i="6"/>
  <c r="F117" i="6"/>
  <c r="G117" i="6"/>
  <c r="H117" i="6"/>
  <c r="I117" i="6"/>
  <c r="D118" i="6"/>
  <c r="E118" i="6"/>
  <c r="F118" i="6"/>
  <c r="G118" i="6"/>
  <c r="H118" i="6"/>
  <c r="I118" i="6"/>
  <c r="D119" i="6"/>
  <c r="E119" i="6"/>
  <c r="F119" i="6"/>
  <c r="G119" i="6"/>
  <c r="H119" i="6"/>
  <c r="I119" i="6"/>
  <c r="D120" i="6"/>
  <c r="E120" i="6"/>
  <c r="F120" i="6"/>
  <c r="G120" i="6"/>
  <c r="H120" i="6"/>
  <c r="I120" i="6"/>
  <c r="D121" i="6"/>
  <c r="E121" i="6"/>
  <c r="F121" i="6"/>
  <c r="G121" i="6"/>
  <c r="H121" i="6"/>
  <c r="I121" i="6"/>
  <c r="D122" i="6"/>
  <c r="E122" i="6"/>
  <c r="F122" i="6"/>
  <c r="G122" i="6"/>
  <c r="H122" i="6"/>
  <c r="I122" i="6"/>
  <c r="D123" i="6"/>
  <c r="E123" i="6"/>
  <c r="F123" i="6"/>
  <c r="G123" i="6"/>
  <c r="H123" i="6"/>
  <c r="I123" i="6"/>
  <c r="D124" i="6"/>
  <c r="E124" i="6"/>
  <c r="F124" i="6"/>
  <c r="G124" i="6"/>
  <c r="H124" i="6"/>
  <c r="I124" i="6"/>
  <c r="D125" i="6"/>
  <c r="E125" i="6"/>
  <c r="F125" i="6"/>
  <c r="G125" i="6"/>
  <c r="H125" i="6"/>
  <c r="I125" i="6"/>
  <c r="D126" i="6"/>
  <c r="E126" i="6"/>
  <c r="F126" i="6"/>
  <c r="G126" i="6"/>
  <c r="H126" i="6"/>
  <c r="I126" i="6"/>
  <c r="D127" i="6"/>
  <c r="E127" i="6"/>
  <c r="F127" i="6"/>
  <c r="G127" i="6"/>
  <c r="H127" i="6"/>
  <c r="I127" i="6"/>
  <c r="D128" i="6"/>
  <c r="E128" i="6"/>
  <c r="F128" i="6"/>
  <c r="G128" i="6"/>
  <c r="H128" i="6"/>
  <c r="I128" i="6"/>
  <c r="D129" i="6"/>
  <c r="E129" i="6"/>
  <c r="F129" i="6"/>
  <c r="G129" i="6"/>
  <c r="H129" i="6"/>
  <c r="I129" i="6"/>
  <c r="D130" i="6"/>
  <c r="E130" i="6"/>
  <c r="F130" i="6"/>
  <c r="G130" i="6"/>
  <c r="H130" i="6"/>
  <c r="I130" i="6"/>
  <c r="D131" i="6"/>
  <c r="E131" i="6"/>
  <c r="F131" i="6"/>
  <c r="G131" i="6"/>
  <c r="H131" i="6"/>
  <c r="I131" i="6"/>
  <c r="D132" i="6"/>
  <c r="E132" i="6"/>
  <c r="F132" i="6"/>
  <c r="G132" i="6"/>
  <c r="H132" i="6"/>
  <c r="I132" i="6"/>
  <c r="D133" i="6"/>
  <c r="E133" i="6"/>
  <c r="F133" i="6"/>
  <c r="G133" i="6"/>
  <c r="H133" i="6"/>
  <c r="I133" i="6"/>
  <c r="D134" i="6"/>
  <c r="E134" i="6"/>
  <c r="F134" i="6"/>
  <c r="G134" i="6"/>
  <c r="H134" i="6"/>
  <c r="I134" i="6"/>
  <c r="D135" i="6"/>
  <c r="E135" i="6"/>
  <c r="F135" i="6"/>
  <c r="G135" i="6"/>
  <c r="H135" i="6"/>
  <c r="I135" i="6"/>
  <c r="D136" i="6"/>
  <c r="E136" i="6"/>
  <c r="F136" i="6"/>
  <c r="G136" i="6"/>
  <c r="H136" i="6"/>
  <c r="I136" i="6"/>
  <c r="D137" i="6"/>
  <c r="E137" i="6"/>
  <c r="F137" i="6"/>
  <c r="G137" i="6"/>
  <c r="H137" i="6"/>
  <c r="I137" i="6"/>
  <c r="D138" i="6"/>
  <c r="E138" i="6"/>
  <c r="F138" i="6"/>
  <c r="G138" i="6"/>
  <c r="H138" i="6"/>
  <c r="I138" i="6"/>
  <c r="D139" i="6"/>
  <c r="E139" i="6"/>
  <c r="F139" i="6"/>
  <c r="G139" i="6"/>
  <c r="H139" i="6"/>
  <c r="I139" i="6"/>
  <c r="D140" i="6"/>
  <c r="E140" i="6"/>
  <c r="F140" i="6"/>
  <c r="G140" i="6"/>
  <c r="H140" i="6"/>
  <c r="I140" i="6"/>
  <c r="D141" i="6"/>
  <c r="E141" i="6"/>
  <c r="F141" i="6"/>
  <c r="G141" i="6"/>
  <c r="H141" i="6"/>
  <c r="I141" i="6"/>
  <c r="D142" i="6"/>
  <c r="E142" i="6"/>
  <c r="F142" i="6"/>
  <c r="G142" i="6"/>
  <c r="H142" i="6"/>
  <c r="I142" i="6"/>
  <c r="D143" i="6"/>
  <c r="E143" i="6"/>
  <c r="F143" i="6"/>
  <c r="G143" i="6"/>
  <c r="H143" i="6"/>
  <c r="I143" i="6"/>
  <c r="D144" i="6"/>
  <c r="E144" i="6"/>
  <c r="F144" i="6"/>
  <c r="G144" i="6"/>
  <c r="H144" i="6"/>
  <c r="I144" i="6"/>
  <c r="D145" i="6"/>
  <c r="E145" i="6"/>
  <c r="F145" i="6"/>
  <c r="G145" i="6"/>
  <c r="H145" i="6"/>
  <c r="I145" i="6"/>
  <c r="D146" i="6"/>
  <c r="E146" i="6"/>
  <c r="F146" i="6"/>
  <c r="G146" i="6"/>
  <c r="H146" i="6"/>
  <c r="I146" i="6"/>
  <c r="D147" i="6"/>
  <c r="E147" i="6"/>
  <c r="F147" i="6"/>
  <c r="G147" i="6"/>
  <c r="H147" i="6"/>
  <c r="I147" i="6"/>
  <c r="D148" i="6"/>
  <c r="E148" i="6"/>
  <c r="F148" i="6"/>
  <c r="G148" i="6"/>
  <c r="H148" i="6"/>
  <c r="I148" i="6"/>
  <c r="D149" i="6"/>
  <c r="E149" i="6"/>
  <c r="F149" i="6"/>
  <c r="G149" i="6"/>
  <c r="H149" i="6"/>
  <c r="I149" i="6"/>
  <c r="D150" i="6"/>
  <c r="E150" i="6"/>
  <c r="F150" i="6"/>
  <c r="G150" i="6"/>
  <c r="H150" i="6"/>
  <c r="I150" i="6"/>
  <c r="D151" i="6"/>
  <c r="E151" i="6"/>
  <c r="F151" i="6"/>
  <c r="G151" i="6"/>
  <c r="H151" i="6"/>
  <c r="I151" i="6"/>
  <c r="D152" i="6"/>
  <c r="E152" i="6"/>
  <c r="F152" i="6"/>
  <c r="G152" i="6"/>
  <c r="H152" i="6"/>
  <c r="I152" i="6"/>
  <c r="D153" i="6"/>
  <c r="E153" i="6"/>
  <c r="F153" i="6"/>
  <c r="G153" i="6"/>
  <c r="H153" i="6"/>
  <c r="I153" i="6"/>
  <c r="D154" i="6"/>
  <c r="E154" i="6"/>
  <c r="F154" i="6"/>
  <c r="G154" i="6"/>
  <c r="H154" i="6"/>
  <c r="I154" i="6"/>
  <c r="D155" i="6"/>
  <c r="E155" i="6"/>
  <c r="F155" i="6"/>
  <c r="G155" i="6"/>
  <c r="H155" i="6"/>
  <c r="I155" i="6"/>
  <c r="D156" i="6"/>
  <c r="E156" i="6"/>
  <c r="F156" i="6"/>
  <c r="G156" i="6"/>
  <c r="H156" i="6"/>
  <c r="I156" i="6"/>
  <c r="D157" i="6"/>
  <c r="E157" i="6"/>
  <c r="F157" i="6"/>
  <c r="G157" i="6"/>
  <c r="H157" i="6"/>
  <c r="I157" i="6"/>
  <c r="D158" i="6"/>
  <c r="E158" i="6"/>
  <c r="F158" i="6"/>
  <c r="G158" i="6"/>
  <c r="H158" i="6"/>
  <c r="I158" i="6"/>
  <c r="D159" i="6"/>
  <c r="E159" i="6"/>
  <c r="F159" i="6"/>
  <c r="G159" i="6"/>
  <c r="H159" i="6"/>
  <c r="I159" i="6"/>
  <c r="D160" i="6"/>
  <c r="E160" i="6"/>
  <c r="F160" i="6"/>
  <c r="G160" i="6"/>
  <c r="H160" i="6"/>
  <c r="I160" i="6"/>
  <c r="D161" i="6"/>
  <c r="E161" i="6"/>
  <c r="F161" i="6"/>
  <c r="G161" i="6"/>
  <c r="H161" i="6"/>
  <c r="I161" i="6"/>
  <c r="D162" i="6"/>
  <c r="E162" i="6"/>
  <c r="F162" i="6"/>
  <c r="G162" i="6"/>
  <c r="H162" i="6"/>
  <c r="I162" i="6"/>
  <c r="D163" i="6"/>
  <c r="E163" i="6"/>
  <c r="F163" i="6"/>
  <c r="G163" i="6"/>
  <c r="H163" i="6"/>
  <c r="I163" i="6"/>
  <c r="D164" i="6"/>
  <c r="E164" i="6"/>
  <c r="F164" i="6"/>
  <c r="G164" i="6"/>
  <c r="H164" i="6"/>
  <c r="I164" i="6"/>
  <c r="D165" i="6"/>
  <c r="E165" i="6"/>
  <c r="F165" i="6"/>
  <c r="G165" i="6"/>
  <c r="H165" i="6"/>
  <c r="I165" i="6"/>
  <c r="D166" i="6"/>
  <c r="E166" i="6"/>
  <c r="F166" i="6"/>
  <c r="G166" i="6"/>
  <c r="H166" i="6"/>
  <c r="I166" i="6"/>
  <c r="D167" i="6"/>
  <c r="E167" i="6"/>
  <c r="F167" i="6"/>
  <c r="G167" i="6"/>
  <c r="H167" i="6"/>
  <c r="I167" i="6"/>
  <c r="D168" i="6"/>
  <c r="E168" i="6"/>
  <c r="F168" i="6"/>
  <c r="G168" i="6"/>
  <c r="H168" i="6"/>
  <c r="I168" i="6"/>
  <c r="D169" i="6"/>
  <c r="E169" i="6"/>
  <c r="F169" i="6"/>
  <c r="G169" i="6"/>
  <c r="H169" i="6"/>
  <c r="I169" i="6"/>
  <c r="D170" i="6"/>
  <c r="E170" i="6"/>
  <c r="F170" i="6"/>
  <c r="G170" i="6"/>
  <c r="H170" i="6"/>
  <c r="I170" i="6"/>
  <c r="D171" i="6"/>
  <c r="E171" i="6"/>
  <c r="F171" i="6"/>
  <c r="G171" i="6"/>
  <c r="H171" i="6"/>
  <c r="I171" i="6"/>
  <c r="D172" i="6"/>
  <c r="E172" i="6"/>
  <c r="F172" i="6"/>
  <c r="G172" i="6"/>
  <c r="H172" i="6"/>
  <c r="I172" i="6"/>
  <c r="D173" i="6"/>
  <c r="E173" i="6"/>
  <c r="F173" i="6"/>
  <c r="G173" i="6"/>
  <c r="H173" i="6"/>
  <c r="I173" i="6"/>
  <c r="D174" i="6"/>
  <c r="E174" i="6"/>
  <c r="F174" i="6"/>
  <c r="G174" i="6"/>
  <c r="H174" i="6"/>
  <c r="I174" i="6"/>
  <c r="D175" i="6"/>
  <c r="E175" i="6"/>
  <c r="F175" i="6"/>
  <c r="G175" i="6"/>
  <c r="H175" i="6"/>
  <c r="I175" i="6"/>
  <c r="D176" i="6"/>
  <c r="E176" i="6"/>
  <c r="F176" i="6"/>
  <c r="G176" i="6"/>
  <c r="H176" i="6"/>
  <c r="I176" i="6"/>
  <c r="D177" i="6"/>
  <c r="E177" i="6"/>
  <c r="F177" i="6"/>
  <c r="G177" i="6"/>
  <c r="H177" i="6"/>
  <c r="I177" i="6"/>
  <c r="D178" i="6"/>
  <c r="E178" i="6"/>
  <c r="F178" i="6"/>
  <c r="G178" i="6"/>
  <c r="H178" i="6"/>
  <c r="I178" i="6"/>
  <c r="D179" i="6"/>
  <c r="E179" i="6"/>
  <c r="F179" i="6"/>
  <c r="G179" i="6"/>
  <c r="H179" i="6"/>
  <c r="I179" i="6"/>
  <c r="D180" i="6"/>
  <c r="E180" i="6"/>
  <c r="F180" i="6"/>
  <c r="G180" i="6"/>
  <c r="H180" i="6"/>
  <c r="I180" i="6"/>
  <c r="D181" i="6"/>
  <c r="E181" i="6"/>
  <c r="F181" i="6"/>
  <c r="G181" i="6"/>
  <c r="H181" i="6"/>
  <c r="I181" i="6"/>
  <c r="D182" i="6"/>
  <c r="E182" i="6"/>
  <c r="F182" i="6"/>
  <c r="G182" i="6"/>
  <c r="H182" i="6"/>
  <c r="I182" i="6"/>
  <c r="D183" i="6"/>
  <c r="E183" i="6"/>
  <c r="F183" i="6"/>
  <c r="G183" i="6"/>
  <c r="H183" i="6"/>
  <c r="I183" i="6"/>
  <c r="D184" i="6"/>
  <c r="E184" i="6"/>
  <c r="F184" i="6"/>
  <c r="G184" i="6"/>
  <c r="H184" i="6"/>
  <c r="I184" i="6"/>
  <c r="D185" i="6"/>
  <c r="E185" i="6"/>
  <c r="F185" i="6"/>
  <c r="G185" i="6"/>
  <c r="H185" i="6"/>
  <c r="I185" i="6"/>
  <c r="D186" i="6"/>
  <c r="E186" i="6"/>
  <c r="F186" i="6"/>
  <c r="G186" i="6"/>
  <c r="H186" i="6"/>
  <c r="I186" i="6"/>
  <c r="D187" i="6"/>
  <c r="E187" i="6"/>
  <c r="F187" i="6"/>
  <c r="G187" i="6"/>
  <c r="H187" i="6"/>
  <c r="I187" i="6"/>
  <c r="D188" i="6"/>
  <c r="E188" i="6"/>
  <c r="F188" i="6"/>
  <c r="G188" i="6"/>
  <c r="H188" i="6"/>
  <c r="I188" i="6"/>
  <c r="D189" i="6"/>
  <c r="E189" i="6"/>
  <c r="F189" i="6"/>
  <c r="G189" i="6"/>
  <c r="H189" i="6"/>
  <c r="I189" i="6"/>
  <c r="D190" i="6"/>
  <c r="E190" i="6"/>
  <c r="F190" i="6"/>
  <c r="G190" i="6"/>
  <c r="H190" i="6"/>
  <c r="I190" i="6"/>
  <c r="D191" i="6"/>
  <c r="E191" i="6"/>
  <c r="F191" i="6"/>
  <c r="G191" i="6"/>
  <c r="H191" i="6"/>
  <c r="I191" i="6"/>
  <c r="D192" i="6"/>
  <c r="E192" i="6"/>
  <c r="F192" i="6"/>
  <c r="G192" i="6"/>
  <c r="H192" i="6"/>
  <c r="I192" i="6"/>
  <c r="D193" i="6"/>
  <c r="E193" i="6"/>
  <c r="F193" i="6"/>
  <c r="G193" i="6"/>
  <c r="H193" i="6"/>
  <c r="I193" i="6"/>
  <c r="D194" i="6"/>
  <c r="E194" i="6"/>
  <c r="F194" i="6"/>
  <c r="G194" i="6"/>
  <c r="H194" i="6"/>
  <c r="I194" i="6"/>
  <c r="D195" i="6"/>
  <c r="E195" i="6"/>
  <c r="F195" i="6"/>
  <c r="G195" i="6"/>
  <c r="H195" i="6"/>
  <c r="I195" i="6"/>
  <c r="D196" i="6"/>
  <c r="E196" i="6"/>
  <c r="F196" i="6"/>
  <c r="G196" i="6"/>
  <c r="H196" i="6"/>
  <c r="I196" i="6"/>
  <c r="D197" i="6"/>
  <c r="E197" i="6"/>
  <c r="F197" i="6"/>
  <c r="G197" i="6"/>
  <c r="H197" i="6"/>
  <c r="I197" i="6"/>
  <c r="D198" i="6"/>
  <c r="E198" i="6"/>
  <c r="F198" i="6"/>
  <c r="G198" i="6"/>
  <c r="H198" i="6"/>
  <c r="I198" i="6"/>
  <c r="D199" i="6"/>
  <c r="E199" i="6"/>
  <c r="F199" i="6"/>
  <c r="G199" i="6"/>
  <c r="H199" i="6"/>
  <c r="I199" i="6"/>
  <c r="D200" i="6"/>
  <c r="E200" i="6"/>
  <c r="F200" i="6"/>
  <c r="G200" i="6"/>
  <c r="H200" i="6"/>
  <c r="I200" i="6"/>
  <c r="D201" i="6"/>
  <c r="E201" i="6"/>
  <c r="F201" i="6"/>
  <c r="G201" i="6"/>
  <c r="H201" i="6"/>
  <c r="I201" i="6"/>
  <c r="D202" i="6"/>
  <c r="E202" i="6"/>
  <c r="F202" i="6"/>
  <c r="G202" i="6"/>
  <c r="H202" i="6"/>
  <c r="I202" i="6"/>
  <c r="D203" i="6"/>
  <c r="E203" i="6"/>
  <c r="F203" i="6"/>
  <c r="G203" i="6"/>
  <c r="H203" i="6"/>
  <c r="I203" i="6"/>
  <c r="D204" i="6"/>
  <c r="E204" i="6"/>
  <c r="F204" i="6"/>
  <c r="G204" i="6"/>
  <c r="H204" i="6"/>
  <c r="I204" i="6"/>
  <c r="D205" i="6"/>
  <c r="E205" i="6"/>
  <c r="F205" i="6"/>
  <c r="G205" i="6"/>
  <c r="H205" i="6"/>
  <c r="I205" i="6"/>
  <c r="D206" i="6"/>
  <c r="E206" i="6"/>
  <c r="F206" i="6"/>
  <c r="G206" i="6"/>
  <c r="H206" i="6"/>
  <c r="I206" i="6"/>
  <c r="D207" i="6"/>
  <c r="E207" i="6"/>
  <c r="F207" i="6"/>
  <c r="G207" i="6"/>
  <c r="H207" i="6"/>
  <c r="I207" i="6"/>
  <c r="D208" i="6"/>
  <c r="E208" i="6"/>
  <c r="F208" i="6"/>
  <c r="G208" i="6"/>
  <c r="H208" i="6"/>
  <c r="I208" i="6"/>
  <c r="D209" i="6"/>
  <c r="E209" i="6"/>
  <c r="F209" i="6"/>
  <c r="G209" i="6"/>
  <c r="H209" i="6"/>
  <c r="I209" i="6"/>
  <c r="D210" i="6"/>
  <c r="E210" i="6"/>
  <c r="F210" i="6"/>
  <c r="G210" i="6"/>
  <c r="H210" i="6"/>
  <c r="I210" i="6"/>
  <c r="D211" i="6"/>
  <c r="E211" i="6"/>
  <c r="F211" i="6"/>
  <c r="G211" i="6"/>
  <c r="H211" i="6"/>
  <c r="I211" i="6"/>
  <c r="D212" i="6"/>
  <c r="E212" i="6"/>
  <c r="F212" i="6"/>
  <c r="G212" i="6"/>
  <c r="H212" i="6"/>
  <c r="I212" i="6"/>
  <c r="D213" i="6"/>
  <c r="E213" i="6"/>
  <c r="F213" i="6"/>
  <c r="G213" i="6"/>
  <c r="H213" i="6"/>
  <c r="I213" i="6"/>
  <c r="D214" i="6"/>
  <c r="E214" i="6"/>
  <c r="F214" i="6"/>
  <c r="G214" i="6"/>
  <c r="H214" i="6"/>
  <c r="I214" i="6"/>
  <c r="D215" i="6"/>
  <c r="E215" i="6"/>
  <c r="F215" i="6"/>
  <c r="G215" i="6"/>
  <c r="H215" i="6"/>
  <c r="I215" i="6"/>
  <c r="D216" i="6"/>
  <c r="E216" i="6"/>
  <c r="F216" i="6"/>
  <c r="G216" i="6"/>
  <c r="H216" i="6"/>
  <c r="I216" i="6"/>
  <c r="D217" i="6"/>
  <c r="E217" i="6"/>
  <c r="F217" i="6"/>
  <c r="G217" i="6"/>
  <c r="H217" i="6"/>
  <c r="I217" i="6"/>
  <c r="D218" i="6"/>
  <c r="E218" i="6"/>
  <c r="F218" i="6"/>
  <c r="G218" i="6"/>
  <c r="H218" i="6"/>
  <c r="I218" i="6"/>
  <c r="D219" i="6"/>
  <c r="E219" i="6"/>
  <c r="F219" i="6"/>
  <c r="G219" i="6"/>
  <c r="H219" i="6"/>
  <c r="I219" i="6"/>
  <c r="D220" i="6"/>
  <c r="E220" i="6"/>
  <c r="F220" i="6"/>
  <c r="G220" i="6"/>
  <c r="H220" i="6"/>
  <c r="I220" i="6"/>
  <c r="D221" i="6"/>
  <c r="E221" i="6"/>
  <c r="F221" i="6"/>
  <c r="G221" i="6"/>
  <c r="H221" i="6"/>
  <c r="I221" i="6"/>
  <c r="D222" i="6"/>
  <c r="E222" i="6"/>
  <c r="F222" i="6"/>
  <c r="G222" i="6"/>
  <c r="H222" i="6"/>
  <c r="I222" i="6"/>
  <c r="D223" i="6"/>
  <c r="E223" i="6"/>
  <c r="F223" i="6"/>
  <c r="G223" i="6"/>
  <c r="H223" i="6"/>
  <c r="I223" i="6"/>
  <c r="D224" i="6"/>
  <c r="E224" i="6"/>
  <c r="F224" i="6"/>
  <c r="G224" i="6"/>
  <c r="H224" i="6"/>
  <c r="I224" i="6"/>
  <c r="D225" i="6"/>
  <c r="E225" i="6"/>
  <c r="F225" i="6"/>
  <c r="G225" i="6"/>
  <c r="H225" i="6"/>
  <c r="I225" i="6"/>
  <c r="D226" i="6"/>
  <c r="E226" i="6"/>
  <c r="F226" i="6"/>
  <c r="G226" i="6"/>
  <c r="H226" i="6"/>
  <c r="I226" i="6"/>
  <c r="D227" i="6"/>
  <c r="E227" i="6"/>
  <c r="F227" i="6"/>
  <c r="G227" i="6"/>
  <c r="H227" i="6"/>
  <c r="I227" i="6"/>
  <c r="D228" i="6"/>
  <c r="E228" i="6"/>
  <c r="F228" i="6"/>
  <c r="G228" i="6"/>
  <c r="H228" i="6"/>
  <c r="I228" i="6"/>
  <c r="D229" i="6"/>
  <c r="E229" i="6"/>
  <c r="F229" i="6"/>
  <c r="G229" i="6"/>
  <c r="H229" i="6"/>
  <c r="I229" i="6"/>
  <c r="D230" i="6"/>
  <c r="E230" i="6"/>
  <c r="F230" i="6"/>
  <c r="G230" i="6"/>
  <c r="H230" i="6"/>
  <c r="I230" i="6"/>
  <c r="D231" i="6"/>
  <c r="E231" i="6"/>
  <c r="F231" i="6"/>
  <c r="G231" i="6"/>
  <c r="H231" i="6"/>
  <c r="I231" i="6"/>
  <c r="D232" i="6"/>
  <c r="E232" i="6"/>
  <c r="F232" i="6"/>
  <c r="G232" i="6"/>
  <c r="H232" i="6"/>
  <c r="I232" i="6"/>
  <c r="D233" i="6"/>
  <c r="E233" i="6"/>
  <c r="F233" i="6"/>
  <c r="G233" i="6"/>
  <c r="H233" i="6"/>
  <c r="I233" i="6"/>
  <c r="D234" i="6"/>
  <c r="E234" i="6"/>
  <c r="F234" i="6"/>
  <c r="G234" i="6"/>
  <c r="H234" i="6"/>
  <c r="I234" i="6"/>
  <c r="D235" i="6"/>
  <c r="E235" i="6"/>
  <c r="F235" i="6"/>
  <c r="G235" i="6"/>
  <c r="H235" i="6"/>
  <c r="I235" i="6"/>
  <c r="D236" i="6"/>
  <c r="E236" i="6"/>
  <c r="F236" i="6"/>
  <c r="G236" i="6"/>
  <c r="H236" i="6"/>
  <c r="I236" i="6"/>
  <c r="D237" i="6"/>
  <c r="E237" i="6"/>
  <c r="F237" i="6"/>
  <c r="G237" i="6"/>
  <c r="H237" i="6"/>
  <c r="I237" i="6"/>
  <c r="D238" i="6"/>
  <c r="E238" i="6"/>
  <c r="F238" i="6"/>
  <c r="G238" i="6"/>
  <c r="H238" i="6"/>
  <c r="I238" i="6"/>
  <c r="D239" i="6"/>
  <c r="E239" i="6"/>
  <c r="F239" i="6"/>
  <c r="G239" i="6"/>
  <c r="H239" i="6"/>
  <c r="I239" i="6"/>
  <c r="D240" i="6"/>
  <c r="E240" i="6"/>
  <c r="F240" i="6"/>
  <c r="G240" i="6"/>
  <c r="H240" i="6"/>
  <c r="I240" i="6"/>
  <c r="D241" i="6"/>
  <c r="E241" i="6"/>
  <c r="F241" i="6"/>
  <c r="G241" i="6"/>
  <c r="H241" i="6"/>
  <c r="I241" i="6"/>
  <c r="D242" i="6"/>
  <c r="E242" i="6"/>
  <c r="F242" i="6"/>
  <c r="G242" i="6"/>
  <c r="H242" i="6"/>
  <c r="I242" i="6"/>
  <c r="D243" i="6"/>
  <c r="E243" i="6"/>
  <c r="F243" i="6"/>
  <c r="G243" i="6"/>
  <c r="H243" i="6"/>
  <c r="I243" i="6"/>
  <c r="D244" i="6"/>
  <c r="E244" i="6"/>
  <c r="F244" i="6"/>
  <c r="G244" i="6"/>
  <c r="H244" i="6"/>
  <c r="I244" i="6"/>
  <c r="D245" i="6"/>
  <c r="E245" i="6"/>
  <c r="F245" i="6"/>
  <c r="G245" i="6"/>
  <c r="H245" i="6"/>
  <c r="I245" i="6"/>
  <c r="D246" i="6"/>
  <c r="E246" i="6"/>
  <c r="F246" i="6"/>
  <c r="G246" i="6"/>
  <c r="H246" i="6"/>
  <c r="I246" i="6"/>
  <c r="D247" i="6"/>
  <c r="E247" i="6"/>
  <c r="F247" i="6"/>
  <c r="G247" i="6"/>
  <c r="H247" i="6"/>
  <c r="I247" i="6"/>
  <c r="D248" i="6"/>
  <c r="E248" i="6"/>
  <c r="F248" i="6"/>
  <c r="G248" i="6"/>
  <c r="H248" i="6"/>
  <c r="I248" i="6"/>
  <c r="D249" i="6"/>
  <c r="E249" i="6"/>
  <c r="F249" i="6"/>
  <c r="G249" i="6"/>
  <c r="H249" i="6"/>
  <c r="I249" i="6"/>
  <c r="D250" i="6"/>
  <c r="E250" i="6"/>
  <c r="F250" i="6"/>
  <c r="G250" i="6"/>
  <c r="H250" i="6"/>
  <c r="I250" i="6"/>
  <c r="D251" i="6"/>
  <c r="E251" i="6"/>
  <c r="F251" i="6"/>
  <c r="G251" i="6"/>
  <c r="H251" i="6"/>
  <c r="I251" i="6"/>
  <c r="D252" i="6"/>
  <c r="E252" i="6"/>
  <c r="F252" i="6"/>
  <c r="G252" i="6"/>
  <c r="H252" i="6"/>
  <c r="I252" i="6"/>
  <c r="D253" i="6"/>
  <c r="E253" i="6"/>
  <c r="F253" i="6"/>
  <c r="G253" i="6"/>
  <c r="H253" i="6"/>
  <c r="I253" i="6"/>
  <c r="D254" i="6"/>
  <c r="E254" i="6"/>
  <c r="F254" i="6"/>
  <c r="G254" i="6"/>
  <c r="H254" i="6"/>
  <c r="I254" i="6"/>
  <c r="D255" i="6"/>
  <c r="E255" i="6"/>
  <c r="F255" i="6"/>
  <c r="G255" i="6"/>
  <c r="H255" i="6"/>
  <c r="I255" i="6"/>
  <c r="D256" i="6"/>
  <c r="E256" i="6"/>
  <c r="F256" i="6"/>
  <c r="G256" i="6"/>
  <c r="H256" i="6"/>
  <c r="I256" i="6"/>
  <c r="D257" i="6"/>
  <c r="E257" i="6"/>
  <c r="F257" i="6"/>
  <c r="G257" i="6"/>
  <c r="H257" i="6"/>
  <c r="I257" i="6"/>
  <c r="D258" i="6"/>
  <c r="E258" i="6"/>
  <c r="F258" i="6"/>
  <c r="G258" i="6"/>
  <c r="H258" i="6"/>
  <c r="I258" i="6"/>
  <c r="D259" i="6"/>
  <c r="E259" i="6"/>
  <c r="F259" i="6"/>
  <c r="G259" i="6"/>
  <c r="H259" i="6"/>
  <c r="I259" i="6"/>
  <c r="D260" i="6"/>
  <c r="E260" i="6"/>
  <c r="F260" i="6"/>
  <c r="G260" i="6"/>
  <c r="H260" i="6"/>
  <c r="I260" i="6"/>
  <c r="D261" i="6"/>
  <c r="E261" i="6"/>
  <c r="F261" i="6"/>
  <c r="G261" i="6"/>
  <c r="H261" i="6"/>
  <c r="I261" i="6"/>
  <c r="D262" i="6"/>
  <c r="E262" i="6"/>
  <c r="F262" i="6"/>
  <c r="G262" i="6"/>
  <c r="H262" i="6"/>
  <c r="I262" i="6"/>
  <c r="D263" i="6"/>
  <c r="E263" i="6"/>
  <c r="F263" i="6"/>
  <c r="G263" i="6"/>
  <c r="H263" i="6"/>
  <c r="I263" i="6"/>
  <c r="D264" i="6"/>
  <c r="E264" i="6"/>
  <c r="F264" i="6"/>
  <c r="G264" i="6"/>
  <c r="H264" i="6"/>
  <c r="I264" i="6"/>
  <c r="D265" i="6"/>
  <c r="E265" i="6"/>
  <c r="F265" i="6"/>
  <c r="G265" i="6"/>
  <c r="H265" i="6"/>
  <c r="I265" i="6"/>
  <c r="D266" i="6"/>
  <c r="E266" i="6"/>
  <c r="F266" i="6"/>
  <c r="G266" i="6"/>
  <c r="H266" i="6"/>
  <c r="I266" i="6"/>
  <c r="D267" i="6"/>
  <c r="E267" i="6"/>
  <c r="F267" i="6"/>
  <c r="G267" i="6"/>
  <c r="H267" i="6"/>
  <c r="I267" i="6"/>
  <c r="D268" i="6"/>
  <c r="E268" i="6"/>
  <c r="F268" i="6"/>
  <c r="G268" i="6"/>
  <c r="H268" i="6"/>
  <c r="I268" i="6"/>
  <c r="D269" i="6"/>
  <c r="E269" i="6"/>
  <c r="F269" i="6"/>
  <c r="G269" i="6"/>
  <c r="H269" i="6"/>
  <c r="I269" i="6"/>
  <c r="D270" i="6"/>
  <c r="E270" i="6"/>
  <c r="F270" i="6"/>
  <c r="G270" i="6"/>
  <c r="H270" i="6"/>
  <c r="I270" i="6"/>
  <c r="D271" i="6"/>
  <c r="E271" i="6"/>
  <c r="F271" i="6"/>
  <c r="G271" i="6"/>
  <c r="H271" i="6"/>
  <c r="I271" i="6"/>
  <c r="D272" i="6"/>
  <c r="E272" i="6"/>
  <c r="F272" i="6"/>
  <c r="G272" i="6"/>
  <c r="H272" i="6"/>
  <c r="I272" i="6"/>
  <c r="D273" i="6"/>
  <c r="E273" i="6"/>
  <c r="F273" i="6"/>
  <c r="G273" i="6"/>
  <c r="H273" i="6"/>
  <c r="I273" i="6"/>
  <c r="D274" i="6"/>
  <c r="E274" i="6"/>
  <c r="F274" i="6"/>
  <c r="G274" i="6"/>
  <c r="H274" i="6"/>
  <c r="I274" i="6"/>
  <c r="D275" i="6"/>
  <c r="E275" i="6"/>
  <c r="F275" i="6"/>
  <c r="G275" i="6"/>
  <c r="H275" i="6"/>
  <c r="I275" i="6"/>
  <c r="D276" i="6"/>
  <c r="E276" i="6"/>
  <c r="F276" i="6"/>
  <c r="G276" i="6"/>
  <c r="H276" i="6"/>
  <c r="I276" i="6"/>
  <c r="D277" i="6"/>
  <c r="E277" i="6"/>
  <c r="F277" i="6"/>
  <c r="G277" i="6"/>
  <c r="H277" i="6"/>
  <c r="I277" i="6"/>
  <c r="D278" i="6"/>
  <c r="E278" i="6"/>
  <c r="F278" i="6"/>
  <c r="G278" i="6"/>
  <c r="H278" i="6"/>
  <c r="I278" i="6"/>
  <c r="D279" i="6"/>
  <c r="E279" i="6"/>
  <c r="F279" i="6"/>
  <c r="G279" i="6"/>
  <c r="H279" i="6"/>
  <c r="I279" i="6"/>
  <c r="D280" i="6"/>
  <c r="E280" i="6"/>
  <c r="F280" i="6"/>
  <c r="G280" i="6"/>
  <c r="H280" i="6"/>
  <c r="I280" i="6"/>
  <c r="D281" i="6"/>
  <c r="E281" i="6"/>
  <c r="F281" i="6"/>
  <c r="G281" i="6"/>
  <c r="H281" i="6"/>
  <c r="I281" i="6"/>
  <c r="D282" i="6"/>
  <c r="E282" i="6"/>
  <c r="F282" i="6"/>
  <c r="G282" i="6"/>
  <c r="H282" i="6"/>
  <c r="I282" i="6"/>
  <c r="D283" i="6"/>
  <c r="E283" i="6"/>
  <c r="F283" i="6"/>
  <c r="G283" i="6"/>
  <c r="H283" i="6"/>
  <c r="I283" i="6"/>
  <c r="D284" i="6"/>
  <c r="E284" i="6"/>
  <c r="F284" i="6"/>
  <c r="G284" i="6"/>
  <c r="H284" i="6"/>
  <c r="I284" i="6"/>
  <c r="D285" i="6"/>
  <c r="E285" i="6"/>
  <c r="F285" i="6"/>
  <c r="G285" i="6"/>
  <c r="H285" i="6"/>
  <c r="I285" i="6"/>
  <c r="D286" i="6"/>
  <c r="E286" i="6"/>
  <c r="F286" i="6"/>
  <c r="G286" i="6"/>
  <c r="H286" i="6"/>
  <c r="I286" i="6"/>
  <c r="D287" i="6"/>
  <c r="E287" i="6"/>
  <c r="F287" i="6"/>
  <c r="G287" i="6"/>
  <c r="H287" i="6"/>
  <c r="I287" i="6"/>
  <c r="D288" i="6"/>
  <c r="E288" i="6"/>
  <c r="F288" i="6"/>
  <c r="G288" i="6"/>
  <c r="H288" i="6"/>
  <c r="I288" i="6"/>
  <c r="D289" i="6"/>
  <c r="E289" i="6"/>
  <c r="F289" i="6"/>
  <c r="G289" i="6"/>
  <c r="H289" i="6"/>
  <c r="I289" i="6"/>
  <c r="D290" i="6"/>
  <c r="E290" i="6"/>
  <c r="F290" i="6"/>
  <c r="G290" i="6"/>
  <c r="H290" i="6"/>
  <c r="I290" i="6"/>
  <c r="D291" i="6"/>
  <c r="E291" i="6"/>
  <c r="F291" i="6"/>
  <c r="G291" i="6"/>
  <c r="H291" i="6"/>
  <c r="I291" i="6"/>
  <c r="D292" i="6"/>
  <c r="E292" i="6"/>
  <c r="F292" i="6"/>
  <c r="G292" i="6"/>
  <c r="H292" i="6"/>
  <c r="I292" i="6"/>
  <c r="D293" i="6"/>
  <c r="E293" i="6"/>
  <c r="F293" i="6"/>
  <c r="G293" i="6"/>
  <c r="H293" i="6"/>
  <c r="I293" i="6"/>
  <c r="D294" i="6"/>
  <c r="E294" i="6"/>
  <c r="F294" i="6"/>
  <c r="G294" i="6"/>
  <c r="H294" i="6"/>
  <c r="I294" i="6"/>
  <c r="D295" i="6"/>
  <c r="E295" i="6"/>
  <c r="F295" i="6"/>
  <c r="G295" i="6"/>
  <c r="H295" i="6"/>
  <c r="I295" i="6"/>
  <c r="D296" i="6"/>
  <c r="E296" i="6"/>
  <c r="F296" i="6"/>
  <c r="G296" i="6"/>
  <c r="H296" i="6"/>
  <c r="I296" i="6"/>
  <c r="D297" i="6"/>
  <c r="E297" i="6"/>
  <c r="F297" i="6"/>
  <c r="G297" i="6"/>
  <c r="H297" i="6"/>
  <c r="I297" i="6"/>
  <c r="D298" i="6"/>
  <c r="E298" i="6"/>
  <c r="F298" i="6"/>
  <c r="G298" i="6"/>
  <c r="H298" i="6"/>
  <c r="I298" i="6"/>
  <c r="D299" i="6"/>
  <c r="E299" i="6"/>
  <c r="F299" i="6"/>
  <c r="G299" i="6"/>
  <c r="H299" i="6"/>
  <c r="I299" i="6"/>
  <c r="D300" i="6"/>
  <c r="E300" i="6"/>
  <c r="F300" i="6"/>
  <c r="G300" i="6"/>
  <c r="H300" i="6"/>
  <c r="I300" i="6"/>
  <c r="D301" i="6"/>
  <c r="E301" i="6"/>
  <c r="F301" i="6"/>
  <c r="G301" i="6"/>
  <c r="H301" i="6"/>
  <c r="I301" i="6"/>
  <c r="D302" i="6"/>
  <c r="E302" i="6"/>
  <c r="F302" i="6"/>
  <c r="G302" i="6"/>
  <c r="H302" i="6"/>
  <c r="I302" i="6"/>
  <c r="D303" i="6"/>
  <c r="E303" i="6"/>
  <c r="F303" i="6"/>
  <c r="G303" i="6"/>
  <c r="H303" i="6"/>
  <c r="I303" i="6"/>
  <c r="D304" i="6"/>
  <c r="E304" i="6"/>
  <c r="F304" i="6"/>
  <c r="G304" i="6"/>
  <c r="H304" i="6"/>
  <c r="I304" i="6"/>
  <c r="D305" i="6"/>
  <c r="E305" i="6"/>
  <c r="F305" i="6"/>
  <c r="G305" i="6"/>
  <c r="H305" i="6"/>
  <c r="I305" i="6"/>
  <c r="D306" i="6"/>
  <c r="E306" i="6"/>
  <c r="F306" i="6"/>
  <c r="G306" i="6"/>
  <c r="H306" i="6"/>
  <c r="I306" i="6"/>
  <c r="D307" i="6"/>
  <c r="E307" i="6"/>
  <c r="F307" i="6"/>
  <c r="G307" i="6"/>
  <c r="H307" i="6"/>
  <c r="I307" i="6"/>
  <c r="E4" i="6"/>
  <c r="F4" i="6"/>
  <c r="G4" i="6"/>
  <c r="H4" i="6"/>
  <c r="I4" i="6"/>
  <c r="D4" i="6"/>
  <c r="B309" i="7"/>
  <c r="B309" i="6" s="1"/>
  <c r="B310" i="7"/>
  <c r="B310" i="6" s="1"/>
  <c r="B311" i="7"/>
  <c r="B311" i="6" s="1"/>
  <c r="B5" i="7"/>
  <c r="L5" i="7" s="1"/>
  <c r="B6" i="7"/>
  <c r="L6" i="7" s="1"/>
  <c r="B7" i="7"/>
  <c r="L7" i="7" s="1"/>
  <c r="B8" i="7"/>
  <c r="L8" i="7" s="1"/>
  <c r="B9" i="7"/>
  <c r="B9" i="6" s="1"/>
  <c r="B10" i="7"/>
  <c r="L10" i="7" s="1"/>
  <c r="B11" i="7"/>
  <c r="L11" i="7" s="1"/>
  <c r="B12" i="7"/>
  <c r="L12" i="7" s="1"/>
  <c r="B13" i="7"/>
  <c r="L13" i="7" s="1"/>
  <c r="B14" i="7"/>
  <c r="L14" i="7" s="1"/>
  <c r="B15" i="7"/>
  <c r="L15" i="7" s="1"/>
  <c r="B16" i="7"/>
  <c r="L16" i="7" s="1"/>
  <c r="B17" i="7"/>
  <c r="B17" i="6" s="1"/>
  <c r="B18" i="7"/>
  <c r="L18" i="7" s="1"/>
  <c r="B19" i="7"/>
  <c r="L19" i="7" s="1"/>
  <c r="B20" i="7"/>
  <c r="L20" i="7" s="1"/>
  <c r="B21" i="7"/>
  <c r="L21" i="7" s="1"/>
  <c r="B22" i="7"/>
  <c r="L22" i="7" s="1"/>
  <c r="B23" i="7"/>
  <c r="L23" i="7" s="1"/>
  <c r="B24" i="7"/>
  <c r="L24" i="7" s="1"/>
  <c r="B25" i="7"/>
  <c r="B25" i="6" s="1"/>
  <c r="B26" i="7"/>
  <c r="L26" i="7" s="1"/>
  <c r="B27" i="7"/>
  <c r="L27" i="7" s="1"/>
  <c r="B28" i="7"/>
  <c r="L28" i="7" s="1"/>
  <c r="B29" i="7"/>
  <c r="L29" i="7" s="1"/>
  <c r="B30" i="7"/>
  <c r="L30" i="7" s="1"/>
  <c r="B31" i="7"/>
  <c r="L31" i="7" s="1"/>
  <c r="B32" i="7"/>
  <c r="L32" i="7" s="1"/>
  <c r="B33" i="7"/>
  <c r="B33" i="6" s="1"/>
  <c r="B34" i="7"/>
  <c r="L34" i="7" s="1"/>
  <c r="B35" i="7"/>
  <c r="L35" i="7" s="1"/>
  <c r="B36" i="7"/>
  <c r="L36" i="7" s="1"/>
  <c r="B37" i="7"/>
  <c r="L37" i="7" s="1"/>
  <c r="B38" i="7"/>
  <c r="L38" i="7" s="1"/>
  <c r="B39" i="7"/>
  <c r="L39" i="7" s="1"/>
  <c r="B40" i="7"/>
  <c r="L40" i="7" s="1"/>
  <c r="B41" i="7"/>
  <c r="B41" i="6" s="1"/>
  <c r="B42" i="7"/>
  <c r="L42" i="7" s="1"/>
  <c r="B43" i="7"/>
  <c r="L43" i="7" s="1"/>
  <c r="B44" i="7"/>
  <c r="L44" i="7" s="1"/>
  <c r="B45" i="7"/>
  <c r="L45" i="7" s="1"/>
  <c r="B46" i="7"/>
  <c r="L46" i="7" s="1"/>
  <c r="B47" i="7"/>
  <c r="L47" i="7" s="1"/>
  <c r="B48" i="7"/>
  <c r="L48" i="7" s="1"/>
  <c r="B49" i="7"/>
  <c r="B49" i="6" s="1"/>
  <c r="B50" i="7"/>
  <c r="L50" i="7" s="1"/>
  <c r="B51" i="7"/>
  <c r="L51" i="7" s="1"/>
  <c r="B52" i="7"/>
  <c r="L52" i="7" s="1"/>
  <c r="B53" i="7"/>
  <c r="L53" i="7" s="1"/>
  <c r="B54" i="7"/>
  <c r="L54" i="7" s="1"/>
  <c r="B55" i="7"/>
  <c r="L55" i="7" s="1"/>
  <c r="B56" i="7"/>
  <c r="L56" i="7" s="1"/>
  <c r="B57" i="7"/>
  <c r="B57" i="6" s="1"/>
  <c r="B58" i="7"/>
  <c r="B58" i="6" s="1"/>
  <c r="B59" i="7"/>
  <c r="B59" i="6" s="1"/>
  <c r="B60" i="7"/>
  <c r="B60" i="6" s="1"/>
  <c r="B61" i="7"/>
  <c r="L61" i="7" s="1"/>
  <c r="B62" i="7"/>
  <c r="L62" i="7" s="1"/>
  <c r="B63" i="7"/>
  <c r="L63" i="7" s="1"/>
  <c r="B64" i="7"/>
  <c r="L64" i="7" s="1"/>
  <c r="B65" i="7"/>
  <c r="B65" i="6" s="1"/>
  <c r="B66" i="7"/>
  <c r="B66" i="6" s="1"/>
  <c r="B67" i="7"/>
  <c r="B67" i="6" s="1"/>
  <c r="B68" i="7"/>
  <c r="B68" i="6" s="1"/>
  <c r="B69" i="7"/>
  <c r="L69" i="7" s="1"/>
  <c r="B70" i="7"/>
  <c r="L70" i="7" s="1"/>
  <c r="B71" i="7"/>
  <c r="L71" i="7" s="1"/>
  <c r="B72" i="7"/>
  <c r="L72" i="7" s="1"/>
  <c r="B73" i="7"/>
  <c r="B73" i="6" s="1"/>
  <c r="B74" i="7"/>
  <c r="B74" i="6" s="1"/>
  <c r="B75" i="7"/>
  <c r="B75" i="6" s="1"/>
  <c r="B76" i="7"/>
  <c r="B76" i="6" s="1"/>
  <c r="B77" i="7"/>
  <c r="L77" i="7" s="1"/>
  <c r="B78" i="7"/>
  <c r="L78" i="7" s="1"/>
  <c r="B79" i="7"/>
  <c r="L79" i="7" s="1"/>
  <c r="B80" i="7"/>
  <c r="L80" i="7" s="1"/>
  <c r="B81" i="7"/>
  <c r="B81" i="6" s="1"/>
  <c r="B82" i="7"/>
  <c r="B82" i="6" s="1"/>
  <c r="B83" i="7"/>
  <c r="B83" i="6" s="1"/>
  <c r="B84" i="7"/>
  <c r="B84" i="6" s="1"/>
  <c r="B85" i="7"/>
  <c r="L85" i="7" s="1"/>
  <c r="B86" i="7"/>
  <c r="L86" i="7" s="1"/>
  <c r="B87" i="7"/>
  <c r="L87" i="7" s="1"/>
  <c r="B88" i="7"/>
  <c r="L88" i="7" s="1"/>
  <c r="B89" i="7"/>
  <c r="B89" i="6" s="1"/>
  <c r="B90" i="7"/>
  <c r="B90" i="6" s="1"/>
  <c r="B91" i="7"/>
  <c r="B91" i="6" s="1"/>
  <c r="B92" i="7"/>
  <c r="B92" i="6" s="1"/>
  <c r="B93" i="7"/>
  <c r="L93" i="7" s="1"/>
  <c r="B94" i="7"/>
  <c r="L94" i="7" s="1"/>
  <c r="B95" i="7"/>
  <c r="L95" i="7" s="1"/>
  <c r="B96" i="7"/>
  <c r="L96" i="7" s="1"/>
  <c r="B97" i="7"/>
  <c r="B97" i="6" s="1"/>
  <c r="B98" i="7"/>
  <c r="B98" i="6" s="1"/>
  <c r="B99" i="7"/>
  <c r="B99" i="6" s="1"/>
  <c r="B100" i="7"/>
  <c r="B100" i="6" s="1"/>
  <c r="B101" i="7"/>
  <c r="L101" i="7" s="1"/>
  <c r="B102" i="7"/>
  <c r="L102" i="7" s="1"/>
  <c r="B103" i="7"/>
  <c r="L103" i="7" s="1"/>
  <c r="B104" i="7"/>
  <c r="L104" i="7" s="1"/>
  <c r="B105" i="7"/>
  <c r="B105" i="6" s="1"/>
  <c r="B106" i="7"/>
  <c r="B106" i="6" s="1"/>
  <c r="B107" i="7"/>
  <c r="B107" i="6" s="1"/>
  <c r="B108" i="7"/>
  <c r="B108" i="6" s="1"/>
  <c r="B109" i="7"/>
  <c r="L109" i="7" s="1"/>
  <c r="B110" i="7"/>
  <c r="L110" i="7" s="1"/>
  <c r="B111" i="7"/>
  <c r="L111" i="7" s="1"/>
  <c r="B112" i="7"/>
  <c r="L112" i="7" s="1"/>
  <c r="B113" i="7"/>
  <c r="B113" i="6" s="1"/>
  <c r="B114" i="7"/>
  <c r="B114" i="6" s="1"/>
  <c r="B115" i="7"/>
  <c r="B115" i="6" s="1"/>
  <c r="B116" i="7"/>
  <c r="B116" i="6" s="1"/>
  <c r="B117" i="7"/>
  <c r="L117" i="7" s="1"/>
  <c r="B118" i="7"/>
  <c r="L118" i="7" s="1"/>
  <c r="B119" i="7"/>
  <c r="L119" i="7" s="1"/>
  <c r="B120" i="7"/>
  <c r="L120" i="7" s="1"/>
  <c r="B121" i="7"/>
  <c r="B121" i="6" s="1"/>
  <c r="B122" i="7"/>
  <c r="B122" i="6" s="1"/>
  <c r="B123" i="7"/>
  <c r="B123" i="6" s="1"/>
  <c r="B124" i="7"/>
  <c r="B124" i="6" s="1"/>
  <c r="B125" i="7"/>
  <c r="L125" i="7" s="1"/>
  <c r="B126" i="7"/>
  <c r="L126" i="7" s="1"/>
  <c r="B127" i="7"/>
  <c r="L127" i="7" s="1"/>
  <c r="B128" i="7"/>
  <c r="L128" i="7" s="1"/>
  <c r="B129" i="7"/>
  <c r="B129" i="6" s="1"/>
  <c r="B130" i="7"/>
  <c r="B130" i="6" s="1"/>
  <c r="B131" i="7"/>
  <c r="B131" i="6" s="1"/>
  <c r="B132" i="7"/>
  <c r="B132" i="6" s="1"/>
  <c r="B133" i="7"/>
  <c r="L133" i="7" s="1"/>
  <c r="B134" i="7"/>
  <c r="L134" i="7" s="1"/>
  <c r="B135" i="7"/>
  <c r="L135" i="7" s="1"/>
  <c r="B136" i="7"/>
  <c r="L136" i="7" s="1"/>
  <c r="B137" i="7"/>
  <c r="B137" i="6" s="1"/>
  <c r="B138" i="7"/>
  <c r="B138" i="6" s="1"/>
  <c r="B139" i="7"/>
  <c r="B139" i="6" s="1"/>
  <c r="B140" i="7"/>
  <c r="B140" i="6" s="1"/>
  <c r="B141" i="7"/>
  <c r="L141" i="7" s="1"/>
  <c r="B142" i="7"/>
  <c r="L142" i="7" s="1"/>
  <c r="B143" i="7"/>
  <c r="L143" i="7" s="1"/>
  <c r="B144" i="7"/>
  <c r="L144" i="7" s="1"/>
  <c r="B145" i="7"/>
  <c r="B145" i="6" s="1"/>
  <c r="B146" i="7"/>
  <c r="B146" i="6" s="1"/>
  <c r="B147" i="7"/>
  <c r="B147" i="6" s="1"/>
  <c r="B148" i="7"/>
  <c r="B148" i="6" s="1"/>
  <c r="B149" i="7"/>
  <c r="L149" i="7" s="1"/>
  <c r="B150" i="7"/>
  <c r="L150" i="7" s="1"/>
  <c r="B151" i="7"/>
  <c r="L151" i="7" s="1"/>
  <c r="B152" i="7"/>
  <c r="L152" i="7" s="1"/>
  <c r="B153" i="7"/>
  <c r="B153" i="6" s="1"/>
  <c r="B154" i="7"/>
  <c r="B154" i="6" s="1"/>
  <c r="B155" i="7"/>
  <c r="B155" i="6" s="1"/>
  <c r="B156" i="7"/>
  <c r="B156" i="6" s="1"/>
  <c r="B157" i="7"/>
  <c r="L157" i="7" s="1"/>
  <c r="B158" i="7"/>
  <c r="L158" i="7" s="1"/>
  <c r="B159" i="7"/>
  <c r="L159" i="7" s="1"/>
  <c r="B160" i="7"/>
  <c r="L160" i="7" s="1"/>
  <c r="B161" i="7"/>
  <c r="B161" i="6" s="1"/>
  <c r="B162" i="7"/>
  <c r="B162" i="6" s="1"/>
  <c r="B163" i="7"/>
  <c r="B163" i="6" s="1"/>
  <c r="B164" i="7"/>
  <c r="B164" i="6" s="1"/>
  <c r="B165" i="7"/>
  <c r="L165" i="7" s="1"/>
  <c r="B166" i="7"/>
  <c r="L166" i="7" s="1"/>
  <c r="B167" i="7"/>
  <c r="L167" i="7" s="1"/>
  <c r="B168" i="7"/>
  <c r="L168" i="7" s="1"/>
  <c r="B169" i="7"/>
  <c r="B169" i="6" s="1"/>
  <c r="B170" i="7"/>
  <c r="B170" i="6" s="1"/>
  <c r="B171" i="7"/>
  <c r="B171" i="6" s="1"/>
  <c r="B172" i="7"/>
  <c r="B172" i="6" s="1"/>
  <c r="B173" i="7"/>
  <c r="L173" i="7" s="1"/>
  <c r="B174" i="7"/>
  <c r="L174" i="7" s="1"/>
  <c r="B175" i="7"/>
  <c r="L175" i="7" s="1"/>
  <c r="B176" i="7"/>
  <c r="L176" i="7" s="1"/>
  <c r="B177" i="7"/>
  <c r="B177" i="6" s="1"/>
  <c r="B178" i="7"/>
  <c r="B178" i="6" s="1"/>
  <c r="B179" i="7"/>
  <c r="B179" i="6" s="1"/>
  <c r="B180" i="7"/>
  <c r="B180" i="6" s="1"/>
  <c r="B181" i="7"/>
  <c r="L181" i="7" s="1"/>
  <c r="B182" i="7"/>
  <c r="L182" i="7" s="1"/>
  <c r="B183" i="7"/>
  <c r="L183" i="7" s="1"/>
  <c r="B184" i="7"/>
  <c r="L184" i="7" s="1"/>
  <c r="B185" i="7"/>
  <c r="B185" i="6" s="1"/>
  <c r="B186" i="7"/>
  <c r="B186" i="6" s="1"/>
  <c r="B187" i="7"/>
  <c r="B187" i="6" s="1"/>
  <c r="B188" i="7"/>
  <c r="B188" i="6" s="1"/>
  <c r="B189" i="7"/>
  <c r="L189" i="7" s="1"/>
  <c r="B190" i="7"/>
  <c r="L190" i="7" s="1"/>
  <c r="B191" i="7"/>
  <c r="L191" i="7" s="1"/>
  <c r="B192" i="7"/>
  <c r="L192" i="7" s="1"/>
  <c r="B193" i="7"/>
  <c r="B193" i="6" s="1"/>
  <c r="B194" i="7"/>
  <c r="B194" i="6" s="1"/>
  <c r="B195" i="7"/>
  <c r="B195" i="6" s="1"/>
  <c r="B196" i="7"/>
  <c r="B196" i="6" s="1"/>
  <c r="B197" i="7"/>
  <c r="L197" i="7" s="1"/>
  <c r="B198" i="7"/>
  <c r="L198" i="7" s="1"/>
  <c r="B199" i="7"/>
  <c r="L199" i="7" s="1"/>
  <c r="B200" i="7"/>
  <c r="L200" i="7" s="1"/>
  <c r="B201" i="7"/>
  <c r="B201" i="6" s="1"/>
  <c r="B202" i="7"/>
  <c r="B202" i="6" s="1"/>
  <c r="B203" i="7"/>
  <c r="B203" i="6" s="1"/>
  <c r="B204" i="7"/>
  <c r="B204" i="6" s="1"/>
  <c r="B205" i="7"/>
  <c r="L205" i="7" s="1"/>
  <c r="B206" i="7"/>
  <c r="L206" i="7" s="1"/>
  <c r="B207" i="7"/>
  <c r="L207" i="7" s="1"/>
  <c r="B208" i="7"/>
  <c r="L208" i="7" s="1"/>
  <c r="B209" i="7"/>
  <c r="B209" i="6" s="1"/>
  <c r="B210" i="7"/>
  <c r="B210" i="6" s="1"/>
  <c r="B211" i="7"/>
  <c r="B211" i="6" s="1"/>
  <c r="B212" i="7"/>
  <c r="B212" i="6" s="1"/>
  <c r="B213" i="7"/>
  <c r="L213" i="7" s="1"/>
  <c r="B214" i="7"/>
  <c r="L214" i="7" s="1"/>
  <c r="B215" i="7"/>
  <c r="L215" i="7" s="1"/>
  <c r="B216" i="7"/>
  <c r="L216" i="7" s="1"/>
  <c r="B217" i="7"/>
  <c r="B217" i="6" s="1"/>
  <c r="B218" i="7"/>
  <c r="B218" i="6" s="1"/>
  <c r="B219" i="7"/>
  <c r="B219" i="6" s="1"/>
  <c r="B220" i="7"/>
  <c r="B220" i="6" s="1"/>
  <c r="B221" i="7"/>
  <c r="L221" i="7" s="1"/>
  <c r="B222" i="7"/>
  <c r="L222" i="7" s="1"/>
  <c r="B223" i="7"/>
  <c r="L223" i="7" s="1"/>
  <c r="B224" i="7"/>
  <c r="L224" i="7" s="1"/>
  <c r="B225" i="7"/>
  <c r="B225" i="6" s="1"/>
  <c r="B226" i="7"/>
  <c r="B226" i="6" s="1"/>
  <c r="B227" i="7"/>
  <c r="B227" i="6" s="1"/>
  <c r="B228" i="7"/>
  <c r="B228" i="6" s="1"/>
  <c r="B229" i="7"/>
  <c r="L229" i="7" s="1"/>
  <c r="B230" i="7"/>
  <c r="L230" i="7" s="1"/>
  <c r="B231" i="7"/>
  <c r="L231" i="7" s="1"/>
  <c r="B232" i="7"/>
  <c r="L232" i="7" s="1"/>
  <c r="B233" i="7"/>
  <c r="B233" i="6" s="1"/>
  <c r="B234" i="7"/>
  <c r="B234" i="6" s="1"/>
  <c r="B235" i="7"/>
  <c r="B235" i="6" s="1"/>
  <c r="B236" i="7"/>
  <c r="B236" i="6" s="1"/>
  <c r="B237" i="7"/>
  <c r="L237" i="7" s="1"/>
  <c r="B238" i="7"/>
  <c r="L238" i="7" s="1"/>
  <c r="B239" i="7"/>
  <c r="L239" i="7" s="1"/>
  <c r="B240" i="7"/>
  <c r="L240" i="7" s="1"/>
  <c r="B241" i="7"/>
  <c r="B241" i="6" s="1"/>
  <c r="B242" i="7"/>
  <c r="B242" i="6" s="1"/>
  <c r="B243" i="7"/>
  <c r="B243" i="6" s="1"/>
  <c r="B244" i="7"/>
  <c r="B244" i="6" s="1"/>
  <c r="B245" i="7"/>
  <c r="L245" i="7" s="1"/>
  <c r="B246" i="7"/>
  <c r="L246" i="7" s="1"/>
  <c r="B247" i="7"/>
  <c r="L247" i="7" s="1"/>
  <c r="B248" i="7"/>
  <c r="L248" i="7" s="1"/>
  <c r="B249" i="7"/>
  <c r="B249" i="6" s="1"/>
  <c r="B250" i="7"/>
  <c r="B250" i="6" s="1"/>
  <c r="B251" i="7"/>
  <c r="B251" i="6" s="1"/>
  <c r="B252" i="7"/>
  <c r="B252" i="6" s="1"/>
  <c r="B253" i="7"/>
  <c r="L253" i="7" s="1"/>
  <c r="B254" i="7"/>
  <c r="L254" i="7" s="1"/>
  <c r="B255" i="7"/>
  <c r="L255" i="7" s="1"/>
  <c r="B256" i="7"/>
  <c r="L256" i="7" s="1"/>
  <c r="B257" i="7"/>
  <c r="B257" i="6" s="1"/>
  <c r="B258" i="7"/>
  <c r="B258" i="6" s="1"/>
  <c r="B259" i="7"/>
  <c r="B259" i="6" s="1"/>
  <c r="B260" i="7"/>
  <c r="B260" i="6" s="1"/>
  <c r="B261" i="7"/>
  <c r="L261" i="7" s="1"/>
  <c r="B262" i="7"/>
  <c r="L262" i="7" s="1"/>
  <c r="B263" i="7"/>
  <c r="L263" i="7" s="1"/>
  <c r="B264" i="7"/>
  <c r="L264" i="7" s="1"/>
  <c r="B265" i="7"/>
  <c r="B265" i="6" s="1"/>
  <c r="B266" i="7"/>
  <c r="B266" i="6" s="1"/>
  <c r="B267" i="7"/>
  <c r="B267" i="6" s="1"/>
  <c r="B268" i="7"/>
  <c r="B268" i="6" s="1"/>
  <c r="B269" i="7"/>
  <c r="L269" i="7" s="1"/>
  <c r="B270" i="7"/>
  <c r="L270" i="7" s="1"/>
  <c r="B271" i="7"/>
  <c r="L271" i="7" s="1"/>
  <c r="B272" i="7"/>
  <c r="L272" i="7" s="1"/>
  <c r="B273" i="7"/>
  <c r="B273" i="6" s="1"/>
  <c r="B274" i="7"/>
  <c r="B274" i="6" s="1"/>
  <c r="B275" i="7"/>
  <c r="B275" i="6" s="1"/>
  <c r="B276" i="7"/>
  <c r="B276" i="6" s="1"/>
  <c r="B277" i="7"/>
  <c r="L277" i="7" s="1"/>
  <c r="B278" i="7"/>
  <c r="L278" i="7" s="1"/>
  <c r="B279" i="7"/>
  <c r="L279" i="7" s="1"/>
  <c r="B280" i="7"/>
  <c r="L280" i="7" s="1"/>
  <c r="B281" i="7"/>
  <c r="B281" i="6" s="1"/>
  <c r="B282" i="7"/>
  <c r="B282" i="6" s="1"/>
  <c r="B283" i="7"/>
  <c r="B283" i="6" s="1"/>
  <c r="B284" i="7"/>
  <c r="B284" i="6" s="1"/>
  <c r="B285" i="7"/>
  <c r="L285" i="7" s="1"/>
  <c r="B286" i="7"/>
  <c r="L286" i="7" s="1"/>
  <c r="B287" i="7"/>
  <c r="L287" i="7" s="1"/>
  <c r="B288" i="7"/>
  <c r="L288" i="7" s="1"/>
  <c r="B289" i="7"/>
  <c r="B289" i="6" s="1"/>
  <c r="B290" i="7"/>
  <c r="B290" i="6" s="1"/>
  <c r="B291" i="7"/>
  <c r="B291" i="6" s="1"/>
  <c r="B292" i="7"/>
  <c r="B292" i="6" s="1"/>
  <c r="B293" i="7"/>
  <c r="L293" i="7" s="1"/>
  <c r="B294" i="7"/>
  <c r="L294" i="7" s="1"/>
  <c r="B295" i="7"/>
  <c r="L295" i="7" s="1"/>
  <c r="B296" i="7"/>
  <c r="L296" i="7" s="1"/>
  <c r="B297" i="7"/>
  <c r="B297" i="6" s="1"/>
  <c r="B298" i="7"/>
  <c r="B298" i="6" s="1"/>
  <c r="B299" i="7"/>
  <c r="B299" i="6" s="1"/>
  <c r="B300" i="7"/>
  <c r="B300" i="6" s="1"/>
  <c r="B301" i="7"/>
  <c r="L301" i="7" s="1"/>
  <c r="B302" i="7"/>
  <c r="L302" i="7" s="1"/>
  <c r="B303" i="7"/>
  <c r="L303" i="7" s="1"/>
  <c r="B304" i="7"/>
  <c r="L304" i="7" s="1"/>
  <c r="B305" i="7"/>
  <c r="B305" i="6" s="1"/>
  <c r="B306" i="7"/>
  <c r="B306" i="6" s="1"/>
  <c r="B307" i="7"/>
  <c r="B307" i="6" s="1"/>
  <c r="B308" i="7"/>
  <c r="B308" i="6" s="1"/>
  <c r="B4" i="7"/>
  <c r="B4" i="6" s="1"/>
  <c r="S2" i="7"/>
  <c r="N2" i="7"/>
  <c r="O2" i="7" s="1"/>
  <c r="P2" i="7" s="1"/>
  <c r="Q2" i="7" s="1"/>
  <c r="R2" i="7" s="1"/>
  <c r="D2" i="7"/>
  <c r="E2" i="7" s="1"/>
  <c r="F2" i="7" s="1"/>
  <c r="G2" i="7" s="1"/>
  <c r="H2" i="7" s="1"/>
  <c r="N3" i="7" a="1"/>
  <c r="O3" i="7" a="1"/>
  <c r="S3" i="7" a="1"/>
  <c r="P3" i="7" a="1"/>
  <c r="Q3" i="7" a="1"/>
  <c r="R3" i="7" a="1"/>
  <c r="M3" i="7" a="1"/>
  <c r="I3" i="7" a="1"/>
  <c r="F3" i="7" a="1"/>
  <c r="E3" i="7" a="1"/>
  <c r="D3" i="7" a="1"/>
  <c r="H3" i="7" a="1"/>
  <c r="G3" i="7" a="1"/>
  <c r="C3" i="7" a="1"/>
  <c r="AP2" i="7" a="1"/>
  <c r="AG2" i="7" a="1"/>
  <c r="AO2" i="7" a="1"/>
  <c r="AF2" i="7" a="1"/>
  <c r="AN2" i="7" a="1"/>
  <c r="AH2" i="7" a="1"/>
  <c r="L4" i="7" l="1"/>
  <c r="L49" i="7"/>
  <c r="L41" i="7"/>
  <c r="L33" i="7"/>
  <c r="L25" i="7"/>
  <c r="L17" i="7"/>
  <c r="L9" i="7"/>
  <c r="L308" i="7"/>
  <c r="L300" i="7"/>
  <c r="L292" i="7"/>
  <c r="L284" i="7"/>
  <c r="L276" i="7"/>
  <c r="L268" i="7"/>
  <c r="L260" i="7"/>
  <c r="L252" i="7"/>
  <c r="L244" i="7"/>
  <c r="L236" i="7"/>
  <c r="L228" i="7"/>
  <c r="L220" i="7"/>
  <c r="L212" i="7"/>
  <c r="L204" i="7"/>
  <c r="L196" i="7"/>
  <c r="L188" i="7"/>
  <c r="L180" i="7"/>
  <c r="L172" i="7"/>
  <c r="L164" i="7"/>
  <c r="L156" i="7"/>
  <c r="L148" i="7"/>
  <c r="L140" i="7"/>
  <c r="L132" i="7"/>
  <c r="L124" i="7"/>
  <c r="L116" i="7"/>
  <c r="L108" i="7"/>
  <c r="L100" i="7"/>
  <c r="L92" i="7"/>
  <c r="L84" i="7"/>
  <c r="L76" i="7"/>
  <c r="L68" i="7"/>
  <c r="L60" i="7"/>
  <c r="B304" i="6"/>
  <c r="B296" i="6"/>
  <c r="B288" i="6"/>
  <c r="B280" i="6"/>
  <c r="B272" i="6"/>
  <c r="B264" i="6"/>
  <c r="B256" i="6"/>
  <c r="B248" i="6"/>
  <c r="B240" i="6"/>
  <c r="B232" i="6"/>
  <c r="B224" i="6"/>
  <c r="B216" i="6"/>
  <c r="B208" i="6"/>
  <c r="B200" i="6"/>
  <c r="B192" i="6"/>
  <c r="B184" i="6"/>
  <c r="B176" i="6"/>
  <c r="B168" i="6"/>
  <c r="B160" i="6"/>
  <c r="B152" i="6"/>
  <c r="B144" i="6"/>
  <c r="B136" i="6"/>
  <c r="B128" i="6"/>
  <c r="B120" i="6"/>
  <c r="B112" i="6"/>
  <c r="B104" i="6"/>
  <c r="B96" i="6"/>
  <c r="B88" i="6"/>
  <c r="B80" i="6"/>
  <c r="B72" i="6"/>
  <c r="B64" i="6"/>
  <c r="B56" i="6"/>
  <c r="B48" i="6"/>
  <c r="B40" i="6"/>
  <c r="B32" i="6"/>
  <c r="B24" i="6"/>
  <c r="B16" i="6"/>
  <c r="B8" i="6"/>
  <c r="L307" i="7"/>
  <c r="L299" i="7"/>
  <c r="L291" i="7"/>
  <c r="L283" i="7"/>
  <c r="L275" i="7"/>
  <c r="L267" i="7"/>
  <c r="L259" i="7"/>
  <c r="L251" i="7"/>
  <c r="L243" i="7"/>
  <c r="L235" i="7"/>
  <c r="L227" i="7"/>
  <c r="L219" i="7"/>
  <c r="L211" i="7"/>
  <c r="L203" i="7"/>
  <c r="L195" i="7"/>
  <c r="L187" i="7"/>
  <c r="L179" i="7"/>
  <c r="L171" i="7"/>
  <c r="L163" i="7"/>
  <c r="L155" i="7"/>
  <c r="L147" i="7"/>
  <c r="L139" i="7"/>
  <c r="L131" i="7"/>
  <c r="L123" i="7"/>
  <c r="L115" i="7"/>
  <c r="L107" i="7"/>
  <c r="L99" i="7"/>
  <c r="L91" i="7"/>
  <c r="L83" i="7"/>
  <c r="L75" i="7"/>
  <c r="L67" i="7"/>
  <c r="L59" i="7"/>
  <c r="B303" i="6"/>
  <c r="B295" i="6"/>
  <c r="B287" i="6"/>
  <c r="B279" i="6"/>
  <c r="B271" i="6"/>
  <c r="B263" i="6"/>
  <c r="B255" i="6"/>
  <c r="B247" i="6"/>
  <c r="B239" i="6"/>
  <c r="B231" i="6"/>
  <c r="B223" i="6"/>
  <c r="B215" i="6"/>
  <c r="B207" i="6"/>
  <c r="B199" i="6"/>
  <c r="B191" i="6"/>
  <c r="B183" i="6"/>
  <c r="B175" i="6"/>
  <c r="B167" i="6"/>
  <c r="B159" i="6"/>
  <c r="B151" i="6"/>
  <c r="B143" i="6"/>
  <c r="B135" i="6"/>
  <c r="B127" i="6"/>
  <c r="B119" i="6"/>
  <c r="B111" i="6"/>
  <c r="B103" i="6"/>
  <c r="B95" i="6"/>
  <c r="B87" i="6"/>
  <c r="B79" i="6"/>
  <c r="B71" i="6"/>
  <c r="B63" i="6"/>
  <c r="B55" i="6"/>
  <c r="B47" i="6"/>
  <c r="B39" i="6"/>
  <c r="B31" i="6"/>
  <c r="B23" i="6"/>
  <c r="B15" i="6"/>
  <c r="B7" i="6"/>
  <c r="L306" i="7"/>
  <c r="L298" i="7"/>
  <c r="L290" i="7"/>
  <c r="L282" i="7"/>
  <c r="L274" i="7"/>
  <c r="L266" i="7"/>
  <c r="L258" i="7"/>
  <c r="L250" i="7"/>
  <c r="L242" i="7"/>
  <c r="L234" i="7"/>
  <c r="L226" i="7"/>
  <c r="L218" i="7"/>
  <c r="L210" i="7"/>
  <c r="L202" i="7"/>
  <c r="L194" i="7"/>
  <c r="L186" i="7"/>
  <c r="L178" i="7"/>
  <c r="L170" i="7"/>
  <c r="L162" i="7"/>
  <c r="L154" i="7"/>
  <c r="L146" i="7"/>
  <c r="L138" i="7"/>
  <c r="L130" i="7"/>
  <c r="L122" i="7"/>
  <c r="L114" i="7"/>
  <c r="L106" i="7"/>
  <c r="L98" i="7"/>
  <c r="L90" i="7"/>
  <c r="L82" i="7"/>
  <c r="L74" i="7"/>
  <c r="L66" i="7"/>
  <c r="L58" i="7"/>
  <c r="B302" i="6"/>
  <c r="B294" i="6"/>
  <c r="B286" i="6"/>
  <c r="B278" i="6"/>
  <c r="B270" i="6"/>
  <c r="B262" i="6"/>
  <c r="B254" i="6"/>
  <c r="B246" i="6"/>
  <c r="B238" i="6"/>
  <c r="B230" i="6"/>
  <c r="B222" i="6"/>
  <c r="B214" i="6"/>
  <c r="B206" i="6"/>
  <c r="B198" i="6"/>
  <c r="B190" i="6"/>
  <c r="B182" i="6"/>
  <c r="B174" i="6"/>
  <c r="B166" i="6"/>
  <c r="B158" i="6"/>
  <c r="B150" i="6"/>
  <c r="B142" i="6"/>
  <c r="B134" i="6"/>
  <c r="B126" i="6"/>
  <c r="B118" i="6"/>
  <c r="B110" i="6"/>
  <c r="B102" i="6"/>
  <c r="B94" i="6"/>
  <c r="B86" i="6"/>
  <c r="B78" i="6"/>
  <c r="B70" i="6"/>
  <c r="B62" i="6"/>
  <c r="B54" i="6"/>
  <c r="B46" i="6"/>
  <c r="B38" i="6"/>
  <c r="B30" i="6"/>
  <c r="B22" i="6"/>
  <c r="B14" i="6"/>
  <c r="B6" i="6"/>
  <c r="L305" i="7"/>
  <c r="L297" i="7"/>
  <c r="L289" i="7"/>
  <c r="L281" i="7"/>
  <c r="L273" i="7"/>
  <c r="L265" i="7"/>
  <c r="L257" i="7"/>
  <c r="L249" i="7"/>
  <c r="L241" i="7"/>
  <c r="L233" i="7"/>
  <c r="L225" i="7"/>
  <c r="L217" i="7"/>
  <c r="L209" i="7"/>
  <c r="L201" i="7"/>
  <c r="L193" i="7"/>
  <c r="L185" i="7"/>
  <c r="L177" i="7"/>
  <c r="L169" i="7"/>
  <c r="L161" i="7"/>
  <c r="L153" i="7"/>
  <c r="L145" i="7"/>
  <c r="L137" i="7"/>
  <c r="L129" i="7"/>
  <c r="L121" i="7"/>
  <c r="L113" i="7"/>
  <c r="L105" i="7"/>
  <c r="L97" i="7"/>
  <c r="L89" i="7"/>
  <c r="L81" i="7"/>
  <c r="L73" i="7"/>
  <c r="L65" i="7"/>
  <c r="L57" i="7"/>
  <c r="B301" i="6"/>
  <c r="B293" i="6"/>
  <c r="B285" i="6"/>
  <c r="B277" i="6"/>
  <c r="B269" i="6"/>
  <c r="B261" i="6"/>
  <c r="B253" i="6"/>
  <c r="B245" i="6"/>
  <c r="B237" i="6"/>
  <c r="B229" i="6"/>
  <c r="B221" i="6"/>
  <c r="B213" i="6"/>
  <c r="B205" i="6"/>
  <c r="B197" i="6"/>
  <c r="B189" i="6"/>
  <c r="B181" i="6"/>
  <c r="B173" i="6"/>
  <c r="B165" i="6"/>
  <c r="B157" i="6"/>
  <c r="B149" i="6"/>
  <c r="B141" i="6"/>
  <c r="B133" i="6"/>
  <c r="B125" i="6"/>
  <c r="B117" i="6"/>
  <c r="B109" i="6"/>
  <c r="B101" i="6"/>
  <c r="B93" i="6"/>
  <c r="B85" i="6"/>
  <c r="B77" i="6"/>
  <c r="B69" i="6"/>
  <c r="B61" i="6"/>
  <c r="B53" i="6"/>
  <c r="B45" i="6"/>
  <c r="B37" i="6"/>
  <c r="B29" i="6"/>
  <c r="B21" i="6"/>
  <c r="B13" i="6"/>
  <c r="B5" i="6"/>
  <c r="B52" i="6"/>
  <c r="B44" i="6"/>
  <c r="B36" i="6"/>
  <c r="B28" i="6"/>
  <c r="B20" i="6"/>
  <c r="B12" i="6"/>
  <c r="L311" i="7"/>
  <c r="B51" i="6"/>
  <c r="B43" i="6"/>
  <c r="B35" i="6"/>
  <c r="B27" i="6"/>
  <c r="B19" i="6"/>
  <c r="B11" i="6"/>
  <c r="L310" i="7"/>
  <c r="B50" i="6"/>
  <c r="B42" i="6"/>
  <c r="B34" i="6"/>
  <c r="B26" i="6"/>
  <c r="B18" i="6"/>
  <c r="B10" i="6"/>
  <c r="L309" i="7"/>
  <c r="R3" i="7"/>
  <c r="Q3" i="7"/>
  <c r="P3" i="7"/>
  <c r="S3" i="7"/>
  <c r="O3" i="7"/>
  <c r="N3" i="7"/>
  <c r="M3" i="7"/>
  <c r="G3" i="7"/>
  <c r="H3" i="7"/>
  <c r="D3" i="7"/>
  <c r="E3" i="7"/>
  <c r="F3" i="7"/>
  <c r="I3" i="7"/>
  <c r="C3" i="7"/>
  <c r="AH2" i="7"/>
  <c r="AN2" i="7"/>
  <c r="AF2" i="7"/>
  <c r="AO2" i="7"/>
  <c r="AG2" i="7"/>
  <c r="AP2" i="7"/>
  <c r="V309" i="1"/>
  <c r="V310" i="1"/>
  <c r="V311" i="1"/>
  <c r="V312" i="1"/>
  <c r="S309" i="1"/>
  <c r="S310" i="1"/>
  <c r="S311" i="1"/>
  <c r="S312" i="1"/>
  <c r="T310" i="1"/>
  <c r="T309" i="1"/>
  <c r="T311" i="1"/>
  <c r="T312" i="1"/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AU11" i="5" l="1"/>
  <c r="AV11" i="5"/>
  <c r="AW11" i="5"/>
  <c r="AX11" i="5"/>
  <c r="AY11" i="5"/>
  <c r="AT11" i="5"/>
  <c r="AS8" i="5"/>
  <c r="B3" i="6"/>
  <c r="V308" i="1" l="1"/>
  <c r="T308" i="1"/>
  <c r="V291" i="1" l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T306" i="1"/>
  <c r="T297" i="1"/>
  <c r="T293" i="1"/>
  <c r="T305" i="1"/>
  <c r="T296" i="1"/>
  <c r="T302" i="1"/>
  <c r="T292" i="1"/>
  <c r="T304" i="1"/>
  <c r="T307" i="1"/>
  <c r="T295" i="1"/>
  <c r="T301" i="1"/>
  <c r="T291" i="1"/>
  <c r="T303" i="1"/>
  <c r="T299" i="1"/>
  <c r="T300" i="1"/>
  <c r="T298" i="1"/>
  <c r="T294" i="1"/>
  <c r="V290" i="1" l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C3" i="1"/>
  <c r="T275" i="1"/>
  <c r="T277" i="1"/>
  <c r="T21" i="1"/>
  <c r="T223" i="1"/>
  <c r="T193" i="1"/>
  <c r="T196" i="1"/>
  <c r="T185" i="1"/>
  <c r="T206" i="1"/>
  <c r="T14" i="1"/>
  <c r="T267" i="1"/>
  <c r="T203" i="1"/>
  <c r="T139" i="1"/>
  <c r="T75" i="1"/>
  <c r="T272" i="1"/>
  <c r="T128" i="1"/>
  <c r="T10" i="1"/>
  <c r="T269" i="1"/>
  <c r="T205" i="1"/>
  <c r="T141" i="1"/>
  <c r="T77" i="1"/>
  <c r="T13" i="1"/>
  <c r="T242" i="1"/>
  <c r="T178" i="1"/>
  <c r="T114" i="1"/>
  <c r="T279" i="1"/>
  <c r="T215" i="1"/>
  <c r="T151" i="1"/>
  <c r="T87" i="1"/>
  <c r="T23" i="1"/>
  <c r="T177" i="1"/>
  <c r="T57" i="1"/>
  <c r="T252" i="1"/>
  <c r="T188" i="1"/>
  <c r="T124" i="1"/>
  <c r="T60" i="1"/>
  <c r="T281" i="1"/>
  <c r="T169" i="1"/>
  <c r="T41" i="1"/>
  <c r="T262" i="1"/>
  <c r="T198" i="1"/>
  <c r="T134" i="1"/>
  <c r="T70" i="1"/>
  <c r="T6" i="1"/>
  <c r="T208" i="1"/>
  <c r="T56" i="1"/>
  <c r="T62" i="1"/>
  <c r="T192" i="1"/>
  <c r="T107" i="1"/>
  <c r="T237" i="1"/>
  <c r="T274" i="1"/>
  <c r="T247" i="1"/>
  <c r="T233" i="1"/>
  <c r="T156" i="1"/>
  <c r="T97" i="1"/>
  <c r="T102" i="1"/>
  <c r="T259" i="1"/>
  <c r="T195" i="1"/>
  <c r="T131" i="1"/>
  <c r="T67" i="1"/>
  <c r="T248" i="1"/>
  <c r="T120" i="1"/>
  <c r="T176" i="1"/>
  <c r="T261" i="1"/>
  <c r="T197" i="1"/>
  <c r="T133" i="1"/>
  <c r="T69" i="1"/>
  <c r="T5" i="1"/>
  <c r="T234" i="1"/>
  <c r="T170" i="1"/>
  <c r="T98" i="1"/>
  <c r="T271" i="1"/>
  <c r="T207" i="1"/>
  <c r="T143" i="1"/>
  <c r="T79" i="1"/>
  <c r="T15" i="1"/>
  <c r="T161" i="1"/>
  <c r="T33" i="1"/>
  <c r="T244" i="1"/>
  <c r="T180" i="1"/>
  <c r="T116" i="1"/>
  <c r="T52" i="1"/>
  <c r="T273" i="1"/>
  <c r="T153" i="1"/>
  <c r="T17" i="1"/>
  <c r="T254" i="1"/>
  <c r="T190" i="1"/>
  <c r="T126" i="1"/>
  <c r="T11" i="1"/>
  <c r="T40" i="1"/>
  <c r="T43" i="1"/>
  <c r="T8" i="1"/>
  <c r="T109" i="1"/>
  <c r="T146" i="1"/>
  <c r="T119" i="1"/>
  <c r="T284" i="1"/>
  <c r="T28" i="1"/>
  <c r="T166" i="1"/>
  <c r="T136" i="1"/>
  <c r="T251" i="1"/>
  <c r="T187" i="1"/>
  <c r="T123" i="1"/>
  <c r="T59" i="1"/>
  <c r="T232" i="1"/>
  <c r="T104" i="1"/>
  <c r="T96" i="1"/>
  <c r="T253" i="1"/>
  <c r="T189" i="1"/>
  <c r="T125" i="1"/>
  <c r="T61" i="1"/>
  <c r="T290" i="1"/>
  <c r="T226" i="1"/>
  <c r="T162" i="1"/>
  <c r="T66" i="1"/>
  <c r="T263" i="1"/>
  <c r="T199" i="1"/>
  <c r="T135" i="1"/>
  <c r="T71" i="1"/>
  <c r="T7" i="1"/>
  <c r="T137" i="1"/>
  <c r="T25" i="1"/>
  <c r="T236" i="1"/>
  <c r="T172" i="1"/>
  <c r="T108" i="1"/>
  <c r="T44" i="1"/>
  <c r="T265" i="1"/>
  <c r="T145" i="1"/>
  <c r="T9" i="1"/>
  <c r="T246" i="1"/>
  <c r="T182" i="1"/>
  <c r="T118" i="1"/>
  <c r="T54" i="1"/>
  <c r="T288" i="1"/>
  <c r="T168" i="1"/>
  <c r="T16" i="1"/>
  <c r="T171" i="1"/>
  <c r="T72" i="1"/>
  <c r="T45" i="1"/>
  <c r="T26" i="1"/>
  <c r="T55" i="1"/>
  <c r="T220" i="1"/>
  <c r="T241" i="1"/>
  <c r="T230" i="1"/>
  <c r="T264" i="1"/>
  <c r="T243" i="1"/>
  <c r="T179" i="1"/>
  <c r="T115" i="1"/>
  <c r="T51" i="1"/>
  <c r="T216" i="1"/>
  <c r="T88" i="1"/>
  <c r="T32" i="1"/>
  <c r="T245" i="1"/>
  <c r="T181" i="1"/>
  <c r="T117" i="1"/>
  <c r="T53" i="1"/>
  <c r="T282" i="1"/>
  <c r="T218" i="1"/>
  <c r="T154" i="1"/>
  <c r="T42" i="1"/>
  <c r="T255" i="1"/>
  <c r="T191" i="1"/>
  <c r="T127" i="1"/>
  <c r="T63" i="1"/>
  <c r="T257" i="1"/>
  <c r="T129" i="1"/>
  <c r="T74" i="1"/>
  <c r="T228" i="1"/>
  <c r="T164" i="1"/>
  <c r="T100" i="1"/>
  <c r="T36" i="1"/>
  <c r="T249" i="1"/>
  <c r="T121" i="1"/>
  <c r="T58" i="1"/>
  <c r="T238" i="1"/>
  <c r="T174" i="1"/>
  <c r="T110" i="1"/>
  <c r="T46" i="1"/>
  <c r="T280" i="1"/>
  <c r="T152" i="1"/>
  <c r="T82" i="1"/>
  <c r="T235" i="1"/>
  <c r="T200" i="1"/>
  <c r="T173" i="1"/>
  <c r="T210" i="1"/>
  <c r="T183" i="1"/>
  <c r="T113" i="1"/>
  <c r="T92" i="1"/>
  <c r="T34" i="1"/>
  <c r="T38" i="1"/>
  <c r="T227" i="1"/>
  <c r="T163" i="1"/>
  <c r="T99" i="1"/>
  <c r="T35" i="1"/>
  <c r="T184" i="1"/>
  <c r="T48" i="1"/>
  <c r="T50" i="1"/>
  <c r="T229" i="1"/>
  <c r="T165" i="1"/>
  <c r="T101" i="1"/>
  <c r="T37" i="1"/>
  <c r="T266" i="1"/>
  <c r="T202" i="1"/>
  <c r="T138" i="1"/>
  <c r="T18" i="1"/>
  <c r="T239" i="1"/>
  <c r="T175" i="1"/>
  <c r="T111" i="1"/>
  <c r="T47" i="1"/>
  <c r="T217" i="1"/>
  <c r="T105" i="1"/>
  <c r="T276" i="1"/>
  <c r="T212" i="1"/>
  <c r="T148" i="1"/>
  <c r="T84" i="1"/>
  <c r="T20" i="1"/>
  <c r="T225" i="1"/>
  <c r="T81" i="1"/>
  <c r="T286" i="1"/>
  <c r="T222" i="1"/>
  <c r="T158" i="1"/>
  <c r="T94" i="1"/>
  <c r="T30" i="1"/>
  <c r="T256" i="1"/>
  <c r="T112" i="1"/>
  <c r="T147" i="1"/>
  <c r="T83" i="1"/>
  <c r="T144" i="1"/>
  <c r="T213" i="1"/>
  <c r="T85" i="1"/>
  <c r="T186" i="1"/>
  <c r="T287" i="1"/>
  <c r="T95" i="1"/>
  <c r="T73" i="1"/>
  <c r="T132" i="1"/>
  <c r="T289" i="1"/>
  <c r="T49" i="1"/>
  <c r="T142" i="1"/>
  <c r="T224" i="1"/>
  <c r="T283" i="1"/>
  <c r="T219" i="1"/>
  <c r="T155" i="1"/>
  <c r="T91" i="1"/>
  <c r="T27" i="1"/>
  <c r="T160" i="1"/>
  <c r="T24" i="1"/>
  <c r="T285" i="1"/>
  <c r="T221" i="1"/>
  <c r="T157" i="1"/>
  <c r="T93" i="1"/>
  <c r="T29" i="1"/>
  <c r="T258" i="1"/>
  <c r="T194" i="1"/>
  <c r="T130" i="1"/>
  <c r="T106" i="1"/>
  <c r="T231" i="1"/>
  <c r="T167" i="1"/>
  <c r="T103" i="1"/>
  <c r="T39" i="1"/>
  <c r="T201" i="1"/>
  <c r="T89" i="1"/>
  <c r="T268" i="1"/>
  <c r="T204" i="1"/>
  <c r="T140" i="1"/>
  <c r="T76" i="1"/>
  <c r="T12" i="1"/>
  <c r="T209" i="1"/>
  <c r="T65" i="1"/>
  <c r="T278" i="1"/>
  <c r="T214" i="1"/>
  <c r="T150" i="1"/>
  <c r="T86" i="1"/>
  <c r="T22" i="1"/>
  <c r="T240" i="1"/>
  <c r="T80" i="1"/>
  <c r="T211" i="1"/>
  <c r="T19" i="1"/>
  <c r="T90" i="1"/>
  <c r="T149" i="1"/>
  <c r="T250" i="1"/>
  <c r="T122" i="1"/>
  <c r="T159" i="1"/>
  <c r="T31" i="1"/>
  <c r="T260" i="1"/>
  <c r="T68" i="1"/>
  <c r="T270" i="1"/>
  <c r="T78" i="1"/>
  <c r="T64" i="1"/>
  <c r="D3" i="1" l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D29" i="5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6" i="2"/>
  <c r="AW23" i="5" l="1"/>
  <c r="AW24" i="5"/>
  <c r="AW25" i="5"/>
  <c r="AW26" i="5"/>
  <c r="AW27" i="5"/>
  <c r="AW22" i="5"/>
  <c r="AX22" i="5" s="1"/>
  <c r="AT3" i="5"/>
  <c r="AI3" i="5"/>
  <c r="AC3" i="5"/>
  <c r="AD3" i="5" s="1"/>
  <c r="AE3" i="5" s="1"/>
  <c r="S9" i="5"/>
  <c r="AI9" i="5" s="1"/>
  <c r="S10" i="5"/>
  <c r="AI10" i="5" s="1"/>
  <c r="S11" i="5"/>
  <c r="AI11" i="5" s="1"/>
  <c r="S12" i="5"/>
  <c r="AI12" i="5" s="1"/>
  <c r="S13" i="5"/>
  <c r="AI13" i="5" s="1"/>
  <c r="S14" i="5"/>
  <c r="AI14" i="5" s="1"/>
  <c r="S15" i="5"/>
  <c r="AI15" i="5" s="1"/>
  <c r="S16" i="5"/>
  <c r="S17" i="5"/>
  <c r="AI17" i="5" s="1"/>
  <c r="S18" i="5"/>
  <c r="AI18" i="5" s="1"/>
  <c r="S19" i="5"/>
  <c r="AI19" i="5" s="1"/>
  <c r="S20" i="5"/>
  <c r="S21" i="5"/>
  <c r="S22" i="5"/>
  <c r="S23" i="5"/>
  <c r="S24" i="5"/>
  <c r="S25" i="5"/>
  <c r="AI25" i="5" s="1"/>
  <c r="S26" i="5"/>
  <c r="AI26" i="5" s="1"/>
  <c r="S27" i="5"/>
  <c r="AI27" i="5" s="1"/>
  <c r="S28" i="5"/>
  <c r="AI28" i="5" s="1"/>
  <c r="S5" i="5"/>
  <c r="S6" i="5"/>
  <c r="AI6" i="5" s="1"/>
  <c r="S7" i="5"/>
  <c r="AI7" i="5" s="1"/>
  <c r="S8" i="5"/>
  <c r="S4" i="5"/>
  <c r="AI4" i="5" s="1"/>
  <c r="Y3" i="5"/>
  <c r="AG3" i="5" s="1"/>
  <c r="AU3" i="5" l="1"/>
  <c r="AT8" i="5"/>
  <c r="AX23" i="5"/>
  <c r="AX24" i="5" s="1"/>
  <c r="AX25" i="5" s="1"/>
  <c r="AX26" i="5" s="1"/>
  <c r="AX27" i="5" s="1"/>
  <c r="S2" i="5"/>
  <c r="AS4" i="5" s="1"/>
  <c r="AO3" i="5"/>
  <c r="AY3" i="5" s="1"/>
  <c r="AY8" i="5" s="1"/>
  <c r="AI24" i="5"/>
  <c r="AI16" i="5"/>
  <c r="AI8" i="5"/>
  <c r="AI23" i="5"/>
  <c r="AI22" i="5"/>
  <c r="AI21" i="5"/>
  <c r="AI5" i="5"/>
  <c r="AI20" i="5"/>
  <c r="AF3" i="5"/>
  <c r="K5" i="5"/>
  <c r="K6" i="5"/>
  <c r="AG6" i="5" s="1"/>
  <c r="K7" i="5"/>
  <c r="K8" i="5"/>
  <c r="K9" i="5"/>
  <c r="K10" i="5"/>
  <c r="K11" i="5"/>
  <c r="K12" i="5"/>
  <c r="AG12" i="5" s="1"/>
  <c r="K13" i="5"/>
  <c r="K14" i="5"/>
  <c r="AG14" i="5" s="1"/>
  <c r="K15" i="5"/>
  <c r="K16" i="5"/>
  <c r="AG16" i="5" s="1"/>
  <c r="K17" i="5"/>
  <c r="AG17" i="5" s="1"/>
  <c r="K18" i="5"/>
  <c r="K19" i="5"/>
  <c r="K20" i="5"/>
  <c r="AG20" i="5" s="1"/>
  <c r="K21" i="5"/>
  <c r="K22" i="5"/>
  <c r="AG22" i="5" s="1"/>
  <c r="K23" i="5"/>
  <c r="AG23" i="5" s="1"/>
  <c r="K24" i="5"/>
  <c r="AG24" i="5" s="1"/>
  <c r="K25" i="5"/>
  <c r="K26" i="5"/>
  <c r="AG26" i="5" s="1"/>
  <c r="K27" i="5"/>
  <c r="K28" i="5"/>
  <c r="AG28" i="5" s="1"/>
  <c r="K4" i="5"/>
  <c r="AV3" i="5" l="1"/>
  <c r="AU8" i="5"/>
  <c r="Q9" i="5"/>
  <c r="AB9" i="5"/>
  <c r="AJ9" i="5" s="1"/>
  <c r="AC9" i="5"/>
  <c r="L9" i="5"/>
  <c r="T9" i="5" s="1"/>
  <c r="AD9" i="5"/>
  <c r="AE9" i="5"/>
  <c r="AF9" i="5"/>
  <c r="AD4" i="5"/>
  <c r="AE4" i="5"/>
  <c r="AC4" i="5"/>
  <c r="AF4" i="5"/>
  <c r="AB4" i="5"/>
  <c r="AJ4" i="5" s="1"/>
  <c r="AA21" i="5"/>
  <c r="AC21" i="5"/>
  <c r="AD21" i="5"/>
  <c r="Q21" i="5"/>
  <c r="AE21" i="5"/>
  <c r="AB21" i="5"/>
  <c r="AJ21" i="5" s="1"/>
  <c r="AF21" i="5"/>
  <c r="L21" i="5"/>
  <c r="T21" i="5" s="1"/>
  <c r="AC13" i="5"/>
  <c r="AD13" i="5"/>
  <c r="Q13" i="5"/>
  <c r="AE13" i="5"/>
  <c r="AB13" i="5"/>
  <c r="AF13" i="5"/>
  <c r="L13" i="5"/>
  <c r="T13" i="5" s="1"/>
  <c r="AB5" i="5"/>
  <c r="AJ5" i="5" s="1"/>
  <c r="AC5" i="5"/>
  <c r="AD5" i="5"/>
  <c r="AE5" i="5"/>
  <c r="AF5" i="5"/>
  <c r="AE27" i="5"/>
  <c r="L27" i="5"/>
  <c r="AF27" i="5"/>
  <c r="AD27" i="5"/>
  <c r="AB27" i="5"/>
  <c r="AJ27" i="5" s="1"/>
  <c r="Q27" i="5"/>
  <c r="AC27" i="5"/>
  <c r="AE19" i="5"/>
  <c r="L19" i="5"/>
  <c r="T19" i="5" s="1"/>
  <c r="AF19" i="5"/>
  <c r="AD19" i="5"/>
  <c r="AB19" i="5"/>
  <c r="AJ19" i="5" s="1"/>
  <c r="Q19" i="5"/>
  <c r="AC19" i="5"/>
  <c r="AA11" i="5"/>
  <c r="AE11" i="5"/>
  <c r="L11" i="5"/>
  <c r="AF11" i="5"/>
  <c r="AD11" i="5"/>
  <c r="AB11" i="5"/>
  <c r="AJ11" i="5" s="1"/>
  <c r="Q11" i="5"/>
  <c r="AC11" i="5"/>
  <c r="AG9" i="5"/>
  <c r="AB26" i="5"/>
  <c r="AJ26" i="5" s="1"/>
  <c r="AC26" i="5"/>
  <c r="AD26" i="5"/>
  <c r="L26" i="5"/>
  <c r="T26" i="5" s="1"/>
  <c r="AE26" i="5"/>
  <c r="AF26" i="5"/>
  <c r="Q26" i="5"/>
  <c r="AA18" i="5"/>
  <c r="AB18" i="5"/>
  <c r="AC18" i="5"/>
  <c r="AD18" i="5"/>
  <c r="L18" i="5"/>
  <c r="T18" i="5" s="1"/>
  <c r="AE18" i="5"/>
  <c r="AF18" i="5"/>
  <c r="Q18" i="5"/>
  <c r="AB10" i="5"/>
  <c r="AJ10" i="5" s="1"/>
  <c r="AC10" i="5"/>
  <c r="AD10" i="5"/>
  <c r="L10" i="5"/>
  <c r="AE10" i="5"/>
  <c r="AF10" i="5"/>
  <c r="Q10" i="5"/>
  <c r="AG5" i="5"/>
  <c r="AG27" i="5"/>
  <c r="AA24" i="5"/>
  <c r="AD24" i="5"/>
  <c r="AE24" i="5"/>
  <c r="AF24" i="5"/>
  <c r="Q24" i="5"/>
  <c r="AC24" i="5"/>
  <c r="AB24" i="5"/>
  <c r="AJ24" i="5" s="1"/>
  <c r="L24" i="5"/>
  <c r="T24" i="5" s="1"/>
  <c r="AA16" i="5"/>
  <c r="AD16" i="5"/>
  <c r="AE16" i="5"/>
  <c r="AC16" i="5"/>
  <c r="AF16" i="5"/>
  <c r="Q16" i="5"/>
  <c r="AB16" i="5"/>
  <c r="AJ16" i="5" s="1"/>
  <c r="L16" i="5"/>
  <c r="T16" i="5" s="1"/>
  <c r="AF25" i="5"/>
  <c r="Q25" i="5"/>
  <c r="AB25" i="5"/>
  <c r="AJ25" i="5" s="1"/>
  <c r="AC25" i="5"/>
  <c r="L25" i="5"/>
  <c r="T25" i="5" s="1"/>
  <c r="AD25" i="5"/>
  <c r="AE25" i="5"/>
  <c r="AA23" i="5"/>
  <c r="L23" i="5"/>
  <c r="T23" i="5" s="1"/>
  <c r="AB23" i="5"/>
  <c r="AJ23" i="5" s="1"/>
  <c r="AC23" i="5"/>
  <c r="AD23" i="5"/>
  <c r="AE23" i="5"/>
  <c r="AF23" i="5"/>
  <c r="Q23" i="5"/>
  <c r="AA15" i="5"/>
  <c r="L15" i="5"/>
  <c r="AB15" i="5"/>
  <c r="AJ15" i="5" s="1"/>
  <c r="AC15" i="5"/>
  <c r="AD15" i="5"/>
  <c r="AE15" i="5"/>
  <c r="AF15" i="5"/>
  <c r="Q15" i="5"/>
  <c r="AG25" i="5"/>
  <c r="AG15" i="5"/>
  <c r="AF17" i="5"/>
  <c r="Q17" i="5"/>
  <c r="AB17" i="5"/>
  <c r="AJ17" i="5" s="1"/>
  <c r="AC17" i="5"/>
  <c r="L17" i="5"/>
  <c r="T17" i="5" s="1"/>
  <c r="AD17" i="5"/>
  <c r="AE17" i="5"/>
  <c r="AG19" i="5"/>
  <c r="AA22" i="5"/>
  <c r="AF22" i="5"/>
  <c r="L22" i="5"/>
  <c r="T22" i="5" s="1"/>
  <c r="AB22" i="5"/>
  <c r="AJ22" i="5" s="1"/>
  <c r="AC22" i="5"/>
  <c r="Q22" i="5"/>
  <c r="AD22" i="5"/>
  <c r="AE22" i="5"/>
  <c r="AF14" i="5"/>
  <c r="L14" i="5"/>
  <c r="AE14" i="5"/>
  <c r="AB14" i="5"/>
  <c r="AJ14" i="5" s="1"/>
  <c r="AC14" i="5"/>
  <c r="Q14" i="5"/>
  <c r="AD14" i="5"/>
  <c r="AD6" i="5"/>
  <c r="AE6" i="5"/>
  <c r="AF6" i="5"/>
  <c r="AC6" i="5"/>
  <c r="AB6" i="5"/>
  <c r="AJ6" i="5" s="1"/>
  <c r="AG21" i="5"/>
  <c r="AG18" i="5"/>
  <c r="AG11" i="5"/>
  <c r="AA28" i="5"/>
  <c r="AB28" i="5"/>
  <c r="AJ28" i="5" s="1"/>
  <c r="AC28" i="5"/>
  <c r="Q28" i="5"/>
  <c r="AD28" i="5"/>
  <c r="AE28" i="5"/>
  <c r="AF28" i="5"/>
  <c r="L28" i="5"/>
  <c r="T28" i="5" s="1"/>
  <c r="AA20" i="5"/>
  <c r="AB20" i="5"/>
  <c r="AJ20" i="5" s="1"/>
  <c r="AC20" i="5"/>
  <c r="Q20" i="5"/>
  <c r="AD20" i="5"/>
  <c r="AE20" i="5"/>
  <c r="AF20" i="5"/>
  <c r="L20" i="5"/>
  <c r="T20" i="5" s="1"/>
  <c r="AA12" i="5"/>
  <c r="AB12" i="5"/>
  <c r="AJ12" i="5" s="1"/>
  <c r="AC12" i="5"/>
  <c r="Q12" i="5"/>
  <c r="AD12" i="5"/>
  <c r="AE12" i="5"/>
  <c r="AF12" i="5"/>
  <c r="L12" i="5"/>
  <c r="T12" i="5" s="1"/>
  <c r="AG13" i="5"/>
  <c r="AG10" i="5"/>
  <c r="AG4" i="5"/>
  <c r="AA8" i="5"/>
  <c r="L8" i="5"/>
  <c r="T8" i="5" s="1"/>
  <c r="AB8" i="5"/>
  <c r="AJ8" i="5" s="1"/>
  <c r="AC8" i="5"/>
  <c r="AD8" i="5"/>
  <c r="AE8" i="5"/>
  <c r="Q8" i="5"/>
  <c r="AF8" i="5"/>
  <c r="AG8" i="5"/>
  <c r="AA7" i="5"/>
  <c r="L7" i="5"/>
  <c r="T7" i="5" s="1"/>
  <c r="AF7" i="5"/>
  <c r="AB7" i="5"/>
  <c r="AJ7" i="5" s="1"/>
  <c r="Q7" i="5"/>
  <c r="AE7" i="5"/>
  <c r="AC7" i="5"/>
  <c r="AD7" i="5"/>
  <c r="AG7" i="5"/>
  <c r="L6" i="5"/>
  <c r="T6" i="5" s="1"/>
  <c r="Q6" i="5"/>
  <c r="L5" i="5"/>
  <c r="T5" i="5" s="1"/>
  <c r="Q5" i="5"/>
  <c r="AA4" i="5"/>
  <c r="Q4" i="5"/>
  <c r="L4" i="5"/>
  <c r="T4" i="5" s="1"/>
  <c r="AA26" i="5"/>
  <c r="AA25" i="5"/>
  <c r="AA17" i="5"/>
  <c r="AA14" i="5"/>
  <c r="AA6" i="5"/>
  <c r="AA5" i="5"/>
  <c r="AA13" i="5"/>
  <c r="AA27" i="5"/>
  <c r="AA19" i="5"/>
  <c r="AA10" i="5"/>
  <c r="AA9" i="5"/>
  <c r="AI2" i="5" a="1"/>
  <c r="AI2" i="5" s="1"/>
  <c r="AS5" i="5" s="1"/>
  <c r="AJ13" i="5"/>
  <c r="AJ18" i="5"/>
  <c r="M3" i="5"/>
  <c r="M18" i="5" s="1"/>
  <c r="T3" i="5"/>
  <c r="AJ3" i="5" s="1"/>
  <c r="T15" i="5"/>
  <c r="T14" i="5"/>
  <c r="T27" i="5"/>
  <c r="T11" i="5"/>
  <c r="T10" i="5"/>
  <c r="AK23" i="5" l="1"/>
  <c r="AL23" i="5" s="1"/>
  <c r="AM23" i="5" s="1"/>
  <c r="AN23" i="5" s="1"/>
  <c r="AO23" i="5" s="1"/>
  <c r="M22" i="5"/>
  <c r="U22" i="5" s="1"/>
  <c r="M6" i="5"/>
  <c r="U6" i="5" s="1"/>
  <c r="M27" i="5"/>
  <c r="U27" i="5" s="1"/>
  <c r="M15" i="5"/>
  <c r="U15" i="5" s="1"/>
  <c r="M13" i="5"/>
  <c r="U13" i="5" s="1"/>
  <c r="AW3" i="5"/>
  <c r="AV8" i="5"/>
  <c r="M9" i="5"/>
  <c r="U9" i="5" s="1"/>
  <c r="M12" i="5"/>
  <c r="U12" i="5" s="1"/>
  <c r="M28" i="5"/>
  <c r="U28" i="5" s="1"/>
  <c r="M11" i="5"/>
  <c r="U11" i="5" s="1"/>
  <c r="M8" i="5"/>
  <c r="U8" i="5" s="1"/>
  <c r="M26" i="5"/>
  <c r="U26" i="5" s="1"/>
  <c r="M5" i="5"/>
  <c r="U5" i="5" s="1"/>
  <c r="M25" i="5"/>
  <c r="U25" i="5" s="1"/>
  <c r="M24" i="5"/>
  <c r="U24" i="5" s="1"/>
  <c r="M10" i="5"/>
  <c r="U10" i="5" s="1"/>
  <c r="M20" i="5"/>
  <c r="U20" i="5" s="1"/>
  <c r="M14" i="5"/>
  <c r="U14" i="5" s="1"/>
  <c r="M19" i="5"/>
  <c r="U19" i="5" s="1"/>
  <c r="M21" i="5"/>
  <c r="U21" i="5" s="1"/>
  <c r="AK8" i="5"/>
  <c r="AL8" i="5" s="1"/>
  <c r="AM8" i="5" s="1"/>
  <c r="AN8" i="5" s="1"/>
  <c r="AO8" i="5" s="1"/>
  <c r="M4" i="5"/>
  <c r="U4" i="5" s="1"/>
  <c r="M7" i="5"/>
  <c r="U7" i="5" s="1"/>
  <c r="M23" i="5"/>
  <c r="U23" i="5" s="1"/>
  <c r="M17" i="5"/>
  <c r="U17" i="5" s="1"/>
  <c r="M16" i="5"/>
  <c r="U16" i="5" s="1"/>
  <c r="AK22" i="5"/>
  <c r="AL22" i="5" s="1"/>
  <c r="AM22" i="5" s="1"/>
  <c r="AN22" i="5" s="1"/>
  <c r="AO22" i="5" s="1"/>
  <c r="AK14" i="5"/>
  <c r="AL14" i="5" s="1"/>
  <c r="AM14" i="5" s="1"/>
  <c r="AN14" i="5" s="1"/>
  <c r="AO14" i="5" s="1"/>
  <c r="AJ2" i="5" a="1"/>
  <c r="AJ2" i="5" s="1"/>
  <c r="AT5" i="5" s="1"/>
  <c r="AT10" i="5" s="1"/>
  <c r="T2" i="5" a="1"/>
  <c r="T2" i="5" s="1"/>
  <c r="AT4" i="5" s="1"/>
  <c r="AT9" i="5" s="1"/>
  <c r="AK21" i="5"/>
  <c r="AL21" i="5" s="1"/>
  <c r="AM21" i="5" s="1"/>
  <c r="AN21" i="5" s="1"/>
  <c r="AO21" i="5" s="1"/>
  <c r="AK5" i="5"/>
  <c r="AL5" i="5" s="1"/>
  <c r="AM5" i="5" s="1"/>
  <c r="AN5" i="5" s="1"/>
  <c r="AO5" i="5" s="1"/>
  <c r="AK24" i="5"/>
  <c r="AL24" i="5" s="1"/>
  <c r="AM24" i="5" s="1"/>
  <c r="AN24" i="5" s="1"/>
  <c r="AO24" i="5" s="1"/>
  <c r="AK25" i="5"/>
  <c r="AL25" i="5" s="1"/>
  <c r="AM25" i="5" s="1"/>
  <c r="AN25" i="5" s="1"/>
  <c r="AO25" i="5" s="1"/>
  <c r="AK27" i="5"/>
  <c r="AL27" i="5" s="1"/>
  <c r="AM27" i="5" s="1"/>
  <c r="AN27" i="5" s="1"/>
  <c r="AO27" i="5" s="1"/>
  <c r="AK12" i="5"/>
  <c r="AL12" i="5" s="1"/>
  <c r="AM12" i="5" s="1"/>
  <c r="AN12" i="5" s="1"/>
  <c r="AO12" i="5" s="1"/>
  <c r="AK20" i="5"/>
  <c r="AL20" i="5" s="1"/>
  <c r="AM20" i="5" s="1"/>
  <c r="AN20" i="5" s="1"/>
  <c r="AO20" i="5" s="1"/>
  <c r="AK10" i="5"/>
  <c r="AL10" i="5" s="1"/>
  <c r="AM10" i="5" s="1"/>
  <c r="AN10" i="5" s="1"/>
  <c r="AO10" i="5" s="1"/>
  <c r="AK16" i="5"/>
  <c r="AL16" i="5" s="1"/>
  <c r="AM16" i="5" s="1"/>
  <c r="AN16" i="5" s="1"/>
  <c r="AO16" i="5" s="1"/>
  <c r="AK18" i="5"/>
  <c r="AL18" i="5" s="1"/>
  <c r="AM18" i="5" s="1"/>
  <c r="AN18" i="5" s="1"/>
  <c r="AO18" i="5" s="1"/>
  <c r="AK11" i="5"/>
  <c r="AL11" i="5" s="1"/>
  <c r="AM11" i="5" s="1"/>
  <c r="AN11" i="5" s="1"/>
  <c r="AO11" i="5" s="1"/>
  <c r="AK19" i="5"/>
  <c r="AL19" i="5" s="1"/>
  <c r="AM19" i="5" s="1"/>
  <c r="AN19" i="5" s="1"/>
  <c r="AO19" i="5" s="1"/>
  <c r="AK6" i="5"/>
  <c r="AL6" i="5" s="1"/>
  <c r="AM6" i="5" s="1"/>
  <c r="AN6" i="5" s="1"/>
  <c r="AO6" i="5" s="1"/>
  <c r="AK7" i="5"/>
  <c r="AL7" i="5" s="1"/>
  <c r="AM7" i="5" s="1"/>
  <c r="AN7" i="5" s="1"/>
  <c r="AO7" i="5" s="1"/>
  <c r="AK15" i="5"/>
  <c r="AL15" i="5" s="1"/>
  <c r="AM15" i="5" s="1"/>
  <c r="AN15" i="5" s="1"/>
  <c r="AO15" i="5" s="1"/>
  <c r="AK9" i="5"/>
  <c r="AL9" i="5" s="1"/>
  <c r="AM9" i="5" s="1"/>
  <c r="AN9" i="5" s="1"/>
  <c r="AO9" i="5" s="1"/>
  <c r="AK17" i="5"/>
  <c r="AL17" i="5" s="1"/>
  <c r="AM17" i="5" s="1"/>
  <c r="AN17" i="5" s="1"/>
  <c r="AO17" i="5" s="1"/>
  <c r="AK4" i="5"/>
  <c r="AK26" i="5"/>
  <c r="AL26" i="5" s="1"/>
  <c r="AM26" i="5" s="1"/>
  <c r="AN26" i="5" s="1"/>
  <c r="AO26" i="5" s="1"/>
  <c r="AK13" i="5"/>
  <c r="AL13" i="5" s="1"/>
  <c r="AM13" i="5" s="1"/>
  <c r="AN13" i="5" s="1"/>
  <c r="AO13" i="5" s="1"/>
  <c r="AK28" i="5"/>
  <c r="AL28" i="5" s="1"/>
  <c r="AM28" i="5" s="1"/>
  <c r="AN28" i="5" s="1"/>
  <c r="AO28" i="5" s="1"/>
  <c r="U18" i="5"/>
  <c r="U3" i="5"/>
  <c r="AK3" i="5" s="1"/>
  <c r="N3" i="5"/>
  <c r="AX3" i="5" l="1"/>
  <c r="AX8" i="5" s="1"/>
  <c r="AW8" i="5"/>
  <c r="N27" i="5"/>
  <c r="V27" i="5" s="1"/>
  <c r="N20" i="5"/>
  <c r="V20" i="5" s="1"/>
  <c r="N7" i="5"/>
  <c r="V7" i="5" s="1"/>
  <c r="N24" i="5"/>
  <c r="V24" i="5" s="1"/>
  <c r="N9" i="5"/>
  <c r="V9" i="5" s="1"/>
  <c r="N16" i="5"/>
  <c r="V16" i="5" s="1"/>
  <c r="N22" i="5"/>
  <c r="V22" i="5" s="1"/>
  <c r="N18" i="5"/>
  <c r="V18" i="5" s="1"/>
  <c r="N17" i="5"/>
  <c r="V17" i="5" s="1"/>
  <c r="N4" i="5"/>
  <c r="V4" i="5" s="1"/>
  <c r="N21" i="5"/>
  <c r="V21" i="5" s="1"/>
  <c r="N23" i="5"/>
  <c r="V23" i="5" s="1"/>
  <c r="N10" i="5"/>
  <c r="V10" i="5" s="1"/>
  <c r="N25" i="5"/>
  <c r="V25" i="5" s="1"/>
  <c r="N19" i="5"/>
  <c r="V19" i="5" s="1"/>
  <c r="N28" i="5"/>
  <c r="V28" i="5" s="1"/>
  <c r="N12" i="5"/>
  <c r="V12" i="5" s="1"/>
  <c r="N5" i="5"/>
  <c r="V5" i="5" s="1"/>
  <c r="N14" i="5"/>
  <c r="V14" i="5" s="1"/>
  <c r="N15" i="5"/>
  <c r="V15" i="5" s="1"/>
  <c r="N13" i="5"/>
  <c r="V13" i="5" s="1"/>
  <c r="N26" i="5"/>
  <c r="V26" i="5" s="1"/>
  <c r="N8" i="5"/>
  <c r="V8" i="5" s="1"/>
  <c r="N6" i="5"/>
  <c r="V6" i="5" s="1"/>
  <c r="N11" i="5"/>
  <c r="V11" i="5" s="1"/>
  <c r="U2" i="5" a="1"/>
  <c r="U2" i="5" s="1"/>
  <c r="AU4" i="5" s="1"/>
  <c r="AU9" i="5" s="1"/>
  <c r="AK2" i="5" a="1"/>
  <c r="AK2" i="5" s="1"/>
  <c r="AU5" i="5" s="1"/>
  <c r="AU10" i="5" s="1"/>
  <c r="AL4" i="5"/>
  <c r="AL2" i="5" s="1" a="1"/>
  <c r="AL2" i="5" s="1"/>
  <c r="O3" i="5"/>
  <c r="V3" i="5"/>
  <c r="AL3" i="5" s="1"/>
  <c r="P3" i="5" l="1"/>
  <c r="O11" i="5"/>
  <c r="W11" i="5" s="1"/>
  <c r="O8" i="5"/>
  <c r="W8" i="5" s="1"/>
  <c r="O23" i="5"/>
  <c r="W23" i="5" s="1"/>
  <c r="O27" i="5"/>
  <c r="W27" i="5" s="1"/>
  <c r="O15" i="5"/>
  <c r="W15" i="5" s="1"/>
  <c r="O20" i="5"/>
  <c r="W20" i="5" s="1"/>
  <c r="O7" i="5"/>
  <c r="W7" i="5" s="1"/>
  <c r="O28" i="5"/>
  <c r="W28" i="5" s="1"/>
  <c r="O5" i="5"/>
  <c r="W5" i="5" s="1"/>
  <c r="O24" i="5"/>
  <c r="W24" i="5" s="1"/>
  <c r="O6" i="5"/>
  <c r="W6" i="5" s="1"/>
  <c r="O9" i="5"/>
  <c r="W9" i="5" s="1"/>
  <c r="O21" i="5"/>
  <c r="W21" i="5" s="1"/>
  <c r="O18" i="5"/>
  <c r="W18" i="5" s="1"/>
  <c r="O16" i="5"/>
  <c r="W16" i="5" s="1"/>
  <c r="O17" i="5"/>
  <c r="W17" i="5" s="1"/>
  <c r="O22" i="5"/>
  <c r="W22" i="5" s="1"/>
  <c r="O4" i="5"/>
  <c r="W4" i="5" s="1"/>
  <c r="O12" i="5"/>
  <c r="W12" i="5" s="1"/>
  <c r="O19" i="5"/>
  <c r="W19" i="5" s="1"/>
  <c r="O14" i="5"/>
  <c r="W14" i="5" s="1"/>
  <c r="O13" i="5"/>
  <c r="W13" i="5" s="1"/>
  <c r="O10" i="5"/>
  <c r="W10" i="5" s="1"/>
  <c r="O25" i="5"/>
  <c r="W25" i="5" s="1"/>
  <c r="O26" i="5"/>
  <c r="W26" i="5" s="1"/>
  <c r="V2" i="5" a="1"/>
  <c r="V2" i="5" s="1"/>
  <c r="AV4" i="5" s="1"/>
  <c r="AV9" i="5" s="1"/>
  <c r="AM4" i="5"/>
  <c r="AV5" i="5"/>
  <c r="AV10" i="5" s="1"/>
  <c r="W3" i="5"/>
  <c r="AM3" i="5" s="1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F2" i="5"/>
  <c r="G2" i="5" s="1"/>
  <c r="H2" i="5" s="1"/>
  <c r="X3" i="5" l="1"/>
  <c r="AN3" i="5" s="1"/>
  <c r="P9" i="5"/>
  <c r="X9" i="5" s="1"/>
  <c r="Y9" i="5" s="1"/>
  <c r="P26" i="5"/>
  <c r="X26" i="5" s="1"/>
  <c r="Y26" i="5" s="1"/>
  <c r="P17" i="5"/>
  <c r="X17" i="5" s="1"/>
  <c r="Y17" i="5" s="1"/>
  <c r="P28" i="5"/>
  <c r="X28" i="5" s="1"/>
  <c r="Y28" i="5" s="1"/>
  <c r="P12" i="5"/>
  <c r="X12" i="5" s="1"/>
  <c r="Y12" i="5" s="1"/>
  <c r="P6" i="5"/>
  <c r="X6" i="5" s="1"/>
  <c r="Y6" i="5" s="1"/>
  <c r="P10" i="5"/>
  <c r="X10" i="5" s="1"/>
  <c r="Y10" i="5" s="1"/>
  <c r="P23" i="5"/>
  <c r="X23" i="5" s="1"/>
  <c r="Y23" i="5" s="1"/>
  <c r="P11" i="5"/>
  <c r="X11" i="5" s="1"/>
  <c r="Y11" i="5" s="1"/>
  <c r="P24" i="5"/>
  <c r="X24" i="5" s="1"/>
  <c r="Y24" i="5" s="1"/>
  <c r="P21" i="5"/>
  <c r="X21" i="5" s="1"/>
  <c r="Y21" i="5" s="1"/>
  <c r="P27" i="5"/>
  <c r="X27" i="5" s="1"/>
  <c r="Y27" i="5" s="1"/>
  <c r="P14" i="5"/>
  <c r="X14" i="5" s="1"/>
  <c r="Y14" i="5" s="1"/>
  <c r="P8" i="5"/>
  <c r="X8" i="5" s="1"/>
  <c r="Y8" i="5" s="1"/>
  <c r="P7" i="5"/>
  <c r="X7" i="5" s="1"/>
  <c r="Y7" i="5" s="1"/>
  <c r="P25" i="5"/>
  <c r="X25" i="5" s="1"/>
  <c r="Y25" i="5" s="1"/>
  <c r="P15" i="5"/>
  <c r="X15" i="5" s="1"/>
  <c r="Y15" i="5" s="1"/>
  <c r="P18" i="5"/>
  <c r="X18" i="5" s="1"/>
  <c r="Y18" i="5" s="1"/>
  <c r="P20" i="5"/>
  <c r="X20" i="5" s="1"/>
  <c r="Y20" i="5" s="1"/>
  <c r="P4" i="5"/>
  <c r="X4" i="5" s="1"/>
  <c r="P13" i="5"/>
  <c r="X13" i="5" s="1"/>
  <c r="Y13" i="5" s="1"/>
  <c r="P19" i="5"/>
  <c r="X19" i="5" s="1"/>
  <c r="Y19" i="5" s="1"/>
  <c r="P16" i="5"/>
  <c r="X16" i="5" s="1"/>
  <c r="Y16" i="5" s="1"/>
  <c r="P22" i="5"/>
  <c r="X22" i="5" s="1"/>
  <c r="Y22" i="5" s="1"/>
  <c r="P5" i="5"/>
  <c r="X5" i="5" s="1"/>
  <c r="Y5" i="5" s="1"/>
  <c r="W2" i="5" a="1"/>
  <c r="W2" i="5" s="1"/>
  <c r="AW4" i="5" s="1"/>
  <c r="AW9" i="5" s="1"/>
  <c r="D18" i="5"/>
  <c r="J18" i="5"/>
  <c r="E18" i="5"/>
  <c r="I18" i="5"/>
  <c r="F18" i="5"/>
  <c r="G18" i="5"/>
  <c r="H18" i="5"/>
  <c r="D4" i="5"/>
  <c r="J4" i="5"/>
  <c r="E4" i="5"/>
  <c r="F4" i="5"/>
  <c r="H4" i="5"/>
  <c r="G4" i="5"/>
  <c r="D12" i="5"/>
  <c r="F12" i="5"/>
  <c r="G12" i="5"/>
  <c r="H12" i="5"/>
  <c r="I12" i="5"/>
  <c r="E12" i="5"/>
  <c r="J12" i="5"/>
  <c r="D20" i="5"/>
  <c r="F20" i="5"/>
  <c r="G20" i="5"/>
  <c r="E20" i="5"/>
  <c r="H20" i="5"/>
  <c r="I20" i="5"/>
  <c r="J20" i="5"/>
  <c r="D28" i="5"/>
  <c r="F28" i="5"/>
  <c r="G28" i="5"/>
  <c r="E28" i="5"/>
  <c r="H28" i="5"/>
  <c r="I28" i="5"/>
  <c r="J28" i="5"/>
  <c r="D5" i="5"/>
  <c r="H5" i="5"/>
  <c r="J5" i="5"/>
  <c r="G5" i="5"/>
  <c r="E5" i="5"/>
  <c r="F5" i="5"/>
  <c r="D13" i="5"/>
  <c r="H13" i="5"/>
  <c r="I13" i="5"/>
  <c r="J13" i="5"/>
  <c r="E13" i="5"/>
  <c r="F13" i="5"/>
  <c r="G13" i="5"/>
  <c r="D21" i="5"/>
  <c r="H21" i="5"/>
  <c r="I21" i="5"/>
  <c r="J21" i="5"/>
  <c r="G21" i="5"/>
  <c r="E21" i="5"/>
  <c r="F21" i="5"/>
  <c r="D6" i="5"/>
  <c r="J6" i="5"/>
  <c r="E6" i="5"/>
  <c r="F6" i="5"/>
  <c r="G6" i="5"/>
  <c r="H6" i="5"/>
  <c r="D14" i="5"/>
  <c r="J14" i="5"/>
  <c r="I14" i="5"/>
  <c r="E14" i="5"/>
  <c r="F14" i="5"/>
  <c r="G14" i="5"/>
  <c r="H14" i="5"/>
  <c r="D22" i="5"/>
  <c r="J22" i="5"/>
  <c r="I22" i="5"/>
  <c r="E22" i="5"/>
  <c r="F22" i="5"/>
  <c r="G22" i="5"/>
  <c r="H22" i="5"/>
  <c r="D7" i="5"/>
  <c r="E7" i="5"/>
  <c r="F7" i="5"/>
  <c r="G7" i="5"/>
  <c r="H7" i="5"/>
  <c r="J7" i="5"/>
  <c r="D15" i="5"/>
  <c r="E15" i="5"/>
  <c r="F15" i="5"/>
  <c r="G15" i="5"/>
  <c r="H15" i="5"/>
  <c r="I15" i="5"/>
  <c r="J15" i="5"/>
  <c r="D23" i="5"/>
  <c r="E23" i="5"/>
  <c r="F23" i="5"/>
  <c r="G23" i="5"/>
  <c r="H23" i="5"/>
  <c r="I23" i="5"/>
  <c r="J23" i="5"/>
  <c r="D24" i="5"/>
  <c r="F24" i="5"/>
  <c r="G24" i="5"/>
  <c r="H24" i="5"/>
  <c r="I24" i="5"/>
  <c r="J24" i="5"/>
  <c r="E24" i="5"/>
  <c r="D10" i="5"/>
  <c r="J10" i="5"/>
  <c r="E10" i="5"/>
  <c r="F10" i="5"/>
  <c r="G10" i="5"/>
  <c r="H10" i="5"/>
  <c r="D26" i="5"/>
  <c r="J26" i="5"/>
  <c r="E26" i="5"/>
  <c r="I26" i="5"/>
  <c r="F26" i="5"/>
  <c r="G26" i="5"/>
  <c r="H26" i="5"/>
  <c r="D11" i="5"/>
  <c r="E11" i="5"/>
  <c r="F11" i="5"/>
  <c r="G11" i="5"/>
  <c r="H11" i="5"/>
  <c r="I11" i="5"/>
  <c r="J11" i="5"/>
  <c r="D19" i="5"/>
  <c r="E19" i="5"/>
  <c r="F19" i="5"/>
  <c r="G19" i="5"/>
  <c r="H19" i="5"/>
  <c r="I19" i="5"/>
  <c r="J19" i="5"/>
  <c r="D27" i="5"/>
  <c r="E27" i="5"/>
  <c r="F27" i="5"/>
  <c r="G27" i="5"/>
  <c r="H27" i="5"/>
  <c r="I27" i="5"/>
  <c r="J27" i="5"/>
  <c r="AN4" i="5"/>
  <c r="AN2" i="5" s="1" a="1"/>
  <c r="AN2" i="5" s="1"/>
  <c r="AX5" i="5" s="1"/>
  <c r="AX10" i="5" s="1"/>
  <c r="AM2" i="5" a="1"/>
  <c r="AM2" i="5" s="1"/>
  <c r="AW5" i="5" s="1"/>
  <c r="AW10" i="5" s="1"/>
  <c r="D8" i="5"/>
  <c r="F8" i="5"/>
  <c r="E8" i="5"/>
  <c r="G8" i="5"/>
  <c r="H8" i="5"/>
  <c r="J8" i="5"/>
  <c r="D16" i="5"/>
  <c r="F16" i="5"/>
  <c r="G16" i="5"/>
  <c r="H16" i="5"/>
  <c r="I16" i="5"/>
  <c r="J16" i="5"/>
  <c r="E16" i="5"/>
  <c r="D9" i="5"/>
  <c r="H9" i="5"/>
  <c r="J9" i="5"/>
  <c r="G9" i="5"/>
  <c r="E9" i="5"/>
  <c r="F9" i="5"/>
  <c r="D17" i="5"/>
  <c r="H17" i="5"/>
  <c r="I17" i="5"/>
  <c r="J17" i="5"/>
  <c r="E17" i="5"/>
  <c r="F17" i="5"/>
  <c r="G17" i="5"/>
  <c r="D25" i="5"/>
  <c r="H25" i="5"/>
  <c r="I25" i="5"/>
  <c r="J25" i="5"/>
  <c r="E25" i="5"/>
  <c r="F25" i="5"/>
  <c r="G25" i="5"/>
  <c r="I2" i="5"/>
  <c r="I6" i="5" s="1"/>
  <c r="C7" i="2"/>
  <c r="C5" i="5" s="1"/>
  <c r="C8" i="2"/>
  <c r="C6" i="5" s="1"/>
  <c r="C9" i="2"/>
  <c r="C7" i="5" s="1"/>
  <c r="C10" i="2"/>
  <c r="C8" i="5" s="1"/>
  <c r="C11" i="2"/>
  <c r="C9" i="5" s="1"/>
  <c r="C12" i="2"/>
  <c r="C10" i="5" s="1"/>
  <c r="C13" i="2"/>
  <c r="C11" i="5" s="1"/>
  <c r="C14" i="2"/>
  <c r="C12" i="5" s="1"/>
  <c r="C15" i="2"/>
  <c r="C13" i="5" s="1"/>
  <c r="C16" i="2"/>
  <c r="C14" i="5" s="1"/>
  <c r="C17" i="2"/>
  <c r="C15" i="5" s="1"/>
  <c r="C18" i="2"/>
  <c r="C16" i="5" s="1"/>
  <c r="C19" i="2"/>
  <c r="C17" i="5" s="1"/>
  <c r="C20" i="2"/>
  <c r="C18" i="5" s="1"/>
  <c r="C21" i="2"/>
  <c r="C19" i="5" s="1"/>
  <c r="C22" i="2"/>
  <c r="C20" i="5" s="1"/>
  <c r="C23" i="2"/>
  <c r="C21" i="5" s="1"/>
  <c r="C24" i="2"/>
  <c r="C22" i="5" s="1"/>
  <c r="C25" i="2"/>
  <c r="C23" i="5" s="1"/>
  <c r="C26" i="2"/>
  <c r="C24" i="5" s="1"/>
  <c r="C27" i="2"/>
  <c r="C25" i="5" s="1"/>
  <c r="C28" i="2"/>
  <c r="C26" i="5" s="1"/>
  <c r="C29" i="2"/>
  <c r="C27" i="5" s="1"/>
  <c r="C30" i="2"/>
  <c r="C28" i="5" s="1"/>
  <c r="C6" i="2"/>
  <c r="C4" i="5" s="1"/>
  <c r="E31" i="5" l="1"/>
  <c r="AO4" i="5"/>
  <c r="AO2" i="5" s="1" a="1"/>
  <c r="AO2" i="5" s="1"/>
  <c r="AY5" i="5" s="1"/>
  <c r="AY10" i="5" s="1"/>
  <c r="I10" i="5"/>
  <c r="I8" i="5"/>
  <c r="I4" i="5"/>
  <c r="X2" i="5" a="1"/>
  <c r="X2" i="5" s="1"/>
  <c r="AX4" i="5" s="1"/>
  <c r="AX9" i="5" s="1"/>
  <c r="F31" i="5"/>
  <c r="G31" i="5"/>
  <c r="H31" i="5"/>
  <c r="J31" i="5"/>
  <c r="I5" i="5"/>
  <c r="I9" i="5"/>
  <c r="I7" i="5"/>
  <c r="Y4" i="5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H2" i="3"/>
  <c r="E31" i="2"/>
  <c r="F26" i="2"/>
  <c r="F27" i="2"/>
  <c r="F28" i="2"/>
  <c r="F29" i="2"/>
  <c r="F30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6" i="2"/>
  <c r="I31" i="5" l="1"/>
  <c r="Y2" i="5" a="1"/>
  <c r="Y2" i="5" s="1"/>
  <c r="AY4" i="5" s="1"/>
  <c r="AY9" i="5" s="1"/>
  <c r="G12" i="2"/>
  <c r="G11" i="2"/>
  <c r="D30" i="5"/>
  <c r="G9" i="2"/>
  <c r="G10" i="2"/>
  <c r="F31" i="2"/>
  <c r="G7" i="2"/>
  <c r="G8" i="2"/>
  <c r="G6" i="2"/>
  <c r="G31" i="2" l="1"/>
  <c r="H3" i="3" s="1"/>
  <c r="H4" i="3" s="1"/>
  <c r="H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<sst xmlns="http://schemas.openxmlformats.org/spreadsheetml/2006/main" count="3593" uniqueCount="1175">
  <si>
    <t>Nome</t>
  </si>
  <si>
    <t>Bolsa / Fonte</t>
  </si>
  <si>
    <t>Tipo de Ativo</t>
  </si>
  <si>
    <t>Ativo /
Cancelado</t>
  </si>
  <si>
    <t>Desv Pad</t>
  </si>
  <si>
    <t>Cont Num</t>
  </si>
  <si>
    <t>Abc Brasil</t>
  </si>
  <si>
    <t>PN</t>
  </si>
  <si>
    <t>Bovespa</t>
  </si>
  <si>
    <t>Ação</t>
  </si>
  <si>
    <t>ativo</t>
  </si>
  <si>
    <t>ABCB4</t>
  </si>
  <si>
    <t>Aco Altona</t>
  </si>
  <si>
    <t>EALT4</t>
  </si>
  <si>
    <t>Alfa Consorc</t>
  </si>
  <si>
    <t>PNF</t>
  </si>
  <si>
    <t>BRGE12</t>
  </si>
  <si>
    <t>Alfa Financ</t>
  </si>
  <si>
    <t>ON</t>
  </si>
  <si>
    <t>CRIV3</t>
  </si>
  <si>
    <t>CRIV4</t>
  </si>
  <si>
    <t>Alfa Holding</t>
  </si>
  <si>
    <t>PNA</t>
  </si>
  <si>
    <t>RPAD5</t>
  </si>
  <si>
    <t>PNB</t>
  </si>
  <si>
    <t>Alfa Invest</t>
  </si>
  <si>
    <t>BRIV3</t>
  </si>
  <si>
    <t>BRIV4</t>
  </si>
  <si>
    <t>Alianscsonae</t>
  </si>
  <si>
    <t>ALSO3</t>
  </si>
  <si>
    <t>Alpargatas</t>
  </si>
  <si>
    <t>ALPA3</t>
  </si>
  <si>
    <t>ALPA4</t>
  </si>
  <si>
    <t>Alupar</t>
  </si>
  <si>
    <t>UNT N2</t>
  </si>
  <si>
    <t>ALUP11</t>
  </si>
  <si>
    <t>Amazonia</t>
  </si>
  <si>
    <t>BAZA3</t>
  </si>
  <si>
    <t>Ambev S/A</t>
  </si>
  <si>
    <t>ABEV3</t>
  </si>
  <si>
    <t>Ampla Energ</t>
  </si>
  <si>
    <t>CBEE3</t>
  </si>
  <si>
    <t>Anima</t>
  </si>
  <si>
    <t>ANIM3</t>
  </si>
  <si>
    <t>Arezzo Co</t>
  </si>
  <si>
    <t>ARZZ3</t>
  </si>
  <si>
    <t>B3</t>
  </si>
  <si>
    <t>B3SA3</t>
  </si>
  <si>
    <t>Banco Pan</t>
  </si>
  <si>
    <t>BPAN4</t>
  </si>
  <si>
    <t>Banese</t>
  </si>
  <si>
    <t>BGIP4</t>
  </si>
  <si>
    <t>Banestes</t>
  </si>
  <si>
    <t>BEES3</t>
  </si>
  <si>
    <t>BEES4</t>
  </si>
  <si>
    <t>Banrisul</t>
  </si>
  <si>
    <t>BRSR3</t>
  </si>
  <si>
    <t>BRSR6</t>
  </si>
  <si>
    <t>Baumer</t>
  </si>
  <si>
    <t>BALM4</t>
  </si>
  <si>
    <t>BBSeguridade</t>
  </si>
  <si>
    <t>BBSE3</t>
  </si>
  <si>
    <t>Bic Monark</t>
  </si>
  <si>
    <t>BMKS3</t>
  </si>
  <si>
    <t>BR Malls Par</t>
  </si>
  <si>
    <t>BRML3</t>
  </si>
  <si>
    <t>BR Propert</t>
  </si>
  <si>
    <t>BRPR3</t>
  </si>
  <si>
    <t>Bradesco</t>
  </si>
  <si>
    <t>BBDC3</t>
  </si>
  <si>
    <t>BBDC4</t>
  </si>
  <si>
    <t>Bradespar</t>
  </si>
  <si>
    <t>BRAP3</t>
  </si>
  <si>
    <t>BRAP4</t>
  </si>
  <si>
    <t>Brasil</t>
  </si>
  <si>
    <t>BBAS3</t>
  </si>
  <si>
    <t>Brasilagro</t>
  </si>
  <si>
    <t>AGRO3</t>
  </si>
  <si>
    <t>Braskem</t>
  </si>
  <si>
    <t>BRKM3</t>
  </si>
  <si>
    <t>BRKM5</t>
  </si>
  <si>
    <t>CCR SA</t>
  </si>
  <si>
    <t>CCRO3</t>
  </si>
  <si>
    <t>Celesc</t>
  </si>
  <si>
    <t>CLSC4</t>
  </si>
  <si>
    <t>Celpe</t>
  </si>
  <si>
    <t>CEPE5</t>
  </si>
  <si>
    <t>Cemig</t>
  </si>
  <si>
    <t>CMIG3</t>
  </si>
  <si>
    <t>CMIG4</t>
  </si>
  <si>
    <t>Cesp</t>
  </si>
  <si>
    <t>CESP3</t>
  </si>
  <si>
    <t>CESP5</t>
  </si>
  <si>
    <t>CESP6</t>
  </si>
  <si>
    <t>Cielo</t>
  </si>
  <si>
    <t>CIEL3</t>
  </si>
  <si>
    <t>Coelba</t>
  </si>
  <si>
    <t>CEEB3</t>
  </si>
  <si>
    <t>Coelce</t>
  </si>
  <si>
    <t>COCE5</t>
  </si>
  <si>
    <t>Cogna ON</t>
  </si>
  <si>
    <t>COGN3</t>
  </si>
  <si>
    <t>Comgas</t>
  </si>
  <si>
    <t>CGAS3</t>
  </si>
  <si>
    <t>CGAS5</t>
  </si>
  <si>
    <t>Copasa</t>
  </si>
  <si>
    <t>CSMG3</t>
  </si>
  <si>
    <t>Copel</t>
  </si>
  <si>
    <t>CPLE3</t>
  </si>
  <si>
    <t>CPLE6</t>
  </si>
  <si>
    <t>Cosan</t>
  </si>
  <si>
    <t>CSAN3</t>
  </si>
  <si>
    <t>Cosern</t>
  </si>
  <si>
    <t>CSRN3</t>
  </si>
  <si>
    <t>CPFL Energia</t>
  </si>
  <si>
    <t>CPFE3</t>
  </si>
  <si>
    <t>Cristal</t>
  </si>
  <si>
    <t>CRPG5</t>
  </si>
  <si>
    <t>CRPG6</t>
  </si>
  <si>
    <t>Csu Cardsyst</t>
  </si>
  <si>
    <t>CARD3</t>
  </si>
  <si>
    <t>Cvc Brasil</t>
  </si>
  <si>
    <t>CVCB3</t>
  </si>
  <si>
    <t>Cyrela Realt</t>
  </si>
  <si>
    <t>CYRE3</t>
  </si>
  <si>
    <t>Dasa</t>
  </si>
  <si>
    <t>DASA3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</si>
  <si>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</si>
  <si>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</si>
  <si>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</si>
  <si>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</si>
  <si>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</si>
  <si>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</si>
  <si>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</si>
  <si>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</si>
  <si>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</si>
  <si>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</si>
  <si>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Ecorodovias</t>
  </si>
  <si>
    <t>ECOR3</t>
  </si>
  <si>
    <t>Elektro</t>
  </si>
  <si>
    <t>EKTR4</t>
  </si>
  <si>
    <t>Eletrobras</t>
  </si>
  <si>
    <t>ELET3</t>
  </si>
  <si>
    <t>ELET6</t>
  </si>
  <si>
    <t>Eletropar</t>
  </si>
  <si>
    <t>LIPR3</t>
  </si>
  <si>
    <t>Emae</t>
  </si>
  <si>
    <t>EMAE4</t>
  </si>
  <si>
    <t>Embraer</t>
  </si>
  <si>
    <t>EMBR3</t>
  </si>
  <si>
    <t>Enauta Part</t>
  </si>
  <si>
    <t>ENAT3</t>
  </si>
  <si>
    <t>Energias BR</t>
  </si>
  <si>
    <t>ENBR3</t>
  </si>
  <si>
    <t>Energisa</t>
  </si>
  <si>
    <t>ENGI3</t>
  </si>
  <si>
    <t>ENGI4</t>
  </si>
  <si>
    <t>ENGI11</t>
  </si>
  <si>
    <t>Energisa Mt</t>
  </si>
  <si>
    <t>ENMT3</t>
  </si>
  <si>
    <t>Engie Brasil</t>
  </si>
  <si>
    <t>EGIE3</t>
  </si>
  <si>
    <t>Eqtl Maranhao</t>
  </si>
  <si>
    <t>EQMA3B</t>
  </si>
  <si>
    <t>Eqtl Para</t>
  </si>
  <si>
    <t>EQPA3</t>
  </si>
  <si>
    <t>EQPA5</t>
  </si>
  <si>
    <t>Equatorial</t>
  </si>
  <si>
    <t>EQTL3</t>
  </si>
  <si>
    <t>Eucatex</t>
  </si>
  <si>
    <t>EUCA4</t>
  </si>
  <si>
    <t>Even</t>
  </si>
  <si>
    <t>EVEN3</t>
  </si>
  <si>
    <t>Excelsior</t>
  </si>
  <si>
    <t>BAUH4</t>
  </si>
  <si>
    <t>Eztec</t>
  </si>
  <si>
    <t>EZTC3</t>
  </si>
  <si>
    <t>Ferbasa</t>
  </si>
  <si>
    <t>FESA3</t>
  </si>
  <si>
    <t>FESA4</t>
  </si>
  <si>
    <t>Fleury</t>
  </si>
  <si>
    <t>FLRY3</t>
  </si>
  <si>
    <t>Fras-Le</t>
  </si>
  <si>
    <t>FRAS3</t>
  </si>
  <si>
    <t>Ger Paranap</t>
  </si>
  <si>
    <t>GEPA4</t>
  </si>
  <si>
    <t>Gerdau</t>
  </si>
  <si>
    <t>GGBR3</t>
  </si>
  <si>
    <t>GGBR4</t>
  </si>
  <si>
    <t>Gerdau Met</t>
  </si>
  <si>
    <t>GOAU3</t>
  </si>
  <si>
    <t>GOAU4</t>
  </si>
  <si>
    <t>Grazziotin</t>
  </si>
  <si>
    <t>CGRA3</t>
  </si>
  <si>
    <t>CGRA4</t>
  </si>
  <si>
    <t>Grendene</t>
  </si>
  <si>
    <t>GRND3</t>
  </si>
  <si>
    <t>Grupo Natura</t>
  </si>
  <si>
    <t>NTCO3</t>
  </si>
  <si>
    <t>Guararapes</t>
  </si>
  <si>
    <t>GUAR3</t>
  </si>
  <si>
    <t>Habitasul</t>
  </si>
  <si>
    <t>HBTS5</t>
  </si>
  <si>
    <t>Hypera</t>
  </si>
  <si>
    <t>HYPE3</t>
  </si>
  <si>
    <t>Iguatemi</t>
  </si>
  <si>
    <t>IGTA3</t>
  </si>
  <si>
    <t>Inds Romi</t>
  </si>
  <si>
    <t>ROMI3</t>
  </si>
  <si>
    <t>Iochp-Maxion</t>
  </si>
  <si>
    <t>MYPK3</t>
  </si>
  <si>
    <t>Irani</t>
  </si>
  <si>
    <t>RANI3</t>
  </si>
  <si>
    <t>Itausa</t>
  </si>
  <si>
    <t>ITSA3</t>
  </si>
  <si>
    <t>ITSA4</t>
  </si>
  <si>
    <t>ItauUnibanco</t>
  </si>
  <si>
    <t>ITUB3</t>
  </si>
  <si>
    <t>ITUB4</t>
  </si>
  <si>
    <t>JBS</t>
  </si>
  <si>
    <t>JBSS3</t>
  </si>
  <si>
    <t>JHSF Part</t>
  </si>
  <si>
    <t>JHSF3</t>
  </si>
  <si>
    <t>Kepler Weber</t>
  </si>
  <si>
    <t>KEPL3</t>
  </si>
  <si>
    <t>Klabin S/A</t>
  </si>
  <si>
    <t>KLBN3</t>
  </si>
  <si>
    <t>KLBN4</t>
  </si>
  <si>
    <t>KLBN11</t>
  </si>
  <si>
    <t>Light S/A</t>
  </si>
  <si>
    <t>LIGT3</t>
  </si>
  <si>
    <t>Localiza</t>
  </si>
  <si>
    <t>RENT3</t>
  </si>
  <si>
    <t>Locamerica</t>
  </si>
  <si>
    <t>LCAM3</t>
  </si>
  <si>
    <t>Lojas Americ</t>
  </si>
  <si>
    <t>LAME3</t>
  </si>
  <si>
    <t>LAME4</t>
  </si>
  <si>
    <t>Lojas Renner</t>
  </si>
  <si>
    <t>LREN3</t>
  </si>
  <si>
    <t>M.Diasbranco</t>
  </si>
  <si>
    <t>MDIA3</t>
  </si>
  <si>
    <t>Magaz Luiza</t>
  </si>
  <si>
    <t>MGLU3</t>
  </si>
  <si>
    <t>Marcopolo</t>
  </si>
  <si>
    <t>POMO3</t>
  </si>
  <si>
    <t>POMO4</t>
  </si>
  <si>
    <t>Merc Brasil</t>
  </si>
  <si>
    <t>BMEB3</t>
  </si>
  <si>
    <t>BMEB4</t>
  </si>
  <si>
    <t>Merc Invest</t>
  </si>
  <si>
    <t>BMIN4</t>
  </si>
  <si>
    <t>Metal Leve</t>
  </si>
  <si>
    <t>LEVE3</t>
  </si>
  <si>
    <t>Metisa</t>
  </si>
  <si>
    <t>MTSA4</t>
  </si>
  <si>
    <t>Minerva</t>
  </si>
  <si>
    <t>BEEF3</t>
  </si>
  <si>
    <t>MRV</t>
  </si>
  <si>
    <t>MRVE3</t>
  </si>
  <si>
    <t>Multiplan</t>
  </si>
  <si>
    <t>MULT3</t>
  </si>
  <si>
    <t>Nord Brasil</t>
  </si>
  <si>
    <t>BNBR3</t>
  </si>
  <si>
    <t>Odontoprev</t>
  </si>
  <si>
    <t>ODPV3</t>
  </si>
  <si>
    <t>Ourofino S/A</t>
  </si>
  <si>
    <t>OFSA3</t>
  </si>
  <si>
    <t>Par Al Bahia</t>
  </si>
  <si>
    <t>PEAB3</t>
  </si>
  <si>
    <t>Petrobras</t>
  </si>
  <si>
    <t>PETR3</t>
  </si>
  <si>
    <t>PETR4</t>
  </si>
  <si>
    <t>Pettenati</t>
  </si>
  <si>
    <t>PTNT4</t>
  </si>
  <si>
    <t>Porto Seguro</t>
  </si>
  <si>
    <t>PSSA3</t>
  </si>
  <si>
    <t>Portobello</t>
  </si>
  <si>
    <t>PTBL3</t>
  </si>
  <si>
    <t>Positivo Tec</t>
  </si>
  <si>
    <t>POSI3</t>
  </si>
  <si>
    <t>Qualicorp</t>
  </si>
  <si>
    <t>QUAL3</t>
  </si>
  <si>
    <t>RaiaDrogasil</t>
  </si>
  <si>
    <t>RADL3</t>
  </si>
  <si>
    <t>Randon Part</t>
  </si>
  <si>
    <t>RAPT3</t>
  </si>
  <si>
    <t>RAPT4</t>
  </si>
  <si>
    <t>Rede Energia</t>
  </si>
  <si>
    <t>REDE3</t>
  </si>
  <si>
    <t>Rni</t>
  </si>
  <si>
    <t>RDNI3</t>
  </si>
  <si>
    <t>Sabesp</t>
  </si>
  <si>
    <t>SBSP3</t>
  </si>
  <si>
    <t>Sanepar</t>
  </si>
  <si>
    <t>SAPR4</t>
  </si>
  <si>
    <t>Santander BR</t>
  </si>
  <si>
    <t>SANB3</t>
  </si>
  <si>
    <t>SANB4</t>
  </si>
  <si>
    <t>UNT</t>
  </si>
  <si>
    <t>SANB11</t>
  </si>
  <si>
    <t>Santanense</t>
  </si>
  <si>
    <t>CTSA3</t>
  </si>
  <si>
    <t>CTSA4</t>
  </si>
  <si>
    <t>Sao Carlos</t>
  </si>
  <si>
    <t>SCAR3</t>
  </si>
  <si>
    <t>Sao Martinho</t>
  </si>
  <si>
    <t>SMTO3</t>
  </si>
  <si>
    <t>Schulz</t>
  </si>
  <si>
    <t>SHUL4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</si>
  <si>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</si>
  <si>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</si>
  <si>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</si>
  <si>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</si>
  <si>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</si>
  <si>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</si>
  <si>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</si>
  <si>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</si>
  <si>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</si>
  <si>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</si>
  <si>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Sul America</t>
  </si>
  <si>
    <t>SULA11</t>
  </si>
  <si>
    <t>Syn Prop Tec</t>
  </si>
  <si>
    <t>SYNE3</t>
  </si>
  <si>
    <t>Taesa</t>
  </si>
  <si>
    <t>TAEE11</t>
  </si>
  <si>
    <t>Tegma</t>
  </si>
  <si>
    <t>TGMA3</t>
  </si>
  <si>
    <t>Telef Brasil</t>
  </si>
  <si>
    <t>VIVT3</t>
  </si>
  <si>
    <t>Tim</t>
  </si>
  <si>
    <t>TIMS3</t>
  </si>
  <si>
    <t>Time For Fun</t>
  </si>
  <si>
    <t>SHOW3</t>
  </si>
  <si>
    <t>Totvs</t>
  </si>
  <si>
    <t>TOTS3</t>
  </si>
  <si>
    <t>Tran Paulist</t>
  </si>
  <si>
    <t>TRPL3</t>
  </si>
  <si>
    <t>TRPL4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</si>
  <si>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</si>
  <si>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</si>
  <si>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</si>
  <si>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</si>
  <si>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</si>
  <si>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</si>
  <si>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</si>
  <si>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</si>
  <si>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</si>
  <si>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</si>
  <si>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</si>
  <si>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UNIP3</t>
  </si>
  <si>
    <t>UNIP5</t>
  </si>
  <si>
    <t>UNIP6</t>
  </si>
  <si>
    <t>Usiminas</t>
  </si>
  <si>
    <t>USIM3</t>
  </si>
  <si>
    <t>USIM5</t>
  </si>
  <si>
    <t>Vale</t>
  </si>
  <si>
    <t>VALE3</t>
  </si>
  <si>
    <t>Valid</t>
  </si>
  <si>
    <t>VLID3</t>
  </si>
  <si>
    <t>Via</t>
  </si>
  <si>
    <t>VIIA3</t>
  </si>
  <si>
    <t>Weg</t>
  </si>
  <si>
    <t>WEGE3</t>
  </si>
  <si>
    <t>Whirlpool</t>
  </si>
  <si>
    <t>WHRL3</t>
  </si>
  <si>
    <t>WHRL4</t>
  </si>
  <si>
    <t>Wilson Sons</t>
  </si>
  <si>
    <t>WSON33</t>
  </si>
  <si>
    <t>Wiz S.A.</t>
  </si>
  <si>
    <t>WIZS3</t>
  </si>
  <si>
    <t>Wlm Ind Com</t>
  </si>
  <si>
    <t>WLMM3</t>
  </si>
  <si>
    <t>WLMM4</t>
  </si>
  <si>
    <t>Yduqs Part</t>
  </si>
  <si>
    <t>YDUQ3</t>
  </si>
  <si>
    <t>Ticker</t>
  </si>
  <si>
    <t>Peso</t>
  </si>
  <si>
    <t>Seu nome</t>
  </si>
  <si>
    <t>1) Seu nome</t>
  </si>
  <si>
    <t>Valor (investimento inicial)</t>
  </si>
  <si>
    <t>Dividend yield</t>
  </si>
  <si>
    <t>Proventos anuais</t>
  </si>
  <si>
    <t>Total</t>
  </si>
  <si>
    <t>Seu investimento inicial:</t>
  </si>
  <si>
    <t xml:space="preserve">Pra receber </t>
  </si>
  <si>
    <t>Economatica</t>
  </si>
  <si>
    <t>EALT3</t>
  </si>
  <si>
    <t>-</t>
  </si>
  <si>
    <t>AESB3</t>
  </si>
  <si>
    <t>AES Brasil</t>
  </si>
  <si>
    <t>AFLT3</t>
  </si>
  <si>
    <t>Afluente T</t>
  </si>
  <si>
    <t>BRGE3</t>
  </si>
  <si>
    <t>BRGE5</t>
  </si>
  <si>
    <t>BRGE6</t>
  </si>
  <si>
    <t>BRGE7</t>
  </si>
  <si>
    <t>PNC</t>
  </si>
  <si>
    <t>BRGE8</t>
  </si>
  <si>
    <t>PND</t>
  </si>
  <si>
    <t>BRGE11</t>
  </si>
  <si>
    <t>PNE</t>
  </si>
  <si>
    <t>ALUP3</t>
  </si>
  <si>
    <t>ALUP4</t>
  </si>
  <si>
    <t>AMBP3</t>
  </si>
  <si>
    <t>Ambipar</t>
  </si>
  <si>
    <t>AURA33</t>
  </si>
  <si>
    <t>Aura 360</t>
  </si>
  <si>
    <t>BMGB4</t>
  </si>
  <si>
    <t>Banco BMG</t>
  </si>
  <si>
    <t>BIDI3</t>
  </si>
  <si>
    <t>Banco Inter</t>
  </si>
  <si>
    <t>BIDI4</t>
  </si>
  <si>
    <t>BIDI11</t>
  </si>
  <si>
    <t>BGIP3</t>
  </si>
  <si>
    <t>BRSR5</t>
  </si>
  <si>
    <t>BALM3</t>
  </si>
  <si>
    <t>BKBR3</t>
  </si>
  <si>
    <t>Bk Brasil</t>
  </si>
  <si>
    <t>BRKM6</t>
  </si>
  <si>
    <t>BSLI3</t>
  </si>
  <si>
    <t>BRB Banco</t>
  </si>
  <si>
    <t>BSLI4</t>
  </si>
  <si>
    <t>BPAC3</t>
  </si>
  <si>
    <t>Btgp Banco</t>
  </si>
  <si>
    <t>BPAC5</t>
  </si>
  <si>
    <t>BPAC11</t>
  </si>
  <si>
    <t>CAML3</t>
  </si>
  <si>
    <t>Camil</t>
  </si>
  <si>
    <t>CRFB3</t>
  </si>
  <si>
    <t>Carrefour BR</t>
  </si>
  <si>
    <t>CASN3</t>
  </si>
  <si>
    <t>Casan</t>
  </si>
  <si>
    <t>CEAB3</t>
  </si>
  <si>
    <t>Cea Modas</t>
  </si>
  <si>
    <t>CEBR3</t>
  </si>
  <si>
    <t>Ceb</t>
  </si>
  <si>
    <t>CEBR5</t>
  </si>
  <si>
    <t>CEBR6</t>
  </si>
  <si>
    <t>EEEL3</t>
  </si>
  <si>
    <t>EEEL4</t>
  </si>
  <si>
    <t>CEGR3</t>
  </si>
  <si>
    <t>Ceg</t>
  </si>
  <si>
    <t>CLSC3</t>
  </si>
  <si>
    <t>CEPE6</t>
  </si>
  <si>
    <t>CEEB5</t>
  </si>
  <si>
    <t>COCE3</t>
  </si>
  <si>
    <t>CALI4</t>
  </si>
  <si>
    <t>Const A Lind</t>
  </si>
  <si>
    <t>CORR4</t>
  </si>
  <si>
    <t>Cor Ribeiro</t>
  </si>
  <si>
    <t>CSRN5</t>
  </si>
  <si>
    <t>CSRN6</t>
  </si>
  <si>
    <t>CRPG3</t>
  </si>
  <si>
    <t>DOHL3</t>
  </si>
  <si>
    <t>EKTR3</t>
  </si>
  <si>
    <t>ELET5</t>
  </si>
  <si>
    <t>ENMT4</t>
  </si>
  <si>
    <t>EQPA6</t>
  </si>
  <si>
    <t>EQPA7</t>
  </si>
  <si>
    <t>EUCA3</t>
  </si>
  <si>
    <t>GEPA3</t>
  </si>
  <si>
    <t>HAPV3</t>
  </si>
  <si>
    <t>Hapvida</t>
  </si>
  <si>
    <t>PARD3</t>
  </si>
  <si>
    <t>Ihpardini</t>
  </si>
  <si>
    <t>GNDI3</t>
  </si>
  <si>
    <t>Intermedica</t>
  </si>
  <si>
    <t>IRBR3</t>
  </si>
  <si>
    <t>Irbbrasil Re</t>
  </si>
  <si>
    <t>JPSA3</t>
  </si>
  <si>
    <t>Jereissati</t>
  </si>
  <si>
    <t>JOPA3</t>
  </si>
  <si>
    <t>Josapar</t>
  </si>
  <si>
    <t>JOPA4</t>
  </si>
  <si>
    <t>JSLG3</t>
  </si>
  <si>
    <t>JSL</t>
  </si>
  <si>
    <t>LAVV3</t>
  </si>
  <si>
    <t>Lavvi</t>
  </si>
  <si>
    <t>LWSA3</t>
  </si>
  <si>
    <t>Locaweb</t>
  </si>
  <si>
    <t>LOGG3</t>
  </si>
  <si>
    <t>Log Com Prop</t>
  </si>
  <si>
    <t>MSPA3</t>
  </si>
  <si>
    <t>Melhor SP</t>
  </si>
  <si>
    <t>MSPA4</t>
  </si>
  <si>
    <t>MERC4</t>
  </si>
  <si>
    <t>Merc Financ</t>
  </si>
  <si>
    <t>BMIN3</t>
  </si>
  <si>
    <t>MTSA3</t>
  </si>
  <si>
    <t>MTRE3</t>
  </si>
  <si>
    <t>Mitre Realty</t>
  </si>
  <si>
    <t>MOAR3</t>
  </si>
  <si>
    <t>Mont Aranha</t>
  </si>
  <si>
    <t>MOVI3</t>
  </si>
  <si>
    <t>Movida</t>
  </si>
  <si>
    <t>MRSA3B</t>
  </si>
  <si>
    <t>Mrs Logist</t>
  </si>
  <si>
    <t>MRSA5B</t>
  </si>
  <si>
    <t>NEOE3</t>
  </si>
  <si>
    <t>Neoenergia</t>
  </si>
  <si>
    <t>ODER4</t>
  </si>
  <si>
    <t>Oderich</t>
  </si>
  <si>
    <t>PCAR3</t>
  </si>
  <si>
    <t>P.Acucar-Cbd</t>
  </si>
  <si>
    <t>PATI3</t>
  </si>
  <si>
    <t>Panatlantica</t>
  </si>
  <si>
    <t>PATI4</t>
  </si>
  <si>
    <t>PEAB4</t>
  </si>
  <si>
    <t>BRDT3</t>
  </si>
  <si>
    <t>Petrobras BR</t>
  </si>
  <si>
    <t>PTNT3</t>
  </si>
  <si>
    <t>PETZ3</t>
  </si>
  <si>
    <t>Petz</t>
  </si>
  <si>
    <t>LJQQ3</t>
  </si>
  <si>
    <t>Quero-Quero</t>
  </si>
  <si>
    <t>SAPR3</t>
  </si>
  <si>
    <t>SAPR11</t>
  </si>
  <si>
    <t>STBP3</t>
  </si>
  <si>
    <t>Santos Brp</t>
  </si>
  <si>
    <t>SHUL3</t>
  </si>
  <si>
    <t>CSAB3</t>
  </si>
  <si>
    <t>Seg Al Bahia</t>
  </si>
  <si>
    <t>CSAB4</t>
  </si>
  <si>
    <t>SOND5</t>
  </si>
  <si>
    <t>Sondotecnica</t>
  </si>
  <si>
    <t>SOND6</t>
  </si>
  <si>
    <t>SULA3</t>
  </si>
  <si>
    <t>SULA4</t>
  </si>
  <si>
    <t>SUZB3</t>
  </si>
  <si>
    <t>Suzano S.A.</t>
  </si>
  <si>
    <t>TAEE3</t>
  </si>
  <si>
    <t>TAEE4</t>
  </si>
  <si>
    <t>TEND3</t>
  </si>
  <si>
    <t>Tenda</t>
  </si>
  <si>
    <t>LUXM4</t>
  </si>
  <si>
    <t>Trevisa</t>
  </si>
  <si>
    <t>USIM6</t>
  </si>
  <si>
    <t>VIVA3</t>
  </si>
  <si>
    <t>Vivara S.A.</t>
  </si>
  <si>
    <t>anualmente com proventos nessa carteira, você precisaria investir inicialmente:</t>
  </si>
  <si>
    <t>Dividend yield da Carteira vs. IDIV</t>
  </si>
  <si>
    <t xml:space="preserve">Dividend yield da Carteira </t>
  </si>
  <si>
    <t>Dividend yield IDIV</t>
  </si>
  <si>
    <t>Retornos</t>
  </si>
  <si>
    <t>#N/A N/A</t>
  </si>
  <si>
    <t>Sem dividendos</t>
  </si>
  <si>
    <t>Reinvestindo dividendos</t>
  </si>
  <si>
    <t>IDIV</t>
  </si>
  <si>
    <t>Data</t>
  </si>
  <si>
    <t>Q Negs</t>
  </si>
  <si>
    <t>Q Títs</t>
  </si>
  <si>
    <t>Volume$</t>
  </si>
  <si>
    <t>Fechamento</t>
  </si>
  <si>
    <t>CURY3</t>
  </si>
  <si>
    <t>Cury S/A</t>
  </si>
  <si>
    <t>PLPL3</t>
  </si>
  <si>
    <t>Planoeplano</t>
  </si>
  <si>
    <t>Preço sem ajuste de proventos (Price return)</t>
  </si>
  <si>
    <t>Preço com ajuste de proventos (Total Return)</t>
  </si>
  <si>
    <t>SEM PROVENTOS (Price return)</t>
  </si>
  <si>
    <t>COM PROVENTOS (Total return)</t>
  </si>
  <si>
    <t>Dividend Yield em 2016
(% ao ano)</t>
  </si>
  <si>
    <t>Dividend Yield em 2017
(% ao ano)</t>
  </si>
  <si>
    <t>Dividend Yield em 2018
(% ao ano)</t>
  </si>
  <si>
    <t>Dividend Yield em 2019
(% ao ano)</t>
  </si>
  <si>
    <t>Dividend Yield em 2020
(% ao ano)</t>
  </si>
  <si>
    <t>Código da ação</t>
  </si>
  <si>
    <t>Nome da empresa</t>
  </si>
  <si>
    <t>Classe da ação</t>
  </si>
  <si>
    <t>Dividend Yield entre 2016 e 2021
Mediana
(% ao ano)</t>
  </si>
  <si>
    <t>Dividend Yield entre 2016 e 2021
Média
(% ao ano)</t>
  </si>
  <si>
    <t>Dividend Yield entre 2016 e 2021
Mínimo
(% ao ano)</t>
  </si>
  <si>
    <t>Dividend Yield entre 2016 e 2021
Máximo
(% ao ano)</t>
  </si>
  <si>
    <t>Estimativa final de Dividend Yield
(% ao ano)</t>
  </si>
  <si>
    <t>Dividend Yield estimado em 2022
(% ao ano)</t>
  </si>
  <si>
    <t>Insira seus dados abaixo</t>
  </si>
  <si>
    <t>2) Qual valor você gostaria de investir inicialmente na carteira de ações?</t>
  </si>
  <si>
    <t>Resultados da carteira de ações</t>
  </si>
  <si>
    <t>* Considera a projeção de dividend yield para cada ação em 2022 ou, caso não haja, a mediana do dividend yield da ação desde 2016</t>
  </si>
  <si>
    <r>
      <t>A taxa de retorno com dividendos* (</t>
    </r>
    <r>
      <rPr>
        <i/>
        <sz val="9"/>
        <color theme="1"/>
        <rFont val="Arial"/>
        <family val="2"/>
      </rPr>
      <t>dividend yield</t>
    </r>
    <r>
      <rPr>
        <sz val="9"/>
        <color theme="1"/>
        <rFont val="Arial"/>
        <family val="2"/>
      </rPr>
      <t>) anual da carteira é de:</t>
    </r>
  </si>
  <si>
    <t>Com esse investimento, sua carteira ações proporcionaria dividendos anuais* de:</t>
  </si>
  <si>
    <t>BOAS3</t>
  </si>
  <si>
    <t>Boa Vista</t>
  </si>
  <si>
    <t>DEXP4</t>
  </si>
  <si>
    <t>ECPR3</t>
  </si>
  <si>
    <t>Encorpar</t>
  </si>
  <si>
    <t>Ceee-T</t>
  </si>
  <si>
    <t>MELK3</t>
  </si>
  <si>
    <t>Melnick</t>
  </si>
  <si>
    <t>Dividend Yield em 12 meses até 30/09/2021
(% ao ano)</t>
  </si>
  <si>
    <t>Preço sem ajuste de proventos (PR)</t>
  </si>
  <si>
    <t>Preço com ajuste de proventos (TR)</t>
  </si>
  <si>
    <t>RRRP3&lt;XBSP&gt;</t>
  </si>
  <si>
    <t>TTEN3&lt;XBSP&gt;</t>
  </si>
  <si>
    <t>QVQP3B&lt;XBSP&gt;</t>
  </si>
  <si>
    <t>ABCB4&lt;XBSP&gt;</t>
  </si>
  <si>
    <t>EALT3&lt;XBSP&gt;</t>
  </si>
  <si>
    <t>EALT4&lt;XBSP&gt;</t>
  </si>
  <si>
    <t>AERI3&lt;XBSP&gt;</t>
  </si>
  <si>
    <t>AESB3&lt;XBSP&gt;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</si>
  <si>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</si>
  <si>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</si>
  <si>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</si>
  <si>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</si>
  <si>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</si>
  <si>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</si>
  <si>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</si>
  <si>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</si>
  <si>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</si>
  <si>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</si>
  <si>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</si>
  <si>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</si>
  <si>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</si>
  <si>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</si>
  <si>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</si>
  <si>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</si>
  <si>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</si>
  <si>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ALSO3&lt;XBSP&gt;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</si>
  <si>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</si>
  <si>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</si>
  <si>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</si>
  <si>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</si>
  <si>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</si>
  <si>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</si>
  <si>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</si>
  <si>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</si>
  <si>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</si>
  <si>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</si>
  <si>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</si>
  <si>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</si>
  <si>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</si>
  <si>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</si>
  <si>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</si>
  <si>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</si>
  <si>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</si>
  <si>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</si>
  <si>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</si>
  <si>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</si>
  <si>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</si>
  <si>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</si>
  <si>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</si>
  <si>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</si>
  <si>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</si>
  <si>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</si>
  <si>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AZEV3&lt;XBSP&gt;</t>
  </si>
  <si>
    <t>AZEV4&lt;XBSP&gt;</t>
  </si>
  <si>
    <t>AZUL4&lt;XBSP&gt;</t>
  </si>
  <si>
    <t>JBDU3&lt;XBSP&gt;</t>
  </si>
  <si>
    <t>JBDU4&lt;XBSP&gt;</t>
  </si>
  <si>
    <t>B3SA3&lt;XBSP&gt;</t>
  </si>
  <si>
    <t>BAHI3&lt;XBSP&gt;</t>
  </si>
  <si>
    <t>BMGB4&lt;XBSP&gt;</t>
  </si>
  <si>
    <t>BIDI3&lt;XBSP&gt;</t>
  </si>
  <si>
    <t>BIDI4&lt;XBSP&gt;</t>
  </si>
  <si>
    <t>BIDI11&lt;XBSP&gt;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</si>
  <si>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</si>
  <si>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</si>
  <si>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</si>
  <si>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</si>
  <si>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</si>
  <si>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</si>
  <si>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</si>
  <si>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</si>
  <si>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</si>
  <si>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</si>
  <si>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</si>
  <si>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</si>
  <si>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</si>
  <si>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</si>
  <si>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</si>
  <si>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</si>
  <si>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BETP3B&lt;XBSP&gt;</t>
  </si>
  <si>
    <t>BMKS3&lt;XBSP&gt;</t>
  </si>
  <si>
    <t>BIOM3&lt;XBSP&gt;</t>
  </si>
  <si>
    <t>BKBR3&lt;XBSP&gt;</t>
  </si>
  <si>
    <t>BLAU3&lt;XBSP&gt;</t>
  </si>
  <si>
    <t>SOJA3&lt;XBSP&gt;</t>
  </si>
  <si>
    <t>BOAS3&lt;XBSP&gt;</t>
  </si>
  <si>
    <t>BOBR3&lt;XBSP&gt;</t>
  </si>
  <si>
    <t>BOBR4&lt;XBSP&gt;</t>
  </si>
  <si>
    <t>BBRK3&lt;XBSP&gt;</t>
  </si>
  <si>
    <t>BRML3&lt;XBSP&gt;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</si>
  <si>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</si>
  <si>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</si>
  <si>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</si>
  <si>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</si>
  <si>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</si>
  <si>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</si>
  <si>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</si>
  <si>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</si>
  <si>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</si>
  <si>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</si>
  <si>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</si>
  <si>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</si>
  <si>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</si>
  <si>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</si>
  <si>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</si>
  <si>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</si>
  <si>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</si>
  <si>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</si>
  <si>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</si>
  <si>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CABI3B&lt;XBSP&gt;</t>
  </si>
  <si>
    <t>CACO3B&lt;XBSP&gt;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</si>
  <si>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</si>
  <si>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</si>
  <si>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</si>
  <si>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</si>
  <si>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</si>
  <si>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</si>
  <si>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</si>
  <si>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</si>
  <si>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</si>
  <si>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</si>
  <si>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</si>
  <si>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</si>
  <si>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</si>
  <si>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</si>
  <si>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</si>
  <si>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</si>
  <si>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EEEL3&lt;XBSP&gt;</t>
  </si>
  <si>
    <t>EEEL4&lt;XBSP&gt;</t>
  </si>
  <si>
    <t>CEGR3&lt;XBSP&gt;</t>
  </si>
  <si>
    <t>CLSC3&lt;XBSP&gt;</t>
  </si>
  <si>
    <t>CLSC4&lt;XBSP&gt;</t>
  </si>
  <si>
    <t>GPAR3&lt;XBSP&gt;</t>
  </si>
  <si>
    <t>CEPE3&lt;XBSP&gt;</t>
  </si>
  <si>
    <t>CEPE5&lt;XBSP&gt;</t>
  </si>
  <si>
    <t>CEPE6&lt;XBSP&gt;</t>
  </si>
  <si>
    <t>MAPT3&lt;XBSP&gt;</t>
  </si>
  <si>
    <t>MAPT4&lt;XBSP&gt;</t>
  </si>
  <si>
    <t>CMIG3&lt;XBSP&gt;</t>
  </si>
  <si>
    <t>CMIG4&lt;XBSP&gt;</t>
  </si>
  <si>
    <t>CESP3&lt;XBSP&gt;</t>
  </si>
  <si>
    <t>CESP5&lt;XBSP&gt;</t>
  </si>
  <si>
    <t>CESP6&lt;XBSP&gt;</t>
  </si>
  <si>
    <t>CIEL3&lt;XBSP&gt;</t>
  </si>
  <si>
    <t>CMSA3&lt;XBSP&gt;</t>
  </si>
  <si>
    <t>CMSA4&lt;XBSP&gt;</t>
  </si>
  <si>
    <t>CNSY3&lt;XBSP&gt;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</si>
  <si>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</si>
  <si>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</si>
  <si>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</si>
  <si>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</si>
  <si>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</si>
  <si>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</si>
  <si>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</si>
  <si>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</si>
  <si>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CGAS3&lt;XBSP&gt;</t>
  </si>
  <si>
    <t>CGAS5&lt;XBSP&gt;</t>
  </si>
  <si>
    <t>PASS3&lt;XBSP&gt;</t>
  </si>
  <si>
    <t>CRTE3B&lt;XBSP&gt;</t>
  </si>
  <si>
    <t>CRTE5B&lt;XBSP&gt;</t>
  </si>
  <si>
    <t>CALI3&lt;XBSP&gt;</t>
  </si>
  <si>
    <t>CALI4&lt;XBSP&gt;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</si>
  <si>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</si>
  <si>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</si>
  <si>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</si>
  <si>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</si>
  <si>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</si>
  <si>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</si>
  <si>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</si>
  <si>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</si>
  <si>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</si>
  <si>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</si>
  <si>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</si>
  <si>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</si>
  <si>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</si>
  <si>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</si>
  <si>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CRDE3&lt;XBSP&gt;</t>
  </si>
  <si>
    <t>CRPG3&lt;XBSP&gt;</t>
  </si>
  <si>
    <t>CRPG5&lt;XBSP&gt;</t>
  </si>
  <si>
    <t>CRPG6&lt;XBSP&gt;</t>
  </si>
  <si>
    <t>CSED3&lt;XBSP&gt;</t>
  </si>
  <si>
    <t>CMIN3&lt;XBSP&gt;</t>
  </si>
  <si>
    <t>CARD3&lt;XBSP&gt;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</si>
  <si>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</si>
  <si>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</si>
  <si>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</si>
  <si>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</si>
  <si>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</si>
  <si>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</si>
  <si>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</si>
  <si>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</si>
  <si>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</si>
  <si>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</si>
  <si>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</si>
  <si>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</si>
  <si>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DOHL3&lt;XBSP&gt;</t>
  </si>
  <si>
    <t>DOHL4&lt;XBSP&gt;</t>
  </si>
  <si>
    <t>DMMO3&lt;XBSP&gt;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</si>
  <si>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</si>
  <si>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</si>
  <si>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</si>
  <si>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</si>
  <si>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</si>
  <si>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</si>
  <si>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</si>
  <si>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</si>
  <si>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</si>
  <si>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</si>
  <si>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</si>
  <si>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</si>
  <si>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</si>
  <si>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</si>
  <si>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</si>
  <si>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</si>
  <si>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ECPR3&lt;XBSP&gt;</t>
  </si>
  <si>
    <t>ECPR4&lt;XBSP&gt;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</si>
  <si>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</si>
  <si>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</si>
  <si>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</si>
  <si>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</si>
  <si>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</si>
  <si>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</si>
  <si>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</si>
  <si>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</si>
  <si>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</si>
  <si>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</si>
  <si>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</si>
  <si>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</si>
  <si>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</si>
  <si>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</si>
  <si>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</si>
  <si>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</si>
  <si>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</si>
  <si>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</si>
  <si>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</si>
  <si>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</si>
  <si>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</si>
  <si>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</si>
  <si>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</si>
  <si>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</si>
  <si>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</si>
  <si>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</si>
  <si>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</si>
  <si>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</si>
  <si>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</si>
  <si>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</si>
  <si>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</si>
  <si>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FNCN3&lt;XBSP&gt;</t>
  </si>
  <si>
    <t>FLRY3&lt;XBSP&gt;</t>
  </si>
  <si>
    <t>FLEX3&lt;XBSP&gt;</t>
  </si>
  <si>
    <t>POWE3&lt;XBSP&gt;</t>
  </si>
  <si>
    <t>FRAS3&lt;XBSP&gt;</t>
  </si>
  <si>
    <t>G2DI33&lt;XBSP&gt;</t>
  </si>
  <si>
    <t>GFSA3&lt;XBSP&gt;</t>
  </si>
  <si>
    <t>OPGM3B&lt;XBSP&gt;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</si>
  <si>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</si>
  <si>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</si>
  <si>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</si>
  <si>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</si>
  <si>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</si>
  <si>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</si>
  <si>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</si>
  <si>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</si>
  <si>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</si>
  <si>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</si>
  <si>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</si>
  <si>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</si>
  <si>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</si>
  <si>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</si>
  <si>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</si>
  <si>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</si>
  <si>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</si>
  <si>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</si>
  <si>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</si>
  <si>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</si>
  <si>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</si>
  <si>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</si>
  <si>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</si>
  <si>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</si>
  <si>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</si>
  <si>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</si>
  <si>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</si>
  <si>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</si>
  <si>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</si>
  <si>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</si>
  <si>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HOOT3&lt;XBSP&gt;</t>
  </si>
  <si>
    <t>HOOT4&lt;XBSP&gt;</t>
  </si>
  <si>
    <t>HYPE3&lt;XBSP&gt;</t>
  </si>
  <si>
    <t>IGBR3&lt;XBSP&gt;</t>
  </si>
  <si>
    <t>IGSN3&lt;XBSP&gt;</t>
  </si>
  <si>
    <t>IGTA3&lt;XBSP&gt;</t>
  </si>
  <si>
    <t>PARD3&lt;XBSP&gt;</t>
  </si>
  <si>
    <t>MEAL3&lt;XBSP&gt;</t>
  </si>
  <si>
    <t>CATA3&lt;XBSP&gt;</t>
  </si>
  <si>
    <t>CATA4&lt;XBSP&gt;</t>
  </si>
  <si>
    <t>ROMI3&lt;XBSP&gt;</t>
  </si>
  <si>
    <t>INEP3&lt;XBSP&gt;</t>
  </si>
  <si>
    <t>INEP4&lt;XBSP&gt;</t>
  </si>
  <si>
    <t>IFCM3&lt;XBSP&gt;</t>
  </si>
  <si>
    <t>INTB3&lt;XBSP&gt;</t>
  </si>
  <si>
    <t>INNT3&lt;XBSP&gt;</t>
  </si>
  <si>
    <t>GNDI3&lt;XBSP&gt;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</si>
  <si>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</si>
  <si>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</si>
  <si>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</si>
  <si>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</si>
  <si>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</si>
  <si>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</si>
  <si>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</si>
  <si>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</si>
  <si>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</si>
  <si>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</si>
  <si>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</si>
  <si>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</si>
  <si>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</si>
  <si>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JPSA3&lt;XBSP&gt;</t>
  </si>
  <si>
    <t>JHSF3&lt;XBSP&gt;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</si>
  <si>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</si>
  <si>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</si>
  <si>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</si>
  <si>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</si>
  <si>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</si>
  <si>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</si>
  <si>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</si>
  <si>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</si>
  <si>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</si>
  <si>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</si>
  <si>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</si>
  <si>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</si>
  <si>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</si>
  <si>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LLBI4&lt;XBSP&gt;</t>
  </si>
  <si>
    <t>LLIS3&lt;XBSP&gt;</t>
  </si>
  <si>
    <t>LMED3&lt;XBSP&gt;</t>
  </si>
  <si>
    <t>LIGT3&lt;XBSP&gt;</t>
  </si>
  <si>
    <t>LTEL3B&lt;XBSP&gt;</t>
  </si>
  <si>
    <t>LTLA3B&lt;XBSP&gt;</t>
  </si>
  <si>
    <t>RENT3&lt;XBSP&gt;</t>
  </si>
  <si>
    <t>LCAM3&lt;XBSP&gt;</t>
  </si>
  <si>
    <t>LWSA3&lt;XBSP&gt;</t>
  </si>
  <si>
    <t>LOGG3&lt;XBSP&gt;</t>
  </si>
  <si>
    <t>LOGN3&lt;XBSP&gt;</t>
  </si>
  <si>
    <t>LAME3&lt;XBSP&gt;</t>
  </si>
  <si>
    <t>LAME4&lt;XBSP&gt;</t>
  </si>
  <si>
    <t>LAME98&lt;XBSP&gt;</t>
  </si>
  <si>
    <t>LAME99&lt;XBSP&gt;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</si>
  <si>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</si>
  <si>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</si>
  <si>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</si>
  <si>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</si>
  <si>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</si>
  <si>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</si>
  <si>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</si>
  <si>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</si>
  <si>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</si>
  <si>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</si>
  <si>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</si>
  <si>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</si>
  <si>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</si>
  <si>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</si>
  <si>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</si>
  <si>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</si>
  <si>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</si>
  <si>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MNZC3B&lt;XBSP&gt;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</si>
  <si>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</si>
  <si>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</si>
  <si>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</si>
  <si>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</si>
  <si>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</si>
  <si>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</si>
  <si>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MTIG3&lt;XBSP&gt;</t>
  </si>
  <si>
    <t>MTIG4&lt;XBSP&gt;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</si>
  <si>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</si>
  <si>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</si>
  <si>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</si>
  <si>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</si>
  <si>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</si>
  <si>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</si>
  <si>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</si>
  <si>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</si>
  <si>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</si>
  <si>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</si>
  <si>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MMXM3&lt;XBSP&gt;</t>
  </si>
  <si>
    <t>MBLY3&lt;XBSP&gt;</t>
  </si>
  <si>
    <t>MODL3&lt;XBSP&gt;</t>
  </si>
  <si>
    <t>MODL4&lt;XBSP&gt;</t>
  </si>
  <si>
    <t>MODL11&lt;XBSP&gt;</t>
  </si>
  <si>
    <t>MOAR3&lt;XBSP&gt;</t>
  </si>
  <si>
    <t>MOSI3&lt;XBSP&gt;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</si>
  <si>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</si>
  <si>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</si>
  <si>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</si>
  <si>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</si>
  <si>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</si>
  <si>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</si>
  <si>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</si>
  <si>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</si>
  <si>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</si>
  <si>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</si>
  <si>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</si>
  <si>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</si>
  <si>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</si>
  <si>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</si>
  <si>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</si>
  <si>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</si>
  <si>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</si>
  <si>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</si>
  <si>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</si>
  <si>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</si>
  <si>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</si>
  <si>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OMGE3&lt;XBSP&gt;</t>
  </si>
  <si>
    <t>ONCO3&lt;XBSP&gt;</t>
  </si>
  <si>
    <t>OPHE3B&lt;XBSP&gt;</t>
  </si>
  <si>
    <t>ORVR3&lt;XBSP&gt;</t>
  </si>
  <si>
    <t>OSXB3&lt;XBSP&gt;</t>
  </si>
  <si>
    <t>OFSA3&lt;XBSP&gt;</t>
  </si>
  <si>
    <t>PCAR3&lt;XBSP&gt;</t>
  </si>
  <si>
    <t>PCAR99&lt;XBSP&gt;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</si>
  <si>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</si>
  <si>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</si>
  <si>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</si>
  <si>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</si>
  <si>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</si>
  <si>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</si>
  <si>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</si>
  <si>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</si>
  <si>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</si>
  <si>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</si>
  <si>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</si>
  <si>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BRDT3&lt;XBSP&gt;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</si>
  <si>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</si>
  <si>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</si>
  <si>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</si>
  <si>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</si>
  <si>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</si>
  <si>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</si>
  <si>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</si>
  <si>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</si>
  <si>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</si>
  <si>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</si>
  <si>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</si>
  <si>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</si>
  <si>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</si>
  <si>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</si>
  <si>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</si>
  <si>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</si>
  <si>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</si>
  <si>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</si>
  <si>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</si>
  <si>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PRPT3B&lt;XBSP&gt;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</si>
  <si>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</si>
  <si>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</si>
  <si>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</si>
  <si>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</si>
  <si>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</si>
  <si>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</si>
  <si>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</si>
  <si>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</si>
  <si>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</si>
  <si>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</si>
  <si>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</si>
  <si>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</si>
  <si>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</si>
  <si>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</si>
  <si>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</si>
  <si>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</si>
  <si>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</si>
  <si>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</si>
  <si>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RSID3&lt;XBSP&gt;</t>
  </si>
  <si>
    <t>RAIL3&lt;XBSP&gt;</t>
  </si>
  <si>
    <t>SBSP3&lt;XBSP&gt;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</si>
  <si>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</si>
  <si>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</si>
  <si>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</si>
  <si>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</si>
  <si>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</si>
  <si>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</si>
  <si>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</si>
  <si>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</si>
  <si>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</si>
  <si>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</si>
  <si>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</si>
  <si>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</si>
  <si>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</si>
  <si>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</si>
  <si>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</si>
  <si>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</si>
  <si>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</si>
  <si>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</si>
  <si>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</si>
  <si>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</si>
  <si>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</si>
  <si>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</si>
  <si>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</si>
  <si>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</si>
  <si>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</si>
  <si>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</si>
  <si>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</si>
  <si>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</si>
  <si>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</si>
  <si>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</si>
  <si>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</si>
  <si>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</si>
  <si>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</si>
  <si>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</si>
  <si>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STTR3&lt;XBSP&gt;</t>
  </si>
  <si>
    <t>STKF3&lt;XBSP&gt;</t>
  </si>
  <si>
    <t>OPSE3B&lt;XBSP&gt;</t>
  </si>
  <si>
    <t>OPTS3B&lt;XBSP&gt;</t>
  </si>
  <si>
    <t>SULA3&lt;XBSP&gt;</t>
  </si>
  <si>
    <t>SULA4&lt;XBSP&gt;</t>
  </si>
  <si>
    <t>SULA11&lt;XBSP&gt;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</si>
  <si>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</si>
  <si>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</si>
  <si>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</si>
  <si>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</si>
  <si>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</si>
  <si>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</si>
  <si>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</si>
  <si>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</si>
  <si>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</si>
  <si>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</si>
  <si>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</si>
  <si>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</si>
  <si>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</si>
  <si>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TCNO3&lt;XBSP&gt;</t>
  </si>
  <si>
    <t>TCNO4&lt;XBSP&gt;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</si>
  <si>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</si>
  <si>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</si>
  <si>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</si>
  <si>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</si>
  <si>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</si>
  <si>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</si>
  <si>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</si>
  <si>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</si>
  <si>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</si>
  <si>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</si>
  <si>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</si>
  <si>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</si>
  <si>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</si>
  <si>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</si>
  <si>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</si>
  <si>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</si>
  <si>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</si>
  <si>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</si>
  <si>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</si>
  <si>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</si>
  <si>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</si>
  <si>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</si>
  <si>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</si>
  <si>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</si>
  <si>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</si>
  <si>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</si>
  <si>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</si>
  <si>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</si>
  <si>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</si>
  <si>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</si>
  <si>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UPKP3B&lt;XBSP&gt;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</si>
  <si>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</si>
  <si>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</si>
  <si>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</si>
  <si>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</si>
  <si>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</si>
  <si>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</si>
  <si>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VIIA3&lt;XBSP&gt;</t>
  </si>
  <si>
    <t>VITT3&lt;XBSP&gt;</t>
  </si>
  <si>
    <t>VIVA3&lt;XBSP&gt;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</si>
  <si>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</si>
  <si>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</si>
  <si>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</si>
  <si>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</si>
  <si>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</si>
  <si>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</si>
  <si>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</si>
  <si>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</si>
  <si>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</si>
  <si>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</si>
  <si>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WSON33&lt;XBSP&gt;</t>
  </si>
  <si>
    <t>WIZS3&lt;XBSP&gt;</t>
  </si>
  <si>
    <t>WLMM3&lt;XBSP&gt;</t>
  </si>
  <si>
    <t>WLMM4&lt;XBSP&gt;</t>
  </si>
  <si>
    <t>YBRA3B&lt;XBSP&gt;</t>
  </si>
  <si>
    <t>YDUQ3&lt;XBSP&gt;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</si>
</sst>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R$&quot;\ #,##0;[Red]\-&quot;R$&quot;\ #,##0"/>
    <numFmt numFmtId="8" formatCode="&quot;R$&quot;\ #,##0.00;[Red]\-&quot;R$&quot;\ #,##0.00"/>
    <numFmt numFmtId="164" formatCode="&quot;R$&quot;\ #,##0.00"/>
    <numFmt numFmtId="165" formatCode="&quot;R$&quot;\ #,##0"/>
    <numFmt numFmtId="166" formatCode="0.00&quot;%&quot;"/>
    <numFmt numFmtId="167" formatCode="0.0%"/>
    <numFmt numFmtId="168" formatCode="0.000"/>
    <numFmt numFmtId="169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8"/>
      <color rgb="FF333333"/>
      <name val="Arial Black"/>
      <family val="2"/>
    </font>
    <font>
      <sz val="11"/>
      <color theme="1"/>
      <name val="Arial Black"/>
      <family val="2"/>
    </font>
    <font>
      <b/>
      <sz val="9"/>
      <color theme="1" tint="0.14999847407452621"/>
      <name val="Arial"/>
      <family val="2"/>
    </font>
    <font>
      <sz val="9"/>
      <color theme="1" tint="0.14999847407452621"/>
      <name val="Arial"/>
      <family val="2"/>
    </font>
    <font>
      <sz val="9"/>
      <color theme="1" tint="0.14999847407452621"/>
      <name val="Arial Black"/>
      <family val="2"/>
    </font>
    <font>
      <i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77111117893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249977111117893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249977111117893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thin">
        <color theme="1" tint="0.499984740745262"/>
      </top>
      <bottom style="medium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4.9989318521683403E-2"/>
      </left>
      <right style="thin">
        <color theme="1" tint="0.49998474074526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1" tint="0.49998474074526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n">
        <color theme="1" tint="0.499984740745262"/>
      </left>
      <right style="medium">
        <color theme="1" tint="0.249977111117893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2" fillId="0" borderId="0" xfId="0" applyFont="1"/>
    <xf numFmtId="166" fontId="0" fillId="0" borderId="0" xfId="0" applyNumberFormat="1" applyAlignment="1">
      <alignment horizontal="center"/>
    </xf>
    <xf numFmtId="167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0" borderId="0" xfId="0" applyAlignment="1">
      <alignment horizontal="center"/>
    </xf>
    <xf numFmtId="2" fontId="0" fillId="0" borderId="0" xfId="1" applyNumberFormat="1" applyFont="1"/>
    <xf numFmtId="167" fontId="0" fillId="0" borderId="0" xfId="1" applyNumberFormat="1" applyFont="1" applyAlignment="1">
      <alignment horizontal="center"/>
    </xf>
    <xf numFmtId="9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shrinkToFit="1"/>
    </xf>
    <xf numFmtId="4" fontId="4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3" borderId="4" xfId="0" applyFont="1" applyFill="1" applyBorder="1" applyAlignment="1">
      <alignment horizontal="center" vertical="center" shrinkToFit="1"/>
    </xf>
    <xf numFmtId="4" fontId="4" fillId="3" borderId="4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/>
    </xf>
    <xf numFmtId="4" fontId="4" fillId="3" borderId="8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4" fontId="4" fillId="3" borderId="9" xfId="0" applyNumberFormat="1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 shrinkToFit="1"/>
    </xf>
    <xf numFmtId="4" fontId="4" fillId="3" borderId="10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7" fillId="4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4" fontId="4" fillId="3" borderId="20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166" fontId="10" fillId="0" borderId="2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4" fontId="10" fillId="0" borderId="25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9" fontId="9" fillId="0" borderId="27" xfId="0" applyNumberFormat="1" applyFont="1" applyBorder="1" applyAlignment="1">
      <alignment horizontal="center" vertical="center"/>
    </xf>
    <xf numFmtId="165" fontId="9" fillId="0" borderId="27" xfId="0" applyNumberFormat="1" applyFont="1" applyBorder="1" applyAlignment="1">
      <alignment horizontal="center" vertical="center"/>
    </xf>
    <xf numFmtId="165" fontId="9" fillId="0" borderId="28" xfId="0" applyNumberFormat="1" applyFont="1" applyBorder="1" applyAlignment="1">
      <alignment horizontal="center" vertical="center"/>
    </xf>
    <xf numFmtId="0" fontId="4" fillId="3" borderId="35" xfId="0" applyFont="1" applyFill="1" applyBorder="1" applyAlignment="1">
      <alignment horizontal="left" vertical="center"/>
    </xf>
    <xf numFmtId="169" fontId="0" fillId="0" borderId="0" xfId="0" applyNumberFormat="1"/>
    <xf numFmtId="2" fontId="0" fillId="5" borderId="0" xfId="0" applyNumberFormat="1" applyFill="1"/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6" fillId="0" borderId="29" xfId="0" applyFont="1" applyBorder="1" applyProtection="1">
      <protection locked="0"/>
    </xf>
    <xf numFmtId="8" fontId="6" fillId="4" borderId="3" xfId="0" applyNumberFormat="1" applyFont="1" applyFill="1" applyBorder="1" applyAlignment="1" applyProtection="1">
      <alignment horizontal="center"/>
      <protection locked="0"/>
    </xf>
    <xf numFmtId="0" fontId="6" fillId="0" borderId="30" xfId="0" applyFont="1" applyBorder="1" applyProtection="1">
      <protection locked="0"/>
    </xf>
    <xf numFmtId="0" fontId="6" fillId="0" borderId="27" xfId="0" applyFont="1" applyBorder="1" applyProtection="1">
      <protection locked="0"/>
    </xf>
    <xf numFmtId="0" fontId="1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0" fillId="4" borderId="2" xfId="0" applyFont="1" applyFill="1" applyBorder="1" applyAlignment="1" applyProtection="1">
      <alignment horizontal="center" vertical="center"/>
      <protection locked="0"/>
    </xf>
    <xf numFmtId="9" fontId="10" fillId="4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0" fillId="0" borderId="29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4" borderId="22" xfId="0" applyFont="1" applyFill="1" applyBorder="1" applyAlignment="1" applyProtection="1">
      <alignment horizontal="center" vertical="center"/>
      <protection locked="0"/>
    </xf>
    <xf numFmtId="0" fontId="10" fillId="4" borderId="23" xfId="0" applyFont="1" applyFill="1" applyBorder="1" applyAlignment="1" applyProtection="1">
      <alignment horizontal="center" vertical="center"/>
      <protection locked="0"/>
    </xf>
    <xf numFmtId="6" fontId="10" fillId="4" borderId="32" xfId="0" applyNumberFormat="1" applyFont="1" applyFill="1" applyBorder="1" applyAlignment="1" applyProtection="1">
      <alignment horizontal="center" vertical="center"/>
      <protection locked="0"/>
    </xf>
    <xf numFmtId="6" fontId="10" fillId="4" borderId="33" xfId="0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164" fontId="6" fillId="0" borderId="27" xfId="0" applyNumberFormat="1" applyFont="1" applyBorder="1" applyAlignment="1" applyProtection="1">
      <alignment horizontal="center"/>
    </xf>
    <xf numFmtId="164" fontId="6" fillId="0" borderId="28" xfId="0" applyNumberFormat="1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4" xfId="0" applyFont="1" applyBorder="1" applyAlignment="1" applyProtection="1">
      <alignment horizontal="left"/>
      <protection locked="0"/>
    </xf>
    <xf numFmtId="0" fontId="6" fillId="0" borderId="31" xfId="0" applyFont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/>
      <protection locked="0"/>
    </xf>
    <xf numFmtId="8" fontId="6" fillId="0" borderId="22" xfId="0" applyNumberFormat="1" applyFont="1" applyBorder="1" applyAlignment="1" applyProtection="1">
      <alignment horizontal="center"/>
    </xf>
    <xf numFmtId="8" fontId="6" fillId="0" borderId="23" xfId="0" applyNumberFormat="1" applyFont="1" applyBorder="1" applyAlignment="1" applyProtection="1">
      <alignment horizontal="center"/>
    </xf>
    <xf numFmtId="164" fontId="6" fillId="0" borderId="2" xfId="0" applyNumberFormat="1" applyFont="1" applyBorder="1" applyAlignment="1" applyProtection="1">
      <alignment horizontal="center"/>
    </xf>
    <xf numFmtId="164" fontId="6" fillId="0" borderId="25" xfId="0" applyNumberFormat="1" applyFont="1" applyBorder="1" applyAlignment="1" applyProtection="1">
      <alignment horizontal="center"/>
    </xf>
    <xf numFmtId="167" fontId="6" fillId="0" borderId="2" xfId="1" applyNumberFormat="1" applyFont="1" applyBorder="1" applyAlignment="1" applyProtection="1">
      <alignment horizontal="center"/>
    </xf>
    <xf numFmtId="167" fontId="6" fillId="0" borderId="25" xfId="1" applyNumberFormat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2395a671ee90427ea2bbdfe98a60ae8e">
      <tp t="e">
        <v>#N/A</v>
        <stp/>
        <stp>3cd89686-f90b-4495-af6a-444cb3a4e877</stp>
        <stp>1</stp>
        <tr r="AO2" s="7"/>
      </tp>
      <tp t="e">
        <v>#N/A</v>
        <stp/>
        <stp>304aa8e7-01a7-42f4-8824-be76b6572cd5</stp>
        <stp>1</stp>
        <tr r="N3" s="7"/>
      </tp>
      <tp t="e">
        <v>#N/A</v>
        <stp/>
        <stp>0942b094-02ed-4e95-8729-e372c67c7faf</stp>
        <stp>1</stp>
        <tr r="C3" s="7"/>
      </tp>
      <tp t="e">
        <v>#N/A</v>
        <stp/>
        <stp>04c53220-ef03-47b1-be21-0a6f2ef90fe2</stp>
        <stp>1</stp>
        <tr r="R3" s="7"/>
      </tp>
      <tp t="e">
        <v>#N/A</v>
        <stp/>
        <stp>8e5cd53a-4b95-4865-a338-17c73c592c1a</stp>
        <stp>1</stp>
        <tr r="AH2" s="7"/>
      </tp>
      <tp t="e">
        <v>#N/A</v>
        <stp/>
        <stp>e74ef050-86ca-4a5e-a6e6-ddc319340232</stp>
        <stp>1</stp>
        <tr r="AF2" s="7"/>
      </tp>
      <tp t="e">
        <v>#N/A</v>
        <stp/>
        <stp>1731d9f4-d77b-4996-849e-a29ca0fd88a5</stp>
        <stp>1</stp>
        <tr r="Q3" s="7"/>
      </tp>
      <tp t="e">
        <v>#N/A</v>
        <stp/>
        <stp>6667b53d-9a27-4f84-a308-6ae7610df9f5</stp>
        <stp>1</stp>
        <tr r="O3" s="7"/>
      </tp>
      <tp t="e">
        <v>#N/A</v>
        <stp/>
        <stp>d23c3e3f-f23b-4871-84b8-ddf1e347e3d0</stp>
        <stp>1</stp>
        <tr r="I3" s="7"/>
      </tp>
      <tp t="e">
        <v>#N/A</v>
        <stp/>
        <stp>861bf26b-cc07-4a7d-ab7c-4a6e1207c9cf</stp>
        <stp>1</stp>
        <tr r="F3" s="7"/>
      </tp>
      <tp t="e">
        <v>#N/A</v>
        <stp/>
        <stp>a73f20c0-82be-43d5-aba1-e4a0f7a41a09</stp>
        <stp>1</stp>
        <tr r="H3" s="7"/>
      </tp>
      <tp t="e">
        <v>#N/A</v>
        <stp/>
        <stp>7d99057d-c69d-418c-bc83-43a8a16427eb</stp>
        <stp>1</stp>
        <tr r="AP2" s="7"/>
      </tp>
      <tp t="e">
        <v>#N/A</v>
        <stp/>
        <stp>b28e2310-374f-43b5-bc6b-e644b17dfbb8</stp>
        <stp>1</stp>
        <tr r="S3" s="7"/>
      </tp>
      <tp t="e">
        <v>#N/A</v>
        <stp/>
        <stp>d98b9a4b-6dc1-4c3e-81a9-13e33d51c56d</stp>
        <stp>1</stp>
        <tr r="P3" s="7"/>
      </tp>
      <tp t="e">
        <v>#N/A</v>
        <stp/>
        <stp>e1dbcdaa-0b68-4958-bd76-d0e962d9d223</stp>
        <stp>1</stp>
        <tr r="AN2" s="7"/>
      </tp>
      <tp t="e">
        <v>#N/A</v>
        <stp/>
        <stp>98e74f8a-0487-4f40-995c-407377912c5c</stp>
        <stp>1</stp>
        <tr r="G3" s="7"/>
      </tp>
      <tp t="e">
        <v>#N/A</v>
        <stp/>
        <stp>6b360aa0-f023-4cc7-8e37-561d0d4cd678</stp>
        <stp>1</stp>
        <tr r="AG2" s="7"/>
      </tp>
      <tp t="e">
        <v>#N/A</v>
        <stp/>
        <stp>82d9b855-fdc3-4162-b528-c388acdd33d0</stp>
        <stp>1</stp>
        <tr r="M3" s="7"/>
      </tp>
      <tp t="e">
        <v>#N/A</v>
        <stp/>
        <stp>ff88281a-4e1a-431c-9c3a-d09d443cb2f2</stp>
        <stp>1</stp>
        <tr r="D3" s="7"/>
      </tp>
      <tp t="e">
        <v>#N/A</v>
        <stp/>
        <stp>8c8d4cdb-c73f-4a8e-b27b-b4dc07841745</stp>
        <stp>1</stp>
        <tr r="E3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Composição da sua carteira</a:t>
            </a:r>
          </a:p>
          <a:p>
            <a:pPr>
              <a:defRPr b="1"/>
            </a:pP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2E1-459A-97F4-849AECFFFD0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2E1-459A-97F4-849AECFFFD0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2E1-459A-97F4-849AECFFFD0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2E1-459A-97F4-849AECFFFD0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2E1-459A-97F4-849AECFFFD0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2E1-459A-97F4-849AECFFFD0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2E1-459A-97F4-849AECFFFD0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2E1-459A-97F4-849AECFFFD0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2E1-459A-97F4-849AECFFFD0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2E1-459A-97F4-849AECFFFD02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2E1-459A-97F4-849AECFFFD02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2E1-459A-97F4-849AECFFFD02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2E1-459A-97F4-849AECFFFD02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2E1-459A-97F4-849AECFFFD02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2E1-459A-97F4-849AECFFFD02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2E1-459A-97F4-849AECFFFD02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2E1-459A-97F4-849AECFFFD02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2E1-459A-97F4-849AECFFFD02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2E1-459A-97F4-849AECFFFD02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2E1-459A-97F4-849AECFFFD02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2E1-459A-97F4-849AECFFFD02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2E1-459A-97F4-849AECFFFD02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2E1-459A-97F4-849AECFFFD02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2E1-459A-97F4-849AECFFFD02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2E1-459A-97F4-849AECFFFD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'Monte uma carteira de ações'!$B$6:$B$30</c:f>
              <c:strCache>
                <c:ptCount val="5"/>
                <c:pt idx="0">
                  <c:v>TAEE11</c:v>
                </c:pt>
                <c:pt idx="1">
                  <c:v>TRPL4</c:v>
                </c:pt>
                <c:pt idx="2">
                  <c:v>VALE3</c:v>
                </c:pt>
                <c:pt idx="3">
                  <c:v>VIVT3</c:v>
                </c:pt>
                <c:pt idx="4">
                  <c:v>ITSA4</c:v>
                </c:pt>
              </c:strCache>
            </c:strRef>
          </c:cat>
          <c:val>
            <c:numRef>
              <c:f>'Monte uma carteira de ações'!$E$6:$E$30</c:f>
              <c:numCache>
                <c:formatCode>0%</c:formatCode>
                <c:ptCount val="2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92E1-459A-97F4-849AECFFFD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/>
              <a:t>Rendimento da sua carteira x Rendimento do IDIV</a:t>
            </a:r>
          </a:p>
        </c:rich>
      </c:tx>
      <c:layout>
        <c:manualLayout>
          <c:xMode val="edge"/>
          <c:yMode val="edge"/>
          <c:x val="0.14482059140814821"/>
          <c:y val="1.21580547112462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Cálculos!$A$31</c:f>
              <c:strCache>
                <c:ptCount val="1"/>
                <c:pt idx="0">
                  <c:v>Dividend yield da Carteira 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Cálculos!$E$30:$J$30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Cálculos!$E$31:$J$31</c:f>
              <c:numCache>
                <c:formatCode>0.0%</c:formatCode>
                <c:ptCount val="6"/>
                <c:pt idx="0">
                  <c:v>7.0298457452200008E-2</c:v>
                </c:pt>
                <c:pt idx="1">
                  <c:v>6.3385478893600009E-2</c:v>
                </c:pt>
                <c:pt idx="2">
                  <c:v>0.10972205252720001</c:v>
                </c:pt>
                <c:pt idx="3">
                  <c:v>7.1412842509600005E-2</c:v>
                </c:pt>
                <c:pt idx="4">
                  <c:v>7.1444127884600001E-2</c:v>
                </c:pt>
                <c:pt idx="5">
                  <c:v>0.1335225403328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2-447B-B18D-5644327E0DDA}"/>
            </c:ext>
          </c:extLst>
        </c:ser>
        <c:ser>
          <c:idx val="1"/>
          <c:order val="1"/>
          <c:tx>
            <c:strRef>
              <c:f>Cálculos!$A$32</c:f>
              <c:strCache>
                <c:ptCount val="1"/>
                <c:pt idx="0">
                  <c:v>Dividend yield IDIV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Cálculos!$E$30:$J$30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Cálculos!$E$32:$J$32</c:f>
              <c:numCache>
                <c:formatCode>0.0%</c:formatCode>
                <c:ptCount val="6"/>
                <c:pt idx="0">
                  <c:v>7.7903931069997379E-2</c:v>
                </c:pt>
                <c:pt idx="1">
                  <c:v>5.5556780411278511E-2</c:v>
                </c:pt>
                <c:pt idx="2">
                  <c:v>7.8701533389025899E-2</c:v>
                </c:pt>
                <c:pt idx="3">
                  <c:v>6.6710293742195836E-2</c:v>
                </c:pt>
                <c:pt idx="4">
                  <c:v>4.3549821344181484E-2</c:v>
                </c:pt>
                <c:pt idx="5">
                  <c:v>8.698814425928654E-2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B2-447B-B18D-5644327E0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257087"/>
        <c:axId val="104773951"/>
      </c:barChart>
      <c:catAx>
        <c:axId val="1062570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04773951"/>
        <c:crosses val="autoZero"/>
        <c:auto val="1"/>
        <c:lblAlgn val="ctr"/>
        <c:lblOffset val="100"/>
        <c:noMultiLvlLbl val="0"/>
      </c:catAx>
      <c:valAx>
        <c:axId val="104773951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1062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200" b="1"/>
              <a:t>Retorno histórico da sua carteira, com e sem reinvestimento dos dividendos </a:t>
            </a:r>
          </a:p>
          <a:p>
            <a:pPr>
              <a:defRPr sz="1200" b="1"/>
            </a:pPr>
            <a:r>
              <a:rPr lang="pt-BR" sz="1050" b="0"/>
              <a:t>(base 100 em dez.</a:t>
            </a:r>
            <a:r>
              <a:rPr lang="pt-BR" sz="1050" b="0" baseline="0"/>
              <a:t> 2015)</a:t>
            </a:r>
            <a:endParaRPr lang="pt-BR" sz="105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6721904367874529E-2"/>
          <c:y val="0.20637785641677531"/>
          <c:w val="0.93566303378041593"/>
          <c:h val="0.7267458811753621"/>
        </c:manualLayout>
      </c:layout>
      <c:lineChart>
        <c:grouping val="standard"/>
        <c:varyColors val="0"/>
        <c:ser>
          <c:idx val="0"/>
          <c:order val="0"/>
          <c:tx>
            <c:strRef>
              <c:f>Cálculos!$AR$4</c:f>
              <c:strCache>
                <c:ptCount val="1"/>
                <c:pt idx="0">
                  <c:v>Sem dividendos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DB842B9-6CA0-4C4C-A15C-38943FA601E1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E5B-4176-842C-F914790BC7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850C7E1-C926-4C5B-9364-941CA445C93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E5B-4176-842C-F914790BC7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ACC5AF-D764-4C3B-8B4A-DF2D394414C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E5B-4176-842C-F914790BC7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B3F176-8EC1-4A08-A793-72761C2C903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E5B-4176-842C-F914790BC7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674FAC4-6EF0-4296-803B-C0EBC0D06EDB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E5B-4176-842C-F914790BC7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59E8F7B-8CB9-4608-8BC0-2B076CCFD3F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E5B-4176-842C-F914790BC7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4A066E4-8589-4889-B3D7-89093EBBCD0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E5B-4176-842C-F914790BC7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C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Cálculos!$AS$3:$AY$3</c:f>
              <c:numCache>
                <c:formatCode>m/d/yyyy</c:formatCode>
                <c:ptCount val="7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44469</c:v>
                </c:pt>
              </c:numCache>
            </c:numRef>
          </c:cat>
          <c:val>
            <c:numRef>
              <c:f>Cálculos!$AS$4:$AY$4</c:f>
              <c:numCache>
                <c:formatCode>0.00</c:formatCode>
                <c:ptCount val="7"/>
                <c:pt idx="0">
                  <c:v>100</c:v>
                </c:pt>
                <c:pt idx="1">
                  <c:v>140.49440750689837</c:v>
                </c:pt>
                <c:pt idx="2">
                  <c:v>175.6491354877985</c:v>
                </c:pt>
                <c:pt idx="3">
                  <c:v>204.25485273402606</c:v>
                </c:pt>
                <c:pt idx="4">
                  <c:v>237.84408671475072</c:v>
                </c:pt>
                <c:pt idx="5">
                  <c:v>292.06067124910913</c:v>
                </c:pt>
                <c:pt idx="6">
                  <c:v>267.49005173716057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Cálculos!$AS$9:$AY$9</c15:f>
                <c15:dlblRangeCache>
                  <c:ptCount val="7"/>
                  <c:pt idx="1">
                    <c:v>40,5%</c:v>
                  </c:pt>
                  <c:pt idx="2">
                    <c:v>75,6%</c:v>
                  </c:pt>
                  <c:pt idx="3">
                    <c:v>104,3%</c:v>
                  </c:pt>
                  <c:pt idx="4">
                    <c:v>137,8%</c:v>
                  </c:pt>
                  <c:pt idx="5">
                    <c:v>192,1%</c:v>
                  </c:pt>
                  <c:pt idx="6">
                    <c:v>167,5%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7E5B-4176-842C-F914790BC731}"/>
            </c:ext>
          </c:extLst>
        </c:ser>
        <c:ser>
          <c:idx val="1"/>
          <c:order val="1"/>
          <c:tx>
            <c:strRef>
              <c:f>Cálculos!$AR$5</c:f>
              <c:strCache>
                <c:ptCount val="1"/>
                <c:pt idx="0">
                  <c:v>Reinvestindo dividendos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375F9B7-B51F-4A16-AA5F-61E6C6A7C4F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E5B-4176-842C-F914790BC7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9D56F47-F49F-4436-B373-E20B4CF0FA8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E5B-4176-842C-F914790BC7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79C7A5-1B42-42F9-9936-643E8C6362E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E5B-4176-842C-F914790BC7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CC2E50F-39D6-45EA-A6E5-4131F67CE1F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E5B-4176-842C-F914790BC7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1D9966A-CB63-4408-A115-331C3E771E1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E5B-4176-842C-F914790BC7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AB5290C-82B6-4470-8F5F-2791FBCDC989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E5B-4176-842C-F914790BC7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D8B1F3-3022-404F-BED3-357ABE1EF50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E5B-4176-842C-F914790BC7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Cálculos!$AS$3:$AY$3</c:f>
              <c:numCache>
                <c:formatCode>m/d/yyyy</c:formatCode>
                <c:ptCount val="7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44469</c:v>
                </c:pt>
              </c:numCache>
            </c:numRef>
          </c:cat>
          <c:val>
            <c:numRef>
              <c:f>Cálculos!$AS$5:$AY$5</c:f>
              <c:numCache>
                <c:formatCode>0.00</c:formatCode>
                <c:ptCount val="7"/>
                <c:pt idx="0">
                  <c:v>100</c:v>
                </c:pt>
                <c:pt idx="1">
                  <c:v>148.2335914442003</c:v>
                </c:pt>
                <c:pt idx="2">
                  <c:v>194.79598902361914</c:v>
                </c:pt>
                <c:pt idx="3">
                  <c:v>247.25640628483077</c:v>
                </c:pt>
                <c:pt idx="4">
                  <c:v>307.94921232982233</c:v>
                </c:pt>
                <c:pt idx="5">
                  <c:v>394.19170709374578</c:v>
                </c:pt>
                <c:pt idx="6">
                  <c:v>401.5513522344649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Cálculos!$AS$10:$AY$10</c15:f>
                <c15:dlblRangeCache>
                  <c:ptCount val="7"/>
                  <c:pt idx="1">
                    <c:v>48,2%</c:v>
                  </c:pt>
                  <c:pt idx="2">
                    <c:v>94,8%</c:v>
                  </c:pt>
                  <c:pt idx="3">
                    <c:v>147,3%</c:v>
                  </c:pt>
                  <c:pt idx="4">
                    <c:v>207,9%</c:v>
                  </c:pt>
                  <c:pt idx="5">
                    <c:v>294,2%</c:v>
                  </c:pt>
                  <c:pt idx="6">
                    <c:v>301,6%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7E5B-4176-842C-F914790BC731}"/>
            </c:ext>
          </c:extLst>
        </c:ser>
        <c:ser>
          <c:idx val="2"/>
          <c:order val="2"/>
          <c:tx>
            <c:strRef>
              <c:f>Cálculos!$AR$6</c:f>
              <c:strCache>
                <c:ptCount val="1"/>
                <c:pt idx="0">
                  <c:v>IDIV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CBEB613-C219-4EFF-AE6C-9EBBF79B060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7E5B-4176-842C-F914790BC73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07A7E8-2BEA-4AE0-B90D-5556F083E1F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E5B-4176-842C-F914790BC73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B835653-5D73-4AB2-9422-96C6A42C3C6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E5B-4176-842C-F914790BC73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7B5C99E-F064-432C-A343-241F4622889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E5B-4176-842C-F914790BC73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733E471-040A-4D73-8563-6B418B7263E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E5B-4176-842C-F914790BC73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08529D9-4532-4DC8-BBE0-89F3404DFC9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E5B-4176-842C-F914790BC73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ACBD5C0-91DB-414B-96DA-A0F4F47B85D0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E5B-4176-842C-F914790BC7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Cálculos!$AS$3:$AY$3</c:f>
              <c:numCache>
                <c:formatCode>m/d/yyyy</c:formatCode>
                <c:ptCount val="7"/>
                <c:pt idx="0">
                  <c:v>42369</c:v>
                </c:pt>
                <c:pt idx="1">
                  <c:v>42735</c:v>
                </c:pt>
                <c:pt idx="2">
                  <c:v>43100</c:v>
                </c:pt>
                <c:pt idx="3">
                  <c:v>43465</c:v>
                </c:pt>
                <c:pt idx="4">
                  <c:v>43830</c:v>
                </c:pt>
                <c:pt idx="5">
                  <c:v>44196</c:v>
                </c:pt>
                <c:pt idx="6">
                  <c:v>44469</c:v>
                </c:pt>
              </c:numCache>
            </c:numRef>
          </c:cat>
          <c:val>
            <c:numRef>
              <c:f>Cálculos!$AS$6:$AY$6</c:f>
              <c:numCache>
                <c:formatCode>0.000</c:formatCode>
                <c:ptCount val="7"/>
                <c:pt idx="0">
                  <c:v>100</c:v>
                </c:pt>
                <c:pt idx="1">
                  <c:v>160.49382716049382</c:v>
                </c:pt>
                <c:pt idx="2">
                  <c:v>201.09333333333333</c:v>
                </c:pt>
                <c:pt idx="3">
                  <c:v>233.17234567901235</c:v>
                </c:pt>
                <c:pt idx="4">
                  <c:v>338.4760493827161</c:v>
                </c:pt>
                <c:pt idx="5">
                  <c:v>335.08987654320987</c:v>
                </c:pt>
                <c:pt idx="6">
                  <c:v>326.40049382716052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Cálculos!$AS$11:$AY$11</c15:f>
                <c15:dlblRangeCache>
                  <c:ptCount val="7"/>
                  <c:pt idx="1">
                    <c:v>60,5%</c:v>
                  </c:pt>
                  <c:pt idx="2">
                    <c:v>101,1%</c:v>
                  </c:pt>
                  <c:pt idx="3">
                    <c:v>133,2%</c:v>
                  </c:pt>
                  <c:pt idx="4">
                    <c:v>238,5%</c:v>
                  </c:pt>
                  <c:pt idx="5">
                    <c:v>235,1%</c:v>
                  </c:pt>
                  <c:pt idx="6">
                    <c:v>226,4%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7E5B-4176-842C-F914790BC7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6982511"/>
        <c:axId val="680094063"/>
      </c:lineChart>
      <c:dateAx>
        <c:axId val="836982511"/>
        <c:scaling>
          <c:orientation val="minMax"/>
          <c:max val="44553"/>
        </c:scaling>
        <c:delete val="0"/>
        <c:axPos val="b"/>
        <c:numFmt formatCode="mmm\-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680094063"/>
        <c:crosses val="autoZero"/>
        <c:auto val="1"/>
        <c:lblOffset val="100"/>
        <c:baseTimeUnit val="months"/>
        <c:majorUnit val="1"/>
        <c:majorTimeUnit val="years"/>
      </c:dateAx>
      <c:valAx>
        <c:axId val="68009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83698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18</xdr:col>
      <xdr:colOff>390526</xdr:colOff>
      <xdr:row>30</xdr:row>
      <xdr:rowOff>95250</xdr:rowOff>
    </xdr:to>
    <xdr:sp macro="" textlink="">
      <xdr:nvSpPr>
        <xdr:cNvPr id="2" name="CaixaDeTexto 3">
          <a:extLst>
            <a:ext uri="{FF2B5EF4-FFF2-40B4-BE49-F238E27FC236}">
              <a16:creationId xmlns:a16="http://schemas.microsoft.com/office/drawing/2014/main" id="{8BE3EAA1-5B8C-4C9D-8AAB-9402D1D70627}"/>
            </a:ext>
          </a:extLst>
        </xdr:cNvPr>
        <xdr:cNvSpPr txBox="1"/>
      </xdr:nvSpPr>
      <xdr:spPr>
        <a:xfrm>
          <a:off x="95250" y="95250"/>
          <a:ext cx="11268076" cy="5429250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Olá!</a:t>
          </a:r>
        </a:p>
        <a:p>
          <a:pPr algn="l"/>
          <a:endParaRPr lang="pt-BR" sz="10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Essa planilha mostra a taxa de retorno com proventos (</a:t>
          </a:r>
          <a:r>
            <a:rPr lang="pt-BR" sz="10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</a:t>
          </a:r>
          <a:r>
            <a:rPr lang="pt-BR" sz="10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yield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 uma carteira de ações. Ela ajudará você a avaliar seus próprios investimentos focados em renda passiva, que podem ser uma alternativa para complementar sua aposentadoria, por exemplo. Nas próximas abas, você encontrará:</a:t>
          </a:r>
        </a:p>
        <a:p>
          <a:pPr algn="l"/>
          <a:endParaRPr lang="pt-BR" sz="10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1) Dados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A tabela apresenta a lista de todas as ações negociadas na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B3 que distribuíram dividendos ou juros sobre capital próprio (JCP) desde 2016. Para cada ação, a tabela traz a taxa de retorno com dividendos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pt-BR" sz="10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para cada um dos últimos cinco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anos e também nos últimos 12 meses (até 30/09/21). Também apresenta o </a:t>
          </a:r>
          <a:r>
            <a:rPr lang="pt-BR" sz="10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</a:t>
          </a:r>
          <a:r>
            <a:rPr lang="pt-BR" sz="10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yield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mediano,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médio, mínimo e máximo no período, além da projeção de analistas para o </a:t>
          </a:r>
          <a:r>
            <a:rPr lang="pt-BR" sz="10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em 2022.</a:t>
          </a:r>
        </a:p>
        <a:p>
          <a:pPr algn="l"/>
          <a:endParaRPr lang="pt-BR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</a:t>
          </a:r>
          <a:r>
            <a:rPr lang="pt-BR" sz="10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é expresso como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uma taxa em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base anual e foi calculada a partir do valor dos proventos distribuídos, dividido pela cotação 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da ação em cada ano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uma ação que você procura não consta na lista, significa que ela não pagou dividendos durante o período considerado.</a:t>
          </a:r>
        </a:p>
        <a:p>
          <a:pPr algn="l"/>
          <a:endParaRPr lang="pt-BR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 fontes das informações são da Economatica e do Bloomberg.</a:t>
          </a:r>
          <a:endParaRPr lang="pt-BR" sz="10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pt-BR" sz="1000" b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2) Monte sua carteira de</a:t>
          </a:r>
          <a:r>
            <a:rPr lang="pt-BR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ações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Nessa tabela, você poderá montar uma carteira composta por até 25 ações. Para tal, preencha apenas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as células de cor cinza.</a:t>
          </a:r>
        </a:p>
        <a:p>
          <a:pPr algn="l"/>
          <a:endParaRPr lang="pt-BR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 de analisar os dados da tabela anterior, escolha as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ações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gostaria de incluir (elas aparecerão listadas nas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células em que devem ser incluídas). Também i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nd</a:t>
          </a:r>
          <a:r>
            <a:rPr lang="pt-BR" sz="10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ique o peso que gostaria que cada uma tivesse na carteira. O </a:t>
          </a:r>
          <a:r>
            <a:rPr lang="pt-BR" sz="1000" i="1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 </a:t>
          </a:r>
          <a:r>
            <a:rPr lang="pt-BR" sz="100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utilizado para os cálculos presentes nessa aba é a projeção de analistas para 2022. Caso não haja projeção para alguma ação, é utilizada a</a:t>
          </a:r>
          <a:r>
            <a:rPr lang="pt-BR" sz="10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mediana do </a:t>
          </a:r>
          <a:r>
            <a:rPr lang="pt-BR" sz="1000" i="1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 </a:t>
          </a:r>
          <a:r>
            <a:rPr lang="pt-BR" sz="10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nos últimos cinco anos.</a:t>
          </a:r>
        </a:p>
        <a:p>
          <a:pPr algn="l"/>
          <a:endParaRPr lang="pt-BR" sz="1000" baseline="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Indique também o valor do investimento que gostaria de fazer inicialmente na carteira de ações.</a:t>
          </a:r>
        </a:p>
        <a:p>
          <a:pPr algn="l"/>
          <a:endParaRPr lang="pt-BR" sz="10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3) Resultados: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tabela de resultados apresentará algumas informaçõ</a:t>
          </a:r>
          <a:r>
            <a:rPr lang="pt-BR" sz="100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</a:t>
          </a:r>
          <a:r>
            <a:rPr lang="pt-BR" sz="100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sobre sua carteira de ações, como </a:t>
          </a:r>
          <a:r>
            <a:rPr lang="pt-BR" sz="100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 dividend yield</a:t>
          </a:r>
          <a:r>
            <a:rPr lang="pt-BR" sz="100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médio da </a:t>
          </a:r>
          <a:r>
            <a:rPr lang="pt-BR" sz="100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carteira</a:t>
          </a:r>
          <a:r>
            <a:rPr lang="pt-BR" sz="100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o valor que recebia em dividendos por ano com ela, considerando a </a:t>
          </a:r>
          <a:r>
            <a:rPr lang="pt-BR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projeção de </a:t>
          </a:r>
          <a:r>
            <a:rPr lang="pt-BR" sz="1000" b="0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para cada ação em 2022 ou, caso não haja, a mediana do </a:t>
          </a:r>
          <a:r>
            <a:rPr lang="pt-BR" sz="1000" b="0" i="1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cada ação desde 2016.</a:t>
          </a:r>
          <a:endParaRPr lang="pt-BR" sz="100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endParaRPr lang="pt-BR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Ainda nessa aba, você pode apontar </a:t>
          </a:r>
          <a:r>
            <a:rPr lang="pt-BR" sz="10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quanto gostaria de receber como renda de dividendos por ano.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Você saberá quanto precisaria investir inicialmente na carteira para obter essa renda.</a:t>
          </a:r>
        </a:p>
        <a:p>
          <a:pPr algn="l"/>
          <a:endParaRPr lang="pt-BR" sz="1000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Alguns gráficos também mostrarão o </a:t>
          </a:r>
          <a:r>
            <a:rPr lang="pt-BR" sz="1000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dividend yield</a:t>
          </a:r>
          <a:r>
            <a:rPr lang="pt-BR" sz="10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histórico da sua carteira em comparação com o dividend yield da carteira do IDIV, o Índice Dividendos calculado pela B3, além do retorno total que o investimento na carteira proporcionaria ao longo dos anos.</a:t>
          </a:r>
        </a:p>
        <a:p>
          <a:pPr algn="l"/>
          <a:endParaRPr lang="pt-BR" sz="10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="1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Essa planilha foi elaborada pela equipe da XP Investimentos utilizando dados extraídos da </a:t>
          </a:r>
          <a:r>
            <a:rPr lang="pt-BR" sz="10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Economatica e da Bloomberg. As informações refletem o histórico do pagamento de proventos pelas ações ou as </a:t>
          </a:r>
          <a:r>
            <a:rPr lang="pt-BR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estimativas de analistas para isso no futuro. Portanto, </a:t>
          </a:r>
          <a:r>
            <a:rPr lang="pt-BR" sz="10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as estimativas de rendimento de cada ação podem variar no futuro.</a:t>
          </a:r>
        </a:p>
        <a:p>
          <a:pPr algn="l"/>
          <a:endParaRPr lang="pt-BR" sz="1000" b="1" i="1" baseline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000" b="1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XP</a:t>
          </a:r>
          <a:r>
            <a:rPr lang="pt-BR" sz="1000" b="1" i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Investimentos</a:t>
          </a:r>
          <a:r>
            <a:rPr lang="pt-BR" sz="1000" b="1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 os autores da planilha não possuem interferência ou ingerência nas decisões tomadas pelos usuários. Os resultados não representam qualquer tipo de recomendação de investimentos, promessa ou garantia de rentabilidade. A adoção ou a implementação de quaisquer estratégias utilizando os resultados é de exclusiva responsabilidade dos usuários. Retorno passado não é garantia de retorno futuro.</a:t>
          </a:r>
          <a:endParaRPr lang="pt-BR" sz="1000" b="0" i="1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1018640</xdr:colOff>
      <xdr:row>31</xdr:row>
      <xdr:rowOff>130711</xdr:rowOff>
    </xdr:from>
    <xdr:ext cx="280063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02C118-ED17-47CA-8995-058190D6F3C1}"/>
            </a:ext>
          </a:extLst>
        </xdr:cNvPr>
        <xdr:cNvSpPr txBox="1"/>
      </xdr:nvSpPr>
      <xdr:spPr>
        <a:xfrm>
          <a:off x="3866615" y="4874161"/>
          <a:ext cx="2800638" cy="264560"/>
        </a:xfrm>
        <a:prstGeom prst="rect">
          <a:avLst/>
        </a:prstGeom>
        <a:solidFill>
          <a:schemeClr val="accent1">
            <a:alpha val="5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Atenção: é preciso</a:t>
          </a:r>
          <a:r>
            <a:rPr lang="en-US" sz="1100" baseline="0"/>
            <a:t> que a soma seja de 100%</a:t>
          </a:r>
          <a:endParaRPr lang="en-US" sz="1100"/>
        </a:p>
      </xdr:txBody>
    </xdr:sp>
    <xdr:clientData/>
  </xdr:oneCellAnchor>
  <xdr:twoCellAnchor>
    <xdr:from>
      <xdr:col>4</xdr:col>
      <xdr:colOff>666750</xdr:colOff>
      <xdr:row>31</xdr:row>
      <xdr:rowOff>47625</xdr:rowOff>
    </xdr:from>
    <xdr:to>
      <xdr:col>4</xdr:col>
      <xdr:colOff>980005</xdr:colOff>
      <xdr:row>32</xdr:row>
      <xdr:rowOff>114300</xdr:rowOff>
    </xdr:to>
    <xdr:cxnSp macro="">
      <xdr:nvCxnSpPr>
        <xdr:cNvPr id="3" name="Connector: Elbow 3">
          <a:extLst>
            <a:ext uri="{FF2B5EF4-FFF2-40B4-BE49-F238E27FC236}">
              <a16:creationId xmlns:a16="http://schemas.microsoft.com/office/drawing/2014/main" id="{2CD3869C-4ADD-480F-A514-2E51EDDB1CF3}"/>
            </a:ext>
          </a:extLst>
        </xdr:cNvPr>
        <xdr:cNvCxnSpPr/>
      </xdr:nvCxnSpPr>
      <xdr:spPr>
        <a:xfrm rot="10800000">
          <a:off x="3514725" y="5838825"/>
          <a:ext cx="313255" cy="247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120651</xdr:colOff>
      <xdr:row>1</xdr:row>
      <xdr:rowOff>6350</xdr:rowOff>
    </xdr:from>
    <xdr:to>
      <xdr:col>9</xdr:col>
      <xdr:colOff>352425</xdr:colOff>
      <xdr:row>31</xdr:row>
      <xdr:rowOff>0</xdr:rowOff>
    </xdr:to>
    <xdr:sp macro="" textlink="">
      <xdr:nvSpPr>
        <xdr:cNvPr id="4" name="CaixaDeTexto 4">
          <a:extLst>
            <a:ext uri="{FF2B5EF4-FFF2-40B4-BE49-F238E27FC236}">
              <a16:creationId xmlns:a16="http://schemas.microsoft.com/office/drawing/2014/main" id="{3F93E39F-8A88-4734-8D36-E389C56442B1}"/>
            </a:ext>
          </a:extLst>
        </xdr:cNvPr>
        <xdr:cNvSpPr txBox="1"/>
      </xdr:nvSpPr>
      <xdr:spPr>
        <a:xfrm>
          <a:off x="7245351" y="320675"/>
          <a:ext cx="1822449" cy="4422775"/>
        </a:xfrm>
        <a:prstGeom prst="rect">
          <a:avLst/>
        </a:prstGeom>
        <a:solidFill>
          <a:schemeClr val="lt1"/>
        </a:solidFill>
        <a:ln w="63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Preencha a tabela ao lado com o valor de quanto investe ou pretende investir em ações com o objetivo de receber uma renda passiva via distribuição</a:t>
          </a:r>
          <a:r>
            <a:rPr lang="pt-BR" sz="1000" b="0" i="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</a:t>
          </a:r>
          <a:r>
            <a:rPr lang="pt-BR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proventos. Preencha apenas os campos marcados em cinza.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0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Depois, preencha a tabela inferior com as ações em que investe ou pretende investir. É possível selecionar as ações clicando na primeira coluna (ao clicar, aparecerá uma seta que mostra a lista de ações que distribuíram proventos pelo menos uma vez desde 2016). Você pode selecionar quantas ações quiser, até o limite de 25.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000" b="0" i="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Então, indique na coluna "E" o peso que cada ação tem ou deve ter na sua carteira. Siga para a aba "Resultados".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692150</xdr:colOff>
      <xdr:row>5</xdr:row>
      <xdr:rowOff>133350</xdr:rowOff>
    </xdr:from>
    <xdr:ext cx="3909019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3F9A724-9833-4494-B4D6-DE7B58AD27C6}"/>
            </a:ext>
          </a:extLst>
        </xdr:cNvPr>
        <xdr:cNvSpPr txBox="1"/>
      </xdr:nvSpPr>
      <xdr:spPr>
        <a:xfrm>
          <a:off x="1473200" y="1047750"/>
          <a:ext cx="3909019" cy="264560"/>
        </a:xfrm>
        <a:prstGeom prst="rect">
          <a:avLst/>
        </a:prstGeom>
        <a:solidFill>
          <a:schemeClr val="tx2">
            <a:lumMod val="60000"/>
            <a:lumOff val="40000"/>
            <a:alpha val="5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Atenção: insira aqui quanto deseja receber de proventos por ano</a:t>
          </a:r>
        </a:p>
      </xdr:txBody>
    </xdr:sp>
    <xdr:clientData/>
  </xdr:oneCellAnchor>
  <xdr:twoCellAnchor>
    <xdr:from>
      <xdr:col>1</xdr:col>
      <xdr:colOff>330735</xdr:colOff>
      <xdr:row>5</xdr:row>
      <xdr:rowOff>21689</xdr:rowOff>
    </xdr:from>
    <xdr:to>
      <xdr:col>1</xdr:col>
      <xdr:colOff>647165</xdr:colOff>
      <xdr:row>7</xdr:row>
      <xdr:rowOff>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378B301E-FE43-4ED8-B1A0-F545E0D665A3}"/>
            </a:ext>
          </a:extLst>
        </xdr:cNvPr>
        <xdr:cNvCxnSpPr/>
      </xdr:nvCxnSpPr>
      <xdr:spPr>
        <a:xfrm rot="10800000">
          <a:off x="1114960" y="1059914"/>
          <a:ext cx="313255" cy="425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67733</xdr:rowOff>
    </xdr:from>
    <xdr:to>
      <xdr:col>6</xdr:col>
      <xdr:colOff>810685</xdr:colOff>
      <xdr:row>27</xdr:row>
      <xdr:rowOff>143933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A2911C-9E6C-4349-82F6-5339604DC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882650</xdr:colOff>
      <xdr:row>10</xdr:row>
      <xdr:rowOff>66676</xdr:rowOff>
    </xdr:from>
    <xdr:to>
      <xdr:col>11</xdr:col>
      <xdr:colOff>730250</xdr:colOff>
      <xdr:row>27</xdr:row>
      <xdr:rowOff>142875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FA29CE3-DBDB-467C-AFEE-0754A72487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28</xdr:row>
      <xdr:rowOff>19050</xdr:rowOff>
    </xdr:from>
    <xdr:to>
      <xdr:col>11</xdr:col>
      <xdr:colOff>736600</xdr:colOff>
      <xdr:row>52</xdr:row>
      <xdr:rowOff>2117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DB1BEC60-070A-4C10-A8D4-9E97A22610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xpcorretora-my.sharepoint.com/personal/mariana_segala_infomoney_com_br/Documents/&#193;rea%20de%20Trabalho/dividend%20yield%20IDI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so no IDIV"/>
      <sheetName val="Div Yield"/>
      <sheetName val="Div Yield IDIV"/>
      <sheetName val="Preços"/>
      <sheetName val="Retornos"/>
    </sheetNames>
    <sheetDataSet>
      <sheetData sheetId="0" refreshError="1"/>
      <sheetData sheetId="1" refreshError="1"/>
      <sheetData sheetId="2" refreshError="1"/>
      <sheetData sheetId="3">
        <row r="2">
          <cell r="D2">
            <v>42735</v>
          </cell>
        </row>
        <row r="3">
          <cell r="B3" t="str">
            <v>Ticker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ADE4-4075-4AB4-9AC7-0A57D2EA9403}">
  <dimension ref="A1"/>
  <sheetViews>
    <sheetView showGridLines="0" topLeftCell="A10" workbookViewId="0">
      <selection activeCell="B2" sqref="B2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2"/>
  <sheetViews>
    <sheetView showGridLines="0" topLeftCell="A4" workbookViewId="0">
      <pane xSplit="1" topLeftCell="B1" activePane="topRight" state="frozen"/>
      <selection activeCell="A4" sqref="A4"/>
      <selection pane="topRight" activeCell="C10" sqref="C10"/>
    </sheetView>
  </sheetViews>
  <sheetFormatPr defaultRowHeight="14.5" x14ac:dyDescent="0.35"/>
  <cols>
    <col min="1" max="1" width="13.54296875" customWidth="1"/>
    <col min="2" max="2" width="15.54296875" bestFit="1" customWidth="1"/>
    <col min="3" max="3" width="13.81640625" style="12" customWidth="1"/>
    <col min="4" max="4" width="10.54296875" hidden="1" customWidth="1"/>
    <col min="5" max="5" width="11.54296875" hidden="1" customWidth="1"/>
    <col min="6" max="6" width="20" hidden="1" customWidth="1"/>
    <col min="7" max="11" width="13.54296875" style="12" customWidth="1"/>
    <col min="12" max="16" width="15.54296875" style="12" customWidth="1"/>
    <col min="17" max="17" width="12.453125" style="12" hidden="1" customWidth="1"/>
    <col min="18" max="18" width="8.7265625" style="12" hidden="1" customWidth="1"/>
    <col min="19" max="19" width="10.26953125" style="12" hidden="1" customWidth="1"/>
    <col min="20" max="20" width="11.7265625" style="12" hidden="1" customWidth="1"/>
    <col min="21" max="22" width="15.54296875" style="16" customWidth="1"/>
  </cols>
  <sheetData>
    <row r="1" spans="1:22" hidden="1" x14ac:dyDescent="0.35">
      <c r="R1" s="17" t="s">
        <v>386</v>
      </c>
    </row>
    <row r="2" spans="1:22" hidden="1" x14ac:dyDescent="0.35"/>
    <row r="3" spans="1:22" hidden="1" x14ac:dyDescent="0.35">
      <c r="A3">
        <v>1</v>
      </c>
      <c r="B3">
        <v>2</v>
      </c>
      <c r="C3" s="12">
        <f>B3+1</f>
        <v>3</v>
      </c>
      <c r="D3">
        <f t="shared" ref="D3:V3" si="0">C3+1</f>
        <v>4</v>
      </c>
      <c r="E3">
        <f t="shared" si="0"/>
        <v>5</v>
      </c>
      <c r="F3">
        <f t="shared" si="0"/>
        <v>6</v>
      </c>
      <c r="G3" s="12">
        <f>F3+1</f>
        <v>7</v>
      </c>
      <c r="H3" s="12">
        <f t="shared" si="0"/>
        <v>8</v>
      </c>
      <c r="I3" s="12">
        <f t="shared" si="0"/>
        <v>9</v>
      </c>
      <c r="J3" s="12">
        <f t="shared" si="0"/>
        <v>10</v>
      </c>
      <c r="K3" s="12">
        <f t="shared" si="0"/>
        <v>11</v>
      </c>
      <c r="L3" s="12">
        <f t="shared" si="0"/>
        <v>12</v>
      </c>
      <c r="M3" s="12">
        <f t="shared" si="0"/>
        <v>13</v>
      </c>
      <c r="N3" s="12">
        <f t="shared" si="0"/>
        <v>14</v>
      </c>
      <c r="O3" s="12">
        <f t="shared" si="0"/>
        <v>15</v>
      </c>
      <c r="P3" s="12">
        <f t="shared" si="0"/>
        <v>16</v>
      </c>
      <c r="Q3" s="12">
        <f t="shared" si="0"/>
        <v>17</v>
      </c>
      <c r="R3" s="12">
        <f t="shared" si="0"/>
        <v>18</v>
      </c>
      <c r="S3" s="12">
        <f t="shared" si="0"/>
        <v>19</v>
      </c>
      <c r="T3" s="12">
        <f t="shared" si="0"/>
        <v>20</v>
      </c>
      <c r="U3" s="16">
        <f t="shared" si="0"/>
        <v>21</v>
      </c>
      <c r="V3" s="16">
        <f t="shared" si="0"/>
        <v>22</v>
      </c>
    </row>
    <row r="4" spans="1:22" ht="55" customHeight="1" thickBot="1" x14ac:dyDescent="0.4">
      <c r="A4" s="42" t="s">
        <v>567</v>
      </c>
      <c r="B4" s="43" t="s">
        <v>568</v>
      </c>
      <c r="C4" s="44" t="s">
        <v>569</v>
      </c>
      <c r="D4" s="24" t="s">
        <v>1</v>
      </c>
      <c r="E4" s="25" t="s">
        <v>2</v>
      </c>
      <c r="F4" s="26" t="s">
        <v>3</v>
      </c>
      <c r="G4" s="45" t="s">
        <v>562</v>
      </c>
      <c r="H4" s="43" t="s">
        <v>563</v>
      </c>
      <c r="I4" s="43" t="s">
        <v>564</v>
      </c>
      <c r="J4" s="43" t="s">
        <v>565</v>
      </c>
      <c r="K4" s="43" t="s">
        <v>566</v>
      </c>
      <c r="L4" s="44" t="s">
        <v>590</v>
      </c>
      <c r="M4" s="45" t="s">
        <v>570</v>
      </c>
      <c r="N4" s="43" t="s">
        <v>571</v>
      </c>
      <c r="O4" s="43" t="s">
        <v>572</v>
      </c>
      <c r="P4" s="44" t="s">
        <v>573</v>
      </c>
      <c r="Q4" s="24" t="s">
        <v>4</v>
      </c>
      <c r="R4" s="25" t="s">
        <v>5</v>
      </c>
      <c r="S4" s="27"/>
      <c r="T4" s="28">
        <v>2022</v>
      </c>
      <c r="U4" s="45" t="s">
        <v>575</v>
      </c>
      <c r="V4" s="44" t="s">
        <v>574</v>
      </c>
    </row>
    <row r="5" spans="1:22" x14ac:dyDescent="0.35">
      <c r="A5" s="40" t="s">
        <v>11</v>
      </c>
      <c r="B5" s="41" t="s">
        <v>6</v>
      </c>
      <c r="C5" s="22" t="s">
        <v>7</v>
      </c>
      <c r="D5" s="29" t="s">
        <v>8</v>
      </c>
      <c r="E5" s="29" t="s">
        <v>9</v>
      </c>
      <c r="F5" s="29" t="s">
        <v>10</v>
      </c>
      <c r="G5" s="23">
        <v>12.339024095999999</v>
      </c>
      <c r="H5" s="23">
        <v>8.2367077092999992</v>
      </c>
      <c r="I5" s="23">
        <v>6.4963242045999996</v>
      </c>
      <c r="J5" s="23">
        <v>6.7624399695999999</v>
      </c>
      <c r="K5" s="23">
        <v>3.2979986700000001</v>
      </c>
      <c r="L5" s="23">
        <v>6.5601729642000004</v>
      </c>
      <c r="M5" s="23">
        <v>6.6613064669000002</v>
      </c>
      <c r="N5" s="23">
        <v>7.2821112690999996</v>
      </c>
      <c r="O5" s="23">
        <v>3.2979986700000001</v>
      </c>
      <c r="P5" s="23">
        <v>12.339024095999999</v>
      </c>
      <c r="Q5" s="30">
        <v>2.9585634824999998</v>
      </c>
      <c r="R5" s="30">
        <v>6</v>
      </c>
      <c r="S5" s="31" t="str">
        <f t="shared" ref="S5:S68" si="1">TEXT(A5,0)&amp;" BZ Equity"</f>
        <v>ABCB4 BZ Equity</v>
      </c>
      <c r="T5" s="31" t="e">
        <f ca="1">_xll.BDP(S5, "BEST_DIV_YLD","BEST_FPERIOD_OVERRIDE", "22Y")</f>
        <v>#NAME?</v>
      </c>
      <c r="U5" s="23">
        <v>7.5714285714285712</v>
      </c>
      <c r="V5" s="46">
        <f>IF(U5="#N/A N/A",M5,U5)</f>
        <v>7.5714285714285712</v>
      </c>
    </row>
    <row r="6" spans="1:22" x14ac:dyDescent="0.35">
      <c r="A6" s="38" t="s">
        <v>39</v>
      </c>
      <c r="B6" s="36" t="s">
        <v>38</v>
      </c>
      <c r="C6" s="19" t="s">
        <v>18</v>
      </c>
      <c r="D6" s="18" t="s">
        <v>8</v>
      </c>
      <c r="E6" s="18" t="s">
        <v>9</v>
      </c>
      <c r="F6" s="18" t="s">
        <v>10</v>
      </c>
      <c r="G6" s="20">
        <v>3.5854341736999999</v>
      </c>
      <c r="H6" s="20">
        <v>3.2926829268</v>
      </c>
      <c r="I6" s="20">
        <v>2.5845864662000002</v>
      </c>
      <c r="J6" s="20">
        <v>3.1898569570999999</v>
      </c>
      <c r="K6" s="20">
        <v>2.2158543116999998</v>
      </c>
      <c r="L6" s="20">
        <v>3.9106858054</v>
      </c>
      <c r="M6" s="20">
        <v>3.2412699420000002</v>
      </c>
      <c r="N6" s="20">
        <v>3.1298501068000002</v>
      </c>
      <c r="O6" s="20">
        <v>2.2158543116999998</v>
      </c>
      <c r="P6" s="20">
        <v>3.9106858054</v>
      </c>
      <c r="Q6" s="20">
        <v>0.62929759745000002</v>
      </c>
      <c r="R6" s="20">
        <v>6</v>
      </c>
      <c r="S6" s="21" t="str">
        <f t="shared" si="1"/>
        <v>ABEV3 BZ Equity</v>
      </c>
      <c r="T6" s="21" t="e">
        <f ca="1">_xll.BDP(S6, "BEST_DIV_YLD","BEST_FPERIOD_OVERRIDE", "22Y")</f>
        <v>#NAME?</v>
      </c>
      <c r="U6" s="20">
        <v>4.025198938992042</v>
      </c>
      <c r="V6" s="32">
        <f t="shared" ref="V6:V69" si="2">IF(U6="#N/A N/A",M6,U6)</f>
        <v>4.025198938992042</v>
      </c>
    </row>
    <row r="7" spans="1:22" x14ac:dyDescent="0.35">
      <c r="A7" s="38" t="s">
        <v>389</v>
      </c>
      <c r="B7" s="36" t="s">
        <v>390</v>
      </c>
      <c r="C7" s="19" t="s">
        <v>18</v>
      </c>
      <c r="D7" s="18" t="s">
        <v>8</v>
      </c>
      <c r="E7" s="18" t="s">
        <v>9</v>
      </c>
      <c r="F7" s="18" t="s">
        <v>10</v>
      </c>
      <c r="G7" s="20" t="s">
        <v>388</v>
      </c>
      <c r="H7" s="20">
        <v>5.8879202436</v>
      </c>
      <c r="I7" s="20">
        <v>6.1180056263000004</v>
      </c>
      <c r="J7" s="20">
        <v>8.2695842052999993</v>
      </c>
      <c r="K7" s="20">
        <v>6.5539396618000003</v>
      </c>
      <c r="L7" s="20">
        <v>3.4327662920000002</v>
      </c>
      <c r="M7" s="20">
        <v>6.1180056263000004</v>
      </c>
      <c r="N7" s="20">
        <v>6.0524432058000004</v>
      </c>
      <c r="O7" s="20">
        <v>3.4327662920000002</v>
      </c>
      <c r="P7" s="20">
        <v>8.2695842052999993</v>
      </c>
      <c r="Q7" s="20">
        <v>1.7364681307000001</v>
      </c>
      <c r="R7" s="20">
        <v>5</v>
      </c>
      <c r="S7" s="21" t="str">
        <f t="shared" si="1"/>
        <v>AESB3 BZ Equity</v>
      </c>
      <c r="T7" s="21" t="e">
        <f ca="1">_xll.BDP(S7, "BEST_DIV_YLD","BEST_FPERIOD_OVERRIDE", "22Y")</f>
        <v>#NAME?</v>
      </c>
      <c r="U7" s="20">
        <v>11.975409836065573</v>
      </c>
      <c r="V7" s="32">
        <f t="shared" si="2"/>
        <v>11.975409836065573</v>
      </c>
    </row>
    <row r="8" spans="1:22" x14ac:dyDescent="0.35">
      <c r="A8" s="38" t="s">
        <v>391</v>
      </c>
      <c r="B8" s="36" t="s">
        <v>392</v>
      </c>
      <c r="C8" s="19" t="s">
        <v>18</v>
      </c>
      <c r="D8" s="18" t="s">
        <v>8</v>
      </c>
      <c r="E8" s="18" t="s">
        <v>9</v>
      </c>
      <c r="F8" s="18" t="s">
        <v>10</v>
      </c>
      <c r="G8" s="20" t="s">
        <v>388</v>
      </c>
      <c r="H8" s="20">
        <v>7.2372070562999999</v>
      </c>
      <c r="I8" s="20">
        <v>3.6321317384</v>
      </c>
      <c r="J8" s="20">
        <v>1.9036325784000001</v>
      </c>
      <c r="K8" s="20">
        <v>6.5231522914999998</v>
      </c>
      <c r="L8" s="20">
        <v>4.4862224056000004</v>
      </c>
      <c r="M8" s="20">
        <v>4.4862224056000004</v>
      </c>
      <c r="N8" s="20">
        <v>4.756469214</v>
      </c>
      <c r="O8" s="20">
        <v>1.9036325784000001</v>
      </c>
      <c r="P8" s="20">
        <v>7.2372070562999999</v>
      </c>
      <c r="Q8" s="20">
        <v>2.1651255335999999</v>
      </c>
      <c r="R8" s="20">
        <v>5</v>
      </c>
      <c r="S8" s="21" t="str">
        <f t="shared" si="1"/>
        <v>AFLT3 BZ Equity</v>
      </c>
      <c r="T8" s="21" t="e">
        <f ca="1">_xll.BDP(S8, "BEST_DIV_YLD","BEST_FPERIOD_OVERRIDE", "22Y")</f>
        <v>#NAME?</v>
      </c>
      <c r="U8" s="20" t="s">
        <v>545</v>
      </c>
      <c r="V8" s="32">
        <f t="shared" si="2"/>
        <v>4.4862224056000004</v>
      </c>
    </row>
    <row r="9" spans="1:22" x14ac:dyDescent="0.35">
      <c r="A9" s="38" t="s">
        <v>77</v>
      </c>
      <c r="B9" s="36" t="s">
        <v>76</v>
      </c>
      <c r="C9" s="19" t="s">
        <v>18</v>
      </c>
      <c r="D9" s="18" t="s">
        <v>8</v>
      </c>
      <c r="E9" s="18" t="s">
        <v>9</v>
      </c>
      <c r="F9" s="18" t="s">
        <v>10</v>
      </c>
      <c r="G9" s="20">
        <v>5.2681916771999999</v>
      </c>
      <c r="H9" s="20">
        <v>2.1819772035999998</v>
      </c>
      <c r="I9" s="20">
        <v>6.0866699360999998</v>
      </c>
      <c r="J9" s="20">
        <v>5.9534310057999997</v>
      </c>
      <c r="K9" s="20">
        <v>3.7211148842999999</v>
      </c>
      <c r="L9" s="20">
        <v>3.2615486220999999</v>
      </c>
      <c r="M9" s="20">
        <v>4.4946532807999997</v>
      </c>
      <c r="N9" s="20">
        <v>4.4121555549</v>
      </c>
      <c r="O9" s="20">
        <v>2.1819772035999998</v>
      </c>
      <c r="P9" s="20">
        <v>6.0866699360999998</v>
      </c>
      <c r="Q9" s="20">
        <v>1.5929504242999999</v>
      </c>
      <c r="R9" s="20">
        <v>6</v>
      </c>
      <c r="S9" s="21" t="str">
        <f t="shared" si="1"/>
        <v>AGRO3 BZ Equity</v>
      </c>
      <c r="T9" s="21" t="e">
        <f ca="1">_xll.BDP(S9, "BEST_DIV_YLD","BEST_FPERIOD_OVERRIDE", "22Y")</f>
        <v>#NAME?</v>
      </c>
      <c r="U9" s="20">
        <v>10.561797752808989</v>
      </c>
      <c r="V9" s="32">
        <f t="shared" si="2"/>
        <v>10.561797752808989</v>
      </c>
    </row>
    <row r="10" spans="1:22" x14ac:dyDescent="0.35">
      <c r="A10" s="38" t="s">
        <v>31</v>
      </c>
      <c r="B10" s="36" t="s">
        <v>30</v>
      </c>
      <c r="C10" s="19" t="s">
        <v>18</v>
      </c>
      <c r="D10" s="18" t="s">
        <v>8</v>
      </c>
      <c r="E10" s="18" t="s">
        <v>9</v>
      </c>
      <c r="F10" s="18" t="s">
        <v>10</v>
      </c>
      <c r="G10" s="20">
        <v>2.8467767823000001</v>
      </c>
      <c r="H10" s="20">
        <v>3.4884069189</v>
      </c>
      <c r="I10" s="20">
        <v>2.5162668609000001</v>
      </c>
      <c r="J10" s="20">
        <v>0</v>
      </c>
      <c r="K10" s="20">
        <v>0.18198279622999999</v>
      </c>
      <c r="L10" s="20">
        <v>0</v>
      </c>
      <c r="M10" s="20">
        <v>1.3491248285999999</v>
      </c>
      <c r="N10" s="20">
        <v>1.5055722264</v>
      </c>
      <c r="O10" s="20">
        <v>0</v>
      </c>
      <c r="P10" s="20">
        <v>3.4884069189</v>
      </c>
      <c r="Q10" s="20">
        <v>1.6147663087999999</v>
      </c>
      <c r="R10" s="20">
        <v>6</v>
      </c>
      <c r="S10" s="21" t="str">
        <f t="shared" si="1"/>
        <v>ALPA3 BZ Equity</v>
      </c>
      <c r="T10" s="21" t="e">
        <f ca="1">_xll.BDP(S10, "BEST_DIV_YLD","BEST_FPERIOD_OVERRIDE", "22Y")</f>
        <v>#NAME?</v>
      </c>
      <c r="U10" s="20" t="s">
        <v>545</v>
      </c>
      <c r="V10" s="32">
        <f t="shared" si="2"/>
        <v>1.3491248285999999</v>
      </c>
    </row>
    <row r="11" spans="1:22" x14ac:dyDescent="0.35">
      <c r="A11" s="38" t="s">
        <v>32</v>
      </c>
      <c r="B11" s="36" t="s">
        <v>30</v>
      </c>
      <c r="C11" s="19" t="s">
        <v>7</v>
      </c>
      <c r="D11" s="18" t="s">
        <v>8</v>
      </c>
      <c r="E11" s="18" t="s">
        <v>9</v>
      </c>
      <c r="F11" s="18" t="s">
        <v>10</v>
      </c>
      <c r="G11" s="20">
        <v>4.2221857907000002</v>
      </c>
      <c r="H11" s="20">
        <v>3.4040718062000002</v>
      </c>
      <c r="I11" s="20">
        <v>2.7028599438000001</v>
      </c>
      <c r="J11" s="20">
        <v>0</v>
      </c>
      <c r="K11" s="20">
        <v>0.16629500211000001</v>
      </c>
      <c r="L11" s="20">
        <v>0</v>
      </c>
      <c r="M11" s="20">
        <v>1.434577473</v>
      </c>
      <c r="N11" s="20">
        <v>1.7492354238000001</v>
      </c>
      <c r="O11" s="20">
        <v>0</v>
      </c>
      <c r="P11" s="20">
        <v>4.2221857907000002</v>
      </c>
      <c r="Q11" s="20">
        <v>1.9177443109000001</v>
      </c>
      <c r="R11" s="20">
        <v>6</v>
      </c>
      <c r="S11" s="21" t="str">
        <f t="shared" si="1"/>
        <v>ALPA4 BZ Equity</v>
      </c>
      <c r="T11" s="21" t="e">
        <f ca="1">_xll.BDP(S11, "BEST_DIV_YLD","BEST_FPERIOD_OVERRIDE", "22Y")</f>
        <v>#NAME?</v>
      </c>
      <c r="U11" s="20">
        <v>1.1531069827033953</v>
      </c>
      <c r="V11" s="32">
        <f t="shared" si="2"/>
        <v>1.1531069827033953</v>
      </c>
    </row>
    <row r="12" spans="1:22" x14ac:dyDescent="0.35">
      <c r="A12" s="38" t="s">
        <v>29</v>
      </c>
      <c r="B12" s="36" t="s">
        <v>28</v>
      </c>
      <c r="C12" s="19" t="s">
        <v>18</v>
      </c>
      <c r="D12" s="18" t="s">
        <v>8</v>
      </c>
      <c r="E12" s="18" t="s">
        <v>9</v>
      </c>
      <c r="F12" s="18" t="s">
        <v>10</v>
      </c>
      <c r="G12" s="20">
        <v>2.8121137206000002</v>
      </c>
      <c r="H12" s="20">
        <v>2.6407428902999999</v>
      </c>
      <c r="I12" s="20">
        <v>1.7948717948999999</v>
      </c>
      <c r="J12" s="20">
        <v>1.7656189366999999</v>
      </c>
      <c r="K12" s="20">
        <v>0</v>
      </c>
      <c r="L12" s="20">
        <v>0.95448105817999995</v>
      </c>
      <c r="M12" s="20">
        <v>1.7802453657999999</v>
      </c>
      <c r="N12" s="20">
        <v>1.6613047335</v>
      </c>
      <c r="O12" s="20">
        <v>0</v>
      </c>
      <c r="P12" s="20">
        <v>2.8121137206000002</v>
      </c>
      <c r="Q12" s="20">
        <v>1.0556434214999999</v>
      </c>
      <c r="R12" s="20">
        <v>6</v>
      </c>
      <c r="S12" s="21" t="str">
        <f t="shared" si="1"/>
        <v>ALSO3 BZ Equity</v>
      </c>
      <c r="T12" s="21" t="e">
        <f ca="1">_xll.BDP(S12, "BEST_DIV_YLD","BEST_FPERIOD_OVERRIDE", "22Y")</f>
        <v>#NAME?</v>
      </c>
      <c r="U12" s="20">
        <v>2.3534840793724041</v>
      </c>
      <c r="V12" s="32">
        <f t="shared" si="2"/>
        <v>2.3534840793724041</v>
      </c>
    </row>
    <row r="13" spans="1:22" x14ac:dyDescent="0.35">
      <c r="A13" s="38" t="s">
        <v>35</v>
      </c>
      <c r="B13" s="36" t="s">
        <v>33</v>
      </c>
      <c r="C13" s="19" t="s">
        <v>34</v>
      </c>
      <c r="D13" s="18" t="s">
        <v>8</v>
      </c>
      <c r="E13" s="18" t="s">
        <v>9</v>
      </c>
      <c r="F13" s="18" t="s">
        <v>10</v>
      </c>
      <c r="G13" s="20">
        <v>6.3878326995999997</v>
      </c>
      <c r="H13" s="20">
        <v>2.9969911199000001</v>
      </c>
      <c r="I13" s="20">
        <v>3.9024390244</v>
      </c>
      <c r="J13" s="20">
        <v>2.4549918167000002</v>
      </c>
      <c r="K13" s="20">
        <v>2.5</v>
      </c>
      <c r="L13" s="20">
        <v>3.6285097192000002</v>
      </c>
      <c r="M13" s="20">
        <v>3.3127504195999999</v>
      </c>
      <c r="N13" s="20">
        <v>3.6451273966</v>
      </c>
      <c r="O13" s="20">
        <v>2.4549918167000002</v>
      </c>
      <c r="P13" s="20">
        <v>6.3878326995999997</v>
      </c>
      <c r="Q13" s="20">
        <v>1.4653830821</v>
      </c>
      <c r="R13" s="20">
        <v>6</v>
      </c>
      <c r="S13" s="21" t="str">
        <f t="shared" si="1"/>
        <v>ALUP11 BZ Equity</v>
      </c>
      <c r="T13" s="21" t="e">
        <f ca="1">_xll.BDP(S13, "BEST_DIV_YLD","BEST_FPERIOD_OVERRIDE", "22Y")</f>
        <v>#NAME?</v>
      </c>
      <c r="U13" s="20">
        <v>7.6266891891891895</v>
      </c>
      <c r="V13" s="32">
        <f t="shared" si="2"/>
        <v>7.6266891891891895</v>
      </c>
    </row>
    <row r="14" spans="1:22" x14ac:dyDescent="0.35">
      <c r="A14" s="38" t="s">
        <v>402</v>
      </c>
      <c r="B14" s="36" t="s">
        <v>33</v>
      </c>
      <c r="C14" s="19" t="s">
        <v>18</v>
      </c>
      <c r="D14" s="18" t="s">
        <v>8</v>
      </c>
      <c r="E14" s="18" t="s">
        <v>9</v>
      </c>
      <c r="F14" s="18" t="s">
        <v>10</v>
      </c>
      <c r="G14" s="20" t="s">
        <v>388</v>
      </c>
      <c r="H14" s="20">
        <v>2.1037991851000002</v>
      </c>
      <c r="I14" s="20">
        <v>3.0075187969999999</v>
      </c>
      <c r="J14" s="20">
        <v>2</v>
      </c>
      <c r="K14" s="20">
        <v>2.0175438596999999</v>
      </c>
      <c r="L14" s="20">
        <v>2.9978586724</v>
      </c>
      <c r="M14" s="20">
        <v>2.1037991851000002</v>
      </c>
      <c r="N14" s="20">
        <v>2.4253441028</v>
      </c>
      <c r="O14" s="20">
        <v>2</v>
      </c>
      <c r="P14" s="20">
        <v>3.0075187969999999</v>
      </c>
      <c r="Q14" s="20">
        <v>0.52851444756999999</v>
      </c>
      <c r="R14" s="20">
        <v>5</v>
      </c>
      <c r="S14" s="21" t="str">
        <f t="shared" si="1"/>
        <v>ALUP3 BZ Equity</v>
      </c>
      <c r="T14" s="21" t="e">
        <f ca="1">_xll.BDP(S14, "BEST_DIV_YLD","BEST_FPERIOD_OVERRIDE", "22Y")</f>
        <v>#NAME?</v>
      </c>
      <c r="U14" s="20" t="s">
        <v>545</v>
      </c>
      <c r="V14" s="32">
        <f t="shared" si="2"/>
        <v>2.1037991851000002</v>
      </c>
    </row>
    <row r="15" spans="1:22" x14ac:dyDescent="0.35">
      <c r="A15" s="38" t="s">
        <v>403</v>
      </c>
      <c r="B15" s="36" t="s">
        <v>33</v>
      </c>
      <c r="C15" s="19" t="s">
        <v>7</v>
      </c>
      <c r="D15" s="18" t="s">
        <v>8</v>
      </c>
      <c r="E15" s="18" t="s">
        <v>9</v>
      </c>
      <c r="F15" s="18" t="s">
        <v>10</v>
      </c>
      <c r="G15" s="20" t="s">
        <v>388</v>
      </c>
      <c r="H15" s="20">
        <v>3.8824657688999999</v>
      </c>
      <c r="I15" s="20">
        <v>4.4859813084000004</v>
      </c>
      <c r="J15" s="20">
        <v>2.7472527473000001</v>
      </c>
      <c r="K15" s="20">
        <v>2.7218934910999999</v>
      </c>
      <c r="L15" s="20">
        <v>4</v>
      </c>
      <c r="M15" s="20">
        <v>3.8824657688999999</v>
      </c>
      <c r="N15" s="20">
        <v>3.5675186631</v>
      </c>
      <c r="O15" s="20">
        <v>2.7218934910999999</v>
      </c>
      <c r="P15" s="20">
        <v>4.4859813084000004</v>
      </c>
      <c r="Q15" s="20">
        <v>0.79336680059999998</v>
      </c>
      <c r="R15" s="20">
        <v>5</v>
      </c>
      <c r="S15" s="21" t="str">
        <f t="shared" si="1"/>
        <v>ALUP4 BZ Equity</v>
      </c>
      <c r="T15" s="21" t="e">
        <f ca="1">_xll.BDP(S15, "BEST_DIV_YLD","BEST_FPERIOD_OVERRIDE", "22Y")</f>
        <v>#NAME?</v>
      </c>
      <c r="U15" s="20" t="s">
        <v>545</v>
      </c>
      <c r="V15" s="32">
        <f t="shared" si="2"/>
        <v>3.8824657688999999</v>
      </c>
    </row>
    <row r="16" spans="1:22" x14ac:dyDescent="0.35">
      <c r="A16" s="38" t="s">
        <v>404</v>
      </c>
      <c r="B16" s="36" t="s">
        <v>405</v>
      </c>
      <c r="C16" s="19" t="s">
        <v>18</v>
      </c>
      <c r="D16" s="18" t="s">
        <v>8</v>
      </c>
      <c r="E16" s="18" t="s">
        <v>9</v>
      </c>
      <c r="F16" s="18" t="s">
        <v>10</v>
      </c>
      <c r="G16" s="20" t="s">
        <v>388</v>
      </c>
      <c r="H16" s="20" t="s">
        <v>388</v>
      </c>
      <c r="I16" s="20" t="s">
        <v>388</v>
      </c>
      <c r="J16" s="20" t="s">
        <v>388</v>
      </c>
      <c r="K16" s="20" t="s">
        <v>388</v>
      </c>
      <c r="L16" s="20">
        <v>0.3217337884</v>
      </c>
      <c r="M16" s="20">
        <v>0.3217337884</v>
      </c>
      <c r="N16" s="20">
        <v>0.3217337884</v>
      </c>
      <c r="O16" s="20">
        <v>0.3217337884</v>
      </c>
      <c r="P16" s="20">
        <v>0.3217337884</v>
      </c>
      <c r="Q16" s="20" t="s">
        <v>388</v>
      </c>
      <c r="R16" s="20">
        <v>1</v>
      </c>
      <c r="S16" s="21" t="str">
        <f t="shared" si="1"/>
        <v>AMBP3 BZ Equity</v>
      </c>
      <c r="T16" s="21" t="e">
        <f ca="1">_xll.BDP(S16, "BEST_DIV_YLD","BEST_FPERIOD_OVERRIDE", "22Y")</f>
        <v>#NAME?</v>
      </c>
      <c r="U16" s="20">
        <v>0.5764411027568922</v>
      </c>
      <c r="V16" s="32">
        <f t="shared" si="2"/>
        <v>0.5764411027568922</v>
      </c>
    </row>
    <row r="17" spans="1:22" x14ac:dyDescent="0.35">
      <c r="A17" s="38" t="s">
        <v>43</v>
      </c>
      <c r="B17" s="36" t="s">
        <v>42</v>
      </c>
      <c r="C17" s="19" t="s">
        <v>18</v>
      </c>
      <c r="D17" s="18" t="s">
        <v>8</v>
      </c>
      <c r="E17" s="18" t="s">
        <v>9</v>
      </c>
      <c r="F17" s="18" t="s">
        <v>10</v>
      </c>
      <c r="G17" s="20">
        <v>1.3586956522</v>
      </c>
      <c r="H17" s="20">
        <v>0.45414526778999997</v>
      </c>
      <c r="I17" s="20">
        <v>0.89611307419999997</v>
      </c>
      <c r="J17" s="20">
        <v>4.0588235293999998E-2</v>
      </c>
      <c r="K17" s="20">
        <v>0</v>
      </c>
      <c r="L17" s="20">
        <v>0</v>
      </c>
      <c r="M17" s="20">
        <v>0.24736675154000001</v>
      </c>
      <c r="N17" s="20">
        <v>0.45825703824000003</v>
      </c>
      <c r="O17" s="20">
        <v>0</v>
      </c>
      <c r="P17" s="20">
        <v>1.3586956522</v>
      </c>
      <c r="Q17" s="20">
        <v>0.56514967354000001</v>
      </c>
      <c r="R17" s="20">
        <v>6</v>
      </c>
      <c r="S17" s="21" t="str">
        <f t="shared" si="1"/>
        <v>ANIM3 BZ Equity</v>
      </c>
      <c r="T17" s="21" t="e">
        <f ca="1">_xll.BDP(S17, "BEST_DIV_YLD","BEST_FPERIOD_OVERRIDE", "22Y")</f>
        <v>#NAME?</v>
      </c>
      <c r="U17" s="20">
        <v>1.8617614269788181</v>
      </c>
      <c r="V17" s="32">
        <f t="shared" si="2"/>
        <v>1.8617614269788181</v>
      </c>
    </row>
    <row r="18" spans="1:22" x14ac:dyDescent="0.35">
      <c r="A18" s="38" t="s">
        <v>45</v>
      </c>
      <c r="B18" s="36" t="s">
        <v>44</v>
      </c>
      <c r="C18" s="19" t="s">
        <v>18</v>
      </c>
      <c r="D18" s="18" t="s">
        <v>8</v>
      </c>
      <c r="E18" s="18" t="s">
        <v>9</v>
      </c>
      <c r="F18" s="18" t="s">
        <v>10</v>
      </c>
      <c r="G18" s="20">
        <v>3.9740480802999998</v>
      </c>
      <c r="H18" s="20">
        <v>8.2160697078999991</v>
      </c>
      <c r="I18" s="20">
        <v>2.3488577400000001</v>
      </c>
      <c r="J18" s="20">
        <v>2.9169738828999998</v>
      </c>
      <c r="K18" s="20">
        <v>0.82926197485999997</v>
      </c>
      <c r="L18" s="20">
        <v>1.5739777531000001</v>
      </c>
      <c r="M18" s="20">
        <v>2.6329158114000002</v>
      </c>
      <c r="N18" s="20">
        <v>3.3098648565</v>
      </c>
      <c r="O18" s="20">
        <v>0.82926197485999997</v>
      </c>
      <c r="P18" s="20">
        <v>8.2160697078999991</v>
      </c>
      <c r="Q18" s="20">
        <v>2.6365347744999998</v>
      </c>
      <c r="R18" s="20">
        <v>6</v>
      </c>
      <c r="S18" s="21" t="str">
        <f t="shared" si="1"/>
        <v>ARZZ3 BZ Equity</v>
      </c>
      <c r="T18" s="21" t="e">
        <f ca="1">_xll.BDP(S18, "BEST_DIV_YLD","BEST_FPERIOD_OVERRIDE", "22Y")</f>
        <v>#NAME?</v>
      </c>
      <c r="U18" s="20">
        <v>1.624276001007303</v>
      </c>
      <c r="V18" s="32">
        <f t="shared" si="2"/>
        <v>1.624276001007303</v>
      </c>
    </row>
    <row r="19" spans="1:22" x14ac:dyDescent="0.35">
      <c r="A19" s="38" t="s">
        <v>406</v>
      </c>
      <c r="B19" s="36" t="s">
        <v>407</v>
      </c>
      <c r="C19" s="19" t="s">
        <v>18</v>
      </c>
      <c r="D19" s="18" t="s">
        <v>8</v>
      </c>
      <c r="E19" s="18" t="s">
        <v>9</v>
      </c>
      <c r="F19" s="18" t="s">
        <v>10</v>
      </c>
      <c r="G19" s="20" t="s">
        <v>388</v>
      </c>
      <c r="H19" s="20" t="s">
        <v>388</v>
      </c>
      <c r="I19" s="20" t="s">
        <v>388</v>
      </c>
      <c r="J19" s="20" t="s">
        <v>388</v>
      </c>
      <c r="K19" s="20" t="s">
        <v>388</v>
      </c>
      <c r="L19" s="20">
        <v>7.5081967213</v>
      </c>
      <c r="M19" s="20">
        <v>7.5081967213</v>
      </c>
      <c r="N19" s="20">
        <v>7.5081967213</v>
      </c>
      <c r="O19" s="20">
        <v>7.5081967213</v>
      </c>
      <c r="P19" s="20">
        <v>7.5081967213</v>
      </c>
      <c r="Q19" s="20" t="s">
        <v>388</v>
      </c>
      <c r="R19" s="20">
        <v>1</v>
      </c>
      <c r="S19" s="21" t="str">
        <f t="shared" si="1"/>
        <v>AURA33 BZ Equity</v>
      </c>
      <c r="T19" s="21" t="e">
        <f ca="1">_xll.BDP(S19, "BEST_DIV_YLD","BEST_FPERIOD_OVERRIDE", "22Y")</f>
        <v>#NAME?</v>
      </c>
      <c r="U19" s="20">
        <v>4.2647019857549111</v>
      </c>
      <c r="V19" s="32">
        <f t="shared" si="2"/>
        <v>4.2647019857549111</v>
      </c>
    </row>
    <row r="20" spans="1:22" x14ac:dyDescent="0.35">
      <c r="A20" s="38" t="s">
        <v>47</v>
      </c>
      <c r="B20" s="36" t="s">
        <v>46</v>
      </c>
      <c r="C20" s="19" t="s">
        <v>18</v>
      </c>
      <c r="D20" s="18" t="s">
        <v>8</v>
      </c>
      <c r="E20" s="18" t="s">
        <v>9</v>
      </c>
      <c r="F20" s="18" t="s">
        <v>10</v>
      </c>
      <c r="G20" s="20">
        <v>4.6241492194999996</v>
      </c>
      <c r="H20" s="20">
        <v>2.7434461818</v>
      </c>
      <c r="I20" s="20">
        <v>3.0822241000999999</v>
      </c>
      <c r="J20" s="20">
        <v>2.9997478179999999</v>
      </c>
      <c r="K20" s="20">
        <v>4.5221108771000003</v>
      </c>
      <c r="L20" s="20">
        <v>5.2327316124000003</v>
      </c>
      <c r="M20" s="20">
        <v>3.8021674885999999</v>
      </c>
      <c r="N20" s="20">
        <v>3.8674016348000002</v>
      </c>
      <c r="O20" s="20">
        <v>2.7434461818</v>
      </c>
      <c r="P20" s="20">
        <v>5.2327316124000003</v>
      </c>
      <c r="Q20" s="20">
        <v>1.0486219350999999</v>
      </c>
      <c r="R20" s="20">
        <v>6</v>
      </c>
      <c r="S20" s="21" t="str">
        <f t="shared" si="1"/>
        <v>B3SA3 BZ Equity</v>
      </c>
      <c r="T20" s="21" t="e">
        <f ca="1">_xll.BDP(S20, "BEST_DIV_YLD","BEST_FPERIOD_OVERRIDE", "22Y")</f>
        <v>#NAME?</v>
      </c>
      <c r="U20" s="20">
        <v>8.3034257748776508</v>
      </c>
      <c r="V20" s="32">
        <f t="shared" si="2"/>
        <v>8.3034257748776508</v>
      </c>
    </row>
    <row r="21" spans="1:22" x14ac:dyDescent="0.35">
      <c r="A21" s="38" t="s">
        <v>416</v>
      </c>
      <c r="B21" s="36" t="s">
        <v>58</v>
      </c>
      <c r="C21" s="19" t="s">
        <v>18</v>
      </c>
      <c r="D21" s="18" t="s">
        <v>8</v>
      </c>
      <c r="E21" s="18" t="s">
        <v>9</v>
      </c>
      <c r="F21" s="18" t="s">
        <v>10</v>
      </c>
      <c r="G21" s="20" t="s">
        <v>388</v>
      </c>
      <c r="H21" s="20" t="s">
        <v>388</v>
      </c>
      <c r="I21" s="20" t="s">
        <v>388</v>
      </c>
      <c r="J21" s="20">
        <v>1.2727272727000001</v>
      </c>
      <c r="K21" s="20">
        <v>2.2608695652000002</v>
      </c>
      <c r="L21" s="20">
        <v>2.2222222222000001</v>
      </c>
      <c r="M21" s="20">
        <v>2.2222222222000001</v>
      </c>
      <c r="N21" s="20">
        <v>1.9186063534</v>
      </c>
      <c r="O21" s="20">
        <v>1.2727272727000001</v>
      </c>
      <c r="P21" s="20">
        <v>2.2608695652000002</v>
      </c>
      <c r="Q21" s="20">
        <v>0.55968137758000003</v>
      </c>
      <c r="R21" s="20">
        <v>3</v>
      </c>
      <c r="S21" s="21" t="str">
        <f t="shared" si="1"/>
        <v>BALM3 BZ Equity</v>
      </c>
      <c r="T21" s="21" t="e">
        <f ca="1">_xll.BDP(S21, "BEST_DIV_YLD","BEST_FPERIOD_OVERRIDE", "22Y")</f>
        <v>#NAME?</v>
      </c>
      <c r="U21" s="20" t="s">
        <v>545</v>
      </c>
      <c r="V21" s="32">
        <f t="shared" si="2"/>
        <v>2.2222222222000001</v>
      </c>
    </row>
    <row r="22" spans="1:22" x14ac:dyDescent="0.35">
      <c r="A22" s="38" t="s">
        <v>59</v>
      </c>
      <c r="B22" s="36" t="s">
        <v>58</v>
      </c>
      <c r="C22" s="19" t="s">
        <v>7</v>
      </c>
      <c r="D22" s="18" t="s">
        <v>8</v>
      </c>
      <c r="E22" s="18" t="s">
        <v>9</v>
      </c>
      <c r="F22" s="18" t="s">
        <v>10</v>
      </c>
      <c r="G22" s="20">
        <v>4.3526785714000003</v>
      </c>
      <c r="H22" s="20">
        <v>1.8472906404</v>
      </c>
      <c r="I22" s="20">
        <v>1.3636363636</v>
      </c>
      <c r="J22" s="20">
        <v>1.0021474587999999</v>
      </c>
      <c r="K22" s="20">
        <v>2.6530612245</v>
      </c>
      <c r="L22" s="20">
        <v>2.8314917127000001</v>
      </c>
      <c r="M22" s="20">
        <v>2.2501759323999999</v>
      </c>
      <c r="N22" s="20">
        <v>2.3417176619000002</v>
      </c>
      <c r="O22" s="20">
        <v>1.0021474587999999</v>
      </c>
      <c r="P22" s="20">
        <v>4.3526785714000003</v>
      </c>
      <c r="Q22" s="20">
        <v>1.2146050098000001</v>
      </c>
      <c r="R22" s="20">
        <v>6</v>
      </c>
      <c r="S22" s="21" t="str">
        <f t="shared" si="1"/>
        <v>BALM4 BZ Equity</v>
      </c>
      <c r="T22" s="21" t="e">
        <f ca="1">_xll.BDP(S22, "BEST_DIV_YLD","BEST_FPERIOD_OVERRIDE", "22Y")</f>
        <v>#NAME?</v>
      </c>
      <c r="U22" s="20" t="s">
        <v>545</v>
      </c>
      <c r="V22" s="32">
        <f t="shared" si="2"/>
        <v>2.2501759323999999</v>
      </c>
    </row>
    <row r="23" spans="1:22" x14ac:dyDescent="0.35">
      <c r="A23" s="38" t="s">
        <v>174</v>
      </c>
      <c r="B23" s="36" t="s">
        <v>173</v>
      </c>
      <c r="C23" s="19" t="s">
        <v>7</v>
      </c>
      <c r="D23" s="18" t="s">
        <v>8</v>
      </c>
      <c r="E23" s="18" t="s">
        <v>9</v>
      </c>
      <c r="F23" s="18" t="s">
        <v>10</v>
      </c>
      <c r="G23" s="20">
        <v>3.5226666667000002</v>
      </c>
      <c r="H23" s="20">
        <v>4.1106145250999999</v>
      </c>
      <c r="I23" s="20">
        <v>4.0979999999999999</v>
      </c>
      <c r="J23" s="20">
        <v>2.5376253298</v>
      </c>
      <c r="K23" s="20">
        <v>1.0999358974</v>
      </c>
      <c r="L23" s="20">
        <v>0.77017142856999998</v>
      </c>
      <c r="M23" s="20">
        <v>3.0301459982000001</v>
      </c>
      <c r="N23" s="20">
        <v>2.6898356413000002</v>
      </c>
      <c r="O23" s="20">
        <v>0.77017142856999998</v>
      </c>
      <c r="P23" s="20">
        <v>4.1106145250999999</v>
      </c>
      <c r="Q23" s="20">
        <v>1.4785943919</v>
      </c>
      <c r="R23" s="20">
        <v>6</v>
      </c>
      <c r="S23" s="21" t="str">
        <f t="shared" si="1"/>
        <v>BAUH4 BZ Equity</v>
      </c>
      <c r="T23" s="21" t="e">
        <f ca="1">_xll.BDP(S23, "BEST_DIV_YLD","BEST_FPERIOD_OVERRIDE", "22Y")</f>
        <v>#NAME?</v>
      </c>
      <c r="U23" s="20" t="s">
        <v>545</v>
      </c>
      <c r="V23" s="32">
        <f t="shared" si="2"/>
        <v>3.0301459982000001</v>
      </c>
    </row>
    <row r="24" spans="1:22" x14ac:dyDescent="0.35">
      <c r="A24" s="38" t="s">
        <v>37</v>
      </c>
      <c r="B24" s="36" t="s">
        <v>36</v>
      </c>
      <c r="C24" s="19" t="s">
        <v>18</v>
      </c>
      <c r="D24" s="18" t="s">
        <v>8</v>
      </c>
      <c r="E24" s="18" t="s">
        <v>9</v>
      </c>
      <c r="F24" s="18" t="s">
        <v>10</v>
      </c>
      <c r="G24" s="20">
        <v>12.38884</v>
      </c>
      <c r="H24" s="20">
        <v>2.2436806227999999</v>
      </c>
      <c r="I24" s="20">
        <v>2.5633555440000002</v>
      </c>
      <c r="J24" s="20">
        <v>6.0205100208999998</v>
      </c>
      <c r="K24" s="20">
        <v>8.9518857599999997</v>
      </c>
      <c r="L24" s="20">
        <v>6.7428257896000003</v>
      </c>
      <c r="M24" s="20">
        <v>6.3816679052999996</v>
      </c>
      <c r="N24" s="20">
        <v>6.4851829562000001</v>
      </c>
      <c r="O24" s="20">
        <v>2.2436806227999999</v>
      </c>
      <c r="P24" s="20">
        <v>12.38884</v>
      </c>
      <c r="Q24" s="20">
        <v>3.8624127763999998</v>
      </c>
      <c r="R24" s="20">
        <v>6</v>
      </c>
      <c r="S24" s="21" t="str">
        <f t="shared" si="1"/>
        <v>BAZA3 BZ Equity</v>
      </c>
      <c r="T24" s="21" t="e">
        <f ca="1">_xll.BDP(S24, "BEST_DIV_YLD","BEST_FPERIOD_OVERRIDE", "22Y")</f>
        <v>#NAME?</v>
      </c>
      <c r="U24" s="20" t="s">
        <v>545</v>
      </c>
      <c r="V24" s="32">
        <f t="shared" si="2"/>
        <v>6.3816679052999996</v>
      </c>
    </row>
    <row r="25" spans="1:22" x14ac:dyDescent="0.35">
      <c r="A25" s="38" t="s">
        <v>75</v>
      </c>
      <c r="B25" s="36" t="s">
        <v>74</v>
      </c>
      <c r="C25" s="19" t="s">
        <v>18</v>
      </c>
      <c r="D25" s="18" t="s">
        <v>8</v>
      </c>
      <c r="E25" s="18" t="s">
        <v>9</v>
      </c>
      <c r="F25" s="18" t="s">
        <v>10</v>
      </c>
      <c r="G25" s="20">
        <v>6.1931114903999998</v>
      </c>
      <c r="H25" s="20">
        <v>3.3653141747999999</v>
      </c>
      <c r="I25" s="20">
        <v>4.7620610618999999</v>
      </c>
      <c r="J25" s="20">
        <v>5.4901248402</v>
      </c>
      <c r="K25" s="20">
        <v>2.7951855190999999</v>
      </c>
      <c r="L25" s="20">
        <v>6.7815189745</v>
      </c>
      <c r="M25" s="20">
        <v>5.1260929511000004</v>
      </c>
      <c r="N25" s="20">
        <v>4.8978860101999997</v>
      </c>
      <c r="O25" s="20">
        <v>2.7951855190999999</v>
      </c>
      <c r="P25" s="20">
        <v>6.7815189745</v>
      </c>
      <c r="Q25" s="20">
        <v>1.572577707</v>
      </c>
      <c r="R25" s="20">
        <v>6</v>
      </c>
      <c r="S25" s="21" t="str">
        <f t="shared" si="1"/>
        <v>BBAS3 BZ Equity</v>
      </c>
      <c r="T25" s="21" t="e">
        <f ca="1">_xll.BDP(S25, "BEST_DIV_YLD","BEST_FPERIOD_OVERRIDE", "22Y")</f>
        <v>#NAME?</v>
      </c>
      <c r="U25" s="20">
        <v>10.092348284960423</v>
      </c>
      <c r="V25" s="32">
        <f t="shared" si="2"/>
        <v>10.092348284960423</v>
      </c>
    </row>
    <row r="26" spans="1:22" x14ac:dyDescent="0.35">
      <c r="A26" s="38" t="s">
        <v>69</v>
      </c>
      <c r="B26" s="36" t="s">
        <v>68</v>
      </c>
      <c r="C26" s="19" t="s">
        <v>18</v>
      </c>
      <c r="D26" s="18" t="s">
        <v>8</v>
      </c>
      <c r="E26" s="18" t="s">
        <v>9</v>
      </c>
      <c r="F26" s="18" t="s">
        <v>10</v>
      </c>
      <c r="G26" s="20">
        <v>6.4449014057999996</v>
      </c>
      <c r="H26" s="20">
        <v>4.2568703782000004</v>
      </c>
      <c r="I26" s="20">
        <v>3.5634354729000002</v>
      </c>
      <c r="J26" s="20">
        <v>6.4624278098000003</v>
      </c>
      <c r="K26" s="20">
        <v>2.0378194402999998</v>
      </c>
      <c r="L26" s="20">
        <v>6.3928391293000004</v>
      </c>
      <c r="M26" s="20">
        <v>5.3248547537000004</v>
      </c>
      <c r="N26" s="20">
        <v>4.859715606</v>
      </c>
      <c r="O26" s="20">
        <v>2.0378194402999998</v>
      </c>
      <c r="P26" s="20">
        <v>6.4624278098000003</v>
      </c>
      <c r="Q26" s="20">
        <v>1.8675561940000001</v>
      </c>
      <c r="R26" s="20">
        <v>6</v>
      </c>
      <c r="S26" s="21" t="str">
        <f t="shared" si="1"/>
        <v>BBDC3 BZ Equity</v>
      </c>
      <c r="T26" s="21" t="e">
        <f ca="1">_xll.BDP(S26, "BEST_DIV_YLD","BEST_FPERIOD_OVERRIDE", "22Y")</f>
        <v>#NAME?</v>
      </c>
      <c r="U26" s="20" t="s">
        <v>545</v>
      </c>
      <c r="V26" s="32">
        <f t="shared" si="2"/>
        <v>5.3248547537000004</v>
      </c>
    </row>
    <row r="27" spans="1:22" x14ac:dyDescent="0.35">
      <c r="A27" s="38" t="s">
        <v>70</v>
      </c>
      <c r="B27" s="36" t="s">
        <v>68</v>
      </c>
      <c r="C27" s="19" t="s">
        <v>7</v>
      </c>
      <c r="D27" s="18" t="s">
        <v>8</v>
      </c>
      <c r="E27" s="18" t="s">
        <v>9</v>
      </c>
      <c r="F27" s="18" t="s">
        <v>10</v>
      </c>
      <c r="G27" s="20">
        <v>7.5379941592000002</v>
      </c>
      <c r="H27" s="20">
        <v>4.7051628855000001</v>
      </c>
      <c r="I27" s="20">
        <v>3.7124997338000001</v>
      </c>
      <c r="J27" s="20">
        <v>6.2258344999000004</v>
      </c>
      <c r="K27" s="20">
        <v>2.1114558913999999</v>
      </c>
      <c r="L27" s="20">
        <v>6.5285346552999997</v>
      </c>
      <c r="M27" s="20">
        <v>5.4654986926999998</v>
      </c>
      <c r="N27" s="20">
        <v>5.1369136375000002</v>
      </c>
      <c r="O27" s="20">
        <v>2.1114558913999999</v>
      </c>
      <c r="P27" s="20">
        <v>7.5379941592000002</v>
      </c>
      <c r="Q27" s="20">
        <v>2.0127743852000002</v>
      </c>
      <c r="R27" s="20">
        <v>6</v>
      </c>
      <c r="S27" s="21" t="str">
        <f t="shared" si="1"/>
        <v>BBDC4 BZ Equity</v>
      </c>
      <c r="T27" s="21" t="e">
        <f ca="1">_xll.BDP(S27, "BEST_DIV_YLD","BEST_FPERIOD_OVERRIDE", "22Y")</f>
        <v>#NAME?</v>
      </c>
      <c r="U27" s="20">
        <v>7.421535490101399</v>
      </c>
      <c r="V27" s="32">
        <f t="shared" si="2"/>
        <v>7.421535490101399</v>
      </c>
    </row>
    <row r="28" spans="1:22" x14ac:dyDescent="0.35">
      <c r="A28" s="38" t="s">
        <v>61</v>
      </c>
      <c r="B28" s="36" t="s">
        <v>60</v>
      </c>
      <c r="C28" s="19" t="s">
        <v>18</v>
      </c>
      <c r="D28" s="18" t="s">
        <v>8</v>
      </c>
      <c r="E28" s="18" t="s">
        <v>9</v>
      </c>
      <c r="F28" s="18" t="s">
        <v>10</v>
      </c>
      <c r="G28" s="20">
        <v>6.8456378663999997</v>
      </c>
      <c r="H28" s="20">
        <v>5.7921959329000003</v>
      </c>
      <c r="I28" s="20">
        <v>10.861614517</v>
      </c>
      <c r="J28" s="20">
        <v>5.7257413556000003</v>
      </c>
      <c r="K28" s="20">
        <v>7.3836379788000004</v>
      </c>
      <c r="L28" s="20">
        <v>4.1067656980000002</v>
      </c>
      <c r="M28" s="20">
        <v>6.3189168996999996</v>
      </c>
      <c r="N28" s="20">
        <v>6.7859322247999998</v>
      </c>
      <c r="O28" s="20">
        <v>4.1067656980000002</v>
      </c>
      <c r="P28" s="20">
        <v>10.861614517</v>
      </c>
      <c r="Q28" s="20">
        <v>2.2917876366000001</v>
      </c>
      <c r="R28" s="20">
        <v>6</v>
      </c>
      <c r="S28" s="21" t="str">
        <f t="shared" si="1"/>
        <v>BBSE3 BZ Equity</v>
      </c>
      <c r="T28" s="21" t="e">
        <f ca="1">_xll.BDP(S28, "BEST_DIV_YLD","BEST_FPERIOD_OVERRIDE", "22Y")</f>
        <v>#NAME?</v>
      </c>
      <c r="U28" s="20">
        <v>9.0172239108409329</v>
      </c>
      <c r="V28" s="32">
        <f t="shared" si="2"/>
        <v>9.0172239108409329</v>
      </c>
    </row>
    <row r="29" spans="1:22" x14ac:dyDescent="0.35">
      <c r="A29" s="38" t="s">
        <v>257</v>
      </c>
      <c r="B29" s="36" t="s">
        <v>256</v>
      </c>
      <c r="C29" s="19" t="s">
        <v>18</v>
      </c>
      <c r="D29" s="18" t="s">
        <v>8</v>
      </c>
      <c r="E29" s="18" t="s">
        <v>9</v>
      </c>
      <c r="F29" s="18" t="s">
        <v>10</v>
      </c>
      <c r="G29" s="20">
        <v>0</v>
      </c>
      <c r="H29" s="20">
        <v>2.1753974815000001</v>
      </c>
      <c r="I29" s="20">
        <v>0</v>
      </c>
      <c r="J29" s="20">
        <v>0</v>
      </c>
      <c r="K29" s="20">
        <v>2.0080431401999999</v>
      </c>
      <c r="L29" s="20">
        <v>8.7766625596000001</v>
      </c>
      <c r="M29" s="20">
        <v>1.0040215700999999</v>
      </c>
      <c r="N29" s="20">
        <v>2.1600171969000002</v>
      </c>
      <c r="O29" s="20">
        <v>0</v>
      </c>
      <c r="P29" s="20">
        <v>8.7766625596000001</v>
      </c>
      <c r="Q29" s="20">
        <v>3.4000103352000002</v>
      </c>
      <c r="R29" s="20">
        <v>6</v>
      </c>
      <c r="S29" s="21" t="str">
        <f t="shared" si="1"/>
        <v>BEEF3 BZ Equity</v>
      </c>
      <c r="T29" s="21" t="e">
        <f ca="1">_xll.BDP(S29, "BEST_DIV_YLD","BEST_FPERIOD_OVERRIDE", "22Y")</f>
        <v>#NAME?</v>
      </c>
      <c r="U29" s="20">
        <v>4.9218031278748855</v>
      </c>
      <c r="V29" s="32">
        <f t="shared" si="2"/>
        <v>4.9218031278748855</v>
      </c>
    </row>
    <row r="30" spans="1:22" x14ac:dyDescent="0.35">
      <c r="A30" s="38" t="s">
        <v>53</v>
      </c>
      <c r="B30" s="36" t="s">
        <v>52</v>
      </c>
      <c r="C30" s="19" t="s">
        <v>18</v>
      </c>
      <c r="D30" s="18" t="s">
        <v>8</v>
      </c>
      <c r="E30" s="18" t="s">
        <v>9</v>
      </c>
      <c r="F30" s="18" t="s">
        <v>10</v>
      </c>
      <c r="G30" s="20">
        <v>10.750152591000001</v>
      </c>
      <c r="H30" s="20">
        <v>7.5258437151999997</v>
      </c>
      <c r="I30" s="20">
        <v>6.9519506206999999</v>
      </c>
      <c r="J30" s="20">
        <v>7.3269603874999998</v>
      </c>
      <c r="K30" s="20">
        <v>3.5587127183999998</v>
      </c>
      <c r="L30" s="20">
        <v>5.3468220068000001</v>
      </c>
      <c r="M30" s="20">
        <v>7.1394555040999998</v>
      </c>
      <c r="N30" s="20">
        <v>6.9100736733000003</v>
      </c>
      <c r="O30" s="20">
        <v>3.5587127183999998</v>
      </c>
      <c r="P30" s="20">
        <v>10.750152591000001</v>
      </c>
      <c r="Q30" s="20">
        <v>2.4073347533999998</v>
      </c>
      <c r="R30" s="20">
        <v>6</v>
      </c>
      <c r="S30" s="21" t="str">
        <f t="shared" si="1"/>
        <v>BEES3 BZ Equity</v>
      </c>
      <c r="T30" s="21" t="e">
        <f ca="1">_xll.BDP(S30, "BEST_DIV_YLD","BEST_FPERIOD_OVERRIDE", "22Y")</f>
        <v>#NAME?</v>
      </c>
      <c r="U30" s="20" t="s">
        <v>545</v>
      </c>
      <c r="V30" s="32">
        <f t="shared" si="2"/>
        <v>7.1394555040999998</v>
      </c>
    </row>
    <row r="31" spans="1:22" x14ac:dyDescent="0.35">
      <c r="A31" s="38" t="s">
        <v>54</v>
      </c>
      <c r="B31" s="36" t="s">
        <v>52</v>
      </c>
      <c r="C31" s="19" t="s">
        <v>7</v>
      </c>
      <c r="D31" s="18" t="s">
        <v>8</v>
      </c>
      <c r="E31" s="18" t="s">
        <v>9</v>
      </c>
      <c r="F31" s="18" t="s">
        <v>10</v>
      </c>
      <c r="G31" s="20">
        <v>11.059538295999999</v>
      </c>
      <c r="H31" s="20">
        <v>7.4404883816999998</v>
      </c>
      <c r="I31" s="20">
        <v>6.5338344202999998</v>
      </c>
      <c r="J31" s="20">
        <v>7.1191061975999999</v>
      </c>
      <c r="K31" s="20">
        <v>3.3108997489999998</v>
      </c>
      <c r="L31" s="20">
        <v>4.9592271029999999</v>
      </c>
      <c r="M31" s="20">
        <v>6.8264703089000003</v>
      </c>
      <c r="N31" s="20">
        <v>6.7371823580000001</v>
      </c>
      <c r="O31" s="20">
        <v>3.3108997489999998</v>
      </c>
      <c r="P31" s="20">
        <v>11.059538295999999</v>
      </c>
      <c r="Q31" s="20">
        <v>2.6178293998000002</v>
      </c>
      <c r="R31" s="20">
        <v>6</v>
      </c>
      <c r="S31" s="21" t="str">
        <f t="shared" si="1"/>
        <v>BEES4 BZ Equity</v>
      </c>
      <c r="T31" s="21" t="e">
        <f ca="1">_xll.BDP(S31, "BEST_DIV_YLD","BEST_FPERIOD_OVERRIDE", "22Y")</f>
        <v>#NAME?</v>
      </c>
      <c r="U31" s="20" t="s">
        <v>545</v>
      </c>
      <c r="V31" s="32">
        <f t="shared" si="2"/>
        <v>6.8264703089000003</v>
      </c>
    </row>
    <row r="32" spans="1:22" x14ac:dyDescent="0.35">
      <c r="A32" s="38" t="s">
        <v>414</v>
      </c>
      <c r="B32" s="36" t="s">
        <v>50</v>
      </c>
      <c r="C32" s="19" t="s">
        <v>18</v>
      </c>
      <c r="D32" s="18" t="s">
        <v>8</v>
      </c>
      <c r="E32" s="18" t="s">
        <v>9</v>
      </c>
      <c r="F32" s="18" t="s">
        <v>10</v>
      </c>
      <c r="G32" s="20" t="s">
        <v>388</v>
      </c>
      <c r="H32" s="20">
        <v>20.774840027</v>
      </c>
      <c r="I32" s="20">
        <v>4.2511323143000004</v>
      </c>
      <c r="J32" s="20">
        <v>1.922352866</v>
      </c>
      <c r="K32" s="20">
        <v>1.2942372764000001</v>
      </c>
      <c r="L32" s="20">
        <v>2.7525039809999998</v>
      </c>
      <c r="M32" s="20">
        <v>2.7525039809999998</v>
      </c>
      <c r="N32" s="20">
        <v>6.1990132929000001</v>
      </c>
      <c r="O32" s="20">
        <v>1.2942372764000001</v>
      </c>
      <c r="P32" s="20">
        <v>20.774840027</v>
      </c>
      <c r="Q32" s="20">
        <v>8.2230475479000003</v>
      </c>
      <c r="R32" s="20">
        <v>5</v>
      </c>
      <c r="S32" s="21" t="str">
        <f t="shared" si="1"/>
        <v>BGIP3 BZ Equity</v>
      </c>
      <c r="T32" s="21" t="e">
        <f ca="1">_xll.BDP(S32, "BEST_DIV_YLD","BEST_FPERIOD_OVERRIDE", "22Y")</f>
        <v>#NAME?</v>
      </c>
      <c r="U32" s="20" t="s">
        <v>545</v>
      </c>
      <c r="V32" s="32">
        <f t="shared" si="2"/>
        <v>2.7525039809999998</v>
      </c>
    </row>
    <row r="33" spans="1:22" x14ac:dyDescent="0.35">
      <c r="A33" s="38" t="s">
        <v>51</v>
      </c>
      <c r="B33" s="36" t="s">
        <v>50</v>
      </c>
      <c r="C33" s="19" t="s">
        <v>7</v>
      </c>
      <c r="D33" s="18" t="s">
        <v>8</v>
      </c>
      <c r="E33" s="18" t="s">
        <v>9</v>
      </c>
      <c r="F33" s="18" t="s">
        <v>10</v>
      </c>
      <c r="G33" s="20">
        <v>3.2534891778000001</v>
      </c>
      <c r="H33" s="20">
        <v>29.013872137</v>
      </c>
      <c r="I33" s="20">
        <v>4.8038447902000003</v>
      </c>
      <c r="J33" s="20">
        <v>2.2009586534999999</v>
      </c>
      <c r="K33" s="20">
        <v>2.0338014364000001</v>
      </c>
      <c r="L33" s="20">
        <v>4.7701632261000002</v>
      </c>
      <c r="M33" s="20">
        <v>4.0118262018999999</v>
      </c>
      <c r="N33" s="20">
        <v>7.6793549034000002</v>
      </c>
      <c r="O33" s="20">
        <v>2.0338014364000001</v>
      </c>
      <c r="P33" s="20">
        <v>29.013872137</v>
      </c>
      <c r="Q33" s="20">
        <v>10.520142270999999</v>
      </c>
      <c r="R33" s="20">
        <v>6</v>
      </c>
      <c r="S33" s="21" t="str">
        <f t="shared" si="1"/>
        <v>BGIP4 BZ Equity</v>
      </c>
      <c r="T33" s="21" t="e">
        <f ca="1">_xll.BDP(S33, "BEST_DIV_YLD","BEST_FPERIOD_OVERRIDE", "22Y")</f>
        <v>#NAME?</v>
      </c>
      <c r="U33" s="20" t="s">
        <v>545</v>
      </c>
      <c r="V33" s="32">
        <f t="shared" si="2"/>
        <v>4.0118262018999999</v>
      </c>
    </row>
    <row r="34" spans="1:22" x14ac:dyDescent="0.35">
      <c r="A34" s="38" t="s">
        <v>413</v>
      </c>
      <c r="B34" s="36" t="s">
        <v>411</v>
      </c>
      <c r="C34" s="19" t="s">
        <v>299</v>
      </c>
      <c r="D34" s="18" t="s">
        <v>8</v>
      </c>
      <c r="E34" s="18" t="s">
        <v>9</v>
      </c>
      <c r="F34" s="18" t="s">
        <v>10</v>
      </c>
      <c r="G34" s="20" t="s">
        <v>388</v>
      </c>
      <c r="H34" s="20" t="s">
        <v>388</v>
      </c>
      <c r="I34" s="20" t="s">
        <v>388</v>
      </c>
      <c r="J34" s="20" t="s">
        <v>388</v>
      </c>
      <c r="K34" s="20">
        <v>0.36556130872999998</v>
      </c>
      <c r="L34" s="20">
        <v>0.27547667280999999</v>
      </c>
      <c r="M34" s="20">
        <v>0.32051899077000001</v>
      </c>
      <c r="N34" s="20">
        <v>0.32051899077000001</v>
      </c>
      <c r="O34" s="20">
        <v>0.27547667280999999</v>
      </c>
      <c r="P34" s="20">
        <v>0.36556130872999998</v>
      </c>
      <c r="Q34" s="20">
        <v>6.3699456942999999E-2</v>
      </c>
      <c r="R34" s="20">
        <v>2</v>
      </c>
      <c r="S34" s="21" t="str">
        <f t="shared" si="1"/>
        <v>BIDI11 BZ Equity</v>
      </c>
      <c r="T34" s="21" t="e">
        <f ca="1">_xll.BDP(S34, "BEST_DIV_YLD","BEST_FPERIOD_OVERRIDE", "22Y")</f>
        <v>#NAME?</v>
      </c>
      <c r="U34" s="20">
        <v>0.2276632302405498</v>
      </c>
      <c r="V34" s="32">
        <f t="shared" si="2"/>
        <v>0.2276632302405498</v>
      </c>
    </row>
    <row r="35" spans="1:22" x14ac:dyDescent="0.35">
      <c r="A35" s="38" t="s">
        <v>410</v>
      </c>
      <c r="B35" s="36" t="s">
        <v>411</v>
      </c>
      <c r="C35" s="19" t="s">
        <v>18</v>
      </c>
      <c r="D35" s="18" t="s">
        <v>8</v>
      </c>
      <c r="E35" s="18" t="s">
        <v>9</v>
      </c>
      <c r="F35" s="18" t="s">
        <v>10</v>
      </c>
      <c r="G35" s="20" t="s">
        <v>388</v>
      </c>
      <c r="H35" s="20" t="s">
        <v>388</v>
      </c>
      <c r="I35" s="20" t="s">
        <v>388</v>
      </c>
      <c r="J35" s="20" t="s">
        <v>388</v>
      </c>
      <c r="K35" s="20">
        <v>0.38272265499000002</v>
      </c>
      <c r="L35" s="20">
        <v>0.29405848377999999</v>
      </c>
      <c r="M35" s="20">
        <v>0.33839056938000001</v>
      </c>
      <c r="N35" s="20">
        <v>0.33839056938000001</v>
      </c>
      <c r="O35" s="20">
        <v>0.29405848377999999</v>
      </c>
      <c r="P35" s="20">
        <v>0.38272265499000002</v>
      </c>
      <c r="Q35" s="20">
        <v>6.2695036711000005E-2</v>
      </c>
      <c r="R35" s="20">
        <v>2</v>
      </c>
      <c r="S35" s="21" t="str">
        <f t="shared" si="1"/>
        <v>BIDI3 BZ Equity</v>
      </c>
      <c r="T35" s="21" t="e">
        <f ca="1">_xll.BDP(S35, "BEST_DIV_YLD","BEST_FPERIOD_OVERRIDE", "22Y")</f>
        <v>#NAME?</v>
      </c>
      <c r="U35" s="20" t="s">
        <v>545</v>
      </c>
      <c r="V35" s="32">
        <f t="shared" si="2"/>
        <v>0.33839056938000001</v>
      </c>
    </row>
    <row r="36" spans="1:22" x14ac:dyDescent="0.35">
      <c r="A36" s="38" t="s">
        <v>412</v>
      </c>
      <c r="B36" s="36" t="s">
        <v>411</v>
      </c>
      <c r="C36" s="19" t="s">
        <v>7</v>
      </c>
      <c r="D36" s="18" t="s">
        <v>8</v>
      </c>
      <c r="E36" s="18" t="s">
        <v>9</v>
      </c>
      <c r="F36" s="18" t="s">
        <v>10</v>
      </c>
      <c r="G36" s="20" t="s">
        <v>388</v>
      </c>
      <c r="H36" s="20" t="s">
        <v>388</v>
      </c>
      <c r="I36" s="20" t="s">
        <v>388</v>
      </c>
      <c r="J36" s="20">
        <v>1.4587078842000001</v>
      </c>
      <c r="K36" s="20">
        <v>0.36221965561000002</v>
      </c>
      <c r="L36" s="20">
        <v>0.26696793251000001</v>
      </c>
      <c r="M36" s="20">
        <v>0.36221965561000002</v>
      </c>
      <c r="N36" s="20">
        <v>0.69596515743999998</v>
      </c>
      <c r="O36" s="20">
        <v>0.26696793251000001</v>
      </c>
      <c r="P36" s="20">
        <v>1.4587078842000001</v>
      </c>
      <c r="Q36" s="20">
        <v>0.66226926027999999</v>
      </c>
      <c r="R36" s="20">
        <v>3</v>
      </c>
      <c r="S36" s="21" t="str">
        <f t="shared" si="1"/>
        <v>BIDI4 BZ Equity</v>
      </c>
      <c r="T36" s="21" t="e">
        <f ca="1">_xll.BDP(S36, "BEST_DIV_YLD","BEST_FPERIOD_OVERRIDE", "22Y")</f>
        <v>#NAME?</v>
      </c>
      <c r="U36" s="20">
        <v>0.33142128744423199</v>
      </c>
      <c r="V36" s="32">
        <f t="shared" si="2"/>
        <v>0.33142128744423199</v>
      </c>
    </row>
    <row r="37" spans="1:22" x14ac:dyDescent="0.35">
      <c r="A37" s="38" t="s">
        <v>417</v>
      </c>
      <c r="B37" s="36" t="s">
        <v>418</v>
      </c>
      <c r="C37" s="19" t="s">
        <v>18</v>
      </c>
      <c r="D37" s="18" t="s">
        <v>8</v>
      </c>
      <c r="E37" s="18" t="s">
        <v>9</v>
      </c>
      <c r="F37" s="18" t="s">
        <v>10</v>
      </c>
      <c r="G37" s="20" t="s">
        <v>388</v>
      </c>
      <c r="H37" s="20" t="s">
        <v>388</v>
      </c>
      <c r="I37" s="20">
        <v>0.27085818856999999</v>
      </c>
      <c r="J37" s="20">
        <v>0.42821541102999999</v>
      </c>
      <c r="K37" s="20">
        <v>0.28579637795000001</v>
      </c>
      <c r="L37" s="20">
        <v>0</v>
      </c>
      <c r="M37" s="20">
        <v>0.27832728326</v>
      </c>
      <c r="N37" s="20">
        <v>0.24621749439000001</v>
      </c>
      <c r="O37" s="20">
        <v>0</v>
      </c>
      <c r="P37" s="20">
        <v>0.42821541102999999</v>
      </c>
      <c r="Q37" s="20">
        <v>0.17881083863</v>
      </c>
      <c r="R37" s="20">
        <v>4</v>
      </c>
      <c r="S37" s="21" t="str">
        <f t="shared" si="1"/>
        <v>BKBR3 BZ Equity</v>
      </c>
      <c r="T37" s="21" t="e">
        <f ca="1">_xll.BDP(S37, "BEST_DIV_YLD","BEST_FPERIOD_OVERRIDE", "22Y")</f>
        <v>#NAME?</v>
      </c>
      <c r="U37" s="20">
        <v>0</v>
      </c>
      <c r="V37" s="32">
        <f t="shared" si="2"/>
        <v>0</v>
      </c>
    </row>
    <row r="38" spans="1:22" x14ac:dyDescent="0.35">
      <c r="A38" s="38" t="s">
        <v>248</v>
      </c>
      <c r="B38" s="36" t="s">
        <v>247</v>
      </c>
      <c r="C38" s="19" t="s">
        <v>18</v>
      </c>
      <c r="D38" s="18" t="s">
        <v>8</v>
      </c>
      <c r="E38" s="18" t="s">
        <v>9</v>
      </c>
      <c r="F38" s="18" t="s">
        <v>10</v>
      </c>
      <c r="G38" s="20">
        <v>8.5950000000000006</v>
      </c>
      <c r="H38" s="20">
        <v>0</v>
      </c>
      <c r="I38" s="20">
        <v>0</v>
      </c>
      <c r="J38" s="20">
        <v>0.76780453258000003</v>
      </c>
      <c r="K38" s="20">
        <v>4.7693119266000004</v>
      </c>
      <c r="L38" s="20">
        <v>6.3806428957000003</v>
      </c>
      <c r="M38" s="20">
        <v>2.7685582296</v>
      </c>
      <c r="N38" s="20">
        <v>3.4187932258</v>
      </c>
      <c r="O38" s="20">
        <v>0</v>
      </c>
      <c r="P38" s="20">
        <v>8.5950000000000006</v>
      </c>
      <c r="Q38" s="20">
        <v>3.6822168890999998</v>
      </c>
      <c r="R38" s="20">
        <v>6</v>
      </c>
      <c r="S38" s="21" t="str">
        <f t="shared" si="1"/>
        <v>BMEB3 BZ Equity</v>
      </c>
      <c r="T38" s="21" t="e">
        <f ca="1">_xll.BDP(S38, "BEST_DIV_YLD","BEST_FPERIOD_OVERRIDE", "22Y")</f>
        <v>#NAME?</v>
      </c>
      <c r="U38" s="20" t="s">
        <v>545</v>
      </c>
      <c r="V38" s="32">
        <f t="shared" si="2"/>
        <v>2.7685582296</v>
      </c>
    </row>
    <row r="39" spans="1:22" x14ac:dyDescent="0.35">
      <c r="A39" s="38" t="s">
        <v>249</v>
      </c>
      <c r="B39" s="36" t="s">
        <v>247</v>
      </c>
      <c r="C39" s="19" t="s">
        <v>7</v>
      </c>
      <c r="D39" s="18" t="s">
        <v>8</v>
      </c>
      <c r="E39" s="18" t="s">
        <v>9</v>
      </c>
      <c r="F39" s="18" t="s">
        <v>10</v>
      </c>
      <c r="G39" s="20">
        <v>15.7575</v>
      </c>
      <c r="H39" s="20">
        <v>7.9192124105000001</v>
      </c>
      <c r="I39" s="20">
        <v>13.244091815999999</v>
      </c>
      <c r="J39" s="20">
        <v>9.4251278409000001</v>
      </c>
      <c r="K39" s="20">
        <v>5.2948148147999996</v>
      </c>
      <c r="L39" s="20">
        <v>6.9622936762999998</v>
      </c>
      <c r="M39" s="20">
        <v>8.6721701256999992</v>
      </c>
      <c r="N39" s="20">
        <v>9.7671734264999994</v>
      </c>
      <c r="O39" s="20">
        <v>5.2948148147999996</v>
      </c>
      <c r="P39" s="20">
        <v>15.7575</v>
      </c>
      <c r="Q39" s="20">
        <v>3.9843260662</v>
      </c>
      <c r="R39" s="20">
        <v>6</v>
      </c>
      <c r="S39" s="21" t="str">
        <f t="shared" si="1"/>
        <v>BMEB4 BZ Equity</v>
      </c>
      <c r="T39" s="21" t="e">
        <f ca="1">_xll.BDP(S39, "BEST_DIV_YLD","BEST_FPERIOD_OVERRIDE", "22Y")</f>
        <v>#NAME?</v>
      </c>
      <c r="U39" s="20" t="s">
        <v>545</v>
      </c>
      <c r="V39" s="32">
        <f t="shared" si="2"/>
        <v>8.6721701256999992</v>
      </c>
    </row>
    <row r="40" spans="1:22" x14ac:dyDescent="0.35">
      <c r="A40" s="38" t="s">
        <v>408</v>
      </c>
      <c r="B40" s="36" t="s">
        <v>409</v>
      </c>
      <c r="C40" s="19" t="s">
        <v>7</v>
      </c>
      <c r="D40" s="18" t="s">
        <v>8</v>
      </c>
      <c r="E40" s="18" t="s">
        <v>9</v>
      </c>
      <c r="F40" s="18" t="s">
        <v>10</v>
      </c>
      <c r="G40" s="20" t="s">
        <v>388</v>
      </c>
      <c r="H40" s="20" t="s">
        <v>388</v>
      </c>
      <c r="I40" s="20" t="s">
        <v>388</v>
      </c>
      <c r="J40" s="20" t="s">
        <v>388</v>
      </c>
      <c r="K40" s="20">
        <v>1.8243846998</v>
      </c>
      <c r="L40" s="20">
        <v>3.8327738650000001</v>
      </c>
      <c r="M40" s="20">
        <v>2.8285792823999998</v>
      </c>
      <c r="N40" s="20">
        <v>2.8285792823999998</v>
      </c>
      <c r="O40" s="20">
        <v>1.8243846998</v>
      </c>
      <c r="P40" s="20">
        <v>3.8327738650000001</v>
      </c>
      <c r="Q40" s="20">
        <v>1.420145598</v>
      </c>
      <c r="R40" s="20">
        <v>2</v>
      </c>
      <c r="S40" s="21" t="str">
        <f t="shared" si="1"/>
        <v>BMGB4 BZ Equity</v>
      </c>
      <c r="T40" s="21" t="e">
        <f ca="1">_xll.BDP(S40, "BEST_DIV_YLD","BEST_FPERIOD_OVERRIDE", "22Y")</f>
        <v>#NAME?</v>
      </c>
      <c r="U40" s="20" t="s">
        <v>545</v>
      </c>
      <c r="V40" s="32">
        <f t="shared" si="2"/>
        <v>2.8285792823999998</v>
      </c>
    </row>
    <row r="41" spans="1:22" x14ac:dyDescent="0.35">
      <c r="A41" s="38" t="s">
        <v>488</v>
      </c>
      <c r="B41" s="36" t="s">
        <v>250</v>
      </c>
      <c r="C41" s="19" t="s">
        <v>18</v>
      </c>
      <c r="D41" s="18" t="s">
        <v>8</v>
      </c>
      <c r="E41" s="18" t="s">
        <v>9</v>
      </c>
      <c r="F41" s="18" t="s">
        <v>10</v>
      </c>
      <c r="G41" s="20" t="s">
        <v>388</v>
      </c>
      <c r="H41" s="20">
        <v>2.9826056338</v>
      </c>
      <c r="I41" s="20" t="s">
        <v>388</v>
      </c>
      <c r="J41" s="20">
        <v>0.26920959918999998</v>
      </c>
      <c r="K41" s="20" t="s">
        <v>388</v>
      </c>
      <c r="L41" s="20">
        <v>0</v>
      </c>
      <c r="M41" s="20">
        <v>0.26920959918999998</v>
      </c>
      <c r="N41" s="20">
        <v>1.0839384110000001</v>
      </c>
      <c r="O41" s="20">
        <v>0</v>
      </c>
      <c r="P41" s="20">
        <v>2.9826056338</v>
      </c>
      <c r="Q41" s="20">
        <v>1.6497943415</v>
      </c>
      <c r="R41" s="20">
        <v>3</v>
      </c>
      <c r="S41" s="21" t="str">
        <f t="shared" si="1"/>
        <v>BMIN3 BZ Equity</v>
      </c>
      <c r="T41" s="21" t="e">
        <f ca="1">_xll.BDP(S41, "BEST_DIV_YLD","BEST_FPERIOD_OVERRIDE", "22Y")</f>
        <v>#NAME?</v>
      </c>
      <c r="U41" s="20" t="s">
        <v>545</v>
      </c>
      <c r="V41" s="32">
        <f t="shared" si="2"/>
        <v>0.26920959918999998</v>
      </c>
    </row>
    <row r="42" spans="1:22" x14ac:dyDescent="0.35">
      <c r="A42" s="38" t="s">
        <v>251</v>
      </c>
      <c r="B42" s="36" t="s">
        <v>250</v>
      </c>
      <c r="C42" s="19" t="s">
        <v>7</v>
      </c>
      <c r="D42" s="18" t="s">
        <v>8</v>
      </c>
      <c r="E42" s="18" t="s">
        <v>9</v>
      </c>
      <c r="F42" s="18" t="s">
        <v>10</v>
      </c>
      <c r="G42" s="20">
        <v>5.43</v>
      </c>
      <c r="H42" s="20">
        <v>8.0324551724000006</v>
      </c>
      <c r="I42" s="20">
        <v>6.6816395283999999</v>
      </c>
      <c r="J42" s="20">
        <v>11.647254575</v>
      </c>
      <c r="K42" s="20">
        <v>7.0387129211000001</v>
      </c>
      <c r="L42" s="20">
        <v>10.208612564999999</v>
      </c>
      <c r="M42" s="20">
        <v>7.5355840467000004</v>
      </c>
      <c r="N42" s="20">
        <v>8.1731124605000005</v>
      </c>
      <c r="O42" s="20">
        <v>5.43</v>
      </c>
      <c r="P42" s="20">
        <v>11.647254575</v>
      </c>
      <c r="Q42" s="20">
        <v>2.3353256037999999</v>
      </c>
      <c r="R42" s="20">
        <v>6</v>
      </c>
      <c r="S42" s="21" t="str">
        <f t="shared" si="1"/>
        <v>BMIN4 BZ Equity</v>
      </c>
      <c r="T42" s="21" t="e">
        <f ca="1">_xll.BDP(S42, "BEST_DIV_YLD","BEST_FPERIOD_OVERRIDE", "22Y")</f>
        <v>#NAME?</v>
      </c>
      <c r="U42" s="20" t="s">
        <v>545</v>
      </c>
      <c r="V42" s="32">
        <f t="shared" si="2"/>
        <v>7.5355840467000004</v>
      </c>
    </row>
    <row r="43" spans="1:22" x14ac:dyDescent="0.35">
      <c r="A43" s="38" t="s">
        <v>63</v>
      </c>
      <c r="B43" s="36" t="s">
        <v>62</v>
      </c>
      <c r="C43" s="19" t="s">
        <v>18</v>
      </c>
      <c r="D43" s="18" t="s">
        <v>8</v>
      </c>
      <c r="E43" s="18" t="s">
        <v>9</v>
      </c>
      <c r="F43" s="18" t="s">
        <v>10</v>
      </c>
      <c r="G43" s="20">
        <v>10.676056338</v>
      </c>
      <c r="H43" s="20">
        <v>11.973469458</v>
      </c>
      <c r="I43" s="20">
        <v>5.1696143809999997</v>
      </c>
      <c r="J43" s="20">
        <v>2.9663716814000001</v>
      </c>
      <c r="K43" s="20">
        <v>2.2123416861999998</v>
      </c>
      <c r="L43" s="20">
        <v>3.4771381036000002</v>
      </c>
      <c r="M43" s="20">
        <v>4.3233762423000002</v>
      </c>
      <c r="N43" s="20">
        <v>6.0791652748000002</v>
      </c>
      <c r="O43" s="20">
        <v>2.2123416861999998</v>
      </c>
      <c r="P43" s="20">
        <v>11.973469458</v>
      </c>
      <c r="Q43" s="20">
        <v>4.1979486920999998</v>
      </c>
      <c r="R43" s="20">
        <v>6</v>
      </c>
      <c r="S43" s="21" t="str">
        <f t="shared" si="1"/>
        <v>BMKS3 BZ Equity</v>
      </c>
      <c r="T43" s="21" t="e">
        <f ca="1">_xll.BDP(S43, "BEST_DIV_YLD","BEST_FPERIOD_OVERRIDE", "22Y")</f>
        <v>#NAME?</v>
      </c>
      <c r="U43" s="20" t="s">
        <v>545</v>
      </c>
      <c r="V43" s="32">
        <f t="shared" si="2"/>
        <v>4.3233762423000002</v>
      </c>
    </row>
    <row r="44" spans="1:22" x14ac:dyDescent="0.35">
      <c r="A44" s="38" t="s">
        <v>263</v>
      </c>
      <c r="B44" s="36" t="s">
        <v>262</v>
      </c>
      <c r="C44" s="19" t="s">
        <v>18</v>
      </c>
      <c r="D44" s="18" t="s">
        <v>8</v>
      </c>
      <c r="E44" s="18" t="s">
        <v>9</v>
      </c>
      <c r="F44" s="18" t="s">
        <v>10</v>
      </c>
      <c r="G44" s="20">
        <v>3.0468225268000002</v>
      </c>
      <c r="H44" s="20">
        <v>8.6986525983000007</v>
      </c>
      <c r="I44" s="20">
        <v>4.6609371257000003</v>
      </c>
      <c r="J44" s="20">
        <v>9.7067005784999996</v>
      </c>
      <c r="K44" s="20">
        <v>2.8648450068</v>
      </c>
      <c r="L44" s="20">
        <v>4.1203585483999996</v>
      </c>
      <c r="M44" s="20">
        <v>4.3906478371000004</v>
      </c>
      <c r="N44" s="20">
        <v>5.5163860640999998</v>
      </c>
      <c r="O44" s="20">
        <v>2.8648450068</v>
      </c>
      <c r="P44" s="20">
        <v>9.7067005784999996</v>
      </c>
      <c r="Q44" s="20">
        <v>2.9494289542000001</v>
      </c>
      <c r="R44" s="20">
        <v>6</v>
      </c>
      <c r="S44" s="21" t="str">
        <f t="shared" si="1"/>
        <v>BNBR3 BZ Equity</v>
      </c>
      <c r="T44" s="21" t="e">
        <f ca="1">_xll.BDP(S44, "BEST_DIV_YLD","BEST_FPERIOD_OVERRIDE", "22Y")</f>
        <v>#NAME?</v>
      </c>
      <c r="U44" s="20" t="s">
        <v>545</v>
      </c>
      <c r="V44" s="32">
        <f t="shared" si="2"/>
        <v>4.3906478371000004</v>
      </c>
    </row>
    <row r="45" spans="1:22" x14ac:dyDescent="0.35">
      <c r="A45" s="38" t="s">
        <v>582</v>
      </c>
      <c r="B45" s="36" t="s">
        <v>583</v>
      </c>
      <c r="C45" s="19" t="s">
        <v>18</v>
      </c>
      <c r="D45" s="18" t="s">
        <v>8</v>
      </c>
      <c r="E45" s="18" t="s">
        <v>9</v>
      </c>
      <c r="F45" s="18" t="s">
        <v>10</v>
      </c>
      <c r="G45" s="20" t="s">
        <v>388</v>
      </c>
      <c r="H45" s="20" t="s">
        <v>388</v>
      </c>
      <c r="I45" s="20" t="s">
        <v>388</v>
      </c>
      <c r="J45" s="20" t="s">
        <v>388</v>
      </c>
      <c r="K45" s="20" t="s">
        <v>388</v>
      </c>
      <c r="L45" s="20">
        <v>0.14927874597999999</v>
      </c>
      <c r="M45" s="20">
        <v>0.14927874597999999</v>
      </c>
      <c r="N45" s="20">
        <v>0.14927874597999999</v>
      </c>
      <c r="O45" s="20">
        <v>0.14927874597999999</v>
      </c>
      <c r="P45" s="20">
        <v>0.14927874597999999</v>
      </c>
      <c r="Q45" s="20" t="s">
        <v>388</v>
      </c>
      <c r="R45" s="20">
        <v>1</v>
      </c>
      <c r="S45" s="21" t="str">
        <f t="shared" si="1"/>
        <v>BOAS3 BZ Equity</v>
      </c>
      <c r="T45" s="21" t="e">
        <f ca="1">_xll.BDP(S45, "BEST_DIV_YLD","BEST_FPERIOD_OVERRIDE", "22Y")</f>
        <v>#NAME?</v>
      </c>
      <c r="U45" s="20">
        <v>0.61403508771929827</v>
      </c>
      <c r="V45" s="32">
        <f t="shared" si="2"/>
        <v>0.61403508771929827</v>
      </c>
    </row>
    <row r="46" spans="1:22" x14ac:dyDescent="0.35">
      <c r="A46" s="38" t="s">
        <v>426</v>
      </c>
      <c r="B46" s="36" t="s">
        <v>424</v>
      </c>
      <c r="C46" s="19" t="s">
        <v>299</v>
      </c>
      <c r="D46" s="18" t="s">
        <v>8</v>
      </c>
      <c r="E46" s="18" t="s">
        <v>9</v>
      </c>
      <c r="F46" s="18" t="s">
        <v>10</v>
      </c>
      <c r="G46" s="20" t="s">
        <v>388</v>
      </c>
      <c r="H46" s="20" t="s">
        <v>388</v>
      </c>
      <c r="I46" s="20">
        <v>7.1550307266999997</v>
      </c>
      <c r="J46" s="20">
        <v>5.9773583439999998</v>
      </c>
      <c r="K46" s="20">
        <v>1.589213695</v>
      </c>
      <c r="L46" s="20">
        <v>1.7875721180999999</v>
      </c>
      <c r="M46" s="20">
        <v>3.8824652309999999</v>
      </c>
      <c r="N46" s="20">
        <v>4.1272937209</v>
      </c>
      <c r="O46" s="20">
        <v>1.589213695</v>
      </c>
      <c r="P46" s="20">
        <v>7.1550307266999997</v>
      </c>
      <c r="Q46" s="20">
        <v>2.8580924805999999</v>
      </c>
      <c r="R46" s="20">
        <v>4</v>
      </c>
      <c r="S46" s="21" t="str">
        <f t="shared" si="1"/>
        <v>BPAC11 BZ Equity</v>
      </c>
      <c r="T46" s="21" t="e">
        <f ca="1">_xll.BDP(S46, "BEST_DIV_YLD","BEST_FPERIOD_OVERRIDE", "22Y")</f>
        <v>#NAME?</v>
      </c>
      <c r="U46" s="20">
        <v>3.0891980360065463</v>
      </c>
      <c r="V46" s="32">
        <f t="shared" si="2"/>
        <v>3.0891980360065463</v>
      </c>
    </row>
    <row r="47" spans="1:22" x14ac:dyDescent="0.35">
      <c r="A47" s="38" t="s">
        <v>423</v>
      </c>
      <c r="B47" s="36" t="s">
        <v>424</v>
      </c>
      <c r="C47" s="19" t="s">
        <v>18</v>
      </c>
      <c r="D47" s="18" t="s">
        <v>8</v>
      </c>
      <c r="E47" s="18" t="s">
        <v>9</v>
      </c>
      <c r="F47" s="18" t="s">
        <v>10</v>
      </c>
      <c r="G47" s="20" t="s">
        <v>388</v>
      </c>
      <c r="H47" s="20" t="s">
        <v>388</v>
      </c>
      <c r="I47" s="20">
        <v>5.5846294080999996</v>
      </c>
      <c r="J47" s="20">
        <v>5.6532846988000003</v>
      </c>
      <c r="K47" s="20">
        <v>1.0082236550000001</v>
      </c>
      <c r="L47" s="20">
        <v>1.0989420152</v>
      </c>
      <c r="M47" s="20">
        <v>3.3417857117</v>
      </c>
      <c r="N47" s="20">
        <v>3.3362699443000001</v>
      </c>
      <c r="O47" s="20">
        <v>1.0082236550000001</v>
      </c>
      <c r="P47" s="20">
        <v>5.6532846988000003</v>
      </c>
      <c r="Q47" s="20">
        <v>2.6362292159999998</v>
      </c>
      <c r="R47" s="20">
        <v>4</v>
      </c>
      <c r="S47" s="21" t="str">
        <f t="shared" si="1"/>
        <v>BPAC3 BZ Equity</v>
      </c>
      <c r="T47" s="21" t="e">
        <f ca="1">_xll.BDP(S47, "BEST_DIV_YLD","BEST_FPERIOD_OVERRIDE", "22Y")</f>
        <v>#NAME?</v>
      </c>
      <c r="U47" s="20" t="s">
        <v>545</v>
      </c>
      <c r="V47" s="32">
        <f t="shared" si="2"/>
        <v>3.3417857117</v>
      </c>
    </row>
    <row r="48" spans="1:22" x14ac:dyDescent="0.35">
      <c r="A48" s="38" t="s">
        <v>425</v>
      </c>
      <c r="B48" s="36" t="s">
        <v>424</v>
      </c>
      <c r="C48" s="19" t="s">
        <v>22</v>
      </c>
      <c r="D48" s="18" t="s">
        <v>8</v>
      </c>
      <c r="E48" s="18" t="s">
        <v>9</v>
      </c>
      <c r="F48" s="18" t="s">
        <v>10</v>
      </c>
      <c r="G48" s="20" t="s">
        <v>388</v>
      </c>
      <c r="H48" s="20" t="s">
        <v>388</v>
      </c>
      <c r="I48" s="20">
        <v>7.2932921899999998</v>
      </c>
      <c r="J48" s="20">
        <v>6.3322892038000003</v>
      </c>
      <c r="K48" s="20">
        <v>1.7534324434999999</v>
      </c>
      <c r="L48" s="20">
        <v>2.5534240940999999</v>
      </c>
      <c r="M48" s="20">
        <v>4.4428566489000003</v>
      </c>
      <c r="N48" s="20">
        <v>4.4831094827999998</v>
      </c>
      <c r="O48" s="20">
        <v>1.7534324434999999</v>
      </c>
      <c r="P48" s="20">
        <v>7.2932921899999998</v>
      </c>
      <c r="Q48" s="20">
        <v>2.7380902668</v>
      </c>
      <c r="R48" s="20">
        <v>4</v>
      </c>
      <c r="S48" s="21" t="str">
        <f t="shared" si="1"/>
        <v>BPAC5 BZ Equity</v>
      </c>
      <c r="T48" s="21" t="e">
        <f ca="1">_xll.BDP(S48, "BEST_DIV_YLD","BEST_FPERIOD_OVERRIDE", "22Y")</f>
        <v>#NAME?</v>
      </c>
      <c r="U48" s="20" t="s">
        <v>545</v>
      </c>
      <c r="V48" s="32">
        <f t="shared" si="2"/>
        <v>4.4428566489000003</v>
      </c>
    </row>
    <row r="49" spans="1:22" x14ac:dyDescent="0.35">
      <c r="A49" s="38" t="s">
        <v>49</v>
      </c>
      <c r="B49" s="36" t="s">
        <v>48</v>
      </c>
      <c r="C49" s="19" t="s">
        <v>7</v>
      </c>
      <c r="D49" s="18" t="s">
        <v>8</v>
      </c>
      <c r="E49" s="18" t="s">
        <v>9</v>
      </c>
      <c r="F49" s="18" t="s">
        <v>10</v>
      </c>
      <c r="G49" s="20">
        <v>0.20941481480999999</v>
      </c>
      <c r="H49" s="20">
        <v>0</v>
      </c>
      <c r="I49" s="20">
        <v>3.2690491443999998</v>
      </c>
      <c r="J49" s="20">
        <v>3.8946230256000001</v>
      </c>
      <c r="K49" s="20">
        <v>3.5023672391999998</v>
      </c>
      <c r="L49" s="20">
        <v>2.6049524431000002</v>
      </c>
      <c r="M49" s="20">
        <v>2.9370007936999998</v>
      </c>
      <c r="N49" s="20">
        <v>2.2467344444999999</v>
      </c>
      <c r="O49" s="20">
        <v>0</v>
      </c>
      <c r="P49" s="20">
        <v>3.8946230256000001</v>
      </c>
      <c r="Q49" s="20">
        <v>1.7125469283000001</v>
      </c>
      <c r="R49" s="20">
        <v>6</v>
      </c>
      <c r="S49" s="21" t="str">
        <f t="shared" si="1"/>
        <v>BPAN4 BZ Equity</v>
      </c>
      <c r="T49" s="21" t="e">
        <f ca="1">_xll.BDP(S49, "BEST_DIV_YLD","BEST_FPERIOD_OVERRIDE", "22Y")</f>
        <v>#NAME?</v>
      </c>
      <c r="U49" s="20">
        <v>2.4949426837491573</v>
      </c>
      <c r="V49" s="32">
        <f t="shared" si="2"/>
        <v>2.4949426837491573</v>
      </c>
    </row>
    <row r="50" spans="1:22" x14ac:dyDescent="0.35">
      <c r="A50" s="38" t="s">
        <v>72</v>
      </c>
      <c r="B50" s="36" t="s">
        <v>71</v>
      </c>
      <c r="C50" s="19" t="s">
        <v>18</v>
      </c>
      <c r="D50" s="18" t="s">
        <v>8</v>
      </c>
      <c r="E50" s="18" t="s">
        <v>9</v>
      </c>
      <c r="F50" s="18" t="s">
        <v>10</v>
      </c>
      <c r="G50" s="20">
        <v>2.2727905856000001</v>
      </c>
      <c r="H50" s="20">
        <v>10.321007329</v>
      </c>
      <c r="I50" s="20">
        <v>4.7237447877000003</v>
      </c>
      <c r="J50" s="20">
        <v>6.4530512848999999</v>
      </c>
      <c r="K50" s="20">
        <v>5.1491969607000003</v>
      </c>
      <c r="L50" s="20">
        <v>16.445723098999999</v>
      </c>
      <c r="M50" s="20">
        <v>5.8011241228000001</v>
      </c>
      <c r="N50" s="20">
        <v>7.5609190077999999</v>
      </c>
      <c r="O50" s="20">
        <v>2.2727905856000001</v>
      </c>
      <c r="P50" s="20">
        <v>16.445723098999999</v>
      </c>
      <c r="Q50" s="20">
        <v>5.0914725799999996</v>
      </c>
      <c r="R50" s="20">
        <v>6</v>
      </c>
      <c r="S50" s="21" t="str">
        <f t="shared" si="1"/>
        <v>BRAP3 BZ Equity</v>
      </c>
      <c r="T50" s="21" t="e">
        <f ca="1">_xll.BDP(S50, "BEST_DIV_YLD","BEST_FPERIOD_OVERRIDE", "22Y")</f>
        <v>#NAME?</v>
      </c>
      <c r="U50" s="20" t="s">
        <v>545</v>
      </c>
      <c r="V50" s="32">
        <f t="shared" si="2"/>
        <v>5.8011241228000001</v>
      </c>
    </row>
    <row r="51" spans="1:22" x14ac:dyDescent="0.35">
      <c r="A51" s="38" t="s">
        <v>73</v>
      </c>
      <c r="B51" s="36" t="s">
        <v>71</v>
      </c>
      <c r="C51" s="19" t="s">
        <v>7</v>
      </c>
      <c r="D51" s="18" t="s">
        <v>8</v>
      </c>
      <c r="E51" s="18" t="s">
        <v>9</v>
      </c>
      <c r="F51" s="18" t="s">
        <v>10</v>
      </c>
      <c r="G51" s="20">
        <v>2.2245108818000001</v>
      </c>
      <c r="H51" s="20">
        <v>9.6176497980000004</v>
      </c>
      <c r="I51" s="20">
        <v>4.4742350104000002</v>
      </c>
      <c r="J51" s="20">
        <v>6.5652929530000002</v>
      </c>
      <c r="K51" s="20">
        <v>5.2335372597000003</v>
      </c>
      <c r="L51" s="20">
        <v>16.099516636000001</v>
      </c>
      <c r="M51" s="20">
        <v>5.8994151063000002</v>
      </c>
      <c r="N51" s="20">
        <v>7.3691237564999996</v>
      </c>
      <c r="O51" s="20">
        <v>2.2245108818000001</v>
      </c>
      <c r="P51" s="20">
        <v>16.099516636000001</v>
      </c>
      <c r="Q51" s="20">
        <v>4.9260516708999997</v>
      </c>
      <c r="R51" s="20">
        <v>6</v>
      </c>
      <c r="S51" s="21" t="str">
        <f t="shared" si="1"/>
        <v>BRAP4 BZ Equity</v>
      </c>
      <c r="T51" s="21" t="e">
        <f ca="1">_xll.BDP(S51, "BEST_DIV_YLD","BEST_FPERIOD_OVERRIDE", "22Y")</f>
        <v>#NAME?</v>
      </c>
      <c r="U51" s="20">
        <v>13.215984776403426</v>
      </c>
      <c r="V51" s="32">
        <f t="shared" si="2"/>
        <v>13.215984776403426</v>
      </c>
    </row>
    <row r="52" spans="1:22" x14ac:dyDescent="0.35">
      <c r="A52" s="38" t="s">
        <v>509</v>
      </c>
      <c r="B52" s="36" t="s">
        <v>510</v>
      </c>
      <c r="C52" s="19" t="s">
        <v>18</v>
      </c>
      <c r="D52" s="18" t="s">
        <v>8</v>
      </c>
      <c r="E52" s="18" t="s">
        <v>9</v>
      </c>
      <c r="F52" s="18" t="s">
        <v>10</v>
      </c>
      <c r="G52" s="20" t="s">
        <v>388</v>
      </c>
      <c r="H52" s="20" t="s">
        <v>388</v>
      </c>
      <c r="I52" s="20">
        <v>8.3299485443000005</v>
      </c>
      <c r="J52" s="20">
        <v>10.211759813</v>
      </c>
      <c r="K52" s="20">
        <v>3.0885820064999998</v>
      </c>
      <c r="L52" s="20">
        <v>11.521317533</v>
      </c>
      <c r="M52" s="20">
        <v>9.2708541789000005</v>
      </c>
      <c r="N52" s="20">
        <v>8.2879019744000004</v>
      </c>
      <c r="O52" s="20">
        <v>3.0885820064999998</v>
      </c>
      <c r="P52" s="20">
        <v>11.521317533</v>
      </c>
      <c r="Q52" s="20">
        <v>3.7054419982</v>
      </c>
      <c r="R52" s="20">
        <v>4</v>
      </c>
      <c r="S52" s="21" t="str">
        <f t="shared" si="1"/>
        <v>BRDT3 BZ Equity</v>
      </c>
      <c r="T52" s="21" t="e">
        <f ca="1">_xll.BDP(S52, "BEST_DIV_YLD","BEST_FPERIOD_OVERRIDE", "22Y")</f>
        <v>#NAME?</v>
      </c>
      <c r="U52" s="20">
        <v>7.0187110187110182</v>
      </c>
      <c r="V52" s="32">
        <f t="shared" si="2"/>
        <v>7.0187110187110182</v>
      </c>
    </row>
    <row r="53" spans="1:22" x14ac:dyDescent="0.35">
      <c r="A53" s="38" t="s">
        <v>400</v>
      </c>
      <c r="B53" s="36" t="s">
        <v>14</v>
      </c>
      <c r="C53" s="19" t="s">
        <v>401</v>
      </c>
      <c r="D53" s="18" t="s">
        <v>8</v>
      </c>
      <c r="E53" s="18" t="s">
        <v>9</v>
      </c>
      <c r="F53" s="18" t="s">
        <v>10</v>
      </c>
      <c r="G53" s="20" t="s">
        <v>388</v>
      </c>
      <c r="H53" s="20" t="s">
        <v>388</v>
      </c>
      <c r="I53" s="20">
        <v>7.2981735160000003</v>
      </c>
      <c r="J53" s="20" t="s">
        <v>388</v>
      </c>
      <c r="K53" s="20">
        <v>2.2053750000000001</v>
      </c>
      <c r="L53" s="20">
        <v>3.4027777777999999</v>
      </c>
      <c r="M53" s="20">
        <v>3.4027777777999999</v>
      </c>
      <c r="N53" s="20">
        <v>4.3021087645999998</v>
      </c>
      <c r="O53" s="20">
        <v>2.2053750000000001</v>
      </c>
      <c r="P53" s="20">
        <v>7.2981735160000003</v>
      </c>
      <c r="Q53" s="20">
        <v>2.6628455360999999</v>
      </c>
      <c r="R53" s="20">
        <v>3</v>
      </c>
      <c r="S53" s="21" t="str">
        <f t="shared" si="1"/>
        <v>BRGE11 BZ Equity</v>
      </c>
      <c r="T53" s="21" t="e">
        <f ca="1">_xll.BDP(S53, "BEST_DIV_YLD","BEST_FPERIOD_OVERRIDE", "22Y")</f>
        <v>#NAME?</v>
      </c>
      <c r="U53" s="20" t="s">
        <v>545</v>
      </c>
      <c r="V53" s="32">
        <f t="shared" si="2"/>
        <v>3.4027777777999999</v>
      </c>
    </row>
    <row r="54" spans="1:22" x14ac:dyDescent="0.35">
      <c r="A54" s="38" t="s">
        <v>16</v>
      </c>
      <c r="B54" s="36" t="s">
        <v>14</v>
      </c>
      <c r="C54" s="19" t="s">
        <v>15</v>
      </c>
      <c r="D54" s="18" t="s">
        <v>8</v>
      </c>
      <c r="E54" s="18" t="s">
        <v>9</v>
      </c>
      <c r="F54" s="18" t="s">
        <v>10</v>
      </c>
      <c r="G54" s="20">
        <v>0.16384615385000001</v>
      </c>
      <c r="H54" s="20">
        <v>0.13910034601999999</v>
      </c>
      <c r="I54" s="20">
        <v>5.7608695651999997E-2</v>
      </c>
      <c r="J54" s="20">
        <v>4.8172757475000001E-2</v>
      </c>
      <c r="K54" s="20">
        <v>0</v>
      </c>
      <c r="L54" s="20">
        <v>8.0123266564000005E-3</v>
      </c>
      <c r="M54" s="20">
        <v>5.2890726563999998E-2</v>
      </c>
      <c r="N54" s="20">
        <v>6.9456713274999998E-2</v>
      </c>
      <c r="O54" s="20">
        <v>0</v>
      </c>
      <c r="P54" s="20">
        <v>0.16384615385000001</v>
      </c>
      <c r="Q54" s="20">
        <v>6.7753423581999997E-2</v>
      </c>
      <c r="R54" s="20">
        <v>6</v>
      </c>
      <c r="S54" s="21" t="str">
        <f t="shared" si="1"/>
        <v>BRGE12 BZ Equity</v>
      </c>
      <c r="T54" s="21" t="e">
        <f ca="1">_xll.BDP(S54, "BEST_DIV_YLD","BEST_FPERIOD_OVERRIDE", "22Y")</f>
        <v>#NAME?</v>
      </c>
      <c r="U54" s="20" t="s">
        <v>545</v>
      </c>
      <c r="V54" s="32">
        <f t="shared" si="2"/>
        <v>5.2890726563999998E-2</v>
      </c>
    </row>
    <row r="55" spans="1:22" x14ac:dyDescent="0.35">
      <c r="A55" s="38" t="s">
        <v>393</v>
      </c>
      <c r="B55" s="36" t="s">
        <v>14</v>
      </c>
      <c r="C55" s="19" t="s">
        <v>18</v>
      </c>
      <c r="D55" s="18" t="s">
        <v>8</v>
      </c>
      <c r="E55" s="18" t="s">
        <v>9</v>
      </c>
      <c r="F55" s="18" t="s">
        <v>10</v>
      </c>
      <c r="G55" s="20" t="s">
        <v>388</v>
      </c>
      <c r="H55" s="20" t="s">
        <v>388</v>
      </c>
      <c r="I55" s="20">
        <v>4.1076487251999999E-2</v>
      </c>
      <c r="J55" s="20">
        <v>3.2835820895999998E-2</v>
      </c>
      <c r="K55" s="20">
        <v>0</v>
      </c>
      <c r="L55" s="20">
        <v>4.8704663212000001E-3</v>
      </c>
      <c r="M55" s="20">
        <v>1.8853143608E-2</v>
      </c>
      <c r="N55" s="20">
        <v>1.9695693617E-2</v>
      </c>
      <c r="O55" s="20">
        <v>0</v>
      </c>
      <c r="P55" s="20">
        <v>4.1076487251999999E-2</v>
      </c>
      <c r="Q55" s="20">
        <v>2.0310169807000001E-2</v>
      </c>
      <c r="R55" s="20">
        <v>4</v>
      </c>
      <c r="S55" s="21" t="str">
        <f t="shared" si="1"/>
        <v>BRGE3 BZ Equity</v>
      </c>
      <c r="T55" s="21" t="e">
        <f ca="1">_xll.BDP(S55, "BEST_DIV_YLD","BEST_FPERIOD_OVERRIDE", "22Y")</f>
        <v>#NAME?</v>
      </c>
      <c r="U55" s="20" t="s">
        <v>545</v>
      </c>
      <c r="V55" s="32">
        <f t="shared" si="2"/>
        <v>1.8853143608E-2</v>
      </c>
    </row>
    <row r="56" spans="1:22" x14ac:dyDescent="0.35">
      <c r="A56" s="38" t="s">
        <v>394</v>
      </c>
      <c r="B56" s="36" t="s">
        <v>14</v>
      </c>
      <c r="C56" s="19" t="s">
        <v>22</v>
      </c>
      <c r="D56" s="18" t="s">
        <v>8</v>
      </c>
      <c r="E56" s="18" t="s">
        <v>9</v>
      </c>
      <c r="F56" s="18" t="s">
        <v>10</v>
      </c>
      <c r="G56" s="20" t="s">
        <v>388</v>
      </c>
      <c r="H56" s="20">
        <v>9.9916</v>
      </c>
      <c r="I56" s="20" t="s">
        <v>388</v>
      </c>
      <c r="J56" s="20">
        <v>11.488888888</v>
      </c>
      <c r="K56" s="20">
        <v>0.67688766113999999</v>
      </c>
      <c r="L56" s="20">
        <v>2.2016534867000002</v>
      </c>
      <c r="M56" s="20">
        <v>6.0966267432999999</v>
      </c>
      <c r="N56" s="20">
        <v>6.0897575092</v>
      </c>
      <c r="O56" s="20">
        <v>0.67688766113999999</v>
      </c>
      <c r="P56" s="20">
        <v>11.488888888</v>
      </c>
      <c r="Q56" s="20">
        <v>5.4403280342000002</v>
      </c>
      <c r="R56" s="20">
        <v>4</v>
      </c>
      <c r="S56" s="21" t="str">
        <f t="shared" si="1"/>
        <v>BRGE5 BZ Equity</v>
      </c>
      <c r="T56" s="21" t="e">
        <f ca="1">_xll.BDP(S56, "BEST_DIV_YLD","BEST_FPERIOD_OVERRIDE", "22Y")</f>
        <v>#NAME?</v>
      </c>
      <c r="U56" s="20" t="s">
        <v>545</v>
      </c>
      <c r="V56" s="32">
        <f t="shared" si="2"/>
        <v>6.0966267432999999</v>
      </c>
    </row>
    <row r="57" spans="1:22" x14ac:dyDescent="0.35">
      <c r="A57" s="38" t="s">
        <v>395</v>
      </c>
      <c r="B57" s="36" t="s">
        <v>14</v>
      </c>
      <c r="C57" s="19" t="s">
        <v>24</v>
      </c>
      <c r="D57" s="18" t="s">
        <v>8</v>
      </c>
      <c r="E57" s="18" t="s">
        <v>9</v>
      </c>
      <c r="F57" s="18" t="s">
        <v>10</v>
      </c>
      <c r="G57" s="20">
        <v>10.480185185</v>
      </c>
      <c r="H57" s="20" t="s">
        <v>388</v>
      </c>
      <c r="I57" s="20" t="s">
        <v>388</v>
      </c>
      <c r="J57" s="20" t="s">
        <v>388</v>
      </c>
      <c r="K57" s="20">
        <v>6.2841495993000001</v>
      </c>
      <c r="L57" s="20">
        <v>2.625</v>
      </c>
      <c r="M57" s="20">
        <v>6.2841495993000001</v>
      </c>
      <c r="N57" s="20">
        <v>6.4631115948</v>
      </c>
      <c r="O57" s="20">
        <v>2.625</v>
      </c>
      <c r="P57" s="20">
        <v>10.480185185</v>
      </c>
      <c r="Q57" s="20">
        <v>3.9306493255000001</v>
      </c>
      <c r="R57" s="20">
        <v>3</v>
      </c>
      <c r="S57" s="21" t="str">
        <f t="shared" si="1"/>
        <v>BRGE6 BZ Equity</v>
      </c>
      <c r="T57" s="21" t="e">
        <f ca="1">_xll.BDP(S57, "BEST_DIV_YLD","BEST_FPERIOD_OVERRIDE", "22Y")</f>
        <v>#NAME?</v>
      </c>
      <c r="U57" s="20" t="s">
        <v>545</v>
      </c>
      <c r="V57" s="32">
        <f t="shared" si="2"/>
        <v>6.2841495993000001</v>
      </c>
    </row>
    <row r="58" spans="1:22" x14ac:dyDescent="0.35">
      <c r="A58" s="38" t="s">
        <v>396</v>
      </c>
      <c r="B58" s="36" t="s">
        <v>14</v>
      </c>
      <c r="C58" s="19" t="s">
        <v>397</v>
      </c>
      <c r="D58" s="18" t="s">
        <v>8</v>
      </c>
      <c r="E58" s="18" t="s">
        <v>9</v>
      </c>
      <c r="F58" s="18" t="s">
        <v>10</v>
      </c>
      <c r="G58" s="20" t="s">
        <v>388</v>
      </c>
      <c r="H58" s="20" t="s">
        <v>388</v>
      </c>
      <c r="I58" s="20" t="s">
        <v>388</v>
      </c>
      <c r="J58" s="20">
        <v>12.819344262</v>
      </c>
      <c r="K58" s="20" t="s">
        <v>388</v>
      </c>
      <c r="L58" s="20" t="s">
        <v>388</v>
      </c>
      <c r="M58" s="20">
        <v>12.819344262</v>
      </c>
      <c r="N58" s="20">
        <v>12.819344262</v>
      </c>
      <c r="O58" s="20">
        <v>12.819344262</v>
      </c>
      <c r="P58" s="20">
        <v>12.819344262</v>
      </c>
      <c r="Q58" s="20" t="s">
        <v>388</v>
      </c>
      <c r="R58" s="20">
        <v>1</v>
      </c>
      <c r="S58" s="21" t="str">
        <f t="shared" si="1"/>
        <v>BRGE7 BZ Equity</v>
      </c>
      <c r="T58" s="21" t="e">
        <f ca="1">_xll.BDP(S58, "BEST_DIV_YLD","BEST_FPERIOD_OVERRIDE", "22Y")</f>
        <v>#NAME?</v>
      </c>
      <c r="U58" s="20" t="s">
        <v>545</v>
      </c>
      <c r="V58" s="32">
        <f t="shared" si="2"/>
        <v>12.819344262</v>
      </c>
    </row>
    <row r="59" spans="1:22" x14ac:dyDescent="0.35">
      <c r="A59" s="38" t="s">
        <v>398</v>
      </c>
      <c r="B59" s="36" t="s">
        <v>14</v>
      </c>
      <c r="C59" s="19" t="s">
        <v>399</v>
      </c>
      <c r="D59" s="18" t="s">
        <v>8</v>
      </c>
      <c r="E59" s="18" t="s">
        <v>9</v>
      </c>
      <c r="F59" s="18" t="s">
        <v>10</v>
      </c>
      <c r="G59" s="20" t="s">
        <v>388</v>
      </c>
      <c r="H59" s="20" t="s">
        <v>388</v>
      </c>
      <c r="I59" s="20" t="s">
        <v>388</v>
      </c>
      <c r="J59" s="20" t="s">
        <v>388</v>
      </c>
      <c r="K59" s="20">
        <v>2.6730909090999999</v>
      </c>
      <c r="L59" s="20">
        <v>3.7530637255000001</v>
      </c>
      <c r="M59" s="20">
        <v>3.2130773172999998</v>
      </c>
      <c r="N59" s="20">
        <v>3.2130773172999998</v>
      </c>
      <c r="O59" s="20">
        <v>2.6730909090999999</v>
      </c>
      <c r="P59" s="20">
        <v>3.7530637255000001</v>
      </c>
      <c r="Q59" s="20">
        <v>0.76365610197</v>
      </c>
      <c r="R59" s="20">
        <v>2</v>
      </c>
      <c r="S59" s="21" t="str">
        <f t="shared" si="1"/>
        <v>BRGE8 BZ Equity</v>
      </c>
      <c r="T59" s="21" t="e">
        <f ca="1">_xll.BDP(S59, "BEST_DIV_YLD","BEST_FPERIOD_OVERRIDE", "22Y")</f>
        <v>#NAME?</v>
      </c>
      <c r="U59" s="20" t="s">
        <v>545</v>
      </c>
      <c r="V59" s="32">
        <f t="shared" si="2"/>
        <v>3.2130773172999998</v>
      </c>
    </row>
    <row r="60" spans="1:22" x14ac:dyDescent="0.35">
      <c r="A60" s="38" t="s">
        <v>26</v>
      </c>
      <c r="B60" s="36" t="s">
        <v>25</v>
      </c>
      <c r="C60" s="19" t="s">
        <v>18</v>
      </c>
      <c r="D60" s="18" t="s">
        <v>8</v>
      </c>
      <c r="E60" s="18" t="s">
        <v>9</v>
      </c>
      <c r="F60" s="18" t="s">
        <v>10</v>
      </c>
      <c r="G60" s="20">
        <v>1.7842019544000001</v>
      </c>
      <c r="H60" s="20">
        <v>2.7218</v>
      </c>
      <c r="I60" s="20">
        <v>0</v>
      </c>
      <c r="J60" s="20">
        <v>0</v>
      </c>
      <c r="K60" s="20">
        <v>0</v>
      </c>
      <c r="L60" s="20">
        <v>0.22752941175999999</v>
      </c>
      <c r="M60" s="20">
        <v>0.11376470588</v>
      </c>
      <c r="N60" s="20">
        <v>0.78892189436000004</v>
      </c>
      <c r="O60" s="20">
        <v>0</v>
      </c>
      <c r="P60" s="20">
        <v>2.7218</v>
      </c>
      <c r="Q60" s="20">
        <v>1.1754960617000001</v>
      </c>
      <c r="R60" s="20">
        <v>6</v>
      </c>
      <c r="S60" s="21" t="str">
        <f t="shared" si="1"/>
        <v>BRIV3 BZ Equity</v>
      </c>
      <c r="T60" s="21" t="e">
        <f ca="1">_xll.BDP(S60, "BEST_DIV_YLD","BEST_FPERIOD_OVERRIDE", "22Y")</f>
        <v>#NAME?</v>
      </c>
      <c r="U60" s="20" t="s">
        <v>545</v>
      </c>
      <c r="V60" s="32">
        <f t="shared" si="2"/>
        <v>0.11376470588</v>
      </c>
    </row>
    <row r="61" spans="1:22" x14ac:dyDescent="0.35">
      <c r="A61" s="38" t="s">
        <v>27</v>
      </c>
      <c r="B61" s="36" t="s">
        <v>25</v>
      </c>
      <c r="C61" s="19" t="s">
        <v>7</v>
      </c>
      <c r="D61" s="18" t="s">
        <v>8</v>
      </c>
      <c r="E61" s="18" t="s">
        <v>9</v>
      </c>
      <c r="F61" s="18" t="s">
        <v>10</v>
      </c>
      <c r="G61" s="20">
        <v>6.8647058823</v>
      </c>
      <c r="H61" s="20">
        <v>8.6111498258000001</v>
      </c>
      <c r="I61" s="20">
        <v>8.1083067093000007</v>
      </c>
      <c r="J61" s="20">
        <v>7.0292307691999998</v>
      </c>
      <c r="K61" s="20">
        <v>7.6630337079000004</v>
      </c>
      <c r="L61" s="20">
        <v>7.5069999999999997</v>
      </c>
      <c r="M61" s="20">
        <v>7.5850168539</v>
      </c>
      <c r="N61" s="20">
        <v>7.6305711490999997</v>
      </c>
      <c r="O61" s="20">
        <v>6.8647058823</v>
      </c>
      <c r="P61" s="20">
        <v>8.6111498258000001</v>
      </c>
      <c r="Q61" s="20">
        <v>0.65639154663999999</v>
      </c>
      <c r="R61" s="20">
        <v>6</v>
      </c>
      <c r="S61" s="21" t="str">
        <f t="shared" si="1"/>
        <v>BRIV4 BZ Equity</v>
      </c>
      <c r="T61" s="21" t="e">
        <f ca="1">_xll.BDP(S61, "BEST_DIV_YLD","BEST_FPERIOD_OVERRIDE", "22Y")</f>
        <v>#NAME?</v>
      </c>
      <c r="U61" s="20" t="s">
        <v>545</v>
      </c>
      <c r="V61" s="32">
        <f t="shared" si="2"/>
        <v>7.5850168539</v>
      </c>
    </row>
    <row r="62" spans="1:22" x14ac:dyDescent="0.35">
      <c r="A62" s="38" t="s">
        <v>79</v>
      </c>
      <c r="B62" s="36" t="s">
        <v>78</v>
      </c>
      <c r="C62" s="19" t="s">
        <v>18</v>
      </c>
      <c r="D62" s="18" t="s">
        <v>8</v>
      </c>
      <c r="E62" s="18" t="s">
        <v>9</v>
      </c>
      <c r="F62" s="18" t="s">
        <v>10</v>
      </c>
      <c r="G62" s="20">
        <v>15.800610089999999</v>
      </c>
      <c r="H62" s="20">
        <v>4.1904565797000002</v>
      </c>
      <c r="I62" s="20">
        <v>4.3350300275000002</v>
      </c>
      <c r="J62" s="20">
        <v>1.8427159477999999</v>
      </c>
      <c r="K62" s="20">
        <v>0</v>
      </c>
      <c r="L62" s="20">
        <v>0</v>
      </c>
      <c r="M62" s="20">
        <v>3.0165862636999998</v>
      </c>
      <c r="N62" s="20">
        <v>4.3614687741999996</v>
      </c>
      <c r="O62" s="20">
        <v>0</v>
      </c>
      <c r="P62" s="20">
        <v>15.800610089999999</v>
      </c>
      <c r="Q62" s="20">
        <v>5.9206897194000003</v>
      </c>
      <c r="R62" s="20">
        <v>6</v>
      </c>
      <c r="S62" s="21" t="str">
        <f t="shared" si="1"/>
        <v>BRKM3 BZ Equity</v>
      </c>
      <c r="T62" s="21" t="e">
        <f ca="1">_xll.BDP(S62, "BEST_DIV_YLD","BEST_FPERIOD_OVERRIDE", "22Y")</f>
        <v>#NAME?</v>
      </c>
      <c r="U62" s="20">
        <v>12.128396863031188</v>
      </c>
      <c r="V62" s="32">
        <f t="shared" si="2"/>
        <v>12.128396863031188</v>
      </c>
    </row>
    <row r="63" spans="1:22" x14ac:dyDescent="0.35">
      <c r="A63" s="38" t="s">
        <v>80</v>
      </c>
      <c r="B63" s="36" t="s">
        <v>78</v>
      </c>
      <c r="C63" s="19" t="s">
        <v>22</v>
      </c>
      <c r="D63" s="18" t="s">
        <v>8</v>
      </c>
      <c r="E63" s="18" t="s">
        <v>9</v>
      </c>
      <c r="F63" s="18" t="s">
        <v>10</v>
      </c>
      <c r="G63" s="20">
        <v>9.1016548347999997</v>
      </c>
      <c r="H63" s="20">
        <v>3.6692494254999999</v>
      </c>
      <c r="I63" s="20">
        <v>4.3987358571000001</v>
      </c>
      <c r="J63" s="20">
        <v>1.7699873952</v>
      </c>
      <c r="K63" s="20">
        <v>0</v>
      </c>
      <c r="L63" s="20">
        <v>0</v>
      </c>
      <c r="M63" s="20">
        <v>2.7196184103999999</v>
      </c>
      <c r="N63" s="20">
        <v>3.1566045854000002</v>
      </c>
      <c r="O63" s="20">
        <v>0</v>
      </c>
      <c r="P63" s="20">
        <v>9.1016548347999997</v>
      </c>
      <c r="Q63" s="20">
        <v>3.4351224009000001</v>
      </c>
      <c r="R63" s="20">
        <v>6</v>
      </c>
      <c r="S63" s="21" t="str">
        <f t="shared" si="1"/>
        <v>BRKM5 BZ Equity</v>
      </c>
      <c r="T63" s="21" t="e">
        <f ca="1">_xll.BDP(S63, "BEST_DIV_YLD","BEST_FPERIOD_OVERRIDE", "22Y")</f>
        <v>#NAME?</v>
      </c>
      <c r="U63" s="20">
        <v>8.9336158192090398</v>
      </c>
      <c r="V63" s="32">
        <f t="shared" si="2"/>
        <v>8.9336158192090398</v>
      </c>
    </row>
    <row r="64" spans="1:22" x14ac:dyDescent="0.35">
      <c r="A64" s="38" t="s">
        <v>419</v>
      </c>
      <c r="B64" s="36" t="s">
        <v>78</v>
      </c>
      <c r="C64" s="19" t="s">
        <v>24</v>
      </c>
      <c r="D64" s="18" t="s">
        <v>8</v>
      </c>
      <c r="E64" s="18" t="s">
        <v>9</v>
      </c>
      <c r="F64" s="18" t="s">
        <v>10</v>
      </c>
      <c r="G64" s="20">
        <v>3.7890612456000001</v>
      </c>
      <c r="H64" s="20">
        <v>1.3475341652999999</v>
      </c>
      <c r="I64" s="20" t="s">
        <v>388</v>
      </c>
      <c r="J64" s="20">
        <v>1.2630815598</v>
      </c>
      <c r="K64" s="20">
        <v>0</v>
      </c>
      <c r="L64" s="20">
        <v>0</v>
      </c>
      <c r="M64" s="20">
        <v>1.2630815598</v>
      </c>
      <c r="N64" s="20">
        <v>1.2799353942</v>
      </c>
      <c r="O64" s="20">
        <v>0</v>
      </c>
      <c r="P64" s="20">
        <v>3.7890612456000001</v>
      </c>
      <c r="Q64" s="20">
        <v>1.5473392817</v>
      </c>
      <c r="R64" s="20">
        <v>5</v>
      </c>
      <c r="S64" s="21" t="str">
        <f t="shared" si="1"/>
        <v>BRKM6 BZ Equity</v>
      </c>
      <c r="T64" s="21" t="e">
        <f ca="1">_xll.BDP(S64, "BEST_DIV_YLD","BEST_FPERIOD_OVERRIDE", "22Y")</f>
        <v>#NAME?</v>
      </c>
      <c r="U64" s="20" t="s">
        <v>545</v>
      </c>
      <c r="V64" s="32">
        <f t="shared" si="2"/>
        <v>1.2630815598</v>
      </c>
    </row>
    <row r="65" spans="1:22" x14ac:dyDescent="0.35">
      <c r="A65" s="38" t="s">
        <v>65</v>
      </c>
      <c r="B65" s="36" t="s">
        <v>64</v>
      </c>
      <c r="C65" s="19" t="s">
        <v>18</v>
      </c>
      <c r="D65" s="18" t="s">
        <v>8</v>
      </c>
      <c r="E65" s="18" t="s">
        <v>9</v>
      </c>
      <c r="F65" s="18" t="s">
        <v>10</v>
      </c>
      <c r="G65" s="20">
        <v>0</v>
      </c>
      <c r="H65" s="20">
        <v>0.55419533940999999</v>
      </c>
      <c r="I65" s="20">
        <v>0.74612971413999996</v>
      </c>
      <c r="J65" s="20">
        <v>7.4561207803</v>
      </c>
      <c r="K65" s="20">
        <v>0</v>
      </c>
      <c r="L65" s="20">
        <v>0</v>
      </c>
      <c r="M65" s="20">
        <v>0.27709766970999999</v>
      </c>
      <c r="N65" s="20">
        <v>1.4594076389999999</v>
      </c>
      <c r="O65" s="20">
        <v>0</v>
      </c>
      <c r="P65" s="20">
        <v>7.4561207803</v>
      </c>
      <c r="Q65" s="20">
        <v>2.9556168619999998</v>
      </c>
      <c r="R65" s="20">
        <v>6</v>
      </c>
      <c r="S65" s="21" t="str">
        <f t="shared" si="1"/>
        <v>BRML3 BZ Equity</v>
      </c>
      <c r="T65" s="21" t="e">
        <f ca="1">_xll.BDP(S65, "BEST_DIV_YLD","BEST_FPERIOD_OVERRIDE", "22Y")</f>
        <v>#NAME?</v>
      </c>
      <c r="U65" s="20">
        <v>2.1039290240811157</v>
      </c>
      <c r="V65" s="32">
        <f t="shared" si="2"/>
        <v>2.1039290240811157</v>
      </c>
    </row>
    <row r="66" spans="1:22" x14ac:dyDescent="0.35">
      <c r="A66" s="38" t="s">
        <v>67</v>
      </c>
      <c r="B66" s="36" t="s">
        <v>66</v>
      </c>
      <c r="C66" s="19" t="s">
        <v>18</v>
      </c>
      <c r="D66" s="18" t="s">
        <v>8</v>
      </c>
      <c r="E66" s="18" t="s">
        <v>9</v>
      </c>
      <c r="F66" s="18" t="s">
        <v>10</v>
      </c>
      <c r="G66" s="20">
        <v>0</v>
      </c>
      <c r="H66" s="20">
        <v>0.30740110666999998</v>
      </c>
      <c r="I66" s="20">
        <v>1.5345407494000001</v>
      </c>
      <c r="J66" s="20">
        <v>0</v>
      </c>
      <c r="K66" s="20">
        <v>0.59013059392</v>
      </c>
      <c r="L66" s="20">
        <v>2.1875963236999998</v>
      </c>
      <c r="M66" s="20">
        <v>0.44876585028999999</v>
      </c>
      <c r="N66" s="20">
        <v>0.76994479560999995</v>
      </c>
      <c r="O66" s="20">
        <v>0</v>
      </c>
      <c r="P66" s="20">
        <v>2.1875963236999998</v>
      </c>
      <c r="Q66" s="20">
        <v>0.89735752245</v>
      </c>
      <c r="R66" s="20">
        <v>6</v>
      </c>
      <c r="S66" s="21" t="str">
        <f t="shared" si="1"/>
        <v>BRPR3 BZ Equity</v>
      </c>
      <c r="T66" s="21" t="e">
        <f ca="1">_xll.BDP(S66, "BEST_DIV_YLD","BEST_FPERIOD_OVERRIDE", "22Y")</f>
        <v>#NAME?</v>
      </c>
      <c r="U66" s="20">
        <v>2.9673202614379082</v>
      </c>
      <c r="V66" s="32">
        <f t="shared" si="2"/>
        <v>2.9673202614379082</v>
      </c>
    </row>
    <row r="67" spans="1:22" x14ac:dyDescent="0.35">
      <c r="A67" s="38" t="s">
        <v>56</v>
      </c>
      <c r="B67" s="36" t="s">
        <v>55</v>
      </c>
      <c r="C67" s="19" t="s">
        <v>18</v>
      </c>
      <c r="D67" s="18" t="s">
        <v>8</v>
      </c>
      <c r="E67" s="18" t="s">
        <v>9</v>
      </c>
      <c r="F67" s="18" t="s">
        <v>10</v>
      </c>
      <c r="G67" s="20">
        <v>6.7401298889000003</v>
      </c>
      <c r="H67" s="20">
        <v>6.3122907326000002</v>
      </c>
      <c r="I67" s="20">
        <v>5.0973901136000004</v>
      </c>
      <c r="J67" s="20">
        <v>5.8124443924999998</v>
      </c>
      <c r="K67" s="20">
        <v>2.5158182174000001</v>
      </c>
      <c r="L67" s="20">
        <v>7.3323532946999999</v>
      </c>
      <c r="M67" s="20">
        <v>6.0623675625000004</v>
      </c>
      <c r="N67" s="20">
        <v>5.6350711065999999</v>
      </c>
      <c r="O67" s="20">
        <v>2.5158182174000001</v>
      </c>
      <c r="P67" s="20">
        <v>7.3323532946999999</v>
      </c>
      <c r="Q67" s="20">
        <v>1.7094355137999999</v>
      </c>
      <c r="R67" s="20">
        <v>6</v>
      </c>
      <c r="S67" s="21" t="str">
        <f t="shared" si="1"/>
        <v>BRSR3 BZ Equity</v>
      </c>
      <c r="T67" s="21" t="e">
        <f ca="1">_xll.BDP(S67, "BEST_DIV_YLD","BEST_FPERIOD_OVERRIDE", "22Y")</f>
        <v>#NAME?</v>
      </c>
      <c r="U67" s="20" t="s">
        <v>545</v>
      </c>
      <c r="V67" s="32">
        <f t="shared" si="2"/>
        <v>6.0623675625000004</v>
      </c>
    </row>
    <row r="68" spans="1:22" x14ac:dyDescent="0.35">
      <c r="A68" s="38" t="s">
        <v>415</v>
      </c>
      <c r="B68" s="36" t="s">
        <v>55</v>
      </c>
      <c r="C68" s="19" t="s">
        <v>22</v>
      </c>
      <c r="D68" s="18" t="s">
        <v>8</v>
      </c>
      <c r="E68" s="18" t="s">
        <v>9</v>
      </c>
      <c r="F68" s="18" t="s">
        <v>10</v>
      </c>
      <c r="G68" s="20" t="s">
        <v>388</v>
      </c>
      <c r="H68" s="20">
        <v>6.3982520536000003</v>
      </c>
      <c r="I68" s="20">
        <v>6.4251532273</v>
      </c>
      <c r="J68" s="20">
        <v>5.3776599673999996</v>
      </c>
      <c r="K68" s="20">
        <v>2.3962019277</v>
      </c>
      <c r="L68" s="20">
        <v>6.3668440573999998</v>
      </c>
      <c r="M68" s="20">
        <v>6.3668440573999998</v>
      </c>
      <c r="N68" s="20">
        <v>5.3928222466999998</v>
      </c>
      <c r="O68" s="20">
        <v>2.3962019277</v>
      </c>
      <c r="P68" s="20">
        <v>6.4251532273</v>
      </c>
      <c r="Q68" s="20">
        <v>1.7324316774999999</v>
      </c>
      <c r="R68" s="20">
        <v>5</v>
      </c>
      <c r="S68" s="21" t="str">
        <f t="shared" si="1"/>
        <v>BRSR5 BZ Equity</v>
      </c>
      <c r="T68" s="21" t="e">
        <f ca="1">_xll.BDP(S68, "BEST_DIV_YLD","BEST_FPERIOD_OVERRIDE", "22Y")</f>
        <v>#NAME?</v>
      </c>
      <c r="U68" s="20" t="s">
        <v>545</v>
      </c>
      <c r="V68" s="32">
        <f t="shared" si="2"/>
        <v>6.3668440573999998</v>
      </c>
    </row>
    <row r="69" spans="1:22" x14ac:dyDescent="0.35">
      <c r="A69" s="38" t="s">
        <v>57</v>
      </c>
      <c r="B69" s="36" t="s">
        <v>55</v>
      </c>
      <c r="C69" s="19" t="s">
        <v>24</v>
      </c>
      <c r="D69" s="18" t="s">
        <v>8</v>
      </c>
      <c r="E69" s="18" t="s">
        <v>9</v>
      </c>
      <c r="F69" s="18" t="s">
        <v>10</v>
      </c>
      <c r="G69" s="20">
        <v>10.351735324</v>
      </c>
      <c r="H69" s="20">
        <v>6.9300633721000002</v>
      </c>
      <c r="I69" s="20">
        <v>9.0316173826000004</v>
      </c>
      <c r="J69" s="20">
        <v>5.6080392244999997</v>
      </c>
      <c r="K69" s="20">
        <v>2.6726937182000001</v>
      </c>
      <c r="L69" s="20">
        <v>8.4878289187</v>
      </c>
      <c r="M69" s="20">
        <v>7.7089461453999997</v>
      </c>
      <c r="N69" s="20">
        <v>7.1803296566999997</v>
      </c>
      <c r="O69" s="20">
        <v>2.6726937182000001</v>
      </c>
      <c r="P69" s="20">
        <v>10.351735324</v>
      </c>
      <c r="Q69" s="20">
        <v>2.7585556597999998</v>
      </c>
      <c r="R69" s="20">
        <v>6</v>
      </c>
      <c r="S69" s="21" t="str">
        <f t="shared" ref="S69:S132" si="3">TEXT(A69,0)&amp;" BZ Equity"</f>
        <v>BRSR6 BZ Equity</v>
      </c>
      <c r="T69" s="21" t="e">
        <f ca="1">_xll.BDP(S69, "BEST_DIV_YLD","BEST_FPERIOD_OVERRIDE", "22Y")</f>
        <v>#NAME?</v>
      </c>
      <c r="U69" s="20">
        <v>10.143824027072759</v>
      </c>
      <c r="V69" s="32">
        <f t="shared" si="2"/>
        <v>10.143824027072759</v>
      </c>
    </row>
    <row r="70" spans="1:22" x14ac:dyDescent="0.35">
      <c r="A70" s="38" t="s">
        <v>420</v>
      </c>
      <c r="B70" s="36" t="s">
        <v>421</v>
      </c>
      <c r="C70" s="19" t="s">
        <v>18</v>
      </c>
      <c r="D70" s="18" t="s">
        <v>8</v>
      </c>
      <c r="E70" s="18" t="s">
        <v>9</v>
      </c>
      <c r="F70" s="18" t="s">
        <v>10</v>
      </c>
      <c r="G70" s="20" t="s">
        <v>388</v>
      </c>
      <c r="H70" s="20" t="s">
        <v>388</v>
      </c>
      <c r="I70" s="20" t="s">
        <v>388</v>
      </c>
      <c r="J70" s="20">
        <v>8.8786702740999992</v>
      </c>
      <c r="K70" s="20">
        <v>7.6822261345999996</v>
      </c>
      <c r="L70" s="20">
        <v>2.2631149277999998</v>
      </c>
      <c r="M70" s="20">
        <v>7.6822261345999996</v>
      </c>
      <c r="N70" s="20">
        <v>6.2746704455</v>
      </c>
      <c r="O70" s="20">
        <v>2.2631149277999998</v>
      </c>
      <c r="P70" s="20">
        <v>8.8786702740999992</v>
      </c>
      <c r="Q70" s="20">
        <v>3.5252379918000001</v>
      </c>
      <c r="R70" s="20">
        <v>3</v>
      </c>
      <c r="S70" s="21" t="str">
        <f t="shared" si="3"/>
        <v>BSLI3 BZ Equity</v>
      </c>
      <c r="T70" s="21" t="e">
        <f ca="1">_xll.BDP(S70, "BEST_DIV_YLD","BEST_FPERIOD_OVERRIDE", "22Y")</f>
        <v>#NAME?</v>
      </c>
      <c r="U70" s="20" t="s">
        <v>545</v>
      </c>
      <c r="V70" s="32">
        <f t="shared" ref="V70:V133" si="4">IF(U70="#N/A N/A",M70,U70)</f>
        <v>7.6822261345999996</v>
      </c>
    </row>
    <row r="71" spans="1:22" x14ac:dyDescent="0.35">
      <c r="A71" s="38" t="s">
        <v>422</v>
      </c>
      <c r="B71" s="36" t="s">
        <v>421</v>
      </c>
      <c r="C71" s="19" t="s">
        <v>7</v>
      </c>
      <c r="D71" s="18" t="s">
        <v>8</v>
      </c>
      <c r="E71" s="18" t="s">
        <v>9</v>
      </c>
      <c r="F71" s="18" t="s">
        <v>10</v>
      </c>
      <c r="G71" s="20" t="s">
        <v>388</v>
      </c>
      <c r="H71" s="20">
        <v>20.206705124999999</v>
      </c>
      <c r="I71" s="20" t="s">
        <v>388</v>
      </c>
      <c r="J71" s="20" t="s">
        <v>388</v>
      </c>
      <c r="K71" s="20" t="s">
        <v>388</v>
      </c>
      <c r="L71" s="20">
        <v>3.9991826977999998</v>
      </c>
      <c r="M71" s="20">
        <v>12.102943911000001</v>
      </c>
      <c r="N71" s="20">
        <v>12.102943911000001</v>
      </c>
      <c r="O71" s="20">
        <v>3.9991826977999998</v>
      </c>
      <c r="P71" s="20">
        <v>20.206705124999999</v>
      </c>
      <c r="Q71" s="20">
        <v>11.460449014</v>
      </c>
      <c r="R71" s="20">
        <v>2</v>
      </c>
      <c r="S71" s="21" t="str">
        <f t="shared" si="3"/>
        <v>BSLI4 BZ Equity</v>
      </c>
      <c r="T71" s="21" t="e">
        <f ca="1">_xll.BDP(S71, "BEST_DIV_YLD","BEST_FPERIOD_OVERRIDE", "22Y")</f>
        <v>#NAME?</v>
      </c>
      <c r="U71" s="20" t="s">
        <v>545</v>
      </c>
      <c r="V71" s="32">
        <f t="shared" si="4"/>
        <v>12.102943911000001</v>
      </c>
    </row>
    <row r="72" spans="1:22" x14ac:dyDescent="0.35">
      <c r="A72" s="38" t="s">
        <v>447</v>
      </c>
      <c r="B72" s="36" t="s">
        <v>448</v>
      </c>
      <c r="C72" s="19" t="s">
        <v>7</v>
      </c>
      <c r="D72" s="18" t="s">
        <v>8</v>
      </c>
      <c r="E72" s="18" t="s">
        <v>9</v>
      </c>
      <c r="F72" s="18" t="s">
        <v>10</v>
      </c>
      <c r="G72" s="20" t="s">
        <v>388</v>
      </c>
      <c r="H72" s="20" t="s">
        <v>388</v>
      </c>
      <c r="I72" s="20" t="s">
        <v>388</v>
      </c>
      <c r="J72" s="20">
        <v>3.7259097290000001</v>
      </c>
      <c r="K72" s="20" t="s">
        <v>388</v>
      </c>
      <c r="L72" s="20" t="s">
        <v>388</v>
      </c>
      <c r="M72" s="20">
        <v>3.7259097290000001</v>
      </c>
      <c r="N72" s="20">
        <v>3.7259097290000001</v>
      </c>
      <c r="O72" s="20">
        <v>3.7259097290000001</v>
      </c>
      <c r="P72" s="20">
        <v>3.7259097290000001</v>
      </c>
      <c r="Q72" s="20" t="s">
        <v>388</v>
      </c>
      <c r="R72" s="20">
        <v>1</v>
      </c>
      <c r="S72" s="21" t="str">
        <f t="shared" si="3"/>
        <v>CALI4 BZ Equity</v>
      </c>
      <c r="T72" s="21" t="e">
        <f ca="1">_xll.BDP(S72, "BEST_DIV_YLD","BEST_FPERIOD_OVERRIDE", "22Y")</f>
        <v>#NAME?</v>
      </c>
      <c r="U72" s="20" t="s">
        <v>545</v>
      </c>
      <c r="V72" s="32">
        <f t="shared" si="4"/>
        <v>3.7259097290000001</v>
      </c>
    </row>
    <row r="73" spans="1:22" x14ac:dyDescent="0.35">
      <c r="A73" s="38" t="s">
        <v>427</v>
      </c>
      <c r="B73" s="36" t="s">
        <v>428</v>
      </c>
      <c r="C73" s="19" t="s">
        <v>18</v>
      </c>
      <c r="D73" s="18" t="s">
        <v>8</v>
      </c>
      <c r="E73" s="18" t="s">
        <v>9</v>
      </c>
      <c r="F73" s="18" t="s">
        <v>10</v>
      </c>
      <c r="G73" s="20" t="s">
        <v>388</v>
      </c>
      <c r="H73" s="20" t="s">
        <v>388</v>
      </c>
      <c r="I73" s="20">
        <v>2.053632484</v>
      </c>
      <c r="J73" s="20">
        <v>2.5486850864999999</v>
      </c>
      <c r="K73" s="20">
        <v>6.4786284849999998</v>
      </c>
      <c r="L73" s="20">
        <v>5.1383097512000004</v>
      </c>
      <c r="M73" s="20">
        <v>3.8434974189000002</v>
      </c>
      <c r="N73" s="20">
        <v>4.0548139516999999</v>
      </c>
      <c r="O73" s="20">
        <v>2.053632484</v>
      </c>
      <c r="P73" s="20">
        <v>6.4786284849999998</v>
      </c>
      <c r="Q73" s="20">
        <v>2.1072882626</v>
      </c>
      <c r="R73" s="20">
        <v>4</v>
      </c>
      <c r="S73" s="21" t="str">
        <f t="shared" si="3"/>
        <v>CAML3 BZ Equity</v>
      </c>
      <c r="T73" s="21" t="e">
        <f ca="1">_xll.BDP(S73, "BEST_DIV_YLD","BEST_FPERIOD_OVERRIDE", "22Y")</f>
        <v>#NAME?</v>
      </c>
      <c r="U73" s="20" t="s">
        <v>545</v>
      </c>
      <c r="V73" s="32">
        <f t="shared" si="4"/>
        <v>3.8434974189000002</v>
      </c>
    </row>
    <row r="74" spans="1:22" x14ac:dyDescent="0.35">
      <c r="A74" s="38" t="s">
        <v>120</v>
      </c>
      <c r="B74" s="36" t="s">
        <v>119</v>
      </c>
      <c r="C74" s="19" t="s">
        <v>18</v>
      </c>
      <c r="D74" s="18" t="s">
        <v>8</v>
      </c>
      <c r="E74" s="18" t="s">
        <v>9</v>
      </c>
      <c r="F74" s="18" t="s">
        <v>10</v>
      </c>
      <c r="G74" s="20">
        <v>10.408810066999999</v>
      </c>
      <c r="H74" s="20">
        <v>7.3905740407999998</v>
      </c>
      <c r="I74" s="20">
        <v>3.5569673807000002</v>
      </c>
      <c r="J74" s="20">
        <v>3.7255930334</v>
      </c>
      <c r="K74" s="20">
        <v>2.4803692251</v>
      </c>
      <c r="L74" s="20">
        <v>3.6510646501999999</v>
      </c>
      <c r="M74" s="20">
        <v>3.6883288418000002</v>
      </c>
      <c r="N74" s="20">
        <v>5.2022297329000002</v>
      </c>
      <c r="O74" s="20">
        <v>2.4803692251</v>
      </c>
      <c r="P74" s="20">
        <v>10.408810066999999</v>
      </c>
      <c r="Q74" s="20">
        <v>3.052844951</v>
      </c>
      <c r="R74" s="20">
        <v>6</v>
      </c>
      <c r="S74" s="21" t="str">
        <f t="shared" si="3"/>
        <v>CARD3 BZ Equity</v>
      </c>
      <c r="T74" s="21" t="e">
        <f ca="1">_xll.BDP(S74, "BEST_DIV_YLD","BEST_FPERIOD_OVERRIDE", "22Y")</f>
        <v>#NAME?</v>
      </c>
      <c r="U74" s="20" t="s">
        <v>545</v>
      </c>
      <c r="V74" s="32">
        <f t="shared" si="4"/>
        <v>3.6883288418000002</v>
      </c>
    </row>
    <row r="75" spans="1:22" x14ac:dyDescent="0.35">
      <c r="A75" s="38" t="s">
        <v>431</v>
      </c>
      <c r="B75" s="36" t="s">
        <v>432</v>
      </c>
      <c r="C75" s="19" t="s">
        <v>18</v>
      </c>
      <c r="D75" s="18" t="s">
        <v>8</v>
      </c>
      <c r="E75" s="18" t="s">
        <v>9</v>
      </c>
      <c r="F75" s="18" t="s">
        <v>10</v>
      </c>
      <c r="G75" s="20" t="s">
        <v>388</v>
      </c>
      <c r="H75" s="20" t="s">
        <v>388</v>
      </c>
      <c r="I75" s="20" t="s">
        <v>388</v>
      </c>
      <c r="J75" s="20" t="s">
        <v>388</v>
      </c>
      <c r="K75" s="20" t="s">
        <v>388</v>
      </c>
      <c r="L75" s="20">
        <v>0.24448529604999999</v>
      </c>
      <c r="M75" s="20">
        <v>0.24448529604999999</v>
      </c>
      <c r="N75" s="20">
        <v>0.24448529604999999</v>
      </c>
      <c r="O75" s="20">
        <v>0.24448529604999999</v>
      </c>
      <c r="P75" s="20">
        <v>0.24448529604999999</v>
      </c>
      <c r="Q75" s="20" t="s">
        <v>388</v>
      </c>
      <c r="R75" s="20">
        <v>1</v>
      </c>
      <c r="S75" s="21" t="str">
        <f t="shared" si="3"/>
        <v>CASN3 BZ Equity</v>
      </c>
      <c r="T75" s="21" t="e">
        <f ca="1">_xll.BDP(S75, "BEST_DIV_YLD","BEST_FPERIOD_OVERRIDE", "22Y")</f>
        <v>#NAME?</v>
      </c>
      <c r="U75" s="20" t="s">
        <v>545</v>
      </c>
      <c r="V75" s="32">
        <f t="shared" si="4"/>
        <v>0.24448529604999999</v>
      </c>
    </row>
    <row r="76" spans="1:22" x14ac:dyDescent="0.35">
      <c r="A76" s="38" t="s">
        <v>41</v>
      </c>
      <c r="B76" s="36" t="s">
        <v>40</v>
      </c>
      <c r="C76" s="19" t="s">
        <v>18</v>
      </c>
      <c r="D76" s="18" t="s">
        <v>8</v>
      </c>
      <c r="E76" s="18" t="s">
        <v>9</v>
      </c>
      <c r="F76" s="18" t="s">
        <v>10</v>
      </c>
      <c r="G76" s="20">
        <v>0</v>
      </c>
      <c r="H76" s="20">
        <v>0</v>
      </c>
      <c r="I76" s="20">
        <v>0</v>
      </c>
      <c r="J76" s="20">
        <v>0.94236617760999997</v>
      </c>
      <c r="K76" s="20">
        <v>2.0106215151</v>
      </c>
      <c r="L76" s="20">
        <v>0.43784131250000002</v>
      </c>
      <c r="M76" s="20">
        <v>0.21892065625000001</v>
      </c>
      <c r="N76" s="20">
        <v>0.56513816754000001</v>
      </c>
      <c r="O76" s="20">
        <v>0</v>
      </c>
      <c r="P76" s="20">
        <v>2.0106215151</v>
      </c>
      <c r="Q76" s="20">
        <v>0.80075851720000002</v>
      </c>
      <c r="R76" s="20">
        <v>6</v>
      </c>
      <c r="S76" s="21" t="str">
        <f t="shared" si="3"/>
        <v>CBEE3 BZ Equity</v>
      </c>
      <c r="T76" s="21" t="e">
        <f ca="1">_xll.BDP(S76, "BEST_DIV_YLD","BEST_FPERIOD_OVERRIDE", "22Y")</f>
        <v>#NAME?</v>
      </c>
      <c r="U76" s="20" t="s">
        <v>545</v>
      </c>
      <c r="V76" s="32">
        <f t="shared" si="4"/>
        <v>0.21892065625000001</v>
      </c>
    </row>
    <row r="77" spans="1:22" x14ac:dyDescent="0.35">
      <c r="A77" s="38" t="s">
        <v>82</v>
      </c>
      <c r="B77" s="36" t="s">
        <v>81</v>
      </c>
      <c r="C77" s="19" t="s">
        <v>18</v>
      </c>
      <c r="D77" s="18" t="s">
        <v>8</v>
      </c>
      <c r="E77" s="18" t="s">
        <v>9</v>
      </c>
      <c r="F77" s="18" t="s">
        <v>10</v>
      </c>
      <c r="G77" s="20">
        <v>5.6412729785</v>
      </c>
      <c r="H77" s="20">
        <v>3.9889327278</v>
      </c>
      <c r="I77" s="20">
        <v>3.6783864144999998</v>
      </c>
      <c r="J77" s="20">
        <v>6.8069306931</v>
      </c>
      <c r="K77" s="20">
        <v>2.5384815826999998</v>
      </c>
      <c r="L77" s="20">
        <v>2.1674519246999999</v>
      </c>
      <c r="M77" s="20">
        <v>3.8336595712000001</v>
      </c>
      <c r="N77" s="20">
        <v>4.1369093869000002</v>
      </c>
      <c r="O77" s="20">
        <v>2.1674519246999999</v>
      </c>
      <c r="P77" s="20">
        <v>6.8069306931</v>
      </c>
      <c r="Q77" s="20">
        <v>1.7920936437999999</v>
      </c>
      <c r="R77" s="20">
        <v>6</v>
      </c>
      <c r="S77" s="21" t="str">
        <f t="shared" si="3"/>
        <v>CCRO3 BZ Equity</v>
      </c>
      <c r="T77" s="21" t="e">
        <f ca="1">_xll.BDP(S77, "BEST_DIV_YLD","BEST_FPERIOD_OVERRIDE", "22Y")</f>
        <v>#NAME?</v>
      </c>
      <c r="U77" s="20">
        <v>3.9780405405405408</v>
      </c>
      <c r="V77" s="32">
        <f t="shared" si="4"/>
        <v>3.9780405405405408</v>
      </c>
    </row>
    <row r="78" spans="1:22" x14ac:dyDescent="0.35">
      <c r="A78" s="38" t="s">
        <v>433</v>
      </c>
      <c r="B78" s="36" t="s">
        <v>434</v>
      </c>
      <c r="C78" s="19" t="s">
        <v>18</v>
      </c>
      <c r="D78" s="18" t="s">
        <v>8</v>
      </c>
      <c r="E78" s="18" t="s">
        <v>9</v>
      </c>
      <c r="F78" s="18" t="s">
        <v>10</v>
      </c>
      <c r="G78" s="20" t="s">
        <v>388</v>
      </c>
      <c r="H78" s="20" t="s">
        <v>388</v>
      </c>
      <c r="I78" s="20" t="s">
        <v>388</v>
      </c>
      <c r="J78" s="20" t="s">
        <v>388</v>
      </c>
      <c r="K78" s="20">
        <v>1.4331668493</v>
      </c>
      <c r="L78" s="20">
        <v>0</v>
      </c>
      <c r="M78" s="20">
        <v>0.71658342466000002</v>
      </c>
      <c r="N78" s="20">
        <v>0.71658342466000002</v>
      </c>
      <c r="O78" s="20">
        <v>0</v>
      </c>
      <c r="P78" s="20">
        <v>1.4331668493</v>
      </c>
      <c r="Q78" s="20">
        <v>1.0134019976999999</v>
      </c>
      <c r="R78" s="20">
        <v>2</v>
      </c>
      <c r="S78" s="21" t="str">
        <f t="shared" si="3"/>
        <v>CEAB3 BZ Equity</v>
      </c>
      <c r="T78" s="21" t="e">
        <f ca="1">_xll.BDP(S78, "BEST_DIV_YLD","BEST_FPERIOD_OVERRIDE", "22Y")</f>
        <v>#NAME?</v>
      </c>
      <c r="U78" s="20">
        <v>0.52407932011331448</v>
      </c>
      <c r="V78" s="32">
        <f t="shared" si="4"/>
        <v>0.52407932011331448</v>
      </c>
    </row>
    <row r="79" spans="1:22" x14ac:dyDescent="0.35">
      <c r="A79" s="38" t="s">
        <v>435</v>
      </c>
      <c r="B79" s="36" t="s">
        <v>436</v>
      </c>
      <c r="C79" s="19" t="s">
        <v>18</v>
      </c>
      <c r="D79" s="18" t="s">
        <v>8</v>
      </c>
      <c r="E79" s="18" t="s">
        <v>9</v>
      </c>
      <c r="F79" s="18" t="s">
        <v>10</v>
      </c>
      <c r="G79" s="20">
        <v>0</v>
      </c>
      <c r="H79" s="20">
        <v>0</v>
      </c>
      <c r="I79" s="20" t="s">
        <v>388</v>
      </c>
      <c r="J79" s="20" t="s">
        <v>388</v>
      </c>
      <c r="K79" s="20">
        <v>3.067005387</v>
      </c>
      <c r="L79" s="20">
        <v>39.8942683</v>
      </c>
      <c r="M79" s="20">
        <v>1.5335026935</v>
      </c>
      <c r="N79" s="20">
        <v>10.740318421</v>
      </c>
      <c r="O79" s="20">
        <v>0</v>
      </c>
      <c r="P79" s="20">
        <v>39.8942683</v>
      </c>
      <c r="Q79" s="20">
        <v>19.489667398999998</v>
      </c>
      <c r="R79" s="20">
        <v>4</v>
      </c>
      <c r="S79" s="21" t="str">
        <f t="shared" si="3"/>
        <v>CEBR3 BZ Equity</v>
      </c>
      <c r="T79" s="21" t="e">
        <f ca="1">_xll.BDP(S79, "BEST_DIV_YLD","BEST_FPERIOD_OVERRIDE", "22Y")</f>
        <v>#NAME?</v>
      </c>
      <c r="U79" s="20" t="s">
        <v>545</v>
      </c>
      <c r="V79" s="32">
        <f t="shared" si="4"/>
        <v>1.5335026935</v>
      </c>
    </row>
    <row r="80" spans="1:22" x14ac:dyDescent="0.35">
      <c r="A80" s="38" t="s">
        <v>437</v>
      </c>
      <c r="B80" s="36" t="s">
        <v>436</v>
      </c>
      <c r="C80" s="19" t="s">
        <v>22</v>
      </c>
      <c r="D80" s="18" t="s">
        <v>8</v>
      </c>
      <c r="E80" s="18" t="s">
        <v>9</v>
      </c>
      <c r="F80" s="18" t="s">
        <v>10</v>
      </c>
      <c r="G80" s="20" t="s">
        <v>388</v>
      </c>
      <c r="H80" s="20">
        <v>0</v>
      </c>
      <c r="I80" s="20">
        <v>13.5155411</v>
      </c>
      <c r="J80" s="20">
        <v>11.06</v>
      </c>
      <c r="K80" s="20">
        <v>6.0218783588999996</v>
      </c>
      <c r="L80" s="20">
        <v>33.547452888000002</v>
      </c>
      <c r="M80" s="20">
        <v>11.06</v>
      </c>
      <c r="N80" s="20">
        <v>12.828974469</v>
      </c>
      <c r="O80" s="20">
        <v>0</v>
      </c>
      <c r="P80" s="20">
        <v>33.547452888000002</v>
      </c>
      <c r="Q80" s="20">
        <v>12.686362124</v>
      </c>
      <c r="R80" s="20">
        <v>5</v>
      </c>
      <c r="S80" s="21" t="str">
        <f t="shared" si="3"/>
        <v>CEBR5 BZ Equity</v>
      </c>
      <c r="T80" s="21" t="e">
        <f ca="1">_xll.BDP(S80, "BEST_DIV_YLD","BEST_FPERIOD_OVERRIDE", "22Y")</f>
        <v>#NAME?</v>
      </c>
      <c r="U80" s="20" t="s">
        <v>545</v>
      </c>
      <c r="V80" s="32">
        <f t="shared" si="4"/>
        <v>11.06</v>
      </c>
    </row>
    <row r="81" spans="1:22" x14ac:dyDescent="0.35">
      <c r="A81" s="38" t="s">
        <v>438</v>
      </c>
      <c r="B81" s="36" t="s">
        <v>436</v>
      </c>
      <c r="C81" s="19" t="s">
        <v>24</v>
      </c>
      <c r="D81" s="18" t="s">
        <v>8</v>
      </c>
      <c r="E81" s="18" t="s">
        <v>9</v>
      </c>
      <c r="F81" s="18" t="s">
        <v>10</v>
      </c>
      <c r="G81" s="20">
        <v>0</v>
      </c>
      <c r="H81" s="20">
        <v>0</v>
      </c>
      <c r="I81" s="20">
        <v>0.80907301880000004</v>
      </c>
      <c r="J81" s="20" t="s">
        <v>388</v>
      </c>
      <c r="K81" s="20">
        <v>3.4279070615</v>
      </c>
      <c r="L81" s="20">
        <v>38.659445709000003</v>
      </c>
      <c r="M81" s="20">
        <v>0.80907301880000004</v>
      </c>
      <c r="N81" s="20">
        <v>8.5792851578999993</v>
      </c>
      <c r="O81" s="20">
        <v>0</v>
      </c>
      <c r="P81" s="20">
        <v>38.659445709000003</v>
      </c>
      <c r="Q81" s="20">
        <v>16.874071969999999</v>
      </c>
      <c r="R81" s="20">
        <v>5</v>
      </c>
      <c r="S81" s="21" t="str">
        <f t="shared" si="3"/>
        <v>CEBR6 BZ Equity</v>
      </c>
      <c r="T81" s="21" t="e">
        <f ca="1">_xll.BDP(S81, "BEST_DIV_YLD","BEST_FPERIOD_OVERRIDE", "22Y")</f>
        <v>#NAME?</v>
      </c>
      <c r="U81" s="20" t="s">
        <v>545</v>
      </c>
      <c r="V81" s="32">
        <f t="shared" si="4"/>
        <v>0.80907301880000004</v>
      </c>
    </row>
    <row r="82" spans="1:22" x14ac:dyDescent="0.35">
      <c r="A82" s="38" t="s">
        <v>97</v>
      </c>
      <c r="B82" s="36" t="s">
        <v>96</v>
      </c>
      <c r="C82" s="19" t="s">
        <v>18</v>
      </c>
      <c r="D82" s="18" t="s">
        <v>8</v>
      </c>
      <c r="E82" s="18" t="s">
        <v>9</v>
      </c>
      <c r="F82" s="18" t="s">
        <v>10</v>
      </c>
      <c r="G82" s="20">
        <v>4.7618600717000001</v>
      </c>
      <c r="H82" s="20">
        <v>2.5491226927000001</v>
      </c>
      <c r="I82" s="20">
        <v>1.9805348615</v>
      </c>
      <c r="J82" s="20">
        <v>15.592984146999999</v>
      </c>
      <c r="K82" s="20">
        <v>1.2492781414</v>
      </c>
      <c r="L82" s="20">
        <v>11.147461375000001</v>
      </c>
      <c r="M82" s="20">
        <v>3.6554913822000001</v>
      </c>
      <c r="N82" s="20">
        <v>6.2135402151000001</v>
      </c>
      <c r="O82" s="20">
        <v>1.2492781414</v>
      </c>
      <c r="P82" s="20">
        <v>15.592984146999999</v>
      </c>
      <c r="Q82" s="20">
        <v>5.8380666282</v>
      </c>
      <c r="R82" s="20">
        <v>6</v>
      </c>
      <c r="S82" s="21" t="str">
        <f t="shared" si="3"/>
        <v>CEEB3 BZ Equity</v>
      </c>
      <c r="T82" s="21" t="e">
        <f ca="1">_xll.BDP(S82, "BEST_DIV_YLD","BEST_FPERIOD_OVERRIDE", "22Y")</f>
        <v>#NAME?</v>
      </c>
      <c r="U82" s="20" t="s">
        <v>545</v>
      </c>
      <c r="V82" s="32">
        <f t="shared" si="4"/>
        <v>3.6554913822000001</v>
      </c>
    </row>
    <row r="83" spans="1:22" x14ac:dyDescent="0.35">
      <c r="A83" s="38" t="s">
        <v>445</v>
      </c>
      <c r="B83" s="36" t="s">
        <v>96</v>
      </c>
      <c r="C83" s="19" t="s">
        <v>22</v>
      </c>
      <c r="D83" s="18" t="s">
        <v>8</v>
      </c>
      <c r="E83" s="18" t="s">
        <v>9</v>
      </c>
      <c r="F83" s="18" t="s">
        <v>10</v>
      </c>
      <c r="G83" s="20" t="s">
        <v>388</v>
      </c>
      <c r="H83" s="20">
        <v>2.3757823496000001</v>
      </c>
      <c r="I83" s="20" t="s">
        <v>388</v>
      </c>
      <c r="J83" s="20" t="s">
        <v>388</v>
      </c>
      <c r="K83" s="20">
        <v>1.2826692817000001</v>
      </c>
      <c r="L83" s="20">
        <v>11.813450734</v>
      </c>
      <c r="M83" s="20">
        <v>2.3757823496000001</v>
      </c>
      <c r="N83" s="20">
        <v>5.1573007884999997</v>
      </c>
      <c r="O83" s="20">
        <v>1.2826692817000001</v>
      </c>
      <c r="P83" s="20">
        <v>11.813450734</v>
      </c>
      <c r="Q83" s="20">
        <v>5.7902481052999999</v>
      </c>
      <c r="R83" s="20">
        <v>3</v>
      </c>
      <c r="S83" s="21" t="str">
        <f t="shared" si="3"/>
        <v>CEEB5 BZ Equity</v>
      </c>
      <c r="T83" s="21" t="e">
        <f ca="1">_xll.BDP(S83, "BEST_DIV_YLD","BEST_FPERIOD_OVERRIDE", "22Y")</f>
        <v>#NAME?</v>
      </c>
      <c r="U83" s="20" t="s">
        <v>545</v>
      </c>
      <c r="V83" s="32">
        <f t="shared" si="4"/>
        <v>2.3757823496000001</v>
      </c>
    </row>
    <row r="84" spans="1:22" x14ac:dyDescent="0.35">
      <c r="A84" s="38" t="s">
        <v>441</v>
      </c>
      <c r="B84" s="36" t="s">
        <v>442</v>
      </c>
      <c r="C84" s="19" t="s">
        <v>18</v>
      </c>
      <c r="D84" s="18" t="s">
        <v>8</v>
      </c>
      <c r="E84" s="18" t="s">
        <v>9</v>
      </c>
      <c r="F84" s="18" t="s">
        <v>10</v>
      </c>
      <c r="G84" s="20">
        <v>1.4882621737999999</v>
      </c>
      <c r="H84" s="20" t="s">
        <v>388</v>
      </c>
      <c r="I84" s="20" t="s">
        <v>388</v>
      </c>
      <c r="J84" s="20">
        <v>7.9166303029999998</v>
      </c>
      <c r="K84" s="20">
        <v>0.59522895521999997</v>
      </c>
      <c r="L84" s="20">
        <v>2.2597693383999999</v>
      </c>
      <c r="M84" s="20">
        <v>1.8740157560999999</v>
      </c>
      <c r="N84" s="20">
        <v>3.0649726926</v>
      </c>
      <c r="O84" s="20">
        <v>0.59522895521999997</v>
      </c>
      <c r="P84" s="20">
        <v>7.9166303029999998</v>
      </c>
      <c r="Q84" s="20">
        <v>3.3051769593999998</v>
      </c>
      <c r="R84" s="20">
        <v>4</v>
      </c>
      <c r="S84" s="21" t="str">
        <f t="shared" si="3"/>
        <v>CEGR3 BZ Equity</v>
      </c>
      <c r="T84" s="21" t="e">
        <f ca="1">_xll.BDP(S84, "BEST_DIV_YLD","BEST_FPERIOD_OVERRIDE", "22Y")</f>
        <v>#NAME?</v>
      </c>
      <c r="U84" s="20" t="s">
        <v>545</v>
      </c>
      <c r="V84" s="32">
        <f t="shared" si="4"/>
        <v>1.8740157560999999</v>
      </c>
    </row>
    <row r="85" spans="1:22" x14ac:dyDescent="0.35">
      <c r="A85" s="38" t="s">
        <v>86</v>
      </c>
      <c r="B85" s="36" t="s">
        <v>85</v>
      </c>
      <c r="C85" s="19" t="s">
        <v>22</v>
      </c>
      <c r="D85" s="18" t="s">
        <v>8</v>
      </c>
      <c r="E85" s="18" t="s">
        <v>9</v>
      </c>
      <c r="F85" s="18" t="s">
        <v>10</v>
      </c>
      <c r="G85" s="20">
        <v>2.6980564111000001</v>
      </c>
      <c r="H85" s="20">
        <v>7.1160644961999999</v>
      </c>
      <c r="I85" s="20">
        <v>4.3369163703</v>
      </c>
      <c r="J85" s="20">
        <v>6.8639704406000002</v>
      </c>
      <c r="K85" s="20">
        <v>6.2858668219</v>
      </c>
      <c r="L85" s="20">
        <v>11.304974589</v>
      </c>
      <c r="M85" s="20">
        <v>6.5749186312000001</v>
      </c>
      <c r="N85" s="20">
        <v>6.4343081883000002</v>
      </c>
      <c r="O85" s="20">
        <v>2.6980564111000001</v>
      </c>
      <c r="P85" s="20">
        <v>11.304974589</v>
      </c>
      <c r="Q85" s="20">
        <v>2.9241565323000001</v>
      </c>
      <c r="R85" s="20">
        <v>6</v>
      </c>
      <c r="S85" s="21" t="str">
        <f t="shared" si="3"/>
        <v>CEPE5 BZ Equity</v>
      </c>
      <c r="T85" s="21" t="e">
        <f ca="1">_xll.BDP(S85, "BEST_DIV_YLD","BEST_FPERIOD_OVERRIDE", "22Y")</f>
        <v>#NAME?</v>
      </c>
      <c r="U85" s="20" t="s">
        <v>545</v>
      </c>
      <c r="V85" s="32">
        <f t="shared" si="4"/>
        <v>6.5749186312000001</v>
      </c>
    </row>
    <row r="86" spans="1:22" x14ac:dyDescent="0.35">
      <c r="A86" s="38" t="s">
        <v>444</v>
      </c>
      <c r="B86" s="36" t="s">
        <v>85</v>
      </c>
      <c r="C86" s="19" t="s">
        <v>24</v>
      </c>
      <c r="D86" s="18" t="s">
        <v>8</v>
      </c>
      <c r="E86" s="18" t="s">
        <v>9</v>
      </c>
      <c r="F86" s="18" t="s">
        <v>10</v>
      </c>
      <c r="G86" s="20">
        <v>3.8722789621000002</v>
      </c>
      <c r="H86" s="20" t="s">
        <v>388</v>
      </c>
      <c r="I86" s="20">
        <v>5.0977223891000003</v>
      </c>
      <c r="J86" s="20" t="s">
        <v>388</v>
      </c>
      <c r="K86" s="20">
        <v>10.296437062000001</v>
      </c>
      <c r="L86" s="20">
        <v>13.958617661</v>
      </c>
      <c r="M86" s="20">
        <v>7.6970797258000001</v>
      </c>
      <c r="N86" s="20">
        <v>8.3062640187000003</v>
      </c>
      <c r="O86" s="20">
        <v>3.8722789621000002</v>
      </c>
      <c r="P86" s="20">
        <v>13.958617661</v>
      </c>
      <c r="Q86" s="20">
        <v>4.6856110706000003</v>
      </c>
      <c r="R86" s="20">
        <v>4</v>
      </c>
      <c r="S86" s="21" t="str">
        <f t="shared" si="3"/>
        <v>CEPE6 BZ Equity</v>
      </c>
      <c r="T86" s="21" t="e">
        <f ca="1">_xll.BDP(S86, "BEST_DIV_YLD","BEST_FPERIOD_OVERRIDE", "22Y")</f>
        <v>#NAME?</v>
      </c>
      <c r="U86" s="20" t="s">
        <v>545</v>
      </c>
      <c r="V86" s="32">
        <f t="shared" si="4"/>
        <v>7.6970797258000001</v>
      </c>
    </row>
    <row r="87" spans="1:22" x14ac:dyDescent="0.35">
      <c r="A87" s="38" t="s">
        <v>91</v>
      </c>
      <c r="B87" s="36" t="s">
        <v>90</v>
      </c>
      <c r="C87" s="19" t="s">
        <v>18</v>
      </c>
      <c r="D87" s="18" t="s">
        <v>8</v>
      </c>
      <c r="E87" s="18" t="s">
        <v>9</v>
      </c>
      <c r="F87" s="18" t="s">
        <v>10</v>
      </c>
      <c r="G87" s="20">
        <v>4.7243603255000002</v>
      </c>
      <c r="H87" s="20">
        <v>3.8696061794999999</v>
      </c>
      <c r="I87" s="20">
        <v>0.34249495320000001</v>
      </c>
      <c r="J87" s="20">
        <v>4.2321438171999999</v>
      </c>
      <c r="K87" s="20">
        <v>7.0046138153999999</v>
      </c>
      <c r="L87" s="20">
        <v>8.3697450354999994</v>
      </c>
      <c r="M87" s="20">
        <v>4.4782520713</v>
      </c>
      <c r="N87" s="20">
        <v>4.7571606876999999</v>
      </c>
      <c r="O87" s="20">
        <v>0.34249495320000001</v>
      </c>
      <c r="P87" s="20">
        <v>8.3697450354999994</v>
      </c>
      <c r="Q87" s="20">
        <v>2.7804875961</v>
      </c>
      <c r="R87" s="20">
        <v>6</v>
      </c>
      <c r="S87" s="21" t="str">
        <f t="shared" si="3"/>
        <v>CESP3 BZ Equity</v>
      </c>
      <c r="T87" s="21" t="e">
        <f ca="1">_xll.BDP(S87, "BEST_DIV_YLD","BEST_FPERIOD_OVERRIDE", "22Y")</f>
        <v>#NAME?</v>
      </c>
      <c r="U87" s="20" t="s">
        <v>545</v>
      </c>
      <c r="V87" s="32">
        <f t="shared" si="4"/>
        <v>4.4782520713</v>
      </c>
    </row>
    <row r="88" spans="1:22" x14ac:dyDescent="0.35">
      <c r="A88" s="38" t="s">
        <v>92</v>
      </c>
      <c r="B88" s="36" t="s">
        <v>90</v>
      </c>
      <c r="C88" s="19" t="s">
        <v>22</v>
      </c>
      <c r="D88" s="18" t="s">
        <v>8</v>
      </c>
      <c r="E88" s="18" t="s">
        <v>9</v>
      </c>
      <c r="F88" s="18" t="s">
        <v>10</v>
      </c>
      <c r="G88" s="20">
        <v>28.069922169000002</v>
      </c>
      <c r="H88" s="20">
        <v>0</v>
      </c>
      <c r="I88" s="20">
        <v>9.1227245999999997</v>
      </c>
      <c r="J88" s="20">
        <v>9.1181668606000006</v>
      </c>
      <c r="K88" s="20">
        <v>11.482997468000001</v>
      </c>
      <c r="L88" s="20">
        <v>7.9276180762999999</v>
      </c>
      <c r="M88" s="20">
        <v>9.1204457303000002</v>
      </c>
      <c r="N88" s="20">
        <v>10.953571529</v>
      </c>
      <c r="O88" s="20">
        <v>0</v>
      </c>
      <c r="P88" s="20">
        <v>28.069922169000002</v>
      </c>
      <c r="Q88" s="20">
        <v>9.2639903429999997</v>
      </c>
      <c r="R88" s="20">
        <v>6</v>
      </c>
      <c r="S88" s="21" t="str">
        <f t="shared" si="3"/>
        <v>CESP5 BZ Equity</v>
      </c>
      <c r="T88" s="21" t="e">
        <f ca="1">_xll.BDP(S88, "BEST_DIV_YLD","BEST_FPERIOD_OVERRIDE", "22Y")</f>
        <v>#NAME?</v>
      </c>
      <c r="U88" s="20" t="s">
        <v>545</v>
      </c>
      <c r="V88" s="32">
        <f t="shared" si="4"/>
        <v>9.1204457303000002</v>
      </c>
    </row>
    <row r="89" spans="1:22" x14ac:dyDescent="0.35">
      <c r="A89" s="38" t="s">
        <v>93</v>
      </c>
      <c r="B89" s="36" t="s">
        <v>90</v>
      </c>
      <c r="C89" s="19" t="s">
        <v>24</v>
      </c>
      <c r="D89" s="18" t="s">
        <v>8</v>
      </c>
      <c r="E89" s="18" t="s">
        <v>9</v>
      </c>
      <c r="F89" s="18" t="s">
        <v>10</v>
      </c>
      <c r="G89" s="20">
        <v>3.5961548745999998</v>
      </c>
      <c r="H89" s="20">
        <v>3.5856247030000001</v>
      </c>
      <c r="I89" s="20">
        <v>0.28826658561000001</v>
      </c>
      <c r="J89" s="20">
        <v>4.0671290352999998</v>
      </c>
      <c r="K89" s="20">
        <v>7.1274248277999996</v>
      </c>
      <c r="L89" s="20">
        <v>9.1904244601999991</v>
      </c>
      <c r="M89" s="20">
        <v>3.8316419549999998</v>
      </c>
      <c r="N89" s="20">
        <v>4.6425040811000002</v>
      </c>
      <c r="O89" s="20">
        <v>0.28826658561000001</v>
      </c>
      <c r="P89" s="20">
        <v>9.1904244601999991</v>
      </c>
      <c r="Q89" s="20">
        <v>3.1100061795</v>
      </c>
      <c r="R89" s="20">
        <v>6</v>
      </c>
      <c r="S89" s="21" t="str">
        <f t="shared" si="3"/>
        <v>CESP6 BZ Equity</v>
      </c>
      <c r="T89" s="21" t="e">
        <f ca="1">_xll.BDP(S89, "BEST_DIV_YLD","BEST_FPERIOD_OVERRIDE", "22Y")</f>
        <v>#NAME?</v>
      </c>
      <c r="U89" s="20">
        <v>5.4080338266384791</v>
      </c>
      <c r="V89" s="32">
        <f t="shared" si="4"/>
        <v>5.4080338266384791</v>
      </c>
    </row>
    <row r="90" spans="1:22" x14ac:dyDescent="0.35">
      <c r="A90" s="38" t="s">
        <v>103</v>
      </c>
      <c r="B90" s="36" t="s">
        <v>102</v>
      </c>
      <c r="C90" s="19" t="s">
        <v>18</v>
      </c>
      <c r="D90" s="18" t="s">
        <v>8</v>
      </c>
      <c r="E90" s="18" t="s">
        <v>9</v>
      </c>
      <c r="F90" s="18" t="s">
        <v>10</v>
      </c>
      <c r="G90" s="20">
        <v>29.040721558000001</v>
      </c>
      <c r="H90" s="20">
        <v>23.730641793</v>
      </c>
      <c r="I90" s="20">
        <v>7.9238893308999998</v>
      </c>
      <c r="J90" s="20">
        <v>23.998919938</v>
      </c>
      <c r="K90" s="20">
        <v>5.8721405084000002</v>
      </c>
      <c r="L90" s="20">
        <v>4.9965930376000003</v>
      </c>
      <c r="M90" s="20">
        <v>15.827265561999999</v>
      </c>
      <c r="N90" s="20">
        <v>15.927151027000001</v>
      </c>
      <c r="O90" s="20">
        <v>4.9965930376000003</v>
      </c>
      <c r="P90" s="20">
        <v>29.040721558000001</v>
      </c>
      <c r="Q90" s="20">
        <v>10.794870873000001</v>
      </c>
      <c r="R90" s="20">
        <v>6</v>
      </c>
      <c r="S90" s="21" t="str">
        <f t="shared" si="3"/>
        <v>CGAS3 BZ Equity</v>
      </c>
      <c r="T90" s="21" t="e">
        <f ca="1">_xll.BDP(S90, "BEST_DIV_YLD","BEST_FPERIOD_OVERRIDE", "22Y")</f>
        <v>#NAME?</v>
      </c>
      <c r="U90" s="20" t="s">
        <v>545</v>
      </c>
      <c r="V90" s="32">
        <f t="shared" si="4"/>
        <v>15.827265561999999</v>
      </c>
    </row>
    <row r="91" spans="1:22" x14ac:dyDescent="0.35">
      <c r="A91" s="38" t="s">
        <v>104</v>
      </c>
      <c r="B91" s="36" t="s">
        <v>102</v>
      </c>
      <c r="C91" s="19" t="s">
        <v>22</v>
      </c>
      <c r="D91" s="18" t="s">
        <v>8</v>
      </c>
      <c r="E91" s="18" t="s">
        <v>9</v>
      </c>
      <c r="F91" s="18" t="s">
        <v>10</v>
      </c>
      <c r="G91" s="20">
        <v>29.847408267999999</v>
      </c>
      <c r="H91" s="20">
        <v>23.049742985999998</v>
      </c>
      <c r="I91" s="20">
        <v>7.988469029</v>
      </c>
      <c r="J91" s="20">
        <v>27.805250763</v>
      </c>
      <c r="K91" s="20">
        <v>6.4783980023999996</v>
      </c>
      <c r="L91" s="20">
        <v>5.4006294319999997</v>
      </c>
      <c r="M91" s="20">
        <v>15.519106007</v>
      </c>
      <c r="N91" s="20">
        <v>16.761649747</v>
      </c>
      <c r="O91" s="20">
        <v>5.4006294319999997</v>
      </c>
      <c r="P91" s="20">
        <v>29.847408267999999</v>
      </c>
      <c r="Q91" s="20">
        <v>11.353634352</v>
      </c>
      <c r="R91" s="20">
        <v>6</v>
      </c>
      <c r="S91" s="21" t="str">
        <f t="shared" si="3"/>
        <v>CGAS5 BZ Equity</v>
      </c>
      <c r="T91" s="21" t="e">
        <f ca="1">_xll.BDP(S91, "BEST_DIV_YLD","BEST_FPERIOD_OVERRIDE", "22Y")</f>
        <v>#NAME?</v>
      </c>
      <c r="U91" s="20" t="s">
        <v>545</v>
      </c>
      <c r="V91" s="32">
        <f t="shared" si="4"/>
        <v>15.519106007</v>
      </c>
    </row>
    <row r="92" spans="1:22" x14ac:dyDescent="0.35">
      <c r="A92" s="38" t="s">
        <v>193</v>
      </c>
      <c r="B92" s="36" t="s">
        <v>192</v>
      </c>
      <c r="C92" s="19" t="s">
        <v>18</v>
      </c>
      <c r="D92" s="18" t="s">
        <v>8</v>
      </c>
      <c r="E92" s="18" t="s">
        <v>9</v>
      </c>
      <c r="F92" s="18" t="s">
        <v>10</v>
      </c>
      <c r="G92" s="20">
        <v>11.409977864</v>
      </c>
      <c r="H92" s="20">
        <v>0</v>
      </c>
      <c r="I92" s="20">
        <v>9.2320790055999993</v>
      </c>
      <c r="J92" s="20">
        <v>5.7688146837999996</v>
      </c>
      <c r="K92" s="20">
        <v>5.7314916387999997</v>
      </c>
      <c r="L92" s="20">
        <v>6.7641321429000003</v>
      </c>
      <c r="M92" s="20">
        <v>6.2664734133</v>
      </c>
      <c r="N92" s="20">
        <v>6.4844158892000001</v>
      </c>
      <c r="O92" s="20">
        <v>0</v>
      </c>
      <c r="P92" s="20">
        <v>11.409977864</v>
      </c>
      <c r="Q92" s="20">
        <v>3.8733882838999998</v>
      </c>
      <c r="R92" s="20">
        <v>6</v>
      </c>
      <c r="S92" s="21" t="str">
        <f t="shared" si="3"/>
        <v>CGRA3 BZ Equity</v>
      </c>
      <c r="T92" s="21" t="e">
        <f ca="1">_xll.BDP(S92, "BEST_DIV_YLD","BEST_FPERIOD_OVERRIDE", "22Y")</f>
        <v>#NAME?</v>
      </c>
      <c r="U92" s="20" t="s">
        <v>545</v>
      </c>
      <c r="V92" s="32">
        <f t="shared" si="4"/>
        <v>6.2664734133</v>
      </c>
    </row>
    <row r="93" spans="1:22" x14ac:dyDescent="0.35">
      <c r="A93" s="38" t="s">
        <v>194</v>
      </c>
      <c r="B93" s="36" t="s">
        <v>192</v>
      </c>
      <c r="C93" s="19" t="s">
        <v>7</v>
      </c>
      <c r="D93" s="18" t="s">
        <v>8</v>
      </c>
      <c r="E93" s="18" t="s">
        <v>9</v>
      </c>
      <c r="F93" s="18" t="s">
        <v>10</v>
      </c>
      <c r="G93" s="20">
        <v>12.985941657</v>
      </c>
      <c r="H93" s="20">
        <v>0</v>
      </c>
      <c r="I93" s="20">
        <v>8.7415723750000005</v>
      </c>
      <c r="J93" s="20">
        <v>5.5268177965999996</v>
      </c>
      <c r="K93" s="20">
        <v>5.7895810810999997</v>
      </c>
      <c r="L93" s="20">
        <v>7.0146555556000001</v>
      </c>
      <c r="M93" s="20">
        <v>6.4021183183000003</v>
      </c>
      <c r="N93" s="20">
        <v>6.6764280775999998</v>
      </c>
      <c r="O93" s="20">
        <v>0</v>
      </c>
      <c r="P93" s="20">
        <v>12.985941657</v>
      </c>
      <c r="Q93" s="20">
        <v>4.2631437620000003</v>
      </c>
      <c r="R93" s="20">
        <v>6</v>
      </c>
      <c r="S93" s="21" t="str">
        <f t="shared" si="3"/>
        <v>CGRA4 BZ Equity</v>
      </c>
      <c r="T93" s="21" t="e">
        <f ca="1">_xll.BDP(S93, "BEST_DIV_YLD","BEST_FPERIOD_OVERRIDE", "22Y")</f>
        <v>#NAME?</v>
      </c>
      <c r="U93" s="20" t="s">
        <v>545</v>
      </c>
      <c r="V93" s="32">
        <f t="shared" si="4"/>
        <v>6.4021183183000003</v>
      </c>
    </row>
    <row r="94" spans="1:22" x14ac:dyDescent="0.35">
      <c r="A94" s="38" t="s">
        <v>95</v>
      </c>
      <c r="B94" s="36" t="s">
        <v>94</v>
      </c>
      <c r="C94" s="19" t="s">
        <v>18</v>
      </c>
      <c r="D94" s="18" t="s">
        <v>8</v>
      </c>
      <c r="E94" s="18" t="s">
        <v>9</v>
      </c>
      <c r="F94" s="18" t="s">
        <v>10</v>
      </c>
      <c r="G94" s="20">
        <v>1.8242037082</v>
      </c>
      <c r="H94" s="20">
        <v>3.6001343198</v>
      </c>
      <c r="I94" s="20">
        <v>6.0296414188999998</v>
      </c>
      <c r="J94" s="20">
        <v>5.5445526271999999</v>
      </c>
      <c r="K94" s="20">
        <v>1.0290313026</v>
      </c>
      <c r="L94" s="20">
        <v>2.9660941424999998</v>
      </c>
      <c r="M94" s="20">
        <v>3.2831142311999999</v>
      </c>
      <c r="N94" s="20">
        <v>3.4989429199000002</v>
      </c>
      <c r="O94" s="20">
        <v>1.0290313026</v>
      </c>
      <c r="P94" s="20">
        <v>6.0296414188999998</v>
      </c>
      <c r="Q94" s="20">
        <v>1.9893886653999999</v>
      </c>
      <c r="R94" s="20">
        <v>6</v>
      </c>
      <c r="S94" s="21" t="str">
        <f t="shared" si="3"/>
        <v>CIEL3 BZ Equity</v>
      </c>
      <c r="T94" s="21" t="e">
        <f ca="1">_xll.BDP(S94, "BEST_DIV_YLD","BEST_FPERIOD_OVERRIDE", "22Y")</f>
        <v>#NAME?</v>
      </c>
      <c r="U94" s="20">
        <v>5.6709956709956719</v>
      </c>
      <c r="V94" s="32">
        <f t="shared" si="4"/>
        <v>5.6709956709956719</v>
      </c>
    </row>
    <row r="95" spans="1:22" x14ac:dyDescent="0.35">
      <c r="A95" s="38" t="s">
        <v>443</v>
      </c>
      <c r="B95" s="36" t="s">
        <v>83</v>
      </c>
      <c r="C95" s="19" t="s">
        <v>18</v>
      </c>
      <c r="D95" s="18" t="s">
        <v>8</v>
      </c>
      <c r="E95" s="18" t="s">
        <v>9</v>
      </c>
      <c r="F95" s="18" t="s">
        <v>10</v>
      </c>
      <c r="G95" s="20">
        <v>3.0369972999999999</v>
      </c>
      <c r="H95" s="20" t="s">
        <v>388</v>
      </c>
      <c r="I95" s="20">
        <v>1.5451708</v>
      </c>
      <c r="J95" s="20">
        <v>2.0845214783000001</v>
      </c>
      <c r="K95" s="20">
        <v>3.7452644178000001</v>
      </c>
      <c r="L95" s="20">
        <v>5.7584276364000004</v>
      </c>
      <c r="M95" s="20">
        <v>3.0369972999999999</v>
      </c>
      <c r="N95" s="20">
        <v>3.2340763264999999</v>
      </c>
      <c r="O95" s="20">
        <v>1.5451708</v>
      </c>
      <c r="P95" s="20">
        <v>5.7584276364000004</v>
      </c>
      <c r="Q95" s="20">
        <v>1.6466922276</v>
      </c>
      <c r="R95" s="20">
        <v>5</v>
      </c>
      <c r="S95" s="21" t="str">
        <f t="shared" si="3"/>
        <v>CLSC3 BZ Equity</v>
      </c>
      <c r="T95" s="21" t="e">
        <f ca="1">_xll.BDP(S95, "BEST_DIV_YLD","BEST_FPERIOD_OVERRIDE", "22Y")</f>
        <v>#NAME?</v>
      </c>
      <c r="U95" s="20" t="s">
        <v>545</v>
      </c>
      <c r="V95" s="32">
        <f t="shared" si="4"/>
        <v>3.0369972999999999</v>
      </c>
    </row>
    <row r="96" spans="1:22" x14ac:dyDescent="0.35">
      <c r="A96" s="38" t="s">
        <v>84</v>
      </c>
      <c r="B96" s="36" t="s">
        <v>83</v>
      </c>
      <c r="C96" s="19" t="s">
        <v>7</v>
      </c>
      <c r="D96" s="18" t="s">
        <v>8</v>
      </c>
      <c r="E96" s="18" t="s">
        <v>9</v>
      </c>
      <c r="F96" s="18" t="s">
        <v>10</v>
      </c>
      <c r="G96" s="20">
        <v>10.032123222999999</v>
      </c>
      <c r="H96" s="20">
        <v>0</v>
      </c>
      <c r="I96" s="20">
        <v>1.8815733210000001</v>
      </c>
      <c r="J96" s="20">
        <v>2.1150348306</v>
      </c>
      <c r="K96" s="20">
        <v>3.8416149960000001</v>
      </c>
      <c r="L96" s="20">
        <v>6.5969488923000004</v>
      </c>
      <c r="M96" s="20">
        <v>2.9783249132999998</v>
      </c>
      <c r="N96" s="20">
        <v>4.0778825438000004</v>
      </c>
      <c r="O96" s="20">
        <v>0</v>
      </c>
      <c r="P96" s="20">
        <v>10.032123222999999</v>
      </c>
      <c r="Q96" s="20">
        <v>3.6649739719999999</v>
      </c>
      <c r="R96" s="20">
        <v>6</v>
      </c>
      <c r="S96" s="21" t="str">
        <f t="shared" si="3"/>
        <v>CLSC4 BZ Equity</v>
      </c>
      <c r="T96" s="21" t="e">
        <f ca="1">_xll.BDP(S96, "BEST_DIV_YLD","BEST_FPERIOD_OVERRIDE", "22Y")</f>
        <v>#NAME?</v>
      </c>
      <c r="U96" s="20" t="s">
        <v>545</v>
      </c>
      <c r="V96" s="32">
        <f t="shared" si="4"/>
        <v>2.9783249132999998</v>
      </c>
    </row>
    <row r="97" spans="1:22" x14ac:dyDescent="0.35">
      <c r="A97" s="38" t="s">
        <v>88</v>
      </c>
      <c r="B97" s="36" t="s">
        <v>87</v>
      </c>
      <c r="C97" s="19" t="s">
        <v>18</v>
      </c>
      <c r="D97" s="18" t="s">
        <v>8</v>
      </c>
      <c r="E97" s="18" t="s">
        <v>9</v>
      </c>
      <c r="F97" s="18" t="s">
        <v>10</v>
      </c>
      <c r="G97" s="20">
        <v>12.82963129</v>
      </c>
      <c r="H97" s="20">
        <v>0</v>
      </c>
      <c r="I97" s="20">
        <v>2.7236641341999999</v>
      </c>
      <c r="J97" s="20">
        <v>4.8244200404999997</v>
      </c>
      <c r="K97" s="20">
        <v>2.1298398639</v>
      </c>
      <c r="L97" s="20">
        <v>8.3853233397999993</v>
      </c>
      <c r="M97" s="20">
        <v>3.7740420872999998</v>
      </c>
      <c r="N97" s="20">
        <v>5.1488131115</v>
      </c>
      <c r="O97" s="20">
        <v>0</v>
      </c>
      <c r="P97" s="20">
        <v>12.82963129</v>
      </c>
      <c r="Q97" s="20">
        <v>4.7134068509000002</v>
      </c>
      <c r="R97" s="20">
        <v>6</v>
      </c>
      <c r="S97" s="21" t="str">
        <f t="shared" si="3"/>
        <v>CMIG3 BZ Equity</v>
      </c>
      <c r="T97" s="21" t="e">
        <f ca="1">_xll.BDP(S97, "BEST_DIV_YLD","BEST_FPERIOD_OVERRIDE", "22Y")</f>
        <v>#NAME?</v>
      </c>
      <c r="U97" s="20" t="s">
        <v>545</v>
      </c>
      <c r="V97" s="32">
        <f t="shared" si="4"/>
        <v>3.7740420872999998</v>
      </c>
    </row>
    <row r="98" spans="1:22" x14ac:dyDescent="0.35">
      <c r="A98" s="38" t="s">
        <v>89</v>
      </c>
      <c r="B98" s="36" t="s">
        <v>87</v>
      </c>
      <c r="C98" s="19" t="s">
        <v>7</v>
      </c>
      <c r="D98" s="18" t="s">
        <v>8</v>
      </c>
      <c r="E98" s="18" t="s">
        <v>9</v>
      </c>
      <c r="F98" s="18" t="s">
        <v>10</v>
      </c>
      <c r="G98" s="20">
        <v>13.495709067</v>
      </c>
      <c r="H98" s="20">
        <v>3.1590085473</v>
      </c>
      <c r="I98" s="20">
        <v>9.3784976855999993</v>
      </c>
      <c r="J98" s="20">
        <v>5.2316762776000001</v>
      </c>
      <c r="K98" s="20">
        <v>2.4078465175999999</v>
      </c>
      <c r="L98" s="20">
        <v>8.8834613600000001</v>
      </c>
      <c r="M98" s="20">
        <v>7.0575688188000001</v>
      </c>
      <c r="N98" s="20">
        <v>7.0926999093000003</v>
      </c>
      <c r="O98" s="20">
        <v>2.4078465175999999</v>
      </c>
      <c r="P98" s="20">
        <v>13.495709067</v>
      </c>
      <c r="Q98" s="20">
        <v>4.2500685245999996</v>
      </c>
      <c r="R98" s="20">
        <v>6</v>
      </c>
      <c r="S98" s="21" t="str">
        <f t="shared" si="3"/>
        <v>CMIG4 BZ Equity</v>
      </c>
      <c r="T98" s="21" t="e">
        <f ca="1">_xll.BDP(S98, "BEST_DIV_YLD","BEST_FPERIOD_OVERRIDE", "22Y")</f>
        <v>#NAME?</v>
      </c>
      <c r="U98" s="20">
        <v>5.5385735080058218</v>
      </c>
      <c r="V98" s="32">
        <f t="shared" si="4"/>
        <v>5.5385735080058218</v>
      </c>
    </row>
    <row r="99" spans="1:22" x14ac:dyDescent="0.35">
      <c r="A99" s="38" t="s">
        <v>446</v>
      </c>
      <c r="B99" s="36" t="s">
        <v>98</v>
      </c>
      <c r="C99" s="19" t="s">
        <v>18</v>
      </c>
      <c r="D99" s="18" t="s">
        <v>8</v>
      </c>
      <c r="E99" s="18" t="s">
        <v>9</v>
      </c>
      <c r="F99" s="18" t="s">
        <v>10</v>
      </c>
      <c r="G99" s="20">
        <v>2.7552710026999998</v>
      </c>
      <c r="H99" s="20" t="s">
        <v>388</v>
      </c>
      <c r="I99" s="20">
        <v>2.2438477697999999</v>
      </c>
      <c r="J99" s="20">
        <v>4.9214504211000003</v>
      </c>
      <c r="K99" s="20">
        <v>4.0840638845999999</v>
      </c>
      <c r="L99" s="20">
        <v>3.2025599696999998</v>
      </c>
      <c r="M99" s="20">
        <v>3.2025599696999998</v>
      </c>
      <c r="N99" s="20">
        <v>3.4414386096</v>
      </c>
      <c r="O99" s="20">
        <v>2.2438477697999999</v>
      </c>
      <c r="P99" s="20">
        <v>4.9214504211000003</v>
      </c>
      <c r="Q99" s="20">
        <v>1.0683532907</v>
      </c>
      <c r="R99" s="20">
        <v>5</v>
      </c>
      <c r="S99" s="21" t="str">
        <f t="shared" si="3"/>
        <v>COCE3 BZ Equity</v>
      </c>
      <c r="T99" s="21" t="e">
        <f ca="1">_xll.BDP(S99, "BEST_DIV_YLD","BEST_FPERIOD_OVERRIDE", "22Y")</f>
        <v>#NAME?</v>
      </c>
      <c r="U99" s="20" t="s">
        <v>545</v>
      </c>
      <c r="V99" s="32">
        <f t="shared" si="4"/>
        <v>3.2025599696999998</v>
      </c>
    </row>
    <row r="100" spans="1:22" x14ac:dyDescent="0.35">
      <c r="A100" s="38" t="s">
        <v>99</v>
      </c>
      <c r="B100" s="36" t="s">
        <v>98</v>
      </c>
      <c r="C100" s="19" t="s">
        <v>22</v>
      </c>
      <c r="D100" s="18" t="s">
        <v>8</v>
      </c>
      <c r="E100" s="18" t="s">
        <v>9</v>
      </c>
      <c r="F100" s="18" t="s">
        <v>10</v>
      </c>
      <c r="G100" s="20">
        <v>2.5723516221999998</v>
      </c>
      <c r="H100" s="20">
        <v>3.9851228846</v>
      </c>
      <c r="I100" s="20">
        <v>1.9938482922</v>
      </c>
      <c r="J100" s="20">
        <v>3.89614825</v>
      </c>
      <c r="K100" s="20">
        <v>3.4028412434000002</v>
      </c>
      <c r="L100" s="20">
        <v>3.5292863249000002</v>
      </c>
      <c r="M100" s="20">
        <v>3.4660637842000002</v>
      </c>
      <c r="N100" s="20">
        <v>3.2299331029</v>
      </c>
      <c r="O100" s="20">
        <v>1.9938482922</v>
      </c>
      <c r="P100" s="20">
        <v>3.9851228846</v>
      </c>
      <c r="Q100" s="20">
        <v>0.78663623969999996</v>
      </c>
      <c r="R100" s="20">
        <v>6</v>
      </c>
      <c r="S100" s="21" t="str">
        <f t="shared" si="3"/>
        <v>COCE5 BZ Equity</v>
      </c>
      <c r="T100" s="21" t="e">
        <f ca="1">_xll.BDP(S100, "BEST_DIV_YLD","BEST_FPERIOD_OVERRIDE", "22Y")</f>
        <v>#NAME?</v>
      </c>
      <c r="U100" s="20" t="s">
        <v>545</v>
      </c>
      <c r="V100" s="32">
        <f t="shared" si="4"/>
        <v>3.4660637842000002</v>
      </c>
    </row>
    <row r="101" spans="1:22" x14ac:dyDescent="0.35">
      <c r="A101" s="38" t="s">
        <v>101</v>
      </c>
      <c r="B101" s="36" t="s">
        <v>100</v>
      </c>
      <c r="C101" s="19" t="s">
        <v>18</v>
      </c>
      <c r="D101" s="18" t="s">
        <v>8</v>
      </c>
      <c r="E101" s="18" t="s">
        <v>9</v>
      </c>
      <c r="F101" s="18" t="s">
        <v>10</v>
      </c>
      <c r="G101" s="20">
        <v>3.6599589036000002</v>
      </c>
      <c r="H101" s="20">
        <v>3.1885602100999999</v>
      </c>
      <c r="I101" s="20">
        <v>2.1289149022</v>
      </c>
      <c r="J101" s="20">
        <v>1.3568900981000001</v>
      </c>
      <c r="K101" s="20">
        <v>0</v>
      </c>
      <c r="L101" s="20">
        <v>0</v>
      </c>
      <c r="M101" s="20">
        <v>1.7429025001</v>
      </c>
      <c r="N101" s="20">
        <v>1.7223873523</v>
      </c>
      <c r="O101" s="20">
        <v>0</v>
      </c>
      <c r="P101" s="20">
        <v>3.6599589036000002</v>
      </c>
      <c r="Q101" s="20">
        <v>1.5579432364000001</v>
      </c>
      <c r="R101" s="20">
        <v>6</v>
      </c>
      <c r="S101" s="21" t="str">
        <f t="shared" si="3"/>
        <v>COGN3 BZ Equity</v>
      </c>
      <c r="T101" s="21" t="e">
        <f ca="1">_xll.BDP(S101, "BEST_DIV_YLD","BEST_FPERIOD_OVERRIDE", "22Y")</f>
        <v>#NAME?</v>
      </c>
      <c r="U101" s="20">
        <v>0.89347079037800681</v>
      </c>
      <c r="V101" s="32">
        <f t="shared" si="4"/>
        <v>0.89347079037800681</v>
      </c>
    </row>
    <row r="102" spans="1:22" x14ac:dyDescent="0.35">
      <c r="A102" s="38" t="s">
        <v>449</v>
      </c>
      <c r="B102" s="36" t="s">
        <v>450</v>
      </c>
      <c r="C102" s="19" t="s">
        <v>7</v>
      </c>
      <c r="D102" s="18" t="s">
        <v>8</v>
      </c>
      <c r="E102" s="18" t="s">
        <v>9</v>
      </c>
      <c r="F102" s="18" t="s">
        <v>10</v>
      </c>
      <c r="G102" s="20">
        <v>5.3105294981000002</v>
      </c>
      <c r="H102" s="20" t="s">
        <v>388</v>
      </c>
      <c r="I102" s="20">
        <v>4.24</v>
      </c>
      <c r="J102" s="20" t="s">
        <v>388</v>
      </c>
      <c r="K102" s="20" t="s">
        <v>388</v>
      </c>
      <c r="L102" s="20" t="s">
        <v>388</v>
      </c>
      <c r="M102" s="20">
        <v>4.7752647490999998</v>
      </c>
      <c r="N102" s="20">
        <v>4.7752647490999998</v>
      </c>
      <c r="O102" s="20">
        <v>4.24</v>
      </c>
      <c r="P102" s="20">
        <v>5.3105294981000002</v>
      </c>
      <c r="Q102" s="20">
        <v>0.75697866759999999</v>
      </c>
      <c r="R102" s="20">
        <v>2</v>
      </c>
      <c r="S102" s="21" t="str">
        <f t="shared" si="3"/>
        <v>CORR4 BZ Equity</v>
      </c>
      <c r="T102" s="21" t="e">
        <f ca="1">_xll.BDP(S102, "BEST_DIV_YLD","BEST_FPERIOD_OVERRIDE", "22Y")</f>
        <v>#NAME?</v>
      </c>
      <c r="U102" s="20" t="s">
        <v>545</v>
      </c>
      <c r="V102" s="32">
        <f t="shared" si="4"/>
        <v>4.7752647490999998</v>
      </c>
    </row>
    <row r="103" spans="1:22" x14ac:dyDescent="0.35">
      <c r="A103" s="38" t="s">
        <v>115</v>
      </c>
      <c r="B103" s="36" t="s">
        <v>114</v>
      </c>
      <c r="C103" s="19" t="s">
        <v>18</v>
      </c>
      <c r="D103" s="18" t="s">
        <v>8</v>
      </c>
      <c r="E103" s="18" t="s">
        <v>9</v>
      </c>
      <c r="F103" s="18" t="s">
        <v>10</v>
      </c>
      <c r="G103" s="20">
        <v>1.3627699275</v>
      </c>
      <c r="H103" s="20">
        <v>0.86424749306000004</v>
      </c>
      <c r="I103" s="20">
        <v>1.4225298036</v>
      </c>
      <c r="J103" s="20">
        <v>1.6644098163000001</v>
      </c>
      <c r="K103" s="20">
        <v>5.0660292883000002</v>
      </c>
      <c r="L103" s="20">
        <v>10.898656364000001</v>
      </c>
      <c r="M103" s="20">
        <v>1.5434698099999999</v>
      </c>
      <c r="N103" s="20">
        <v>3.5464404488999999</v>
      </c>
      <c r="O103" s="20">
        <v>0.86424749306000004</v>
      </c>
      <c r="P103" s="20">
        <v>10.898656364000001</v>
      </c>
      <c r="Q103" s="20">
        <v>3.9084483069</v>
      </c>
      <c r="R103" s="20">
        <v>6</v>
      </c>
      <c r="S103" s="21" t="str">
        <f t="shared" si="3"/>
        <v>CPFE3 BZ Equity</v>
      </c>
      <c r="T103" s="21" t="e">
        <f ca="1">_xll.BDP(S103, "BEST_DIV_YLD","BEST_FPERIOD_OVERRIDE", "22Y")</f>
        <v>#NAME?</v>
      </c>
      <c r="U103" s="20">
        <v>10.239968528717545</v>
      </c>
      <c r="V103" s="32">
        <f t="shared" si="4"/>
        <v>10.239968528717545</v>
      </c>
    </row>
    <row r="104" spans="1:22" x14ac:dyDescent="0.35">
      <c r="A104" s="38" t="s">
        <v>108</v>
      </c>
      <c r="B104" s="36" t="s">
        <v>107</v>
      </c>
      <c r="C104" s="19" t="s">
        <v>18</v>
      </c>
      <c r="D104" s="18" t="s">
        <v>8</v>
      </c>
      <c r="E104" s="18" t="s">
        <v>9</v>
      </c>
      <c r="F104" s="18" t="s">
        <v>10</v>
      </c>
      <c r="G104" s="20">
        <v>7.1072499999999996</v>
      </c>
      <c r="H104" s="20">
        <v>9.2487421384000008</v>
      </c>
      <c r="I104" s="20">
        <v>9.6863497471999995</v>
      </c>
      <c r="J104" s="20">
        <v>8.6801942281999995</v>
      </c>
      <c r="K104" s="20">
        <v>4.0786164689</v>
      </c>
      <c r="L104" s="20">
        <v>15.229751349000001</v>
      </c>
      <c r="M104" s="20">
        <v>8.9644681832999993</v>
      </c>
      <c r="N104" s="20">
        <v>9.0051506553999996</v>
      </c>
      <c r="O104" s="20">
        <v>4.0786164689</v>
      </c>
      <c r="P104" s="20">
        <v>15.229751349000001</v>
      </c>
      <c r="Q104" s="20">
        <v>3.6673528732</v>
      </c>
      <c r="R104" s="20">
        <v>6</v>
      </c>
      <c r="S104" s="21" t="str">
        <f t="shared" si="3"/>
        <v>CPLE3 BZ Equity</v>
      </c>
      <c r="T104" s="21" t="e">
        <f ca="1">_xll.BDP(S104, "BEST_DIV_YLD","BEST_FPERIOD_OVERRIDE", "22Y")</f>
        <v>#NAME?</v>
      </c>
      <c r="U104" s="20" t="s">
        <v>545</v>
      </c>
      <c r="V104" s="32">
        <f t="shared" si="4"/>
        <v>8.9644681832999993</v>
      </c>
    </row>
    <row r="105" spans="1:22" x14ac:dyDescent="0.35">
      <c r="A105" s="38" t="s">
        <v>109</v>
      </c>
      <c r="B105" s="36" t="s">
        <v>107</v>
      </c>
      <c r="C105" s="19" t="s">
        <v>24</v>
      </c>
      <c r="D105" s="18" t="s">
        <v>8</v>
      </c>
      <c r="E105" s="18" t="s">
        <v>9</v>
      </c>
      <c r="F105" s="18" t="s">
        <v>10</v>
      </c>
      <c r="G105" s="20">
        <v>5.1634979424000003</v>
      </c>
      <c r="H105" s="20">
        <v>7.1031432747999999</v>
      </c>
      <c r="I105" s="20">
        <v>9.1158670736000005</v>
      </c>
      <c r="J105" s="20">
        <v>9.3149891979999992</v>
      </c>
      <c r="K105" s="20">
        <v>4.4884267843999996</v>
      </c>
      <c r="L105" s="20">
        <v>15.615345718</v>
      </c>
      <c r="M105" s="20">
        <v>8.1095051742000006</v>
      </c>
      <c r="N105" s="20">
        <v>8.4668783320000003</v>
      </c>
      <c r="O105" s="20">
        <v>4.4884267843999996</v>
      </c>
      <c r="P105" s="20">
        <v>15.615345718</v>
      </c>
      <c r="Q105" s="20">
        <v>4.0209759119999999</v>
      </c>
      <c r="R105" s="20">
        <v>6</v>
      </c>
      <c r="S105" s="21" t="str">
        <f t="shared" si="3"/>
        <v>CPLE6 BZ Equity</v>
      </c>
      <c r="T105" s="21" t="e">
        <f ca="1">_xll.BDP(S105, "BEST_DIV_YLD","BEST_FPERIOD_OVERRIDE", "22Y")</f>
        <v>#NAME?</v>
      </c>
      <c r="U105" s="20">
        <v>15.207373271889402</v>
      </c>
      <c r="V105" s="32">
        <f t="shared" si="4"/>
        <v>15.207373271889402</v>
      </c>
    </row>
    <row r="106" spans="1:22" x14ac:dyDescent="0.35">
      <c r="A106" s="38" t="s">
        <v>429</v>
      </c>
      <c r="B106" s="36" t="s">
        <v>430</v>
      </c>
      <c r="C106" s="19" t="s">
        <v>18</v>
      </c>
      <c r="D106" s="18" t="s">
        <v>8</v>
      </c>
      <c r="E106" s="18" t="s">
        <v>9</v>
      </c>
      <c r="F106" s="18" t="s">
        <v>10</v>
      </c>
      <c r="G106" s="20" t="s">
        <v>388</v>
      </c>
      <c r="H106" s="20" t="s">
        <v>388</v>
      </c>
      <c r="I106" s="20">
        <v>2.3054761180000001</v>
      </c>
      <c r="J106" s="20">
        <v>1.5603057435000001</v>
      </c>
      <c r="K106" s="20">
        <v>1.0657048994</v>
      </c>
      <c r="L106" s="20">
        <v>2.2963454221999999</v>
      </c>
      <c r="M106" s="20">
        <v>1.9283255828000001</v>
      </c>
      <c r="N106" s="20">
        <v>1.8069580458000001</v>
      </c>
      <c r="O106" s="20">
        <v>1.0657048994</v>
      </c>
      <c r="P106" s="20">
        <v>2.3054761180000001</v>
      </c>
      <c r="Q106" s="20">
        <v>0.60506579747</v>
      </c>
      <c r="R106" s="20">
        <v>4</v>
      </c>
      <c r="S106" s="21" t="str">
        <f t="shared" si="3"/>
        <v>CRFB3 BZ Equity</v>
      </c>
      <c r="T106" s="21" t="e">
        <f ca="1">_xll.BDP(S106, "BEST_DIV_YLD","BEST_FPERIOD_OVERRIDE", "22Y")</f>
        <v>#NAME?</v>
      </c>
      <c r="U106" s="20">
        <v>3.2865956253505328</v>
      </c>
      <c r="V106" s="32">
        <f t="shared" si="4"/>
        <v>3.2865956253505328</v>
      </c>
    </row>
    <row r="107" spans="1:22" x14ac:dyDescent="0.35">
      <c r="A107" s="38" t="s">
        <v>19</v>
      </c>
      <c r="B107" s="36" t="s">
        <v>17</v>
      </c>
      <c r="C107" s="19" t="s">
        <v>18</v>
      </c>
      <c r="D107" s="18" t="s">
        <v>8</v>
      </c>
      <c r="E107" s="18" t="s">
        <v>9</v>
      </c>
      <c r="F107" s="18" t="s">
        <v>10</v>
      </c>
      <c r="G107" s="20">
        <v>0</v>
      </c>
      <c r="H107" s="20">
        <v>0</v>
      </c>
      <c r="I107" s="20">
        <v>1.3839999999999999</v>
      </c>
      <c r="J107" s="20">
        <v>0.49209302325999998</v>
      </c>
      <c r="K107" s="20">
        <v>0.56381260096999997</v>
      </c>
      <c r="L107" s="20">
        <v>0</v>
      </c>
      <c r="M107" s="20">
        <v>0.24604651162999999</v>
      </c>
      <c r="N107" s="20">
        <v>0.40665093737000002</v>
      </c>
      <c r="O107" s="20">
        <v>0</v>
      </c>
      <c r="P107" s="20">
        <v>1.3839999999999999</v>
      </c>
      <c r="Q107" s="20">
        <v>0.54466618830000002</v>
      </c>
      <c r="R107" s="20">
        <v>6</v>
      </c>
      <c r="S107" s="21" t="str">
        <f t="shared" si="3"/>
        <v>CRIV3 BZ Equity</v>
      </c>
      <c r="T107" s="21" t="e">
        <f ca="1">_xll.BDP(S107, "BEST_DIV_YLD","BEST_FPERIOD_OVERRIDE", "22Y")</f>
        <v>#NAME?</v>
      </c>
      <c r="U107" s="20" t="s">
        <v>545</v>
      </c>
      <c r="V107" s="32">
        <f t="shared" si="4"/>
        <v>0.24604651162999999</v>
      </c>
    </row>
    <row r="108" spans="1:22" x14ac:dyDescent="0.35">
      <c r="A108" s="38" t="s">
        <v>20</v>
      </c>
      <c r="B108" s="36" t="s">
        <v>17</v>
      </c>
      <c r="C108" s="19" t="s">
        <v>7</v>
      </c>
      <c r="D108" s="18" t="s">
        <v>8</v>
      </c>
      <c r="E108" s="18" t="s">
        <v>9</v>
      </c>
      <c r="F108" s="18" t="s">
        <v>10</v>
      </c>
      <c r="G108" s="20">
        <v>10.30687679</v>
      </c>
      <c r="H108" s="20">
        <v>9.7235135135000004</v>
      </c>
      <c r="I108" s="20">
        <v>7.8431249999999997</v>
      </c>
      <c r="J108" s="20">
        <v>5.7242477876000004</v>
      </c>
      <c r="K108" s="20">
        <v>6.6642465753</v>
      </c>
      <c r="L108" s="20">
        <v>7.3041867954999997</v>
      </c>
      <c r="M108" s="20">
        <v>7.5736558977000001</v>
      </c>
      <c r="N108" s="20">
        <v>7.9276994104999998</v>
      </c>
      <c r="O108" s="20">
        <v>5.7242477876000004</v>
      </c>
      <c r="P108" s="20">
        <v>10.30687679</v>
      </c>
      <c r="Q108" s="20">
        <v>1.7738582938</v>
      </c>
      <c r="R108" s="20">
        <v>6</v>
      </c>
      <c r="S108" s="21" t="str">
        <f t="shared" si="3"/>
        <v>CRIV4 BZ Equity</v>
      </c>
      <c r="T108" s="21" t="e">
        <f ca="1">_xll.BDP(S108, "BEST_DIV_YLD","BEST_FPERIOD_OVERRIDE", "22Y")</f>
        <v>#NAME?</v>
      </c>
      <c r="U108" s="20" t="s">
        <v>545</v>
      </c>
      <c r="V108" s="32">
        <f t="shared" si="4"/>
        <v>7.5736558977000001</v>
      </c>
    </row>
    <row r="109" spans="1:22" x14ac:dyDescent="0.35">
      <c r="A109" s="38" t="s">
        <v>453</v>
      </c>
      <c r="B109" s="36" t="s">
        <v>116</v>
      </c>
      <c r="C109" s="19" t="s">
        <v>18</v>
      </c>
      <c r="D109" s="18" t="s">
        <v>8</v>
      </c>
      <c r="E109" s="18" t="s">
        <v>9</v>
      </c>
      <c r="F109" s="18" t="s">
        <v>10</v>
      </c>
      <c r="G109" s="20" t="s">
        <v>388</v>
      </c>
      <c r="H109" s="20" t="s">
        <v>388</v>
      </c>
      <c r="I109" s="20">
        <v>23.493898253000001</v>
      </c>
      <c r="J109" s="20">
        <v>2.2810863424000001</v>
      </c>
      <c r="K109" s="20">
        <v>0.49658757255000002</v>
      </c>
      <c r="L109" s="20">
        <v>13.348597913000001</v>
      </c>
      <c r="M109" s="20">
        <v>7.8148421281999996</v>
      </c>
      <c r="N109" s="20">
        <v>9.9050425206000003</v>
      </c>
      <c r="O109" s="20">
        <v>0.49658757255000002</v>
      </c>
      <c r="P109" s="20">
        <v>23.493898253000001</v>
      </c>
      <c r="Q109" s="20">
        <v>10.695151645999999</v>
      </c>
      <c r="R109" s="20">
        <v>4</v>
      </c>
      <c r="S109" s="21" t="str">
        <f t="shared" si="3"/>
        <v>CRPG3 BZ Equity</v>
      </c>
      <c r="T109" s="21" t="e">
        <f ca="1">_xll.BDP(S109, "BEST_DIV_YLD","BEST_FPERIOD_OVERRIDE", "22Y")</f>
        <v>#NAME?</v>
      </c>
      <c r="U109" s="20" t="s">
        <v>545</v>
      </c>
      <c r="V109" s="32">
        <f t="shared" si="4"/>
        <v>7.8148421281999996</v>
      </c>
    </row>
    <row r="110" spans="1:22" x14ac:dyDescent="0.35">
      <c r="A110" s="38" t="s">
        <v>117</v>
      </c>
      <c r="B110" s="36" t="s">
        <v>116</v>
      </c>
      <c r="C110" s="19" t="s">
        <v>22</v>
      </c>
      <c r="D110" s="18" t="s">
        <v>8</v>
      </c>
      <c r="E110" s="18" t="s">
        <v>9</v>
      </c>
      <c r="F110" s="18" t="s">
        <v>10</v>
      </c>
      <c r="G110" s="20">
        <v>0</v>
      </c>
      <c r="H110" s="20">
        <v>7.0116861436000004</v>
      </c>
      <c r="I110" s="20">
        <v>30.227818135</v>
      </c>
      <c r="J110" s="20">
        <v>2.1845738269999999</v>
      </c>
      <c r="K110" s="20">
        <v>0.55650345225999998</v>
      </c>
      <c r="L110" s="20">
        <v>15.742818178</v>
      </c>
      <c r="M110" s="20">
        <v>4.5981299852999999</v>
      </c>
      <c r="N110" s="20">
        <v>9.2872332893999996</v>
      </c>
      <c r="O110" s="20">
        <v>0</v>
      </c>
      <c r="P110" s="20">
        <v>30.227818135</v>
      </c>
      <c r="Q110" s="20">
        <v>11.817672375000001</v>
      </c>
      <c r="R110" s="20">
        <v>6</v>
      </c>
      <c r="S110" s="21" t="str">
        <f t="shared" si="3"/>
        <v>CRPG5 BZ Equity</v>
      </c>
      <c r="T110" s="21" t="e">
        <f ca="1">_xll.BDP(S110, "BEST_DIV_YLD","BEST_FPERIOD_OVERRIDE", "22Y")</f>
        <v>#NAME?</v>
      </c>
      <c r="U110" s="20" t="s">
        <v>545</v>
      </c>
      <c r="V110" s="32">
        <f t="shared" si="4"/>
        <v>4.5981299852999999</v>
      </c>
    </row>
    <row r="111" spans="1:22" x14ac:dyDescent="0.35">
      <c r="A111" s="38" t="s">
        <v>118</v>
      </c>
      <c r="B111" s="36" t="s">
        <v>116</v>
      </c>
      <c r="C111" s="19" t="s">
        <v>24</v>
      </c>
      <c r="D111" s="18" t="s">
        <v>8</v>
      </c>
      <c r="E111" s="18" t="s">
        <v>9</v>
      </c>
      <c r="F111" s="18" t="s">
        <v>10</v>
      </c>
      <c r="G111" s="20">
        <v>0</v>
      </c>
      <c r="H111" s="20">
        <v>5</v>
      </c>
      <c r="I111" s="20">
        <v>30.4215862</v>
      </c>
      <c r="J111" s="20">
        <v>2.2989287746999998</v>
      </c>
      <c r="K111" s="20">
        <v>0.55806415904999995</v>
      </c>
      <c r="L111" s="20">
        <v>15.859720293000001</v>
      </c>
      <c r="M111" s="20">
        <v>3.6494643873000001</v>
      </c>
      <c r="N111" s="20">
        <v>9.0230499046000006</v>
      </c>
      <c r="O111" s="20">
        <v>0</v>
      </c>
      <c r="P111" s="20">
        <v>30.4215862</v>
      </c>
      <c r="Q111" s="20">
        <v>11.992560747000001</v>
      </c>
      <c r="R111" s="20">
        <v>6</v>
      </c>
      <c r="S111" s="21" t="str">
        <f t="shared" si="3"/>
        <v>CRPG6 BZ Equity</v>
      </c>
      <c r="T111" s="21" t="e">
        <f ca="1">_xll.BDP(S111, "BEST_DIV_YLD","BEST_FPERIOD_OVERRIDE", "22Y")</f>
        <v>#NAME?</v>
      </c>
      <c r="U111" s="20" t="s">
        <v>545</v>
      </c>
      <c r="V111" s="32">
        <f t="shared" si="4"/>
        <v>3.6494643873000001</v>
      </c>
    </row>
    <row r="112" spans="1:22" x14ac:dyDescent="0.35">
      <c r="A112" s="38" t="s">
        <v>521</v>
      </c>
      <c r="B112" s="36" t="s">
        <v>522</v>
      </c>
      <c r="C112" s="19" t="s">
        <v>18</v>
      </c>
      <c r="D112" s="18" t="s">
        <v>8</v>
      </c>
      <c r="E112" s="18" t="s">
        <v>9</v>
      </c>
      <c r="F112" s="18" t="s">
        <v>10</v>
      </c>
      <c r="G112" s="20">
        <v>8.3675313109000005</v>
      </c>
      <c r="H112" s="20">
        <v>16.821717763999999</v>
      </c>
      <c r="I112" s="20">
        <v>4.4919141474000002</v>
      </c>
      <c r="J112" s="20">
        <v>4.0680453258</v>
      </c>
      <c r="K112" s="20" t="s">
        <v>388</v>
      </c>
      <c r="L112" s="20">
        <v>3.9831242998</v>
      </c>
      <c r="M112" s="20">
        <v>4.4919141474000002</v>
      </c>
      <c r="N112" s="20">
        <v>7.5464665696999997</v>
      </c>
      <c r="O112" s="20">
        <v>3.9831242998</v>
      </c>
      <c r="P112" s="20">
        <v>16.821717763999999</v>
      </c>
      <c r="Q112" s="20">
        <v>5.4961701442999997</v>
      </c>
      <c r="R112" s="20">
        <v>5</v>
      </c>
      <c r="S112" s="21" t="str">
        <f t="shared" si="3"/>
        <v>CSAB3 BZ Equity</v>
      </c>
      <c r="T112" s="21" t="e">
        <f ca="1">_xll.BDP(S112, "BEST_DIV_YLD","BEST_FPERIOD_OVERRIDE", "22Y")</f>
        <v>#NAME?</v>
      </c>
      <c r="U112" s="20" t="s">
        <v>545</v>
      </c>
      <c r="V112" s="32">
        <f t="shared" si="4"/>
        <v>4.4919141474000002</v>
      </c>
    </row>
    <row r="113" spans="1:22" x14ac:dyDescent="0.35">
      <c r="A113" s="38" t="s">
        <v>523</v>
      </c>
      <c r="B113" s="36" t="s">
        <v>522</v>
      </c>
      <c r="C113" s="19" t="s">
        <v>7</v>
      </c>
      <c r="D113" s="18" t="s">
        <v>8</v>
      </c>
      <c r="E113" s="18" t="s">
        <v>9</v>
      </c>
      <c r="F113" s="18" t="s">
        <v>10</v>
      </c>
      <c r="G113" s="20">
        <v>11.77292196</v>
      </c>
      <c r="H113" s="20">
        <v>16.961282194999999</v>
      </c>
      <c r="I113" s="20">
        <v>5.0275440378000003</v>
      </c>
      <c r="J113" s="20" t="s">
        <v>388</v>
      </c>
      <c r="K113" s="20">
        <v>7.8420623438000003</v>
      </c>
      <c r="L113" s="20">
        <v>4.2627728167000001</v>
      </c>
      <c r="M113" s="20">
        <v>7.8420623438000003</v>
      </c>
      <c r="N113" s="20">
        <v>9.1733166708000002</v>
      </c>
      <c r="O113" s="20">
        <v>4.2627728167000001</v>
      </c>
      <c r="P113" s="20">
        <v>16.961282194999999</v>
      </c>
      <c r="Q113" s="20">
        <v>5.2555557369999999</v>
      </c>
      <c r="R113" s="20">
        <v>5</v>
      </c>
      <c r="S113" s="21" t="str">
        <f t="shared" si="3"/>
        <v>CSAB4 BZ Equity</v>
      </c>
      <c r="T113" s="21" t="e">
        <f ca="1">_xll.BDP(S113, "BEST_DIV_YLD","BEST_FPERIOD_OVERRIDE", "22Y")</f>
        <v>#NAME?</v>
      </c>
      <c r="U113" s="20" t="s">
        <v>545</v>
      </c>
      <c r="V113" s="32">
        <f t="shared" si="4"/>
        <v>7.8420623438000003</v>
      </c>
    </row>
    <row r="114" spans="1:22" x14ac:dyDescent="0.35">
      <c r="A114" s="38" t="s">
        <v>111</v>
      </c>
      <c r="B114" s="36" t="s">
        <v>110</v>
      </c>
      <c r="C114" s="19" t="s">
        <v>18</v>
      </c>
      <c r="D114" s="18" t="s">
        <v>8</v>
      </c>
      <c r="E114" s="18" t="s">
        <v>9</v>
      </c>
      <c r="F114" s="18" t="s">
        <v>10</v>
      </c>
      <c r="G114" s="20">
        <v>8.5451478849000004</v>
      </c>
      <c r="H114" s="20">
        <v>2.4420928125999999</v>
      </c>
      <c r="I114" s="20">
        <v>2.6714033952</v>
      </c>
      <c r="J114" s="20">
        <v>2.9879564752999999</v>
      </c>
      <c r="K114" s="20">
        <v>2.1528714244999998</v>
      </c>
      <c r="L114" s="20">
        <v>1.5082581443</v>
      </c>
      <c r="M114" s="20">
        <v>2.5567481039</v>
      </c>
      <c r="N114" s="20">
        <v>3.3846216894999999</v>
      </c>
      <c r="O114" s="20">
        <v>1.5082581443</v>
      </c>
      <c r="P114" s="20">
        <v>8.5451478849000004</v>
      </c>
      <c r="Q114" s="20">
        <v>2.5777262769</v>
      </c>
      <c r="R114" s="20">
        <v>6</v>
      </c>
      <c r="S114" s="21" t="str">
        <f t="shared" si="3"/>
        <v>CSAN3 BZ Equity</v>
      </c>
      <c r="T114" s="21" t="e">
        <f ca="1">_xll.BDP(S114, "BEST_DIV_YLD","BEST_FPERIOD_OVERRIDE", "22Y")</f>
        <v>#NAME?</v>
      </c>
      <c r="U114" s="20">
        <v>3.7645536869340228</v>
      </c>
      <c r="V114" s="32">
        <f t="shared" si="4"/>
        <v>3.7645536869340228</v>
      </c>
    </row>
    <row r="115" spans="1:22" x14ac:dyDescent="0.35">
      <c r="A115" s="38" t="s">
        <v>106</v>
      </c>
      <c r="B115" s="36" t="s">
        <v>105</v>
      </c>
      <c r="C115" s="19" t="s">
        <v>18</v>
      </c>
      <c r="D115" s="18" t="s">
        <v>8</v>
      </c>
      <c r="E115" s="18" t="s">
        <v>9</v>
      </c>
      <c r="F115" s="18" t="s">
        <v>10</v>
      </c>
      <c r="G115" s="20">
        <v>4.3323162038999996</v>
      </c>
      <c r="H115" s="20">
        <v>5.7362668270999997</v>
      </c>
      <c r="I115" s="20">
        <v>9.2761250668000006</v>
      </c>
      <c r="J115" s="20">
        <v>2.8071471895000002</v>
      </c>
      <c r="K115" s="20">
        <v>12.299880264</v>
      </c>
      <c r="L115" s="20">
        <v>19.948269049</v>
      </c>
      <c r="M115" s="20">
        <v>7.5061959470000001</v>
      </c>
      <c r="N115" s="20">
        <v>9.0666674334999993</v>
      </c>
      <c r="O115" s="20">
        <v>2.8071471895000002</v>
      </c>
      <c r="P115" s="20">
        <v>19.948269049</v>
      </c>
      <c r="Q115" s="20">
        <v>6.3497092039999998</v>
      </c>
      <c r="R115" s="20">
        <v>6</v>
      </c>
      <c r="S115" s="21" t="str">
        <f t="shared" si="3"/>
        <v>CSMG3 BZ Equity</v>
      </c>
      <c r="T115" s="21" t="e">
        <f ca="1">_xll.BDP(S115, "BEST_DIV_YLD","BEST_FPERIOD_OVERRIDE", "22Y")</f>
        <v>#NAME?</v>
      </c>
      <c r="U115" s="20">
        <v>14</v>
      </c>
      <c r="V115" s="32">
        <f t="shared" si="4"/>
        <v>14</v>
      </c>
    </row>
    <row r="116" spans="1:22" x14ac:dyDescent="0.35">
      <c r="A116" s="38" t="s">
        <v>313</v>
      </c>
      <c r="B116" s="36" t="s">
        <v>312</v>
      </c>
      <c r="C116" s="19" t="s">
        <v>18</v>
      </c>
      <c r="D116" s="18" t="s">
        <v>8</v>
      </c>
      <c r="E116" s="18" t="s">
        <v>9</v>
      </c>
      <c r="F116" s="18" t="s">
        <v>10</v>
      </c>
      <c r="G116" s="20">
        <v>0</v>
      </c>
      <c r="H116" s="20">
        <v>0</v>
      </c>
      <c r="I116" s="20">
        <v>0</v>
      </c>
      <c r="J116" s="20">
        <v>10.745626634000001</v>
      </c>
      <c r="K116" s="20">
        <v>6.2876479659999998E-2</v>
      </c>
      <c r="L116" s="20">
        <v>11.642182732</v>
      </c>
      <c r="M116" s="20">
        <v>3.1438239829999999E-2</v>
      </c>
      <c r="N116" s="20">
        <v>3.7417809743000001</v>
      </c>
      <c r="O116" s="20">
        <v>0</v>
      </c>
      <c r="P116" s="20">
        <v>11.642182732</v>
      </c>
      <c r="Q116" s="20">
        <v>5.7793998792999997</v>
      </c>
      <c r="R116" s="20">
        <v>6</v>
      </c>
      <c r="S116" s="21" t="str">
        <f t="shared" si="3"/>
        <v>CSNA3 BZ Equity</v>
      </c>
      <c r="T116" s="21" t="e">
        <f ca="1">_xll.BDP(S116, "BEST_DIV_YLD","BEST_FPERIOD_OVERRIDE", "22Y")</f>
        <v>#NAME?</v>
      </c>
      <c r="U116" s="20">
        <v>7.7211503458318163</v>
      </c>
      <c r="V116" s="32">
        <f t="shared" si="4"/>
        <v>7.7211503458318163</v>
      </c>
    </row>
    <row r="117" spans="1:22" x14ac:dyDescent="0.35">
      <c r="A117" s="38" t="s">
        <v>113</v>
      </c>
      <c r="B117" s="36" t="s">
        <v>112</v>
      </c>
      <c r="C117" s="19" t="s">
        <v>18</v>
      </c>
      <c r="D117" s="18" t="s">
        <v>8</v>
      </c>
      <c r="E117" s="18" t="s">
        <v>9</v>
      </c>
      <c r="F117" s="18" t="s">
        <v>10</v>
      </c>
      <c r="G117" s="20">
        <v>11.217492285000001</v>
      </c>
      <c r="H117" s="20">
        <v>7.0229685714999999</v>
      </c>
      <c r="I117" s="20">
        <v>2.7895860235000001</v>
      </c>
      <c r="J117" s="20">
        <v>6.7898518944999999</v>
      </c>
      <c r="K117" s="20">
        <v>0.88111564064000003</v>
      </c>
      <c r="L117" s="20">
        <v>10.224637227000001</v>
      </c>
      <c r="M117" s="20">
        <v>6.9064102329999999</v>
      </c>
      <c r="N117" s="20">
        <v>6.4876086072000003</v>
      </c>
      <c r="O117" s="20">
        <v>0.88111564064000003</v>
      </c>
      <c r="P117" s="20">
        <v>11.217492285000001</v>
      </c>
      <c r="Q117" s="20">
        <v>4.0453251593999999</v>
      </c>
      <c r="R117" s="20">
        <v>6</v>
      </c>
      <c r="S117" s="21" t="str">
        <f t="shared" si="3"/>
        <v>CSRN3 BZ Equity</v>
      </c>
      <c r="T117" s="21" t="e">
        <f ca="1">_xll.BDP(S117, "BEST_DIV_YLD","BEST_FPERIOD_OVERRIDE", "22Y")</f>
        <v>#NAME?</v>
      </c>
      <c r="U117" s="20" t="s">
        <v>545</v>
      </c>
      <c r="V117" s="32">
        <f t="shared" si="4"/>
        <v>6.9064102329999999</v>
      </c>
    </row>
    <row r="118" spans="1:22" x14ac:dyDescent="0.35">
      <c r="A118" s="38" t="s">
        <v>451</v>
      </c>
      <c r="B118" s="36" t="s">
        <v>112</v>
      </c>
      <c r="C118" s="19" t="s">
        <v>22</v>
      </c>
      <c r="D118" s="18" t="s">
        <v>8</v>
      </c>
      <c r="E118" s="18" t="s">
        <v>9</v>
      </c>
      <c r="F118" s="18" t="s">
        <v>10</v>
      </c>
      <c r="G118" s="20">
        <v>14.838328402</v>
      </c>
      <c r="H118" s="20">
        <v>7.9298438613000002</v>
      </c>
      <c r="I118" s="20" t="s">
        <v>388</v>
      </c>
      <c r="J118" s="20">
        <v>8.0106664158999994</v>
      </c>
      <c r="K118" s="20" t="s">
        <v>388</v>
      </c>
      <c r="L118" s="20">
        <v>11.983956881999999</v>
      </c>
      <c r="M118" s="20">
        <v>9.9973116490000002</v>
      </c>
      <c r="N118" s="20">
        <v>10.69069889</v>
      </c>
      <c r="O118" s="20">
        <v>7.9298438613000002</v>
      </c>
      <c r="P118" s="20">
        <v>14.838328402</v>
      </c>
      <c r="Q118" s="20">
        <v>3.3506338384999999</v>
      </c>
      <c r="R118" s="20">
        <v>4</v>
      </c>
      <c r="S118" s="21" t="str">
        <f t="shared" si="3"/>
        <v>CSRN5 BZ Equity</v>
      </c>
      <c r="T118" s="21" t="e">
        <f ca="1">_xll.BDP(S118, "BEST_DIV_YLD","BEST_FPERIOD_OVERRIDE", "22Y")</f>
        <v>#NAME?</v>
      </c>
      <c r="U118" s="20" t="s">
        <v>545</v>
      </c>
      <c r="V118" s="32">
        <f t="shared" si="4"/>
        <v>9.9973116490000002</v>
      </c>
    </row>
    <row r="119" spans="1:22" x14ac:dyDescent="0.35">
      <c r="A119" s="38" t="s">
        <v>452</v>
      </c>
      <c r="B119" s="36" t="s">
        <v>112</v>
      </c>
      <c r="C119" s="19" t="s">
        <v>24</v>
      </c>
      <c r="D119" s="18" t="s">
        <v>8</v>
      </c>
      <c r="E119" s="18" t="s">
        <v>9</v>
      </c>
      <c r="F119" s="18" t="s">
        <v>10</v>
      </c>
      <c r="G119" s="20" t="s">
        <v>388</v>
      </c>
      <c r="H119" s="20">
        <v>7.9867763616999996</v>
      </c>
      <c r="I119" s="20" t="s">
        <v>388</v>
      </c>
      <c r="J119" s="20" t="s">
        <v>388</v>
      </c>
      <c r="K119" s="20" t="s">
        <v>388</v>
      </c>
      <c r="L119" s="20">
        <v>12.04854108</v>
      </c>
      <c r="M119" s="20">
        <v>10.017658721</v>
      </c>
      <c r="N119" s="20">
        <v>10.017658721</v>
      </c>
      <c r="O119" s="20">
        <v>7.9867763616999996</v>
      </c>
      <c r="P119" s="20">
        <v>12.04854108</v>
      </c>
      <c r="Q119" s="20">
        <v>2.8721013764999999</v>
      </c>
      <c r="R119" s="20">
        <v>2</v>
      </c>
      <c r="S119" s="21" t="str">
        <f t="shared" si="3"/>
        <v>CSRN6 BZ Equity</v>
      </c>
      <c r="T119" s="21" t="e">
        <f ca="1">_xll.BDP(S119, "BEST_DIV_YLD","BEST_FPERIOD_OVERRIDE", "22Y")</f>
        <v>#NAME?</v>
      </c>
      <c r="U119" s="20" t="s">
        <v>545</v>
      </c>
      <c r="V119" s="32">
        <f t="shared" si="4"/>
        <v>10.017658721</v>
      </c>
    </row>
    <row r="120" spans="1:22" x14ac:dyDescent="0.35">
      <c r="A120" s="38" t="s">
        <v>302</v>
      </c>
      <c r="B120" s="36" t="s">
        <v>301</v>
      </c>
      <c r="C120" s="19" t="s">
        <v>18</v>
      </c>
      <c r="D120" s="18" t="s">
        <v>8</v>
      </c>
      <c r="E120" s="18" t="s">
        <v>9</v>
      </c>
      <c r="F120" s="18" t="s">
        <v>10</v>
      </c>
      <c r="G120" s="20">
        <v>0</v>
      </c>
      <c r="H120" s="20">
        <v>1.8574099379</v>
      </c>
      <c r="I120" s="20">
        <v>57.096669779999999</v>
      </c>
      <c r="J120" s="20">
        <v>6.8223085469999996</v>
      </c>
      <c r="K120" s="20">
        <v>0.4755875</v>
      </c>
      <c r="L120" s="20">
        <v>0</v>
      </c>
      <c r="M120" s="20">
        <v>1.1664987189</v>
      </c>
      <c r="N120" s="20">
        <v>11.041995959999999</v>
      </c>
      <c r="O120" s="20">
        <v>0</v>
      </c>
      <c r="P120" s="20">
        <v>57.096669779999999</v>
      </c>
      <c r="Q120" s="20">
        <v>22.709890798</v>
      </c>
      <c r="R120" s="20">
        <v>6</v>
      </c>
      <c r="S120" s="21" t="str">
        <f t="shared" si="3"/>
        <v>CTSA3 BZ Equity</v>
      </c>
      <c r="T120" s="21" t="e">
        <f ca="1">_xll.BDP(S120, "BEST_DIV_YLD","BEST_FPERIOD_OVERRIDE", "22Y")</f>
        <v>#NAME?</v>
      </c>
      <c r="U120" s="20" t="s">
        <v>545</v>
      </c>
      <c r="V120" s="32">
        <f t="shared" si="4"/>
        <v>1.1664987189</v>
      </c>
    </row>
    <row r="121" spans="1:22" x14ac:dyDescent="0.35">
      <c r="A121" s="38" t="s">
        <v>303</v>
      </c>
      <c r="B121" s="36" t="s">
        <v>301</v>
      </c>
      <c r="C121" s="19" t="s">
        <v>7</v>
      </c>
      <c r="D121" s="18" t="s">
        <v>8</v>
      </c>
      <c r="E121" s="18" t="s">
        <v>9</v>
      </c>
      <c r="F121" s="18" t="s">
        <v>10</v>
      </c>
      <c r="G121" s="20">
        <v>0</v>
      </c>
      <c r="H121" s="20">
        <v>1.827485</v>
      </c>
      <c r="I121" s="20">
        <v>67.239725293999996</v>
      </c>
      <c r="J121" s="20">
        <v>5.1271890511000002</v>
      </c>
      <c r="K121" s="20">
        <v>0.47694871794999999</v>
      </c>
      <c r="L121" s="20">
        <v>0</v>
      </c>
      <c r="M121" s="20">
        <v>1.1522168589999999</v>
      </c>
      <c r="N121" s="20">
        <v>12.445224677000001</v>
      </c>
      <c r="O121" s="20">
        <v>0</v>
      </c>
      <c r="P121" s="20">
        <v>67.239725293999996</v>
      </c>
      <c r="Q121" s="20">
        <v>26.913692437000002</v>
      </c>
      <c r="R121" s="20">
        <v>6</v>
      </c>
      <c r="S121" s="21" t="str">
        <f t="shared" si="3"/>
        <v>CTSA4 BZ Equity</v>
      </c>
      <c r="T121" s="21" t="e">
        <f ca="1">_xll.BDP(S121, "BEST_DIV_YLD","BEST_FPERIOD_OVERRIDE", "22Y")</f>
        <v>#NAME?</v>
      </c>
      <c r="U121" s="20" t="s">
        <v>545</v>
      </c>
      <c r="V121" s="32">
        <f t="shared" si="4"/>
        <v>1.1522168589999999</v>
      </c>
    </row>
    <row r="122" spans="1:22" x14ac:dyDescent="0.35">
      <c r="A122" s="38" t="s">
        <v>554</v>
      </c>
      <c r="B122" s="36" t="s">
        <v>555</v>
      </c>
      <c r="C122" s="19" t="s">
        <v>18</v>
      </c>
      <c r="D122" s="18" t="s">
        <v>8</v>
      </c>
      <c r="E122" s="18" t="s">
        <v>9</v>
      </c>
      <c r="F122" s="18" t="s">
        <v>10</v>
      </c>
      <c r="G122" s="20" t="s">
        <v>388</v>
      </c>
      <c r="H122" s="20" t="s">
        <v>388</v>
      </c>
      <c r="I122" s="20" t="s">
        <v>388</v>
      </c>
      <c r="J122" s="20" t="s">
        <v>388</v>
      </c>
      <c r="K122" s="20" t="s">
        <v>388</v>
      </c>
      <c r="L122" s="20">
        <v>3.6481867056000001</v>
      </c>
      <c r="M122" s="20">
        <v>3.6481867056000001</v>
      </c>
      <c r="N122" s="20">
        <v>3.6481867056000001</v>
      </c>
      <c r="O122" s="20">
        <v>3.6481867056000001</v>
      </c>
      <c r="P122" s="20">
        <v>3.6481867056000001</v>
      </c>
      <c r="Q122" s="20" t="s">
        <v>388</v>
      </c>
      <c r="R122" s="20">
        <v>1</v>
      </c>
      <c r="S122" s="21" t="str">
        <f t="shared" si="3"/>
        <v>CURY3 BZ Equity</v>
      </c>
      <c r="T122" s="21" t="e">
        <f ca="1">_xll.BDP(S122, "BEST_DIV_YLD","BEST_FPERIOD_OVERRIDE", "22Y")</f>
        <v>#NAME?</v>
      </c>
      <c r="U122" s="20">
        <v>13.014804845222073</v>
      </c>
      <c r="V122" s="32">
        <f t="shared" si="4"/>
        <v>13.014804845222073</v>
      </c>
    </row>
    <row r="123" spans="1:22" x14ac:dyDescent="0.35">
      <c r="A123" s="38" t="s">
        <v>122</v>
      </c>
      <c r="B123" s="36" t="s">
        <v>121</v>
      </c>
      <c r="C123" s="19" t="s">
        <v>18</v>
      </c>
      <c r="D123" s="18" t="s">
        <v>8</v>
      </c>
      <c r="E123" s="18" t="s">
        <v>9</v>
      </c>
      <c r="F123" s="18" t="s">
        <v>10</v>
      </c>
      <c r="G123" s="20">
        <v>6.6829083111000003</v>
      </c>
      <c r="H123" s="20">
        <v>1.9200055105</v>
      </c>
      <c r="I123" s="20">
        <v>1.0311288082000001</v>
      </c>
      <c r="J123" s="20">
        <v>0.72487337856</v>
      </c>
      <c r="K123" s="20">
        <v>0</v>
      </c>
      <c r="L123" s="20">
        <v>0</v>
      </c>
      <c r="M123" s="20">
        <v>0.87800109339999999</v>
      </c>
      <c r="N123" s="20">
        <v>1.7264860014000001</v>
      </c>
      <c r="O123" s="20">
        <v>0</v>
      </c>
      <c r="P123" s="20">
        <v>6.6829083111000003</v>
      </c>
      <c r="Q123" s="20">
        <v>2.5318700287000002</v>
      </c>
      <c r="R123" s="20">
        <v>6</v>
      </c>
      <c r="S123" s="21" t="str">
        <f t="shared" si="3"/>
        <v>CVCB3 BZ Equity</v>
      </c>
      <c r="T123" s="21" t="e">
        <f ca="1">_xll.BDP(S123, "BEST_DIV_YLD","BEST_FPERIOD_OVERRIDE", "22Y")</f>
        <v>#NAME?</v>
      </c>
      <c r="U123" s="20" t="s">
        <v>545</v>
      </c>
      <c r="V123" s="32">
        <f t="shared" si="4"/>
        <v>0.87800109339999999</v>
      </c>
    </row>
    <row r="124" spans="1:22" x14ac:dyDescent="0.35">
      <c r="A124" s="38" t="s">
        <v>124</v>
      </c>
      <c r="B124" s="36" t="s">
        <v>123</v>
      </c>
      <c r="C124" s="19" t="s">
        <v>18</v>
      </c>
      <c r="D124" s="18" t="s">
        <v>8</v>
      </c>
      <c r="E124" s="18" t="s">
        <v>9</v>
      </c>
      <c r="F124" s="18" t="s">
        <v>10</v>
      </c>
      <c r="G124" s="20">
        <v>3.7223318132999998</v>
      </c>
      <c r="H124" s="20">
        <v>0.91590331060999997</v>
      </c>
      <c r="I124" s="20">
        <v>8.4693517625000005</v>
      </c>
      <c r="J124" s="20">
        <v>11.770492365000001</v>
      </c>
      <c r="K124" s="20">
        <v>6.1211202978000001</v>
      </c>
      <c r="L124" s="20">
        <v>11.392968958000001</v>
      </c>
      <c r="M124" s="20">
        <v>7.2952360300999999</v>
      </c>
      <c r="N124" s="20">
        <v>7.0653614181000002</v>
      </c>
      <c r="O124" s="20">
        <v>0.91590331060999997</v>
      </c>
      <c r="P124" s="20">
        <v>11.770492365000001</v>
      </c>
      <c r="Q124" s="20">
        <v>4.3062955400999998</v>
      </c>
      <c r="R124" s="20">
        <v>6</v>
      </c>
      <c r="S124" s="21" t="str">
        <f t="shared" si="3"/>
        <v>CYRE3 BZ Equity</v>
      </c>
      <c r="T124" s="21" t="e">
        <f ca="1">_xll.BDP(S124, "BEST_DIV_YLD","BEST_FPERIOD_OVERRIDE", "22Y")</f>
        <v>#NAME?</v>
      </c>
      <c r="U124" s="20">
        <v>9.4059405940594054</v>
      </c>
      <c r="V124" s="32">
        <f t="shared" si="4"/>
        <v>9.4059405940594054</v>
      </c>
    </row>
    <row r="125" spans="1:22" x14ac:dyDescent="0.35">
      <c r="A125" s="38" t="s">
        <v>126</v>
      </c>
      <c r="B125" s="36" t="s">
        <v>125</v>
      </c>
      <c r="C125" s="19" t="s">
        <v>18</v>
      </c>
      <c r="D125" s="18" t="s">
        <v>8</v>
      </c>
      <c r="E125" s="18" t="s">
        <v>9</v>
      </c>
      <c r="F125" s="18" t="s">
        <v>10</v>
      </c>
      <c r="G125" s="20">
        <v>0.19801980197999999</v>
      </c>
      <c r="H125" s="20">
        <v>0.48248408792000003</v>
      </c>
      <c r="I125" s="20">
        <v>0.49442463038000001</v>
      </c>
      <c r="J125" s="20">
        <v>2.1227410728999998</v>
      </c>
      <c r="K125" s="20">
        <v>0.98594378755000001</v>
      </c>
      <c r="L125" s="20">
        <v>0.49206414171000001</v>
      </c>
      <c r="M125" s="20">
        <v>0.49324438603999998</v>
      </c>
      <c r="N125" s="20">
        <v>0.79594625373000005</v>
      </c>
      <c r="O125" s="20">
        <v>0.19801980197999999</v>
      </c>
      <c r="P125" s="20">
        <v>2.1227410728999998</v>
      </c>
      <c r="Q125" s="20">
        <v>0.69792804118999996</v>
      </c>
      <c r="R125" s="20">
        <v>6</v>
      </c>
      <c r="S125" s="21" t="str">
        <f t="shared" si="3"/>
        <v>DASA3 BZ Equity</v>
      </c>
      <c r="T125" s="21" t="e">
        <f ca="1">_xll.BDP(S125, "BEST_DIV_YLD","BEST_FPERIOD_OVERRIDE", "22Y")</f>
        <v>#NAME?</v>
      </c>
      <c r="U125" s="20">
        <v>0.42887776983559689</v>
      </c>
      <c r="V125" s="32">
        <f t="shared" si="4"/>
        <v>0.42887776983559689</v>
      </c>
    </row>
    <row r="126" spans="1:22" x14ac:dyDescent="0.35">
      <c r="A126" s="38" t="s">
        <v>130</v>
      </c>
      <c r="B126" s="36" t="s">
        <v>129</v>
      </c>
      <c r="C126" s="19" t="s">
        <v>18</v>
      </c>
      <c r="D126" s="18" t="s">
        <v>8</v>
      </c>
      <c r="E126" s="18" t="s">
        <v>9</v>
      </c>
      <c r="F126" s="18" t="s">
        <v>10</v>
      </c>
      <c r="G126" s="20">
        <v>0</v>
      </c>
      <c r="H126" s="20">
        <v>0</v>
      </c>
      <c r="I126" s="20">
        <v>0</v>
      </c>
      <c r="J126" s="20">
        <v>2.070212766</v>
      </c>
      <c r="K126" s="20">
        <v>0.76867167920000001</v>
      </c>
      <c r="L126" s="20">
        <v>4.3670332732999997</v>
      </c>
      <c r="M126" s="20">
        <v>0.38433583960000001</v>
      </c>
      <c r="N126" s="20">
        <v>1.2009862864</v>
      </c>
      <c r="O126" s="20">
        <v>0</v>
      </c>
      <c r="P126" s="20">
        <v>4.3670332732999997</v>
      </c>
      <c r="Q126" s="20">
        <v>1.7489087052000001</v>
      </c>
      <c r="R126" s="20">
        <v>6</v>
      </c>
      <c r="S126" s="21" t="str">
        <f t="shared" si="3"/>
        <v>DEXP3 BZ Equity</v>
      </c>
      <c r="T126" s="21" t="e">
        <f ca="1">_xll.BDP(S126, "BEST_DIV_YLD","BEST_FPERIOD_OVERRIDE", "22Y")</f>
        <v>#NAME?</v>
      </c>
      <c r="U126" s="20" t="s">
        <v>545</v>
      </c>
      <c r="V126" s="32">
        <f t="shared" si="4"/>
        <v>0.38433583960000001</v>
      </c>
    </row>
    <row r="127" spans="1:22" x14ac:dyDescent="0.35">
      <c r="A127" s="38" t="s">
        <v>584</v>
      </c>
      <c r="B127" s="36" t="s">
        <v>129</v>
      </c>
      <c r="C127" s="19" t="s">
        <v>7</v>
      </c>
      <c r="D127" s="18" t="s">
        <v>8</v>
      </c>
      <c r="E127" s="18" t="s">
        <v>9</v>
      </c>
      <c r="F127" s="18" t="s">
        <v>10</v>
      </c>
      <c r="G127" s="20" t="s">
        <v>388</v>
      </c>
      <c r="H127" s="20" t="s">
        <v>388</v>
      </c>
      <c r="I127" s="20" t="s">
        <v>388</v>
      </c>
      <c r="J127" s="20" t="s">
        <v>388</v>
      </c>
      <c r="K127" s="20" t="s">
        <v>388</v>
      </c>
      <c r="L127" s="20">
        <v>0.99332468560999998</v>
      </c>
      <c r="M127" s="20">
        <v>0.99332468560999998</v>
      </c>
      <c r="N127" s="20">
        <v>0.99332468560999998</v>
      </c>
      <c r="O127" s="20">
        <v>0.99332468560999998</v>
      </c>
      <c r="P127" s="20">
        <v>0.99332468560999998</v>
      </c>
      <c r="Q127" s="20" t="s">
        <v>388</v>
      </c>
      <c r="R127" s="20">
        <v>1</v>
      </c>
      <c r="S127" s="21" t="str">
        <f t="shared" si="3"/>
        <v>DEXP4 BZ Equity</v>
      </c>
      <c r="T127" s="21" t="e">
        <f ca="1">_xll.BDP(S127, "BEST_DIV_YLD","BEST_FPERIOD_OVERRIDE", "22Y")</f>
        <v>#NAME?</v>
      </c>
      <c r="U127" s="20" t="s">
        <v>545</v>
      </c>
      <c r="V127" s="32">
        <f t="shared" si="4"/>
        <v>0.99332468560999998</v>
      </c>
    </row>
    <row r="128" spans="1:22" x14ac:dyDescent="0.35">
      <c r="A128" s="38" t="s">
        <v>134</v>
      </c>
      <c r="B128" s="36" t="s">
        <v>133</v>
      </c>
      <c r="C128" s="19" t="s">
        <v>18</v>
      </c>
      <c r="D128" s="18" t="s">
        <v>8</v>
      </c>
      <c r="E128" s="18" t="s">
        <v>9</v>
      </c>
      <c r="F128" s="18" t="s">
        <v>10</v>
      </c>
      <c r="G128" s="20">
        <v>7.7893227920000001</v>
      </c>
      <c r="H128" s="20">
        <v>0</v>
      </c>
      <c r="I128" s="20">
        <v>10.836973451</v>
      </c>
      <c r="J128" s="20">
        <v>11.733333332999999</v>
      </c>
      <c r="K128" s="20">
        <v>5.4</v>
      </c>
      <c r="L128" s="20">
        <v>11.078286558</v>
      </c>
      <c r="M128" s="20">
        <v>9.3131481216999994</v>
      </c>
      <c r="N128" s="20">
        <v>7.8063193558000004</v>
      </c>
      <c r="O128" s="20">
        <v>0</v>
      </c>
      <c r="P128" s="20">
        <v>11.733333332999999</v>
      </c>
      <c r="Q128" s="20">
        <v>4.5175514609</v>
      </c>
      <c r="R128" s="20">
        <v>6</v>
      </c>
      <c r="S128" s="21" t="str">
        <f t="shared" si="3"/>
        <v>DIRR3 BZ Equity</v>
      </c>
      <c r="T128" s="21" t="e">
        <f ca="1">_xll.BDP(S128, "BEST_DIV_YLD","BEST_FPERIOD_OVERRIDE", "22Y")</f>
        <v>#NAME?</v>
      </c>
      <c r="U128" s="20">
        <v>5.8644067796610164</v>
      </c>
      <c r="V128" s="32">
        <f t="shared" si="4"/>
        <v>5.8644067796610164</v>
      </c>
    </row>
    <row r="129" spans="1:22" x14ac:dyDescent="0.35">
      <c r="A129" s="38" t="s">
        <v>454</v>
      </c>
      <c r="B129" s="36" t="s">
        <v>135</v>
      </c>
      <c r="C129" s="19" t="s">
        <v>18</v>
      </c>
      <c r="D129" s="18" t="s">
        <v>8</v>
      </c>
      <c r="E129" s="18" t="s">
        <v>9</v>
      </c>
      <c r="F129" s="18" t="s">
        <v>10</v>
      </c>
      <c r="G129" s="20" t="s">
        <v>388</v>
      </c>
      <c r="H129" s="20">
        <v>2.25281602</v>
      </c>
      <c r="I129" s="20" t="s">
        <v>388</v>
      </c>
      <c r="J129" s="20" t="s">
        <v>388</v>
      </c>
      <c r="K129" s="20">
        <v>4.8375000000000004</v>
      </c>
      <c r="L129" s="20">
        <v>1.3600852272999999</v>
      </c>
      <c r="M129" s="20">
        <v>2.25281602</v>
      </c>
      <c r="N129" s="20">
        <v>2.8168004158</v>
      </c>
      <c r="O129" s="20">
        <v>1.3600852272999999</v>
      </c>
      <c r="P129" s="20">
        <v>4.8375000000000004</v>
      </c>
      <c r="Q129" s="20">
        <v>1.8060072465000001</v>
      </c>
      <c r="R129" s="20">
        <v>3</v>
      </c>
      <c r="S129" s="21" t="str">
        <f t="shared" si="3"/>
        <v>DOHL3 BZ Equity</v>
      </c>
      <c r="T129" s="21" t="e">
        <f ca="1">_xll.BDP(S129, "BEST_DIV_YLD","BEST_FPERIOD_OVERRIDE", "22Y")</f>
        <v>#NAME?</v>
      </c>
      <c r="U129" s="20" t="s">
        <v>545</v>
      </c>
      <c r="V129" s="32">
        <f t="shared" si="4"/>
        <v>2.25281602</v>
      </c>
    </row>
    <row r="130" spans="1:22" x14ac:dyDescent="0.35">
      <c r="A130" s="38" t="s">
        <v>136</v>
      </c>
      <c r="B130" s="36" t="s">
        <v>135</v>
      </c>
      <c r="C130" s="19" t="s">
        <v>7</v>
      </c>
      <c r="D130" s="18" t="s">
        <v>8</v>
      </c>
      <c r="E130" s="18" t="s">
        <v>9</v>
      </c>
      <c r="F130" s="18" t="s">
        <v>10</v>
      </c>
      <c r="G130" s="20">
        <v>0</v>
      </c>
      <c r="H130" s="20">
        <v>4.5517241379</v>
      </c>
      <c r="I130" s="20">
        <v>3.7931034483000001</v>
      </c>
      <c r="J130" s="20">
        <v>0</v>
      </c>
      <c r="K130" s="20">
        <v>7.0108695652000002</v>
      </c>
      <c r="L130" s="20">
        <v>8.3260869564999993</v>
      </c>
      <c r="M130" s="20">
        <v>4.1724137930999996</v>
      </c>
      <c r="N130" s="20">
        <v>3.9469640180000001</v>
      </c>
      <c r="O130" s="20">
        <v>0</v>
      </c>
      <c r="P130" s="20">
        <v>8.3260869564999993</v>
      </c>
      <c r="Q130" s="20">
        <v>3.4672955660000002</v>
      </c>
      <c r="R130" s="20">
        <v>6</v>
      </c>
      <c r="S130" s="21" t="str">
        <f t="shared" si="3"/>
        <v>DOHL4 BZ Equity</v>
      </c>
      <c r="T130" s="21" t="e">
        <f ca="1">_xll.BDP(S130, "BEST_DIV_YLD","BEST_FPERIOD_OVERRIDE", "22Y")</f>
        <v>#NAME?</v>
      </c>
      <c r="U130" s="20" t="s">
        <v>545</v>
      </c>
      <c r="V130" s="32">
        <f t="shared" si="4"/>
        <v>4.1724137930999996</v>
      </c>
    </row>
    <row r="131" spans="1:22" x14ac:dyDescent="0.35">
      <c r="A131" s="38" t="s">
        <v>128</v>
      </c>
      <c r="B131" s="36" t="s">
        <v>127</v>
      </c>
      <c r="C131" s="19" t="s">
        <v>18</v>
      </c>
      <c r="D131" s="18" t="s">
        <v>8</v>
      </c>
      <c r="E131" s="18" t="s">
        <v>9</v>
      </c>
      <c r="F131" s="18" t="s">
        <v>10</v>
      </c>
      <c r="G131" s="20">
        <v>0</v>
      </c>
      <c r="H131" s="20">
        <v>1.4271044855999999</v>
      </c>
      <c r="I131" s="20">
        <v>8.6138058586999993</v>
      </c>
      <c r="J131" s="20">
        <v>3.1564283821000001</v>
      </c>
      <c r="K131" s="20">
        <v>1.8802761041</v>
      </c>
      <c r="L131" s="20">
        <v>4.1763061196000004</v>
      </c>
      <c r="M131" s="20">
        <v>2.5183522430999998</v>
      </c>
      <c r="N131" s="20">
        <v>3.2089868250000002</v>
      </c>
      <c r="O131" s="20">
        <v>0</v>
      </c>
      <c r="P131" s="20">
        <v>8.6138058586999993</v>
      </c>
      <c r="Q131" s="20">
        <v>3.0129291757000001</v>
      </c>
      <c r="R131" s="20">
        <v>6</v>
      </c>
      <c r="S131" s="21" t="str">
        <f t="shared" si="3"/>
        <v>DXCO3 BZ Equity</v>
      </c>
      <c r="T131" s="21" t="e">
        <f ca="1">_xll.BDP(S131, "BEST_DIV_YLD","BEST_FPERIOD_OVERRIDE", "22Y")</f>
        <v>#NAME?</v>
      </c>
      <c r="U131" s="20">
        <v>4.0614334470989757</v>
      </c>
      <c r="V131" s="32">
        <f t="shared" si="4"/>
        <v>4.0614334470989757</v>
      </c>
    </row>
    <row r="132" spans="1:22" x14ac:dyDescent="0.35">
      <c r="A132" s="38" t="s">
        <v>387</v>
      </c>
      <c r="B132" s="36" t="s">
        <v>12</v>
      </c>
      <c r="C132" s="19" t="s">
        <v>18</v>
      </c>
      <c r="D132" s="18" t="s">
        <v>8</v>
      </c>
      <c r="E132" s="18" t="s">
        <v>9</v>
      </c>
      <c r="F132" s="18" t="s">
        <v>10</v>
      </c>
      <c r="G132" s="20">
        <v>1.5908695652</v>
      </c>
      <c r="H132" s="20" t="s">
        <v>388</v>
      </c>
      <c r="I132" s="20" t="s">
        <v>388</v>
      </c>
      <c r="J132" s="20">
        <v>3.1234729064</v>
      </c>
      <c r="K132" s="20">
        <v>1.1719285714000001</v>
      </c>
      <c r="L132" s="20">
        <v>2.3393193277000002</v>
      </c>
      <c r="M132" s="20">
        <v>1.9650944465</v>
      </c>
      <c r="N132" s="20">
        <v>2.0563975927000002</v>
      </c>
      <c r="O132" s="20">
        <v>1.1719285714000001</v>
      </c>
      <c r="P132" s="20">
        <v>3.1234729064</v>
      </c>
      <c r="Q132" s="20">
        <v>0.85978606394000001</v>
      </c>
      <c r="R132" s="20">
        <v>4</v>
      </c>
      <c r="S132" s="21" t="str">
        <f t="shared" si="3"/>
        <v>EALT3 BZ Equity</v>
      </c>
      <c r="T132" s="21" t="e">
        <f ca="1">_xll.BDP(S132, "BEST_DIV_YLD","BEST_FPERIOD_OVERRIDE", "22Y")</f>
        <v>#NAME?</v>
      </c>
      <c r="U132" s="20" t="s">
        <v>545</v>
      </c>
      <c r="V132" s="32">
        <f t="shared" si="4"/>
        <v>1.9650944465</v>
      </c>
    </row>
    <row r="133" spans="1:22" x14ac:dyDescent="0.35">
      <c r="A133" s="38" t="s">
        <v>13</v>
      </c>
      <c r="B133" s="36" t="s">
        <v>12</v>
      </c>
      <c r="C133" s="19" t="s">
        <v>7</v>
      </c>
      <c r="D133" s="18" t="s">
        <v>8</v>
      </c>
      <c r="E133" s="18" t="s">
        <v>9</v>
      </c>
      <c r="F133" s="18" t="s">
        <v>10</v>
      </c>
      <c r="G133" s="20">
        <v>3.0354449471999998</v>
      </c>
      <c r="H133" s="20">
        <v>8.4190350046999995</v>
      </c>
      <c r="I133" s="20">
        <v>8.6094636363999992</v>
      </c>
      <c r="J133" s="20">
        <v>3.2516083916</v>
      </c>
      <c r="K133" s="20">
        <v>2.7553740458</v>
      </c>
      <c r="L133" s="20">
        <v>6.0279330708999996</v>
      </c>
      <c r="M133" s="20">
        <v>4.6397707311999996</v>
      </c>
      <c r="N133" s="20">
        <v>5.3498098493999997</v>
      </c>
      <c r="O133" s="20">
        <v>2.7553740458</v>
      </c>
      <c r="P133" s="20">
        <v>8.6094636363999992</v>
      </c>
      <c r="Q133" s="20">
        <v>2.7201164814999998</v>
      </c>
      <c r="R133" s="20">
        <v>6</v>
      </c>
      <c r="S133" s="21" t="str">
        <f t="shared" ref="S133:S196" si="5">TEXT(A133,0)&amp;" BZ Equity"</f>
        <v>EALT4 BZ Equity</v>
      </c>
      <c r="T133" s="21" t="e">
        <f ca="1">_xll.BDP(S133, "BEST_DIV_YLD","BEST_FPERIOD_OVERRIDE", "22Y")</f>
        <v>#NAME?</v>
      </c>
      <c r="U133" s="20" t="s">
        <v>545</v>
      </c>
      <c r="V133" s="32">
        <f t="shared" si="4"/>
        <v>4.6397707311999996</v>
      </c>
    </row>
    <row r="134" spans="1:22" x14ac:dyDescent="0.35">
      <c r="A134" s="38" t="s">
        <v>138</v>
      </c>
      <c r="B134" s="36" t="s">
        <v>137</v>
      </c>
      <c r="C134" s="19" t="s">
        <v>18</v>
      </c>
      <c r="D134" s="18" t="s">
        <v>8</v>
      </c>
      <c r="E134" s="18" t="s">
        <v>9</v>
      </c>
      <c r="F134" s="18" t="s">
        <v>10</v>
      </c>
      <c r="G134" s="20">
        <v>5.1736233988000002</v>
      </c>
      <c r="H134" s="20">
        <v>5.1253840413000002</v>
      </c>
      <c r="I134" s="20">
        <v>5.8707696992000002</v>
      </c>
      <c r="J134" s="20">
        <v>0</v>
      </c>
      <c r="K134" s="20">
        <v>0</v>
      </c>
      <c r="L134" s="20">
        <v>0</v>
      </c>
      <c r="M134" s="20">
        <v>2.5626920206000001</v>
      </c>
      <c r="N134" s="20">
        <v>2.6949628565000001</v>
      </c>
      <c r="O134" s="20">
        <v>0</v>
      </c>
      <c r="P134" s="20">
        <v>5.8707696992000002</v>
      </c>
      <c r="Q134" s="20">
        <v>2.9639476619999998</v>
      </c>
      <c r="R134" s="20">
        <v>6</v>
      </c>
      <c r="S134" s="21" t="str">
        <f t="shared" si="5"/>
        <v>ECOR3 BZ Equity</v>
      </c>
      <c r="T134" s="21" t="e">
        <f ca="1">_xll.BDP(S134, "BEST_DIV_YLD","BEST_FPERIOD_OVERRIDE", "22Y")</f>
        <v>#NAME?</v>
      </c>
      <c r="U134" s="20">
        <v>1.1764705882352942</v>
      </c>
      <c r="V134" s="32">
        <f t="shared" ref="V134:V197" si="6">IF(U134="#N/A N/A",M134,U134)</f>
        <v>1.1764705882352942</v>
      </c>
    </row>
    <row r="135" spans="1:22" x14ac:dyDescent="0.35">
      <c r="A135" s="38" t="s">
        <v>585</v>
      </c>
      <c r="B135" s="36" t="s">
        <v>586</v>
      </c>
      <c r="C135" s="19" t="s">
        <v>18</v>
      </c>
      <c r="D135" s="18" t="s">
        <v>8</v>
      </c>
      <c r="E135" s="18" t="s">
        <v>9</v>
      </c>
      <c r="F135" s="18" t="s">
        <v>10</v>
      </c>
      <c r="G135" s="20" t="s">
        <v>388</v>
      </c>
      <c r="H135" s="20" t="s">
        <v>388</v>
      </c>
      <c r="I135" s="20">
        <v>34.480259826999998</v>
      </c>
      <c r="J135" s="20" t="s">
        <v>388</v>
      </c>
      <c r="K135" s="20">
        <v>0</v>
      </c>
      <c r="L135" s="20" t="s">
        <v>388</v>
      </c>
      <c r="M135" s="20">
        <v>17.240129913000001</v>
      </c>
      <c r="N135" s="20">
        <v>17.240129913000001</v>
      </c>
      <c r="O135" s="20">
        <v>0</v>
      </c>
      <c r="P135" s="20">
        <v>34.480259826999998</v>
      </c>
      <c r="Q135" s="20">
        <v>24.381225540999999</v>
      </c>
      <c r="R135" s="20">
        <v>2</v>
      </c>
      <c r="S135" s="21" t="str">
        <f t="shared" si="5"/>
        <v>ECPR3 BZ Equity</v>
      </c>
      <c r="T135" s="21" t="e">
        <f ca="1">_xll.BDP(S135, "BEST_DIV_YLD","BEST_FPERIOD_OVERRIDE", "22Y")</f>
        <v>#NAME?</v>
      </c>
      <c r="U135" s="20" t="s">
        <v>545</v>
      </c>
      <c r="V135" s="32">
        <f t="shared" si="6"/>
        <v>17.240129913000001</v>
      </c>
    </row>
    <row r="136" spans="1:22" x14ac:dyDescent="0.35">
      <c r="A136" s="38" t="s">
        <v>439</v>
      </c>
      <c r="B136" s="36" t="s">
        <v>587</v>
      </c>
      <c r="C136" s="19" t="s">
        <v>18</v>
      </c>
      <c r="D136" s="18" t="s">
        <v>8</v>
      </c>
      <c r="E136" s="18" t="s">
        <v>9</v>
      </c>
      <c r="F136" s="18" t="s">
        <v>10</v>
      </c>
      <c r="G136" s="20">
        <v>0</v>
      </c>
      <c r="H136" s="20">
        <v>16.140625378999999</v>
      </c>
      <c r="I136" s="20">
        <v>8.7498424242000006</v>
      </c>
      <c r="J136" s="20">
        <v>6.8748740139000004</v>
      </c>
      <c r="K136" s="20">
        <v>4.9380732605000004</v>
      </c>
      <c r="L136" s="20">
        <v>14.491693993</v>
      </c>
      <c r="M136" s="20">
        <v>7.812358219</v>
      </c>
      <c r="N136" s="20">
        <v>8.5325181784000002</v>
      </c>
      <c r="O136" s="20">
        <v>0</v>
      </c>
      <c r="P136" s="20">
        <v>16.140625378999999</v>
      </c>
      <c r="Q136" s="20">
        <v>6.0318154199</v>
      </c>
      <c r="R136" s="20">
        <v>6</v>
      </c>
      <c r="S136" s="21" t="str">
        <f t="shared" si="5"/>
        <v>EEEL3 BZ Equity</v>
      </c>
      <c r="T136" s="21" t="e">
        <f ca="1">_xll.BDP(S136, "BEST_DIV_YLD","BEST_FPERIOD_OVERRIDE", "22Y")</f>
        <v>#NAME?</v>
      </c>
      <c r="U136" s="20" t="s">
        <v>545</v>
      </c>
      <c r="V136" s="32">
        <f t="shared" si="6"/>
        <v>7.812358219</v>
      </c>
    </row>
    <row r="137" spans="1:22" x14ac:dyDescent="0.35">
      <c r="A137" s="38" t="s">
        <v>440</v>
      </c>
      <c r="B137" s="36" t="s">
        <v>587</v>
      </c>
      <c r="C137" s="19" t="s">
        <v>7</v>
      </c>
      <c r="D137" s="18" t="s">
        <v>8</v>
      </c>
      <c r="E137" s="18" t="s">
        <v>9</v>
      </c>
      <c r="F137" s="18" t="s">
        <v>10</v>
      </c>
      <c r="G137" s="20">
        <v>0</v>
      </c>
      <c r="H137" s="20">
        <v>20.936687152000001</v>
      </c>
      <c r="I137" s="20" t="s">
        <v>388</v>
      </c>
      <c r="J137" s="20">
        <v>7.1375096503000002</v>
      </c>
      <c r="K137" s="20">
        <v>4.6228770948999998</v>
      </c>
      <c r="L137" s="20">
        <v>13.461173531</v>
      </c>
      <c r="M137" s="20">
        <v>7.1375096503000002</v>
      </c>
      <c r="N137" s="20">
        <v>9.2316494856000002</v>
      </c>
      <c r="O137" s="20">
        <v>0</v>
      </c>
      <c r="P137" s="20">
        <v>20.936687152000001</v>
      </c>
      <c r="Q137" s="20">
        <v>8.1508640223000004</v>
      </c>
      <c r="R137" s="20">
        <v>5</v>
      </c>
      <c r="S137" s="21" t="str">
        <f t="shared" si="5"/>
        <v>EEEL4 BZ Equity</v>
      </c>
      <c r="T137" s="21" t="e">
        <f ca="1">_xll.BDP(S137, "BEST_DIV_YLD","BEST_FPERIOD_OVERRIDE", "22Y")</f>
        <v>#NAME?</v>
      </c>
      <c r="U137" s="20" t="s">
        <v>545</v>
      </c>
      <c r="V137" s="32">
        <f t="shared" si="6"/>
        <v>7.1375096503000002</v>
      </c>
    </row>
    <row r="138" spans="1:22" x14ac:dyDescent="0.35">
      <c r="A138" s="38" t="s">
        <v>161</v>
      </c>
      <c r="B138" s="36" t="s">
        <v>160</v>
      </c>
      <c r="C138" s="19" t="s">
        <v>18</v>
      </c>
      <c r="D138" s="18" t="s">
        <v>8</v>
      </c>
      <c r="E138" s="18" t="s">
        <v>9</v>
      </c>
      <c r="F138" s="18" t="s">
        <v>10</v>
      </c>
      <c r="G138" s="20">
        <v>5.8882722204000002</v>
      </c>
      <c r="H138" s="20">
        <v>7.7609396365999999</v>
      </c>
      <c r="I138" s="20">
        <v>12.220331632000001</v>
      </c>
      <c r="J138" s="20">
        <v>4.9146537296000004</v>
      </c>
      <c r="K138" s="20">
        <v>3.3949091482</v>
      </c>
      <c r="L138" s="20">
        <v>6.4654026999000003</v>
      </c>
      <c r="M138" s="20">
        <v>6.1768374600999998</v>
      </c>
      <c r="N138" s="20">
        <v>6.7740848444999999</v>
      </c>
      <c r="O138" s="20">
        <v>3.3949091482</v>
      </c>
      <c r="P138" s="20">
        <v>12.220331632000001</v>
      </c>
      <c r="Q138" s="20">
        <v>3.0460383314000001</v>
      </c>
      <c r="R138" s="20">
        <v>6</v>
      </c>
      <c r="S138" s="21" t="str">
        <f t="shared" si="5"/>
        <v>EGIE3 BZ Equity</v>
      </c>
      <c r="T138" s="21" t="e">
        <f ca="1">_xll.BDP(S138, "BEST_DIV_YLD","BEST_FPERIOD_OVERRIDE", "22Y")</f>
        <v>#NAME?</v>
      </c>
      <c r="U138" s="20">
        <v>9.9838796346050511</v>
      </c>
      <c r="V138" s="32">
        <f t="shared" si="6"/>
        <v>9.9838796346050511</v>
      </c>
    </row>
    <row r="139" spans="1:22" x14ac:dyDescent="0.35">
      <c r="A139" s="38" t="s">
        <v>455</v>
      </c>
      <c r="B139" s="36" t="s">
        <v>139</v>
      </c>
      <c r="C139" s="19" t="s">
        <v>18</v>
      </c>
      <c r="D139" s="18" t="s">
        <v>8</v>
      </c>
      <c r="E139" s="18" t="s">
        <v>9</v>
      </c>
      <c r="F139" s="18" t="s">
        <v>10</v>
      </c>
      <c r="G139" s="20" t="s">
        <v>388</v>
      </c>
      <c r="H139" s="20" t="s">
        <v>388</v>
      </c>
      <c r="I139" s="20" t="s">
        <v>388</v>
      </c>
      <c r="J139" s="20" t="s">
        <v>388</v>
      </c>
      <c r="K139" s="20">
        <v>1.3151057676</v>
      </c>
      <c r="L139" s="20">
        <v>14.26140944</v>
      </c>
      <c r="M139" s="20">
        <v>7.7882576041</v>
      </c>
      <c r="N139" s="20">
        <v>7.7882576041</v>
      </c>
      <c r="O139" s="20">
        <v>1.3151057676</v>
      </c>
      <c r="P139" s="20">
        <v>14.26140944</v>
      </c>
      <c r="Q139" s="20">
        <v>9.1544191184999999</v>
      </c>
      <c r="R139" s="20">
        <v>2</v>
      </c>
      <c r="S139" s="21" t="str">
        <f t="shared" si="5"/>
        <v>EKTR3 BZ Equity</v>
      </c>
      <c r="T139" s="21" t="e">
        <f ca="1">_xll.BDP(S139, "BEST_DIV_YLD","BEST_FPERIOD_OVERRIDE", "22Y")</f>
        <v>#NAME?</v>
      </c>
      <c r="U139" s="20" t="s">
        <v>545</v>
      </c>
      <c r="V139" s="32">
        <f t="shared" si="6"/>
        <v>7.7882576041</v>
      </c>
    </row>
    <row r="140" spans="1:22" x14ac:dyDescent="0.35">
      <c r="A140" s="38" t="s">
        <v>140</v>
      </c>
      <c r="B140" s="36" t="s">
        <v>139</v>
      </c>
      <c r="C140" s="19" t="s">
        <v>7</v>
      </c>
      <c r="D140" s="18" t="s">
        <v>8</v>
      </c>
      <c r="E140" s="18" t="s">
        <v>9</v>
      </c>
      <c r="F140" s="18" t="s">
        <v>10</v>
      </c>
      <c r="G140" s="20">
        <v>10.634126129</v>
      </c>
      <c r="H140" s="20">
        <v>9.3093909354999997</v>
      </c>
      <c r="I140" s="20">
        <v>0</v>
      </c>
      <c r="J140" s="20">
        <v>5.8939886340000003</v>
      </c>
      <c r="K140" s="20">
        <v>1.3915124512999999</v>
      </c>
      <c r="L140" s="20">
        <v>16.159894511000001</v>
      </c>
      <c r="M140" s="20">
        <v>7.6016897846999996</v>
      </c>
      <c r="N140" s="20">
        <v>7.2314854436999996</v>
      </c>
      <c r="O140" s="20">
        <v>0</v>
      </c>
      <c r="P140" s="20">
        <v>16.159894511000001</v>
      </c>
      <c r="Q140" s="20">
        <v>6.0630142229999997</v>
      </c>
      <c r="R140" s="20">
        <v>6</v>
      </c>
      <c r="S140" s="21" t="str">
        <f t="shared" si="5"/>
        <v>EKTR4 BZ Equity</v>
      </c>
      <c r="T140" s="21" t="e">
        <f ca="1">_xll.BDP(S140, "BEST_DIV_YLD","BEST_FPERIOD_OVERRIDE", "22Y")</f>
        <v>#NAME?</v>
      </c>
      <c r="U140" s="20" t="s">
        <v>545</v>
      </c>
      <c r="V140" s="32">
        <f t="shared" si="6"/>
        <v>7.6016897846999996</v>
      </c>
    </row>
    <row r="141" spans="1:22" x14ac:dyDescent="0.35">
      <c r="A141" s="38" t="s">
        <v>142</v>
      </c>
      <c r="B141" s="36" t="s">
        <v>141</v>
      </c>
      <c r="C141" s="19" t="s">
        <v>18</v>
      </c>
      <c r="D141" s="18" t="s">
        <v>8</v>
      </c>
      <c r="E141" s="18" t="s">
        <v>9</v>
      </c>
      <c r="F141" s="18" t="s">
        <v>10</v>
      </c>
      <c r="G141" s="20">
        <v>0</v>
      </c>
      <c r="H141" s="20">
        <v>0</v>
      </c>
      <c r="I141" s="20">
        <v>0</v>
      </c>
      <c r="J141" s="20">
        <v>3.4126966143000002</v>
      </c>
      <c r="K141" s="20">
        <v>11.811052168</v>
      </c>
      <c r="L141" s="20">
        <v>7.8665200894999998</v>
      </c>
      <c r="M141" s="20">
        <v>1.7063483072000001</v>
      </c>
      <c r="N141" s="20">
        <v>3.8483781453999999</v>
      </c>
      <c r="O141" s="20">
        <v>0</v>
      </c>
      <c r="P141" s="20">
        <v>11.811052168</v>
      </c>
      <c r="Q141" s="20">
        <v>4.9833623935000002</v>
      </c>
      <c r="R141" s="20">
        <v>6</v>
      </c>
      <c r="S141" s="21" t="str">
        <f t="shared" si="5"/>
        <v>ELET3 BZ Equity</v>
      </c>
      <c r="T141" s="21" t="e">
        <f ca="1">_xll.BDP(S141, "BEST_DIV_YLD","BEST_FPERIOD_OVERRIDE", "22Y")</f>
        <v>#NAME?</v>
      </c>
      <c r="U141" s="20">
        <v>5.2904620372872193</v>
      </c>
      <c r="V141" s="32">
        <f t="shared" si="6"/>
        <v>5.2904620372872193</v>
      </c>
    </row>
    <row r="142" spans="1:22" x14ac:dyDescent="0.35">
      <c r="A142" s="38" t="s">
        <v>456</v>
      </c>
      <c r="B142" s="36" t="s">
        <v>141</v>
      </c>
      <c r="C142" s="19" t="s">
        <v>22</v>
      </c>
      <c r="D142" s="18" t="s">
        <v>8</v>
      </c>
      <c r="E142" s="18" t="s">
        <v>9</v>
      </c>
      <c r="F142" s="18" t="s">
        <v>10</v>
      </c>
      <c r="G142" s="20" t="s">
        <v>388</v>
      </c>
      <c r="H142" s="20" t="s">
        <v>388</v>
      </c>
      <c r="I142" s="20" t="s">
        <v>388</v>
      </c>
      <c r="J142" s="20">
        <v>6.3596209861000004</v>
      </c>
      <c r="K142" s="20">
        <v>5.4559820308000004</v>
      </c>
      <c r="L142" s="20">
        <v>8.1929807799999992</v>
      </c>
      <c r="M142" s="20">
        <v>6.3596209861000004</v>
      </c>
      <c r="N142" s="20">
        <v>6.6695279323000003</v>
      </c>
      <c r="O142" s="20">
        <v>5.4559820308000004</v>
      </c>
      <c r="P142" s="20">
        <v>8.1929807799999992</v>
      </c>
      <c r="Q142" s="20">
        <v>1.3945688490000001</v>
      </c>
      <c r="R142" s="20">
        <v>3</v>
      </c>
      <c r="S142" s="21" t="str">
        <f t="shared" si="5"/>
        <v>ELET5 BZ Equity</v>
      </c>
      <c r="T142" s="21" t="e">
        <f ca="1">_xll.BDP(S142, "BEST_DIV_YLD","BEST_FPERIOD_OVERRIDE", "22Y")</f>
        <v>#NAME?</v>
      </c>
      <c r="U142" s="20" t="s">
        <v>545</v>
      </c>
      <c r="V142" s="32">
        <f t="shared" si="6"/>
        <v>6.3596209861000004</v>
      </c>
    </row>
    <row r="143" spans="1:22" x14ac:dyDescent="0.35">
      <c r="A143" s="38" t="s">
        <v>143</v>
      </c>
      <c r="B143" s="36" t="s">
        <v>141</v>
      </c>
      <c r="C143" s="19" t="s">
        <v>24</v>
      </c>
      <c r="D143" s="18" t="s">
        <v>8</v>
      </c>
      <c r="E143" s="18" t="s">
        <v>9</v>
      </c>
      <c r="F143" s="18" t="s">
        <v>10</v>
      </c>
      <c r="G143" s="20">
        <v>0</v>
      </c>
      <c r="H143" s="20">
        <v>6.5499249249</v>
      </c>
      <c r="I143" s="20">
        <v>0</v>
      </c>
      <c r="J143" s="20">
        <v>5.0287737829000001</v>
      </c>
      <c r="K143" s="20">
        <v>4.6651436539000004</v>
      </c>
      <c r="L143" s="20">
        <v>8.4118043641</v>
      </c>
      <c r="M143" s="20">
        <v>4.8469587183999998</v>
      </c>
      <c r="N143" s="20">
        <v>4.1092744543000004</v>
      </c>
      <c r="O143" s="20">
        <v>0</v>
      </c>
      <c r="P143" s="20">
        <v>8.4118043641</v>
      </c>
      <c r="Q143" s="20">
        <v>3.4466006733999999</v>
      </c>
      <c r="R143" s="20">
        <v>6</v>
      </c>
      <c r="S143" s="21" t="str">
        <f t="shared" si="5"/>
        <v>ELET6 BZ Equity</v>
      </c>
      <c r="T143" s="21" t="e">
        <f ca="1">_xll.BDP(S143, "BEST_DIV_YLD","BEST_FPERIOD_OVERRIDE", "22Y")</f>
        <v>#NAME?</v>
      </c>
      <c r="U143" s="20">
        <v>4.9959925193694898</v>
      </c>
      <c r="V143" s="32">
        <f t="shared" si="6"/>
        <v>4.9959925193694898</v>
      </c>
    </row>
    <row r="144" spans="1:22" x14ac:dyDescent="0.35">
      <c r="A144" s="38" t="s">
        <v>147</v>
      </c>
      <c r="B144" s="36" t="s">
        <v>146</v>
      </c>
      <c r="C144" s="19" t="s">
        <v>7</v>
      </c>
      <c r="D144" s="18" t="s">
        <v>8</v>
      </c>
      <c r="E144" s="18" t="s">
        <v>9</v>
      </c>
      <c r="F144" s="18" t="s">
        <v>10</v>
      </c>
      <c r="G144" s="20">
        <v>2.4322195704</v>
      </c>
      <c r="H144" s="20">
        <v>5.2114801865000002</v>
      </c>
      <c r="I144" s="20">
        <v>16.586337352000001</v>
      </c>
      <c r="J144" s="20">
        <v>3.5677482211</v>
      </c>
      <c r="K144" s="20">
        <v>3.9119495531999999</v>
      </c>
      <c r="L144" s="20">
        <v>23.338898251</v>
      </c>
      <c r="M144" s="20">
        <v>4.5617148698000003</v>
      </c>
      <c r="N144" s="20">
        <v>9.1747721890000005</v>
      </c>
      <c r="O144" s="20">
        <v>2.4322195704</v>
      </c>
      <c r="P144" s="20">
        <v>23.338898251</v>
      </c>
      <c r="Q144" s="20">
        <v>8.6701728292000002</v>
      </c>
      <c r="R144" s="20">
        <v>6</v>
      </c>
      <c r="S144" s="21" t="str">
        <f t="shared" si="5"/>
        <v>EMAE4 BZ Equity</v>
      </c>
      <c r="T144" s="21" t="e">
        <f ca="1">_xll.BDP(S144, "BEST_DIV_YLD","BEST_FPERIOD_OVERRIDE", "22Y")</f>
        <v>#NAME?</v>
      </c>
      <c r="U144" s="20" t="s">
        <v>545</v>
      </c>
      <c r="V144" s="32">
        <f t="shared" si="6"/>
        <v>4.5617148698000003</v>
      </c>
    </row>
    <row r="145" spans="1:22" x14ac:dyDescent="0.35">
      <c r="A145" s="38" t="s">
        <v>149</v>
      </c>
      <c r="B145" s="36" t="s">
        <v>148</v>
      </c>
      <c r="C145" s="19" t="s">
        <v>18</v>
      </c>
      <c r="D145" s="18" t="s">
        <v>8</v>
      </c>
      <c r="E145" s="18" t="s">
        <v>9</v>
      </c>
      <c r="F145" s="18" t="s">
        <v>10</v>
      </c>
      <c r="G145" s="20">
        <v>0.33123550844999999</v>
      </c>
      <c r="H145" s="20">
        <v>1.94942675</v>
      </c>
      <c r="I145" s="20">
        <v>0.66008060000000002</v>
      </c>
      <c r="J145" s="20">
        <v>0</v>
      </c>
      <c r="K145" s="20">
        <v>0</v>
      </c>
      <c r="L145" s="20">
        <v>0</v>
      </c>
      <c r="M145" s="20">
        <v>0.16561775422</v>
      </c>
      <c r="N145" s="20">
        <v>0.49012380974000003</v>
      </c>
      <c r="O145" s="20">
        <v>0</v>
      </c>
      <c r="P145" s="20">
        <v>1.94942675</v>
      </c>
      <c r="Q145" s="20">
        <v>0.76214958123999998</v>
      </c>
      <c r="R145" s="20">
        <v>6</v>
      </c>
      <c r="S145" s="21" t="str">
        <f t="shared" si="5"/>
        <v>EMBR3 BZ Equity</v>
      </c>
      <c r="T145" s="21" t="e">
        <f ca="1">_xll.BDP(S145, "BEST_DIV_YLD","BEST_FPERIOD_OVERRIDE", "22Y")</f>
        <v>#NAME?</v>
      </c>
      <c r="U145" s="20">
        <v>0</v>
      </c>
      <c r="V145" s="32">
        <f t="shared" si="6"/>
        <v>0</v>
      </c>
    </row>
    <row r="146" spans="1:22" x14ac:dyDescent="0.35">
      <c r="A146" s="38" t="s">
        <v>151</v>
      </c>
      <c r="B146" s="36" t="s">
        <v>150</v>
      </c>
      <c r="C146" s="19" t="s">
        <v>18</v>
      </c>
      <c r="D146" s="18" t="s">
        <v>8</v>
      </c>
      <c r="E146" s="18" t="s">
        <v>9</v>
      </c>
      <c r="F146" s="18" t="s">
        <v>10</v>
      </c>
      <c r="G146" s="20">
        <v>2.5728987992999999</v>
      </c>
      <c r="H146" s="20">
        <v>2.8142589118000001</v>
      </c>
      <c r="I146" s="20">
        <v>14.373953488</v>
      </c>
      <c r="J146" s="20">
        <v>20.39409933</v>
      </c>
      <c r="K146" s="20">
        <v>7.1418431375000004</v>
      </c>
      <c r="L146" s="20">
        <v>2.0026456422000001</v>
      </c>
      <c r="M146" s="20">
        <v>4.9780510247</v>
      </c>
      <c r="N146" s="20">
        <v>8.2166165514999996</v>
      </c>
      <c r="O146" s="20">
        <v>2.0026456422000001</v>
      </c>
      <c r="P146" s="20">
        <v>20.39409933</v>
      </c>
      <c r="Q146" s="20">
        <v>7.5764038363999999</v>
      </c>
      <c r="R146" s="20">
        <v>6</v>
      </c>
      <c r="S146" s="21" t="str">
        <f t="shared" si="5"/>
        <v>ENAT3 BZ Equity</v>
      </c>
      <c r="T146" s="21" t="e">
        <f ca="1">_xll.BDP(S146, "BEST_DIV_YLD","BEST_FPERIOD_OVERRIDE", "22Y")</f>
        <v>#NAME?</v>
      </c>
      <c r="U146" s="20">
        <v>4.5806906272022552</v>
      </c>
      <c r="V146" s="32">
        <f t="shared" si="6"/>
        <v>4.5806906272022552</v>
      </c>
    </row>
    <row r="147" spans="1:22" x14ac:dyDescent="0.35">
      <c r="A147" s="38" t="s">
        <v>153</v>
      </c>
      <c r="B147" s="36" t="s">
        <v>152</v>
      </c>
      <c r="C147" s="19" t="s">
        <v>18</v>
      </c>
      <c r="D147" s="18" t="s">
        <v>8</v>
      </c>
      <c r="E147" s="18" t="s">
        <v>9</v>
      </c>
      <c r="F147" s="18" t="s">
        <v>10</v>
      </c>
      <c r="G147" s="20">
        <v>9.5564241943999999</v>
      </c>
      <c r="H147" s="20">
        <v>0.89514332090000004</v>
      </c>
      <c r="I147" s="20">
        <v>3.4693061786000001</v>
      </c>
      <c r="J147" s="20">
        <v>5.6001137140999999</v>
      </c>
      <c r="K147" s="20">
        <v>2.6921957977000002</v>
      </c>
      <c r="L147" s="20">
        <v>5.7435050488000003</v>
      </c>
      <c r="M147" s="20">
        <v>4.5347099463999996</v>
      </c>
      <c r="N147" s="20">
        <v>4.6594480424000002</v>
      </c>
      <c r="O147" s="20">
        <v>0.89514332090000004</v>
      </c>
      <c r="P147" s="20">
        <v>9.5564241943999999</v>
      </c>
      <c r="Q147" s="20">
        <v>3.0165183911</v>
      </c>
      <c r="R147" s="20">
        <v>6</v>
      </c>
      <c r="S147" s="21" t="str">
        <f t="shared" si="5"/>
        <v>ENBR3 BZ Equity</v>
      </c>
      <c r="T147" s="21" t="e">
        <f ca="1">_xll.BDP(S147, "BEST_DIV_YLD","BEST_FPERIOD_OVERRIDE", "22Y")</f>
        <v>#NAME?</v>
      </c>
      <c r="U147" s="20">
        <v>7.3063973063973071</v>
      </c>
      <c r="V147" s="32">
        <f t="shared" si="6"/>
        <v>7.3063973063973071</v>
      </c>
    </row>
    <row r="148" spans="1:22" x14ac:dyDescent="0.35">
      <c r="A148" s="38" t="s">
        <v>157</v>
      </c>
      <c r="B148" s="36" t="s">
        <v>154</v>
      </c>
      <c r="C148" s="19" t="s">
        <v>34</v>
      </c>
      <c r="D148" s="18" t="s">
        <v>8</v>
      </c>
      <c r="E148" s="18" t="s">
        <v>9</v>
      </c>
      <c r="F148" s="18" t="s">
        <v>10</v>
      </c>
      <c r="G148" s="20">
        <v>2.8642857142999998</v>
      </c>
      <c r="H148" s="20">
        <v>3.0462863294</v>
      </c>
      <c r="I148" s="20">
        <v>2.8571428570999999</v>
      </c>
      <c r="J148" s="20">
        <v>2.9110512128999999</v>
      </c>
      <c r="K148" s="20">
        <v>1.1208668037</v>
      </c>
      <c r="L148" s="20">
        <v>4.2558365759000001</v>
      </c>
      <c r="M148" s="20">
        <v>2.8876684635999998</v>
      </c>
      <c r="N148" s="20">
        <v>2.8425782489000002</v>
      </c>
      <c r="O148" s="20">
        <v>1.1208668037</v>
      </c>
      <c r="P148" s="20">
        <v>4.2558365759000001</v>
      </c>
      <c r="Q148" s="20">
        <v>1.0008454696</v>
      </c>
      <c r="R148" s="20">
        <v>6</v>
      </c>
      <c r="S148" s="21" t="str">
        <f t="shared" si="5"/>
        <v>ENGI11 BZ Equity</v>
      </c>
      <c r="T148" s="21" t="e">
        <f ca="1">_xll.BDP(S148, "BEST_DIV_YLD","BEST_FPERIOD_OVERRIDE", "22Y")</f>
        <v>#NAME?</v>
      </c>
      <c r="U148" s="20">
        <v>4.3754329254213804</v>
      </c>
      <c r="V148" s="32">
        <f t="shared" si="6"/>
        <v>4.3754329254213804</v>
      </c>
    </row>
    <row r="149" spans="1:22" x14ac:dyDescent="0.35">
      <c r="A149" s="38" t="s">
        <v>155</v>
      </c>
      <c r="B149" s="36" t="s">
        <v>154</v>
      </c>
      <c r="C149" s="19" t="s">
        <v>18</v>
      </c>
      <c r="D149" s="18" t="s">
        <v>8</v>
      </c>
      <c r="E149" s="18" t="s">
        <v>9</v>
      </c>
      <c r="F149" s="18" t="s">
        <v>10</v>
      </c>
      <c r="G149" s="20">
        <v>2.6733333333</v>
      </c>
      <c r="H149" s="20">
        <v>2.9025641026</v>
      </c>
      <c r="I149" s="20">
        <v>1.5918367347</v>
      </c>
      <c r="J149" s="20">
        <v>2.6666666666999999</v>
      </c>
      <c r="K149" s="20">
        <v>0.88105726872000001</v>
      </c>
      <c r="L149" s="20">
        <v>2.8157683025</v>
      </c>
      <c r="M149" s="20">
        <v>2.67</v>
      </c>
      <c r="N149" s="20">
        <v>2.2552044013999999</v>
      </c>
      <c r="O149" s="20">
        <v>0.88105726872000001</v>
      </c>
      <c r="P149" s="20">
        <v>2.9025641026</v>
      </c>
      <c r="Q149" s="20">
        <v>0.82532132807000003</v>
      </c>
      <c r="R149" s="20">
        <v>6</v>
      </c>
      <c r="S149" s="21" t="str">
        <f t="shared" si="5"/>
        <v>ENGI3 BZ Equity</v>
      </c>
      <c r="T149" s="21" t="e">
        <f ca="1">_xll.BDP(S149, "BEST_DIV_YLD","BEST_FPERIOD_OVERRIDE", "22Y")</f>
        <v>#NAME?</v>
      </c>
      <c r="U149" s="20" t="s">
        <v>545</v>
      </c>
      <c r="V149" s="32">
        <f t="shared" si="6"/>
        <v>2.67</v>
      </c>
    </row>
    <row r="150" spans="1:22" x14ac:dyDescent="0.35">
      <c r="A150" s="38" t="s">
        <v>156</v>
      </c>
      <c r="B150" s="36" t="s">
        <v>154</v>
      </c>
      <c r="C150" s="19" t="s">
        <v>7</v>
      </c>
      <c r="D150" s="18" t="s">
        <v>8</v>
      </c>
      <c r="E150" s="18" t="s">
        <v>9</v>
      </c>
      <c r="F150" s="18" t="s">
        <v>10</v>
      </c>
      <c r="G150" s="20">
        <v>2.7750865052</v>
      </c>
      <c r="H150" s="20">
        <v>3.0677506774999999</v>
      </c>
      <c r="I150" s="20">
        <v>3.5135135135</v>
      </c>
      <c r="J150" s="20">
        <v>2.9508196721000002</v>
      </c>
      <c r="K150" s="20">
        <v>1.1822660099</v>
      </c>
      <c r="L150" s="20">
        <v>4.8209366391000001</v>
      </c>
      <c r="M150" s="20">
        <v>3.0092851748</v>
      </c>
      <c r="N150" s="20">
        <v>3.0517288362000001</v>
      </c>
      <c r="O150" s="20">
        <v>1.1822660099</v>
      </c>
      <c r="P150" s="20">
        <v>4.8209366391000001</v>
      </c>
      <c r="Q150" s="20">
        <v>1.1768774733</v>
      </c>
      <c r="R150" s="20">
        <v>6</v>
      </c>
      <c r="S150" s="21" t="str">
        <f t="shared" si="5"/>
        <v>ENGI4 BZ Equity</v>
      </c>
      <c r="T150" s="21" t="e">
        <f ca="1">_xll.BDP(S150, "BEST_DIV_YLD","BEST_FPERIOD_OVERRIDE", "22Y")</f>
        <v>#NAME?</v>
      </c>
      <c r="U150" s="20" t="s">
        <v>545</v>
      </c>
      <c r="V150" s="32">
        <f t="shared" si="6"/>
        <v>3.0092851748</v>
      </c>
    </row>
    <row r="151" spans="1:22" x14ac:dyDescent="0.35">
      <c r="A151" s="38" t="s">
        <v>159</v>
      </c>
      <c r="B151" s="36" t="s">
        <v>158</v>
      </c>
      <c r="C151" s="19" t="s">
        <v>18</v>
      </c>
      <c r="D151" s="18" t="s">
        <v>8</v>
      </c>
      <c r="E151" s="18" t="s">
        <v>9</v>
      </c>
      <c r="F151" s="18" t="s">
        <v>10</v>
      </c>
      <c r="G151" s="20">
        <v>1.9967424476000001E-2</v>
      </c>
      <c r="H151" s="20">
        <v>0</v>
      </c>
      <c r="I151" s="20">
        <v>11.865941604</v>
      </c>
      <c r="J151" s="20">
        <v>5.5685352603</v>
      </c>
      <c r="K151" s="20">
        <v>0</v>
      </c>
      <c r="L151" s="20">
        <v>15.437400155000001</v>
      </c>
      <c r="M151" s="20">
        <v>2.7942513423999999</v>
      </c>
      <c r="N151" s="20">
        <v>5.4819740741</v>
      </c>
      <c r="O151" s="20">
        <v>0</v>
      </c>
      <c r="P151" s="20">
        <v>15.437400155000001</v>
      </c>
      <c r="Q151" s="20">
        <v>6.7795374305999996</v>
      </c>
      <c r="R151" s="20">
        <v>6</v>
      </c>
      <c r="S151" s="21" t="str">
        <f t="shared" si="5"/>
        <v>ENMT3 BZ Equity</v>
      </c>
      <c r="T151" s="21" t="e">
        <f ca="1">_xll.BDP(S151, "BEST_DIV_YLD","BEST_FPERIOD_OVERRIDE", "22Y")</f>
        <v>#NAME?</v>
      </c>
      <c r="U151" s="20" t="s">
        <v>545</v>
      </c>
      <c r="V151" s="32">
        <f t="shared" si="6"/>
        <v>2.7942513423999999</v>
      </c>
    </row>
    <row r="152" spans="1:22" x14ac:dyDescent="0.35">
      <c r="A152" s="38" t="s">
        <v>457</v>
      </c>
      <c r="B152" s="36" t="s">
        <v>158</v>
      </c>
      <c r="C152" s="19" t="s">
        <v>7</v>
      </c>
      <c r="D152" s="18" t="s">
        <v>8</v>
      </c>
      <c r="E152" s="18" t="s">
        <v>9</v>
      </c>
      <c r="F152" s="18" t="s">
        <v>10</v>
      </c>
      <c r="G152" s="20">
        <v>1.9967424476000001E-2</v>
      </c>
      <c r="H152" s="20" t="s">
        <v>388</v>
      </c>
      <c r="I152" s="20" t="s">
        <v>388</v>
      </c>
      <c r="J152" s="20">
        <v>5.7232167955</v>
      </c>
      <c r="K152" s="20">
        <v>1.7310622672</v>
      </c>
      <c r="L152" s="20">
        <v>15.437400155000001</v>
      </c>
      <c r="M152" s="20">
        <v>3.7271395314000002</v>
      </c>
      <c r="N152" s="20">
        <v>5.7279116607000002</v>
      </c>
      <c r="O152" s="20">
        <v>1.9967424476000001E-2</v>
      </c>
      <c r="P152" s="20">
        <v>15.437400155000001</v>
      </c>
      <c r="Q152" s="20">
        <v>6.8999908539000003</v>
      </c>
      <c r="R152" s="20">
        <v>4</v>
      </c>
      <c r="S152" s="21" t="str">
        <f t="shared" si="5"/>
        <v>ENMT4 BZ Equity</v>
      </c>
      <c r="T152" s="21" t="e">
        <f ca="1">_xll.BDP(S152, "BEST_DIV_YLD","BEST_FPERIOD_OVERRIDE", "22Y")</f>
        <v>#NAME?</v>
      </c>
      <c r="U152" s="20" t="s">
        <v>545</v>
      </c>
      <c r="V152" s="32">
        <f t="shared" si="6"/>
        <v>3.7271395314000002</v>
      </c>
    </row>
    <row r="153" spans="1:22" x14ac:dyDescent="0.35">
      <c r="A153" s="38" t="s">
        <v>163</v>
      </c>
      <c r="B153" s="36" t="s">
        <v>162</v>
      </c>
      <c r="C153" s="19" t="s">
        <v>18</v>
      </c>
      <c r="D153" s="18" t="s">
        <v>8</v>
      </c>
      <c r="E153" s="18" t="s">
        <v>9</v>
      </c>
      <c r="F153" s="18" t="s">
        <v>10</v>
      </c>
      <c r="G153" s="20">
        <v>5.5648302727000001</v>
      </c>
      <c r="H153" s="20">
        <v>4.9696969697000002</v>
      </c>
      <c r="I153" s="20">
        <v>6.28</v>
      </c>
      <c r="J153" s="20">
        <v>15.3125</v>
      </c>
      <c r="K153" s="20">
        <v>6.0625</v>
      </c>
      <c r="L153" s="20">
        <v>13.645714285</v>
      </c>
      <c r="M153" s="20">
        <v>6.1712499999999997</v>
      </c>
      <c r="N153" s="20">
        <v>8.6392069213999996</v>
      </c>
      <c r="O153" s="20">
        <v>4.9696969697000002</v>
      </c>
      <c r="P153" s="20">
        <v>15.3125</v>
      </c>
      <c r="Q153" s="20">
        <v>4.5764686696999997</v>
      </c>
      <c r="R153" s="20">
        <v>6</v>
      </c>
      <c r="S153" s="21" t="str">
        <f t="shared" si="5"/>
        <v>EQMA3B BZ Equity</v>
      </c>
      <c r="T153" s="21" t="e">
        <f ca="1">_xll.BDP(S153, "BEST_DIV_YLD","BEST_FPERIOD_OVERRIDE", "22Y")</f>
        <v>#NAME?</v>
      </c>
      <c r="U153" s="20" t="s">
        <v>545</v>
      </c>
      <c r="V153" s="32">
        <f t="shared" si="6"/>
        <v>6.1712499999999997</v>
      </c>
    </row>
    <row r="154" spans="1:22" x14ac:dyDescent="0.35">
      <c r="A154" s="38" t="s">
        <v>165</v>
      </c>
      <c r="B154" s="36" t="s">
        <v>164</v>
      </c>
      <c r="C154" s="19" t="s">
        <v>18</v>
      </c>
      <c r="D154" s="18" t="s">
        <v>8</v>
      </c>
      <c r="E154" s="18" t="s">
        <v>9</v>
      </c>
      <c r="F154" s="18" t="s">
        <v>10</v>
      </c>
      <c r="G154" s="20">
        <v>0.50251256281000001</v>
      </c>
      <c r="H154" s="20">
        <v>1.7391304348000001</v>
      </c>
      <c r="I154" s="20">
        <v>3.3333333333000001</v>
      </c>
      <c r="J154" s="20">
        <v>4.7210300428999998</v>
      </c>
      <c r="K154" s="20">
        <v>8.2840236685999997</v>
      </c>
      <c r="L154" s="20">
        <v>13.803680980999999</v>
      </c>
      <c r="M154" s="20">
        <v>4.0271816880999998</v>
      </c>
      <c r="N154" s="20">
        <v>5.3972851707</v>
      </c>
      <c r="O154" s="20">
        <v>0.50251256281000001</v>
      </c>
      <c r="P154" s="20">
        <v>13.803680980999999</v>
      </c>
      <c r="Q154" s="20">
        <v>4.9205459621000003</v>
      </c>
      <c r="R154" s="20">
        <v>6</v>
      </c>
      <c r="S154" s="21" t="str">
        <f t="shared" si="5"/>
        <v>EQPA3 BZ Equity</v>
      </c>
      <c r="T154" s="21" t="e">
        <f ca="1">_xll.BDP(S154, "BEST_DIV_YLD","BEST_FPERIOD_OVERRIDE", "22Y")</f>
        <v>#NAME?</v>
      </c>
      <c r="U154" s="20" t="s">
        <v>545</v>
      </c>
      <c r="V154" s="32">
        <f t="shared" si="6"/>
        <v>4.0271816880999998</v>
      </c>
    </row>
    <row r="155" spans="1:22" x14ac:dyDescent="0.35">
      <c r="A155" s="38" t="s">
        <v>166</v>
      </c>
      <c r="B155" s="36" t="s">
        <v>164</v>
      </c>
      <c r="C155" s="19" t="s">
        <v>22</v>
      </c>
      <c r="D155" s="18" t="s">
        <v>8</v>
      </c>
      <c r="E155" s="18" t="s">
        <v>9</v>
      </c>
      <c r="F155" s="18" t="s">
        <v>10</v>
      </c>
      <c r="G155" s="20">
        <v>3.3333333333000001</v>
      </c>
      <c r="H155" s="20">
        <v>2.0833333333000001</v>
      </c>
      <c r="I155" s="20">
        <v>2.5531914894000001</v>
      </c>
      <c r="J155" s="20">
        <v>2.6258205689</v>
      </c>
      <c r="K155" s="20">
        <v>3.8759689921999998</v>
      </c>
      <c r="L155" s="20">
        <v>7.4135090610000001</v>
      </c>
      <c r="M155" s="20">
        <v>2.9795769510999999</v>
      </c>
      <c r="N155" s="20">
        <v>3.6475261297000001</v>
      </c>
      <c r="O155" s="20">
        <v>2.0833333333000001</v>
      </c>
      <c r="P155" s="20">
        <v>7.4135090610000001</v>
      </c>
      <c r="Q155" s="20">
        <v>1.9504707306</v>
      </c>
      <c r="R155" s="20">
        <v>6</v>
      </c>
      <c r="S155" s="21" t="str">
        <f t="shared" si="5"/>
        <v>EQPA5 BZ Equity</v>
      </c>
      <c r="T155" s="21" t="e">
        <f ca="1">_xll.BDP(S155, "BEST_DIV_YLD","BEST_FPERIOD_OVERRIDE", "22Y")</f>
        <v>#NAME?</v>
      </c>
      <c r="U155" s="20" t="s">
        <v>545</v>
      </c>
      <c r="V155" s="32">
        <f t="shared" si="6"/>
        <v>2.9795769510999999</v>
      </c>
    </row>
    <row r="156" spans="1:22" x14ac:dyDescent="0.35">
      <c r="A156" s="38" t="s">
        <v>458</v>
      </c>
      <c r="B156" s="36" t="s">
        <v>164</v>
      </c>
      <c r="C156" s="19" t="s">
        <v>24</v>
      </c>
      <c r="D156" s="18" t="s">
        <v>8</v>
      </c>
      <c r="E156" s="18" t="s">
        <v>9</v>
      </c>
      <c r="F156" s="18" t="s">
        <v>10</v>
      </c>
      <c r="G156" s="20" t="s">
        <v>388</v>
      </c>
      <c r="H156" s="20" t="s">
        <v>388</v>
      </c>
      <c r="I156" s="20" t="s">
        <v>388</v>
      </c>
      <c r="J156" s="20" t="s">
        <v>388</v>
      </c>
      <c r="K156" s="20">
        <v>2.8</v>
      </c>
      <c r="L156" s="20" t="s">
        <v>388</v>
      </c>
      <c r="M156" s="20">
        <v>2.8</v>
      </c>
      <c r="N156" s="20">
        <v>2.8</v>
      </c>
      <c r="O156" s="20">
        <v>2.8</v>
      </c>
      <c r="P156" s="20">
        <v>2.8</v>
      </c>
      <c r="Q156" s="20" t="s">
        <v>388</v>
      </c>
      <c r="R156" s="20">
        <v>1</v>
      </c>
      <c r="S156" s="21" t="str">
        <f t="shared" si="5"/>
        <v>EQPA6 BZ Equity</v>
      </c>
      <c r="T156" s="21" t="e">
        <f ca="1">_xll.BDP(S156, "BEST_DIV_YLD","BEST_FPERIOD_OVERRIDE", "22Y")</f>
        <v>#NAME?</v>
      </c>
      <c r="U156" s="20" t="s">
        <v>545</v>
      </c>
      <c r="V156" s="32">
        <f t="shared" si="6"/>
        <v>2.8</v>
      </c>
    </row>
    <row r="157" spans="1:22" x14ac:dyDescent="0.35">
      <c r="A157" s="38" t="s">
        <v>459</v>
      </c>
      <c r="B157" s="36" t="s">
        <v>164</v>
      </c>
      <c r="C157" s="19" t="s">
        <v>397</v>
      </c>
      <c r="D157" s="18" t="s">
        <v>8</v>
      </c>
      <c r="E157" s="18" t="s">
        <v>9</v>
      </c>
      <c r="F157" s="18" t="s">
        <v>10</v>
      </c>
      <c r="G157" s="20" t="s">
        <v>388</v>
      </c>
      <c r="H157" s="20" t="s">
        <v>388</v>
      </c>
      <c r="I157" s="20">
        <v>3.3149171271000002</v>
      </c>
      <c r="J157" s="20">
        <v>3.0640668523999999</v>
      </c>
      <c r="K157" s="20">
        <v>4.0057224607000004</v>
      </c>
      <c r="L157" s="20">
        <v>7.6660988075000001</v>
      </c>
      <c r="M157" s="20">
        <v>3.6603197938999998</v>
      </c>
      <c r="N157" s="20">
        <v>4.5127013118999999</v>
      </c>
      <c r="O157" s="20">
        <v>3.0640668523999999</v>
      </c>
      <c r="P157" s="20">
        <v>7.6660988075000001</v>
      </c>
      <c r="Q157" s="20">
        <v>2.1396395391</v>
      </c>
      <c r="R157" s="20">
        <v>4</v>
      </c>
      <c r="S157" s="21" t="str">
        <f t="shared" si="5"/>
        <v>EQPA7 BZ Equity</v>
      </c>
      <c r="T157" s="21" t="e">
        <f ca="1">_xll.BDP(S157, "BEST_DIV_YLD","BEST_FPERIOD_OVERRIDE", "22Y")</f>
        <v>#NAME?</v>
      </c>
      <c r="U157" s="20" t="s">
        <v>545</v>
      </c>
      <c r="V157" s="32">
        <f t="shared" si="6"/>
        <v>3.6603197938999998</v>
      </c>
    </row>
    <row r="158" spans="1:22" x14ac:dyDescent="0.35">
      <c r="A158" s="38" t="s">
        <v>168</v>
      </c>
      <c r="B158" s="36" t="s">
        <v>167</v>
      </c>
      <c r="C158" s="19" t="s">
        <v>18</v>
      </c>
      <c r="D158" s="18" t="s">
        <v>8</v>
      </c>
      <c r="E158" s="18" t="s">
        <v>9</v>
      </c>
      <c r="F158" s="18" t="s">
        <v>10</v>
      </c>
      <c r="G158" s="20">
        <v>2.7161214952999999</v>
      </c>
      <c r="H158" s="20">
        <v>1.0661764706000001</v>
      </c>
      <c r="I158" s="20">
        <v>1.8446831683</v>
      </c>
      <c r="J158" s="20">
        <v>1.2741416309</v>
      </c>
      <c r="K158" s="20">
        <v>1.40398552</v>
      </c>
      <c r="L158" s="20">
        <v>3.3994334278</v>
      </c>
      <c r="M158" s="20">
        <v>1.6243343441</v>
      </c>
      <c r="N158" s="20">
        <v>1.9507569521000001</v>
      </c>
      <c r="O158" s="20">
        <v>1.0661764706000001</v>
      </c>
      <c r="P158" s="20">
        <v>3.3994334278</v>
      </c>
      <c r="Q158" s="20">
        <v>0.92032037714000003</v>
      </c>
      <c r="R158" s="20">
        <v>6</v>
      </c>
      <c r="S158" s="21" t="str">
        <f t="shared" si="5"/>
        <v>EQTL3 BZ Equity</v>
      </c>
      <c r="T158" s="21" t="e">
        <f ca="1">_xll.BDP(S158, "BEST_DIV_YLD","BEST_FPERIOD_OVERRIDE", "22Y")</f>
        <v>#NAME?</v>
      </c>
      <c r="U158" s="20">
        <v>3.7891268533772648</v>
      </c>
      <c r="V158" s="32">
        <f t="shared" si="6"/>
        <v>3.7891268533772648</v>
      </c>
    </row>
    <row r="159" spans="1:22" x14ac:dyDescent="0.35">
      <c r="A159" s="38" t="s">
        <v>460</v>
      </c>
      <c r="B159" s="36" t="s">
        <v>169</v>
      </c>
      <c r="C159" s="19" t="s">
        <v>18</v>
      </c>
      <c r="D159" s="18" t="s">
        <v>8</v>
      </c>
      <c r="E159" s="18" t="s">
        <v>9</v>
      </c>
      <c r="F159" s="18" t="s">
        <v>10</v>
      </c>
      <c r="G159" s="20" t="s">
        <v>388</v>
      </c>
      <c r="H159" s="20" t="s">
        <v>388</v>
      </c>
      <c r="I159" s="20">
        <v>0.86608011444999999</v>
      </c>
      <c r="J159" s="20" t="s">
        <v>388</v>
      </c>
      <c r="K159" s="20">
        <v>0</v>
      </c>
      <c r="L159" s="20">
        <v>1.7225589815</v>
      </c>
      <c r="M159" s="20">
        <v>0.86608011444999999</v>
      </c>
      <c r="N159" s="20">
        <v>0.86287969864000003</v>
      </c>
      <c r="O159" s="20">
        <v>0</v>
      </c>
      <c r="P159" s="20">
        <v>1.7225589815</v>
      </c>
      <c r="Q159" s="20">
        <v>0.86128395037000005</v>
      </c>
      <c r="R159" s="20">
        <v>3</v>
      </c>
      <c r="S159" s="21" t="str">
        <f t="shared" si="5"/>
        <v>EUCA3 BZ Equity</v>
      </c>
      <c r="T159" s="21" t="e">
        <f ca="1">_xll.BDP(S159, "BEST_DIV_YLD","BEST_FPERIOD_OVERRIDE", "22Y")</f>
        <v>#NAME?</v>
      </c>
      <c r="U159" s="20" t="s">
        <v>545</v>
      </c>
      <c r="V159" s="32">
        <f t="shared" si="6"/>
        <v>0.86608011444999999</v>
      </c>
    </row>
    <row r="160" spans="1:22" x14ac:dyDescent="0.35">
      <c r="A160" s="38" t="s">
        <v>170</v>
      </c>
      <c r="B160" s="36" t="s">
        <v>169</v>
      </c>
      <c r="C160" s="19" t="s">
        <v>7</v>
      </c>
      <c r="D160" s="18" t="s">
        <v>8</v>
      </c>
      <c r="E160" s="18" t="s">
        <v>9</v>
      </c>
      <c r="F160" s="18" t="s">
        <v>10</v>
      </c>
      <c r="G160" s="20">
        <v>0.29483636363999999</v>
      </c>
      <c r="H160" s="20">
        <v>1.9024199288000001</v>
      </c>
      <c r="I160" s="20">
        <v>1.6858987342</v>
      </c>
      <c r="J160" s="20">
        <v>1.0599535963</v>
      </c>
      <c r="K160" s="20">
        <v>0</v>
      </c>
      <c r="L160" s="20">
        <v>6.4050205008000001</v>
      </c>
      <c r="M160" s="20">
        <v>1.3729261652</v>
      </c>
      <c r="N160" s="20">
        <v>1.891354854</v>
      </c>
      <c r="O160" s="20">
        <v>0</v>
      </c>
      <c r="P160" s="20">
        <v>6.4050205008000001</v>
      </c>
      <c r="Q160" s="20">
        <v>2.3337881116000001</v>
      </c>
      <c r="R160" s="20">
        <v>6</v>
      </c>
      <c r="S160" s="21" t="str">
        <f t="shared" si="5"/>
        <v>EUCA4 BZ Equity</v>
      </c>
      <c r="T160" s="21" t="e">
        <f ca="1">_xll.BDP(S160, "BEST_DIV_YLD","BEST_FPERIOD_OVERRIDE", "22Y")</f>
        <v>#NAME?</v>
      </c>
      <c r="U160" s="20" t="s">
        <v>545</v>
      </c>
      <c r="V160" s="32">
        <f t="shared" si="6"/>
        <v>1.3729261652</v>
      </c>
    </row>
    <row r="161" spans="1:22" x14ac:dyDescent="0.35">
      <c r="A161" s="38" t="s">
        <v>172</v>
      </c>
      <c r="B161" s="36" t="s">
        <v>171</v>
      </c>
      <c r="C161" s="19" t="s">
        <v>18</v>
      </c>
      <c r="D161" s="18" t="s">
        <v>8</v>
      </c>
      <c r="E161" s="18" t="s">
        <v>9</v>
      </c>
      <c r="F161" s="18" t="s">
        <v>10</v>
      </c>
      <c r="G161" s="20">
        <v>4.1472993688999997</v>
      </c>
      <c r="H161" s="20">
        <v>0</v>
      </c>
      <c r="I161" s="20">
        <v>0</v>
      </c>
      <c r="J161" s="20">
        <v>0</v>
      </c>
      <c r="K161" s="20">
        <v>0.91488650386000003</v>
      </c>
      <c r="L161" s="20">
        <v>6.7982575403999999</v>
      </c>
      <c r="M161" s="20">
        <v>0.45744325193000002</v>
      </c>
      <c r="N161" s="20">
        <v>1.9767405688999999</v>
      </c>
      <c r="O161" s="20">
        <v>0</v>
      </c>
      <c r="P161" s="20">
        <v>6.7982575403999999</v>
      </c>
      <c r="Q161" s="20">
        <v>2.8568652504999998</v>
      </c>
      <c r="R161" s="20">
        <v>6</v>
      </c>
      <c r="S161" s="21" t="str">
        <f t="shared" si="5"/>
        <v>EVEN3 BZ Equity</v>
      </c>
      <c r="T161" s="21" t="e">
        <f ca="1">_xll.BDP(S161, "BEST_DIV_YLD","BEST_FPERIOD_OVERRIDE", "22Y")</f>
        <v>#NAME?</v>
      </c>
      <c r="U161" s="20">
        <v>10.44776119402985</v>
      </c>
      <c r="V161" s="32">
        <f t="shared" si="6"/>
        <v>10.44776119402985</v>
      </c>
    </row>
    <row r="162" spans="1:22" x14ac:dyDescent="0.35">
      <c r="A162" s="38" t="s">
        <v>176</v>
      </c>
      <c r="B162" s="36" t="s">
        <v>175</v>
      </c>
      <c r="C162" s="19" t="s">
        <v>18</v>
      </c>
      <c r="D162" s="18" t="s">
        <v>8</v>
      </c>
      <c r="E162" s="18" t="s">
        <v>9</v>
      </c>
      <c r="F162" s="18" t="s">
        <v>10</v>
      </c>
      <c r="G162" s="20">
        <v>7.7568538087999999</v>
      </c>
      <c r="H162" s="20">
        <v>24.039566842999999</v>
      </c>
      <c r="I162" s="20">
        <v>2.3856325358000001</v>
      </c>
      <c r="J162" s="20">
        <v>0.56114266986000005</v>
      </c>
      <c r="K162" s="20">
        <v>0.56663541618000002</v>
      </c>
      <c r="L162" s="20">
        <v>1.2030508853999999</v>
      </c>
      <c r="M162" s="20">
        <v>1.7943417105999999</v>
      </c>
      <c r="N162" s="20">
        <v>6.0854803599</v>
      </c>
      <c r="O162" s="20">
        <v>0.56114266986000005</v>
      </c>
      <c r="P162" s="20">
        <v>24.039566842999999</v>
      </c>
      <c r="Q162" s="20">
        <v>9.2048428403999996</v>
      </c>
      <c r="R162" s="20">
        <v>6</v>
      </c>
      <c r="S162" s="21" t="str">
        <f t="shared" si="5"/>
        <v>EZTC3 BZ Equity</v>
      </c>
      <c r="T162" s="21" t="e">
        <f ca="1">_xll.BDP(S162, "BEST_DIV_YLD","BEST_FPERIOD_OVERRIDE", "22Y")</f>
        <v>#NAME?</v>
      </c>
      <c r="U162" s="20">
        <v>5.7975460122699376</v>
      </c>
      <c r="V162" s="32">
        <f t="shared" si="6"/>
        <v>5.7975460122699376</v>
      </c>
    </row>
    <row r="163" spans="1:22" x14ac:dyDescent="0.35">
      <c r="A163" s="38" t="s">
        <v>178</v>
      </c>
      <c r="B163" s="36" t="s">
        <v>177</v>
      </c>
      <c r="C163" s="19" t="s">
        <v>18</v>
      </c>
      <c r="D163" s="18" t="s">
        <v>8</v>
      </c>
      <c r="E163" s="18" t="s">
        <v>9</v>
      </c>
      <c r="F163" s="18" t="s">
        <v>10</v>
      </c>
      <c r="G163" s="20">
        <v>8.0495361421999991</v>
      </c>
      <c r="H163" s="20">
        <v>7.8730119430999999</v>
      </c>
      <c r="I163" s="20">
        <v>6.8645678223999997</v>
      </c>
      <c r="J163" s="20">
        <v>5.0418623915999996</v>
      </c>
      <c r="K163" s="20">
        <v>2.5371876103000002</v>
      </c>
      <c r="L163" s="20">
        <v>4.5890734672000004</v>
      </c>
      <c r="M163" s="20">
        <v>5.9532151070000001</v>
      </c>
      <c r="N163" s="20">
        <v>5.8258732295</v>
      </c>
      <c r="O163" s="20">
        <v>2.5371876103000002</v>
      </c>
      <c r="P163" s="20">
        <v>8.0495361421999991</v>
      </c>
      <c r="Q163" s="20">
        <v>2.1528650616</v>
      </c>
      <c r="R163" s="20">
        <v>6</v>
      </c>
      <c r="S163" s="21" t="str">
        <f t="shared" si="5"/>
        <v>FESA3 BZ Equity</v>
      </c>
      <c r="T163" s="21" t="e">
        <f ca="1">_xll.BDP(S163, "BEST_DIV_YLD","BEST_FPERIOD_OVERRIDE", "22Y")</f>
        <v>#NAME?</v>
      </c>
      <c r="U163" s="20" t="s">
        <v>545</v>
      </c>
      <c r="V163" s="32">
        <f t="shared" si="6"/>
        <v>5.9532151070000001</v>
      </c>
    </row>
    <row r="164" spans="1:22" x14ac:dyDescent="0.35">
      <c r="A164" s="38" t="s">
        <v>179</v>
      </c>
      <c r="B164" s="36" t="s">
        <v>177</v>
      </c>
      <c r="C164" s="19" t="s">
        <v>7</v>
      </c>
      <c r="D164" s="18" t="s">
        <v>8</v>
      </c>
      <c r="E164" s="18" t="s">
        <v>9</v>
      </c>
      <c r="F164" s="18" t="s">
        <v>10</v>
      </c>
      <c r="G164" s="20">
        <v>11.287593174</v>
      </c>
      <c r="H164" s="20">
        <v>12.945828914</v>
      </c>
      <c r="I164" s="20">
        <v>7.0105174151999998</v>
      </c>
      <c r="J164" s="20">
        <v>6.5955942637999998</v>
      </c>
      <c r="K164" s="20">
        <v>4.6392911303000002</v>
      </c>
      <c r="L164" s="20">
        <v>7.7659016765000004</v>
      </c>
      <c r="M164" s="20">
        <v>7.3882095457999997</v>
      </c>
      <c r="N164" s="20">
        <v>8.3741210957999996</v>
      </c>
      <c r="O164" s="20">
        <v>4.6392911303000002</v>
      </c>
      <c r="P164" s="20">
        <v>12.945828914</v>
      </c>
      <c r="Q164" s="20">
        <v>3.1218677217000002</v>
      </c>
      <c r="R164" s="20">
        <v>6</v>
      </c>
      <c r="S164" s="21" t="str">
        <f t="shared" si="5"/>
        <v>FESA4 BZ Equity</v>
      </c>
      <c r="T164" s="21" t="e">
        <f ca="1">_xll.BDP(S164, "BEST_DIV_YLD","BEST_FPERIOD_OVERRIDE", "22Y")</f>
        <v>#NAME?</v>
      </c>
      <c r="U164" s="20" t="s">
        <v>545</v>
      </c>
      <c r="V164" s="32">
        <f t="shared" si="6"/>
        <v>7.3882095457999997</v>
      </c>
    </row>
    <row r="165" spans="1:22" x14ac:dyDescent="0.35">
      <c r="A165" s="38" t="s">
        <v>181</v>
      </c>
      <c r="B165" s="36" t="s">
        <v>180</v>
      </c>
      <c r="C165" s="19" t="s">
        <v>18</v>
      </c>
      <c r="D165" s="18" t="s">
        <v>8</v>
      </c>
      <c r="E165" s="18" t="s">
        <v>9</v>
      </c>
      <c r="F165" s="18" t="s">
        <v>10</v>
      </c>
      <c r="G165" s="20">
        <v>15.302155750000001</v>
      </c>
      <c r="H165" s="20">
        <v>2.3203875539999999</v>
      </c>
      <c r="I165" s="20">
        <v>3.2476442419999998</v>
      </c>
      <c r="J165" s="20">
        <v>5.1297371144000001</v>
      </c>
      <c r="K165" s="20">
        <v>2.4132434791000001</v>
      </c>
      <c r="L165" s="20">
        <v>3.2585823229000002</v>
      </c>
      <c r="M165" s="20">
        <v>3.2531132824000002</v>
      </c>
      <c r="N165" s="20">
        <v>5.2786250771000001</v>
      </c>
      <c r="O165" s="20">
        <v>2.3203875539999999</v>
      </c>
      <c r="P165" s="20">
        <v>15.302155750000001</v>
      </c>
      <c r="Q165" s="20">
        <v>5.0131900344</v>
      </c>
      <c r="R165" s="20">
        <v>6</v>
      </c>
      <c r="S165" s="21" t="str">
        <f t="shared" si="5"/>
        <v>FLRY3 BZ Equity</v>
      </c>
      <c r="T165" s="21" t="e">
        <f ca="1">_xll.BDP(S165, "BEST_DIV_YLD","BEST_FPERIOD_OVERRIDE", "22Y")</f>
        <v>#NAME?</v>
      </c>
      <c r="U165" s="20">
        <v>4.3188268684957425</v>
      </c>
      <c r="V165" s="32">
        <f t="shared" si="6"/>
        <v>4.3188268684957425</v>
      </c>
    </row>
    <row r="166" spans="1:22" x14ac:dyDescent="0.35">
      <c r="A166" s="38" t="s">
        <v>183</v>
      </c>
      <c r="B166" s="36" t="s">
        <v>182</v>
      </c>
      <c r="C166" s="19" t="s">
        <v>18</v>
      </c>
      <c r="D166" s="18" t="s">
        <v>8</v>
      </c>
      <c r="E166" s="18" t="s">
        <v>9</v>
      </c>
      <c r="F166" s="18" t="s">
        <v>10</v>
      </c>
      <c r="G166" s="20">
        <v>2.8328044737</v>
      </c>
      <c r="H166" s="20">
        <v>6.8592409722000003</v>
      </c>
      <c r="I166" s="20">
        <v>4.3145522388000002</v>
      </c>
      <c r="J166" s="20">
        <v>6.4921452174000001</v>
      </c>
      <c r="K166" s="20">
        <v>3.0661403509</v>
      </c>
      <c r="L166" s="20">
        <v>6.4614815466</v>
      </c>
      <c r="M166" s="20">
        <v>5.3880168926999996</v>
      </c>
      <c r="N166" s="20">
        <v>5.0043941332999999</v>
      </c>
      <c r="O166" s="20">
        <v>2.8328044737</v>
      </c>
      <c r="P166" s="20">
        <v>6.8592409722000003</v>
      </c>
      <c r="Q166" s="20">
        <v>1.8289600885999999</v>
      </c>
      <c r="R166" s="20">
        <v>6</v>
      </c>
      <c r="S166" s="21" t="str">
        <f t="shared" si="5"/>
        <v>FRAS3 BZ Equity</v>
      </c>
      <c r="T166" s="21" t="e">
        <f ca="1">_xll.BDP(S166, "BEST_DIV_YLD","BEST_FPERIOD_OVERRIDE", "22Y")</f>
        <v>#NAME?</v>
      </c>
      <c r="U166" s="20" t="s">
        <v>545</v>
      </c>
      <c r="V166" s="32">
        <f t="shared" si="6"/>
        <v>5.3880168926999996</v>
      </c>
    </row>
    <row r="167" spans="1:22" x14ac:dyDescent="0.35">
      <c r="A167" s="38" t="s">
        <v>461</v>
      </c>
      <c r="B167" s="36" t="s">
        <v>184</v>
      </c>
      <c r="C167" s="19" t="s">
        <v>18</v>
      </c>
      <c r="D167" s="18" t="s">
        <v>8</v>
      </c>
      <c r="E167" s="18" t="s">
        <v>9</v>
      </c>
      <c r="F167" s="18" t="s">
        <v>10</v>
      </c>
      <c r="G167" s="20" t="s">
        <v>388</v>
      </c>
      <c r="H167" s="20">
        <v>11.125315497000001</v>
      </c>
      <c r="I167" s="20">
        <v>6.7106918594999998</v>
      </c>
      <c r="J167" s="20">
        <v>12.477157420999999</v>
      </c>
      <c r="K167" s="20">
        <v>4.0142640370000002</v>
      </c>
      <c r="L167" s="20">
        <v>8.4364952530000004</v>
      </c>
      <c r="M167" s="20">
        <v>8.4364952530000004</v>
      </c>
      <c r="N167" s="20">
        <v>8.5527848136000006</v>
      </c>
      <c r="O167" s="20">
        <v>4.0142640370000002</v>
      </c>
      <c r="P167" s="20">
        <v>12.477157420999999</v>
      </c>
      <c r="Q167" s="20">
        <v>3.3920353417000002</v>
      </c>
      <c r="R167" s="20">
        <v>5</v>
      </c>
      <c r="S167" s="21" t="str">
        <f t="shared" si="5"/>
        <v>GEPA3 BZ Equity</v>
      </c>
      <c r="T167" s="21" t="e">
        <f ca="1">_xll.BDP(S167, "BEST_DIV_YLD","BEST_FPERIOD_OVERRIDE", "22Y")</f>
        <v>#NAME?</v>
      </c>
      <c r="U167" s="20" t="s">
        <v>545</v>
      </c>
      <c r="V167" s="32">
        <f t="shared" si="6"/>
        <v>8.4364952530000004</v>
      </c>
    </row>
    <row r="168" spans="1:22" x14ac:dyDescent="0.35">
      <c r="A168" s="38" t="s">
        <v>185</v>
      </c>
      <c r="B168" s="36" t="s">
        <v>184</v>
      </c>
      <c r="C168" s="19" t="s">
        <v>7</v>
      </c>
      <c r="D168" s="18" t="s">
        <v>8</v>
      </c>
      <c r="E168" s="18" t="s">
        <v>9</v>
      </c>
      <c r="F168" s="18" t="s">
        <v>10</v>
      </c>
      <c r="G168" s="20">
        <v>9.2603743900000008</v>
      </c>
      <c r="H168" s="20">
        <v>10.816278955</v>
      </c>
      <c r="I168" s="20">
        <v>6.4642111019000001</v>
      </c>
      <c r="J168" s="20">
        <v>10.629295313</v>
      </c>
      <c r="K168" s="20">
        <v>3.9694921528</v>
      </c>
      <c r="L168" s="20">
        <v>7.8448252968999999</v>
      </c>
      <c r="M168" s="20">
        <v>8.5525998433999995</v>
      </c>
      <c r="N168" s="20">
        <v>8.1640795351000008</v>
      </c>
      <c r="O168" s="20">
        <v>3.9694921528</v>
      </c>
      <c r="P168" s="20">
        <v>10.816278955</v>
      </c>
      <c r="Q168" s="20">
        <v>2.6419444458000001</v>
      </c>
      <c r="R168" s="20">
        <v>6</v>
      </c>
      <c r="S168" s="21" t="str">
        <f t="shared" si="5"/>
        <v>GEPA4 BZ Equity</v>
      </c>
      <c r="T168" s="21" t="e">
        <f ca="1">_xll.BDP(S168, "BEST_DIV_YLD","BEST_FPERIOD_OVERRIDE", "22Y")</f>
        <v>#NAME?</v>
      </c>
      <c r="U168" s="20" t="s">
        <v>545</v>
      </c>
      <c r="V168" s="32">
        <f t="shared" si="6"/>
        <v>8.5525998433999995</v>
      </c>
    </row>
    <row r="169" spans="1:22" x14ac:dyDescent="0.35">
      <c r="A169" s="38" t="s">
        <v>187</v>
      </c>
      <c r="B169" s="36" t="s">
        <v>186</v>
      </c>
      <c r="C169" s="19" t="s">
        <v>18</v>
      </c>
      <c r="D169" s="18" t="s">
        <v>8</v>
      </c>
      <c r="E169" s="18" t="s">
        <v>9</v>
      </c>
      <c r="F169" s="18" t="s">
        <v>10</v>
      </c>
      <c r="G169" s="20">
        <v>1.4367816092000001</v>
      </c>
      <c r="H169" s="20">
        <v>0.63291139241000005</v>
      </c>
      <c r="I169" s="20">
        <v>3.6644165862999998</v>
      </c>
      <c r="J169" s="20">
        <v>2.2875816993</v>
      </c>
      <c r="K169" s="20">
        <v>1.870251315</v>
      </c>
      <c r="L169" s="20">
        <v>10.229276895</v>
      </c>
      <c r="M169" s="20">
        <v>2.0789165072000002</v>
      </c>
      <c r="N169" s="20">
        <v>3.3535365829999999</v>
      </c>
      <c r="O169" s="20">
        <v>0.63291139241000005</v>
      </c>
      <c r="P169" s="20">
        <v>10.229276895</v>
      </c>
      <c r="Q169" s="20">
        <v>3.5152410239999998</v>
      </c>
      <c r="R169" s="20">
        <v>6</v>
      </c>
      <c r="S169" s="21" t="str">
        <f t="shared" si="5"/>
        <v>GGBR3 BZ Equity</v>
      </c>
      <c r="T169" s="21" t="e">
        <f ca="1">_xll.BDP(S169, "BEST_DIV_YLD","BEST_FPERIOD_OVERRIDE", "22Y")</f>
        <v>#NAME?</v>
      </c>
      <c r="U169" s="20">
        <v>12.942779291553133</v>
      </c>
      <c r="V169" s="32">
        <f t="shared" si="6"/>
        <v>12.942779291553133</v>
      </c>
    </row>
    <row r="170" spans="1:22" x14ac:dyDescent="0.35">
      <c r="A170" s="38" t="s">
        <v>188</v>
      </c>
      <c r="B170" s="36" t="s">
        <v>186</v>
      </c>
      <c r="C170" s="19" t="s">
        <v>7</v>
      </c>
      <c r="D170" s="18" t="s">
        <v>8</v>
      </c>
      <c r="E170" s="18" t="s">
        <v>9</v>
      </c>
      <c r="F170" s="18" t="s">
        <v>10</v>
      </c>
      <c r="G170" s="20">
        <v>1.0752688172</v>
      </c>
      <c r="H170" s="20">
        <v>0.46296296296</v>
      </c>
      <c r="I170" s="20">
        <v>3.0694668821</v>
      </c>
      <c r="J170" s="20">
        <v>1.8893387314000001</v>
      </c>
      <c r="K170" s="20">
        <v>1.6</v>
      </c>
      <c r="L170" s="20">
        <v>8.3653846154</v>
      </c>
      <c r="M170" s="20">
        <v>1.7446693657000001</v>
      </c>
      <c r="N170" s="20">
        <v>2.7437370015</v>
      </c>
      <c r="O170" s="20">
        <v>0.46296296296</v>
      </c>
      <c r="P170" s="20">
        <v>8.3653846154</v>
      </c>
      <c r="Q170" s="20">
        <v>2.8890437477000002</v>
      </c>
      <c r="R170" s="20">
        <v>6</v>
      </c>
      <c r="S170" s="21" t="str">
        <f t="shared" si="5"/>
        <v>GGBR4 BZ Equity</v>
      </c>
      <c r="T170" s="21" t="e">
        <f ca="1">_xll.BDP(S170, "BEST_DIV_YLD","BEST_FPERIOD_OVERRIDE", "22Y")</f>
        <v>#NAME?</v>
      </c>
      <c r="U170" s="20">
        <v>7.7947192264782457</v>
      </c>
      <c r="V170" s="32">
        <f t="shared" si="6"/>
        <v>7.7947192264782457</v>
      </c>
    </row>
    <row r="171" spans="1:22" x14ac:dyDescent="0.35">
      <c r="A171" s="38" t="s">
        <v>466</v>
      </c>
      <c r="B171" s="36" t="s">
        <v>467</v>
      </c>
      <c r="C171" s="19" t="s">
        <v>18</v>
      </c>
      <c r="D171" s="18" t="s">
        <v>8</v>
      </c>
      <c r="E171" s="18" t="s">
        <v>9</v>
      </c>
      <c r="F171" s="18" t="s">
        <v>10</v>
      </c>
      <c r="G171" s="20" t="s">
        <v>388</v>
      </c>
      <c r="H171" s="20" t="s">
        <v>388</v>
      </c>
      <c r="I171" s="20" t="s">
        <v>388</v>
      </c>
      <c r="J171" s="20">
        <v>0.51628012379999999</v>
      </c>
      <c r="K171" s="20">
        <v>0.24428915750999999</v>
      </c>
      <c r="L171" s="20">
        <v>0.43680981863000001</v>
      </c>
      <c r="M171" s="20">
        <v>0.43680981863000001</v>
      </c>
      <c r="N171" s="20">
        <v>0.39912636664000001</v>
      </c>
      <c r="O171" s="20">
        <v>0.24428915750999999</v>
      </c>
      <c r="P171" s="20">
        <v>0.51628012379999999</v>
      </c>
      <c r="Q171" s="20">
        <v>0.13985636686</v>
      </c>
      <c r="R171" s="20">
        <v>3</v>
      </c>
      <c r="S171" s="21" t="str">
        <f t="shared" si="5"/>
        <v>GNDI3 BZ Equity</v>
      </c>
      <c r="T171" s="21" t="e">
        <f ca="1">_xll.BDP(S171, "BEST_DIV_YLD","BEST_FPERIOD_OVERRIDE", "22Y")</f>
        <v>#NAME?</v>
      </c>
      <c r="U171" s="20">
        <v>0.47503566333808855</v>
      </c>
      <c r="V171" s="32">
        <f t="shared" si="6"/>
        <v>0.47503566333808855</v>
      </c>
    </row>
    <row r="172" spans="1:22" x14ac:dyDescent="0.35">
      <c r="A172" s="38" t="s">
        <v>190</v>
      </c>
      <c r="B172" s="36" t="s">
        <v>189</v>
      </c>
      <c r="C172" s="19" t="s">
        <v>18</v>
      </c>
      <c r="D172" s="18" t="s">
        <v>8</v>
      </c>
      <c r="E172" s="18" t="s">
        <v>9</v>
      </c>
      <c r="F172" s="18" t="s">
        <v>10</v>
      </c>
      <c r="G172" s="20">
        <v>0</v>
      </c>
      <c r="H172" s="20">
        <v>0.46296296296</v>
      </c>
      <c r="I172" s="20">
        <v>3.9292730845000001</v>
      </c>
      <c r="J172" s="20">
        <v>2.0325203252000001</v>
      </c>
      <c r="K172" s="20">
        <v>2.0809248555000002</v>
      </c>
      <c r="L172" s="20">
        <v>11.286407767</v>
      </c>
      <c r="M172" s="20">
        <v>2.0567225904000002</v>
      </c>
      <c r="N172" s="20">
        <v>3.2986814992000002</v>
      </c>
      <c r="O172" s="20">
        <v>0</v>
      </c>
      <c r="P172" s="20">
        <v>11.286407767</v>
      </c>
      <c r="Q172" s="20">
        <v>4.1523514130999999</v>
      </c>
      <c r="R172" s="20">
        <v>6</v>
      </c>
      <c r="S172" s="21" t="str">
        <f t="shared" si="5"/>
        <v>GOAU3 BZ Equity</v>
      </c>
      <c r="T172" s="21" t="e">
        <f ca="1">_xll.BDP(S172, "BEST_DIV_YLD","BEST_FPERIOD_OVERRIDE", "22Y")</f>
        <v>#NAME?</v>
      </c>
      <c r="U172" s="20" t="s">
        <v>545</v>
      </c>
      <c r="V172" s="32">
        <f t="shared" si="6"/>
        <v>2.0567225904000002</v>
      </c>
    </row>
    <row r="173" spans="1:22" x14ac:dyDescent="0.35">
      <c r="A173" s="38" t="s">
        <v>191</v>
      </c>
      <c r="B173" s="36" t="s">
        <v>189</v>
      </c>
      <c r="C173" s="19" t="s">
        <v>7</v>
      </c>
      <c r="D173" s="18" t="s">
        <v>8</v>
      </c>
      <c r="E173" s="18" t="s">
        <v>9</v>
      </c>
      <c r="F173" s="18" t="s">
        <v>10</v>
      </c>
      <c r="G173" s="20">
        <v>0</v>
      </c>
      <c r="H173" s="20">
        <v>0.41666666667000002</v>
      </c>
      <c r="I173" s="20">
        <v>3.4542314334999999</v>
      </c>
      <c r="J173" s="20">
        <v>2.1613832852999999</v>
      </c>
      <c r="K173" s="20">
        <v>1.9396551724</v>
      </c>
      <c r="L173" s="20">
        <v>9.8936170213000008</v>
      </c>
      <c r="M173" s="20">
        <v>2.0505192288999998</v>
      </c>
      <c r="N173" s="20">
        <v>2.9775922632</v>
      </c>
      <c r="O173" s="20">
        <v>0</v>
      </c>
      <c r="P173" s="20">
        <v>9.8936170213000008</v>
      </c>
      <c r="Q173" s="20">
        <v>3.6118275</v>
      </c>
      <c r="R173" s="20">
        <v>6</v>
      </c>
      <c r="S173" s="21" t="str">
        <f t="shared" si="5"/>
        <v>GOAU4 BZ Equity</v>
      </c>
      <c r="T173" s="21" t="e">
        <f ca="1">_xll.BDP(S173, "BEST_DIV_YLD","BEST_FPERIOD_OVERRIDE", "22Y")</f>
        <v>#NAME?</v>
      </c>
      <c r="U173" s="20">
        <v>18.093699515347335</v>
      </c>
      <c r="V173" s="32">
        <f t="shared" si="6"/>
        <v>18.093699515347335</v>
      </c>
    </row>
    <row r="174" spans="1:22" x14ac:dyDescent="0.35">
      <c r="A174" s="38" t="s">
        <v>196</v>
      </c>
      <c r="B174" s="36" t="s">
        <v>195</v>
      </c>
      <c r="C174" s="19" t="s">
        <v>18</v>
      </c>
      <c r="D174" s="18" t="s">
        <v>8</v>
      </c>
      <c r="E174" s="18" t="s">
        <v>9</v>
      </c>
      <c r="F174" s="18" t="s">
        <v>10</v>
      </c>
      <c r="G174" s="20">
        <v>6.1942229929000003</v>
      </c>
      <c r="H174" s="20">
        <v>7.1263637600000003</v>
      </c>
      <c r="I174" s="20">
        <v>3.7571604252999999</v>
      </c>
      <c r="J174" s="20">
        <v>3.9120980732000001</v>
      </c>
      <c r="K174" s="20">
        <v>1.3657035098000001</v>
      </c>
      <c r="L174" s="20">
        <v>8.6132419295999991</v>
      </c>
      <c r="M174" s="20">
        <v>5.0531605329999998</v>
      </c>
      <c r="N174" s="20">
        <v>5.1614651151000004</v>
      </c>
      <c r="O174" s="20">
        <v>1.3657035098000001</v>
      </c>
      <c r="P174" s="20">
        <v>8.6132419295999991</v>
      </c>
      <c r="Q174" s="20">
        <v>2.6375357637999999</v>
      </c>
      <c r="R174" s="20">
        <v>6</v>
      </c>
      <c r="S174" s="21" t="str">
        <f t="shared" si="5"/>
        <v>GRND3 BZ Equity</v>
      </c>
      <c r="T174" s="21" t="e">
        <f ca="1">_xll.BDP(S174, "BEST_DIV_YLD","BEST_FPERIOD_OVERRIDE", "22Y")</f>
        <v>#NAME?</v>
      </c>
      <c r="U174" s="20" t="s">
        <v>545</v>
      </c>
      <c r="V174" s="32">
        <f t="shared" si="6"/>
        <v>5.0531605329999998</v>
      </c>
    </row>
    <row r="175" spans="1:22" x14ac:dyDescent="0.35">
      <c r="A175" s="38" t="s">
        <v>200</v>
      </c>
      <c r="B175" s="36" t="s">
        <v>199</v>
      </c>
      <c r="C175" s="19" t="s">
        <v>18</v>
      </c>
      <c r="D175" s="18" t="s">
        <v>8</v>
      </c>
      <c r="E175" s="18" t="s">
        <v>9</v>
      </c>
      <c r="F175" s="18" t="s">
        <v>10</v>
      </c>
      <c r="G175" s="20">
        <v>3.022173913</v>
      </c>
      <c r="H175" s="20">
        <v>1.9171052632000001</v>
      </c>
      <c r="I175" s="20">
        <v>3.0738711253000002</v>
      </c>
      <c r="J175" s="20">
        <v>0.78521343339000005</v>
      </c>
      <c r="K175" s="20">
        <v>3.7217203630000002</v>
      </c>
      <c r="L175" s="20">
        <v>3.3436154949999999</v>
      </c>
      <c r="M175" s="20">
        <v>3.0480225191999999</v>
      </c>
      <c r="N175" s="20">
        <v>2.6439499321</v>
      </c>
      <c r="O175" s="20">
        <v>0.78521343339000005</v>
      </c>
      <c r="P175" s="20">
        <v>3.7217203630000002</v>
      </c>
      <c r="Q175" s="20">
        <v>1.0919900328000001</v>
      </c>
      <c r="R175" s="20">
        <v>6</v>
      </c>
      <c r="S175" s="21" t="str">
        <f t="shared" si="5"/>
        <v>GUAR3 BZ Equity</v>
      </c>
      <c r="T175" s="21" t="e">
        <f ca="1">_xll.BDP(S175, "BEST_DIV_YLD","BEST_FPERIOD_OVERRIDE", "22Y")</f>
        <v>#NAME?</v>
      </c>
      <c r="U175" s="20">
        <v>2.513328255902513</v>
      </c>
      <c r="V175" s="32">
        <f t="shared" si="6"/>
        <v>2.513328255902513</v>
      </c>
    </row>
    <row r="176" spans="1:22" x14ac:dyDescent="0.35">
      <c r="A176" s="38" t="s">
        <v>462</v>
      </c>
      <c r="B176" s="36" t="s">
        <v>463</v>
      </c>
      <c r="C176" s="19" t="s">
        <v>18</v>
      </c>
      <c r="D176" s="18" t="s">
        <v>8</v>
      </c>
      <c r="E176" s="18" t="s">
        <v>9</v>
      </c>
      <c r="F176" s="18" t="s">
        <v>10</v>
      </c>
      <c r="G176" s="20" t="s">
        <v>388</v>
      </c>
      <c r="H176" s="20" t="s">
        <v>388</v>
      </c>
      <c r="I176" s="20" t="s">
        <v>388</v>
      </c>
      <c r="J176" s="20">
        <v>0.88786690063999996</v>
      </c>
      <c r="K176" s="20">
        <v>0.50901287324</v>
      </c>
      <c r="L176" s="20">
        <v>0.46023632812999998</v>
      </c>
      <c r="M176" s="20">
        <v>0.50901287324</v>
      </c>
      <c r="N176" s="20">
        <v>0.61903870067</v>
      </c>
      <c r="O176" s="20">
        <v>0.46023632812999998</v>
      </c>
      <c r="P176" s="20">
        <v>0.88786690063999996</v>
      </c>
      <c r="Q176" s="20">
        <v>0.23408596426</v>
      </c>
      <c r="R176" s="20">
        <v>3</v>
      </c>
      <c r="S176" s="21" t="str">
        <f t="shared" si="5"/>
        <v>HAPV3 BZ Equity</v>
      </c>
      <c r="T176" s="21" t="e">
        <f ca="1">_xll.BDP(S176, "BEST_DIV_YLD","BEST_FPERIOD_OVERRIDE", "22Y")</f>
        <v>#NAME?</v>
      </c>
      <c r="U176" s="20">
        <v>0.76</v>
      </c>
      <c r="V176" s="32">
        <f t="shared" si="6"/>
        <v>0.76</v>
      </c>
    </row>
    <row r="177" spans="1:22" x14ac:dyDescent="0.35">
      <c r="A177" s="38" t="s">
        <v>202</v>
      </c>
      <c r="B177" s="36" t="s">
        <v>201</v>
      </c>
      <c r="C177" s="19" t="s">
        <v>22</v>
      </c>
      <c r="D177" s="18" t="s">
        <v>8</v>
      </c>
      <c r="E177" s="18" t="s">
        <v>9</v>
      </c>
      <c r="F177" s="18" t="s">
        <v>10</v>
      </c>
      <c r="G177" s="20">
        <v>11.912352941</v>
      </c>
      <c r="H177" s="20">
        <v>7.2840298506999996</v>
      </c>
      <c r="I177" s="20">
        <v>0.56050456790000003</v>
      </c>
      <c r="J177" s="20">
        <v>0.94472769409000001</v>
      </c>
      <c r="K177" s="20">
        <v>0.39098880000000003</v>
      </c>
      <c r="L177" s="20">
        <v>0.67485583332999999</v>
      </c>
      <c r="M177" s="20">
        <v>0.80979176370999995</v>
      </c>
      <c r="N177" s="20">
        <v>3.6279099479000001</v>
      </c>
      <c r="O177" s="20">
        <v>0.39098880000000003</v>
      </c>
      <c r="P177" s="20">
        <v>11.912352941</v>
      </c>
      <c r="Q177" s="20">
        <v>4.8539847207999998</v>
      </c>
      <c r="R177" s="20">
        <v>6</v>
      </c>
      <c r="S177" s="21" t="str">
        <f t="shared" si="5"/>
        <v>HBTS5 BZ Equity</v>
      </c>
      <c r="T177" s="21" t="e">
        <f ca="1">_xll.BDP(S177, "BEST_DIV_YLD","BEST_FPERIOD_OVERRIDE", "22Y")</f>
        <v>#NAME?</v>
      </c>
      <c r="U177" s="20" t="s">
        <v>545</v>
      </c>
      <c r="V177" s="32">
        <f t="shared" si="6"/>
        <v>0.80979176370999995</v>
      </c>
    </row>
    <row r="178" spans="1:22" x14ac:dyDescent="0.35">
      <c r="A178" s="38" t="s">
        <v>204</v>
      </c>
      <c r="B178" s="36" t="s">
        <v>203</v>
      </c>
      <c r="C178" s="19" t="s">
        <v>18</v>
      </c>
      <c r="D178" s="18" t="s">
        <v>8</v>
      </c>
      <c r="E178" s="18" t="s">
        <v>9</v>
      </c>
      <c r="F178" s="18" t="s">
        <v>10</v>
      </c>
      <c r="G178" s="20">
        <v>2.3030861354000001</v>
      </c>
      <c r="H178" s="20">
        <v>2.4909950249000001</v>
      </c>
      <c r="I178" s="20">
        <v>5.3827527821999999</v>
      </c>
      <c r="J178" s="20">
        <v>3.5428807946999998</v>
      </c>
      <c r="K178" s="20">
        <v>3.2871392547</v>
      </c>
      <c r="L178" s="20">
        <v>5.0664319248999998</v>
      </c>
      <c r="M178" s="20">
        <v>3.4150100246999999</v>
      </c>
      <c r="N178" s="20">
        <v>3.6788809860999998</v>
      </c>
      <c r="O178" s="20">
        <v>2.3030861354000001</v>
      </c>
      <c r="P178" s="20">
        <v>5.3827527821999999</v>
      </c>
      <c r="Q178" s="20">
        <v>1.2887450384000001</v>
      </c>
      <c r="R178" s="20">
        <v>6</v>
      </c>
      <c r="S178" s="21" t="str">
        <f t="shared" si="5"/>
        <v>HYPE3 BZ Equity</v>
      </c>
      <c r="T178" s="21" t="e">
        <f ca="1">_xll.BDP(S178, "BEST_DIV_YLD","BEST_FPERIOD_OVERRIDE", "22Y")</f>
        <v>#NAME?</v>
      </c>
      <c r="U178" s="20">
        <v>4.4030106055422511</v>
      </c>
      <c r="V178" s="32">
        <f t="shared" si="6"/>
        <v>4.4030106055422511</v>
      </c>
    </row>
    <row r="179" spans="1:22" x14ac:dyDescent="0.35">
      <c r="A179" s="38" t="s">
        <v>206</v>
      </c>
      <c r="B179" s="36" t="s">
        <v>205</v>
      </c>
      <c r="C179" s="19" t="s">
        <v>18</v>
      </c>
      <c r="D179" s="18" t="s">
        <v>8</v>
      </c>
      <c r="E179" s="18" t="s">
        <v>9</v>
      </c>
      <c r="F179" s="18" t="s">
        <v>10</v>
      </c>
      <c r="G179" s="20">
        <v>1.7981546272</v>
      </c>
      <c r="H179" s="20">
        <v>2.5491019801000001</v>
      </c>
      <c r="I179" s="20">
        <v>1.7259048996999999</v>
      </c>
      <c r="J179" s="20">
        <v>2.0456501923000001</v>
      </c>
      <c r="K179" s="20">
        <v>0.79040325142000001</v>
      </c>
      <c r="L179" s="20">
        <v>0.92379478698999995</v>
      </c>
      <c r="M179" s="20">
        <v>1.7620297635</v>
      </c>
      <c r="N179" s="20">
        <v>1.6388349563</v>
      </c>
      <c r="O179" s="20">
        <v>0.79040325142000001</v>
      </c>
      <c r="P179" s="20">
        <v>2.5491019801000001</v>
      </c>
      <c r="Q179" s="20">
        <v>0.67203681819000005</v>
      </c>
      <c r="R179" s="20">
        <v>6</v>
      </c>
      <c r="S179" s="21" t="str">
        <f t="shared" si="5"/>
        <v>IGTA3 BZ Equity</v>
      </c>
      <c r="T179" s="21" t="e">
        <f ca="1">_xll.BDP(S179, "BEST_DIV_YLD","BEST_FPERIOD_OVERRIDE", "22Y")</f>
        <v>#NAME?</v>
      </c>
      <c r="U179" s="20">
        <v>3.0920840064620356</v>
      </c>
      <c r="V179" s="32">
        <f t="shared" si="6"/>
        <v>3.0920840064620356</v>
      </c>
    </row>
    <row r="180" spans="1:22" x14ac:dyDescent="0.35">
      <c r="A180" s="38" t="s">
        <v>468</v>
      </c>
      <c r="B180" s="36" t="s">
        <v>469</v>
      </c>
      <c r="C180" s="19" t="s">
        <v>18</v>
      </c>
      <c r="D180" s="18" t="s">
        <v>8</v>
      </c>
      <c r="E180" s="18" t="s">
        <v>9</v>
      </c>
      <c r="F180" s="18" t="s">
        <v>10</v>
      </c>
      <c r="G180" s="20" t="s">
        <v>388</v>
      </c>
      <c r="H180" s="20" t="s">
        <v>388</v>
      </c>
      <c r="I180" s="20">
        <v>6.5329531522000002</v>
      </c>
      <c r="J180" s="20">
        <v>3.5552641598000001</v>
      </c>
      <c r="K180" s="20">
        <v>0.33647300020999998</v>
      </c>
      <c r="L180" s="20">
        <v>0</v>
      </c>
      <c r="M180" s="20">
        <v>1.94586858</v>
      </c>
      <c r="N180" s="20">
        <v>2.6061725779999998</v>
      </c>
      <c r="O180" s="20">
        <v>0</v>
      </c>
      <c r="P180" s="20">
        <v>6.5329531522000002</v>
      </c>
      <c r="Q180" s="20">
        <v>3.0694218885</v>
      </c>
      <c r="R180" s="20">
        <v>4</v>
      </c>
      <c r="S180" s="21" t="str">
        <f t="shared" si="5"/>
        <v>IRBR3 BZ Equity</v>
      </c>
      <c r="T180" s="21" t="e">
        <f ca="1">_xll.BDP(S180, "BEST_DIV_YLD","BEST_FPERIOD_OVERRIDE", "22Y")</f>
        <v>#NAME?</v>
      </c>
      <c r="U180" s="20">
        <v>4.5435684647302903</v>
      </c>
      <c r="V180" s="32">
        <f t="shared" si="6"/>
        <v>4.5435684647302903</v>
      </c>
    </row>
    <row r="181" spans="1:22" x14ac:dyDescent="0.35">
      <c r="A181" s="38" t="s">
        <v>214</v>
      </c>
      <c r="B181" s="36" t="s">
        <v>213</v>
      </c>
      <c r="C181" s="19" t="s">
        <v>18</v>
      </c>
      <c r="D181" s="18" t="s">
        <v>8</v>
      </c>
      <c r="E181" s="18" t="s">
        <v>9</v>
      </c>
      <c r="F181" s="18" t="s">
        <v>10</v>
      </c>
      <c r="G181" s="20">
        <v>9.0583214794</v>
      </c>
      <c r="H181" s="20">
        <v>5.9135740970999997</v>
      </c>
      <c r="I181" s="20">
        <v>9.0413498098999998</v>
      </c>
      <c r="J181" s="20">
        <v>8.9530075187999998</v>
      </c>
      <c r="K181" s="20">
        <v>4.5911032028000003</v>
      </c>
      <c r="L181" s="20">
        <v>3.0909055117999999</v>
      </c>
      <c r="M181" s="20">
        <v>7.4332908079999997</v>
      </c>
      <c r="N181" s="20">
        <v>6.7747102699999999</v>
      </c>
      <c r="O181" s="20">
        <v>3.0909055117999999</v>
      </c>
      <c r="P181" s="20">
        <v>9.0583214794</v>
      </c>
      <c r="Q181" s="20">
        <v>2.6144837613999998</v>
      </c>
      <c r="R181" s="20">
        <v>6</v>
      </c>
      <c r="S181" s="21" t="str">
        <f t="shared" si="5"/>
        <v>ITSA3 BZ Equity</v>
      </c>
      <c r="T181" s="21" t="e">
        <f ca="1">_xll.BDP(S181, "BEST_DIV_YLD","BEST_FPERIOD_OVERRIDE", "22Y")</f>
        <v>#NAME?</v>
      </c>
      <c r="U181" s="20" t="s">
        <v>545</v>
      </c>
      <c r="V181" s="32">
        <f t="shared" si="6"/>
        <v>7.4332908079999997</v>
      </c>
    </row>
    <row r="182" spans="1:22" x14ac:dyDescent="0.35">
      <c r="A182" s="38" t="s">
        <v>215</v>
      </c>
      <c r="B182" s="36" t="s">
        <v>213</v>
      </c>
      <c r="C182" s="19" t="s">
        <v>7</v>
      </c>
      <c r="D182" s="18" t="s">
        <v>8</v>
      </c>
      <c r="E182" s="18" t="s">
        <v>9</v>
      </c>
      <c r="F182" s="18" t="s">
        <v>10</v>
      </c>
      <c r="G182" s="20">
        <v>9.2558139535000006</v>
      </c>
      <c r="H182" s="20">
        <v>5.7350241545999996</v>
      </c>
      <c r="I182" s="20">
        <v>9.0373382625000005</v>
      </c>
      <c r="J182" s="20">
        <v>9.8572019867999998</v>
      </c>
      <c r="K182" s="20">
        <v>4.5780695528999997</v>
      </c>
      <c r="L182" s="20">
        <v>3.5685909091000001</v>
      </c>
      <c r="M182" s="20">
        <v>7.3861812085</v>
      </c>
      <c r="N182" s="20">
        <v>7.0053398032</v>
      </c>
      <c r="O182" s="20">
        <v>3.5685909091000001</v>
      </c>
      <c r="P182" s="20">
        <v>9.8572019867999998</v>
      </c>
      <c r="Q182" s="20">
        <v>2.7071518328000002</v>
      </c>
      <c r="R182" s="20">
        <v>6</v>
      </c>
      <c r="S182" s="21" t="str">
        <f t="shared" si="5"/>
        <v>ITSA4 BZ Equity</v>
      </c>
      <c r="T182" s="21" t="e">
        <f ca="1">_xll.BDP(S182, "BEST_DIV_YLD","BEST_FPERIOD_OVERRIDE", "22Y")</f>
        <v>#NAME?</v>
      </c>
      <c r="U182" s="20">
        <v>6.7533632286995511</v>
      </c>
      <c r="V182" s="32">
        <f t="shared" si="6"/>
        <v>6.7533632286995511</v>
      </c>
    </row>
    <row r="183" spans="1:22" x14ac:dyDescent="0.35">
      <c r="A183" s="38" t="s">
        <v>217</v>
      </c>
      <c r="B183" s="36" t="s">
        <v>216</v>
      </c>
      <c r="C183" s="19" t="s">
        <v>18</v>
      </c>
      <c r="D183" s="18" t="s">
        <v>8</v>
      </c>
      <c r="E183" s="18" t="s">
        <v>9</v>
      </c>
      <c r="F183" s="18" t="s">
        <v>10</v>
      </c>
      <c r="G183" s="20">
        <v>7.1440667617000004</v>
      </c>
      <c r="H183" s="20">
        <v>4.9988327497</v>
      </c>
      <c r="I183" s="20">
        <v>8.4820172528000004</v>
      </c>
      <c r="J183" s="20">
        <v>9.3376394207000004</v>
      </c>
      <c r="K183" s="20">
        <v>4.0717163829</v>
      </c>
      <c r="L183" s="20">
        <v>3.2778624882999998</v>
      </c>
      <c r="M183" s="20">
        <v>6.0714497556999998</v>
      </c>
      <c r="N183" s="20">
        <v>6.2186891759999998</v>
      </c>
      <c r="O183" s="20">
        <v>3.2778624882999998</v>
      </c>
      <c r="P183" s="20">
        <v>9.3376394207000004</v>
      </c>
      <c r="Q183" s="20">
        <v>2.4679072823000001</v>
      </c>
      <c r="R183" s="20">
        <v>6</v>
      </c>
      <c r="S183" s="21" t="str">
        <f t="shared" si="5"/>
        <v>ITUB3 BZ Equity</v>
      </c>
      <c r="T183" s="21" t="e">
        <f ca="1">_xll.BDP(S183, "BEST_DIV_YLD","BEST_FPERIOD_OVERRIDE", "22Y")</f>
        <v>#NAME?</v>
      </c>
      <c r="U183" s="20" t="s">
        <v>545</v>
      </c>
      <c r="V183" s="32">
        <f t="shared" si="6"/>
        <v>6.0714497556999998</v>
      </c>
    </row>
    <row r="184" spans="1:22" x14ac:dyDescent="0.35">
      <c r="A184" s="38" t="s">
        <v>218</v>
      </c>
      <c r="B184" s="36" t="s">
        <v>216</v>
      </c>
      <c r="C184" s="19" t="s">
        <v>7</v>
      </c>
      <c r="D184" s="18" t="s">
        <v>8</v>
      </c>
      <c r="E184" s="18" t="s">
        <v>9</v>
      </c>
      <c r="F184" s="18" t="s">
        <v>10</v>
      </c>
      <c r="G184" s="20">
        <v>6.6689720691999996</v>
      </c>
      <c r="H184" s="20">
        <v>4.4300280774000003</v>
      </c>
      <c r="I184" s="20">
        <v>7.5075766474999996</v>
      </c>
      <c r="J184" s="20">
        <v>7.9035085247000003</v>
      </c>
      <c r="K184" s="20">
        <v>3.5150599972999998</v>
      </c>
      <c r="L184" s="20">
        <v>3.1146977778</v>
      </c>
      <c r="M184" s="20">
        <v>5.5495000732999999</v>
      </c>
      <c r="N184" s="20">
        <v>5.5233071823</v>
      </c>
      <c r="O184" s="20">
        <v>3.1146977778</v>
      </c>
      <c r="P184" s="20">
        <v>7.9035085247000003</v>
      </c>
      <c r="Q184" s="20">
        <v>2.0949915033000002</v>
      </c>
      <c r="R184" s="20">
        <v>6</v>
      </c>
      <c r="S184" s="21" t="str">
        <f t="shared" si="5"/>
        <v>ITUB4 BZ Equity</v>
      </c>
      <c r="T184" s="21" t="e">
        <f ca="1">_xll.BDP(S184, "BEST_DIV_YLD","BEST_FPERIOD_OVERRIDE", "22Y")</f>
        <v>#NAME?</v>
      </c>
      <c r="U184" s="20">
        <v>5.7598039215686274</v>
      </c>
      <c r="V184" s="32">
        <f t="shared" si="6"/>
        <v>5.7598039215686274</v>
      </c>
    </row>
    <row r="185" spans="1:22" x14ac:dyDescent="0.35">
      <c r="A185" s="38" t="s">
        <v>220</v>
      </c>
      <c r="B185" s="36" t="s">
        <v>219</v>
      </c>
      <c r="C185" s="19" t="s">
        <v>18</v>
      </c>
      <c r="D185" s="18" t="s">
        <v>8</v>
      </c>
      <c r="E185" s="18" t="s">
        <v>9</v>
      </c>
      <c r="F185" s="18" t="s">
        <v>10</v>
      </c>
      <c r="G185" s="20">
        <v>3.2830678622999998</v>
      </c>
      <c r="H185" s="20">
        <v>0.28927840351</v>
      </c>
      <c r="I185" s="20">
        <v>0.47681478084000001</v>
      </c>
      <c r="J185" s="20">
        <v>1.937635893E-2</v>
      </c>
      <c r="K185" s="20">
        <v>2.0953300000000001</v>
      </c>
      <c r="L185" s="20">
        <v>9.7565538944999997</v>
      </c>
      <c r="M185" s="20">
        <v>1.2860723904</v>
      </c>
      <c r="N185" s="20">
        <v>2.6534035500000002</v>
      </c>
      <c r="O185" s="20">
        <v>1.937635893E-2</v>
      </c>
      <c r="P185" s="20">
        <v>9.7565538944999997</v>
      </c>
      <c r="Q185" s="20">
        <v>3.6993889677</v>
      </c>
      <c r="R185" s="20">
        <v>6</v>
      </c>
      <c r="S185" s="21" t="str">
        <f t="shared" si="5"/>
        <v>JBSS3 BZ Equity</v>
      </c>
      <c r="T185" s="21" t="e">
        <f ca="1">_xll.BDP(S185, "BEST_DIV_YLD","BEST_FPERIOD_OVERRIDE", "22Y")</f>
        <v>#NAME?</v>
      </c>
      <c r="U185" s="20">
        <v>3.961852861035422</v>
      </c>
      <c r="V185" s="32">
        <f t="shared" si="6"/>
        <v>3.961852861035422</v>
      </c>
    </row>
    <row r="186" spans="1:22" x14ac:dyDescent="0.35">
      <c r="A186" s="38" t="s">
        <v>222</v>
      </c>
      <c r="B186" s="36" t="s">
        <v>221</v>
      </c>
      <c r="C186" s="19" t="s">
        <v>18</v>
      </c>
      <c r="D186" s="18" t="s">
        <v>8</v>
      </c>
      <c r="E186" s="18" t="s">
        <v>9</v>
      </c>
      <c r="F186" s="18" t="s">
        <v>10</v>
      </c>
      <c r="G186" s="20">
        <v>0</v>
      </c>
      <c r="H186" s="20">
        <v>0</v>
      </c>
      <c r="I186" s="20">
        <v>0</v>
      </c>
      <c r="J186" s="20">
        <v>10.394110103999999</v>
      </c>
      <c r="K186" s="20">
        <v>2.045896216</v>
      </c>
      <c r="L186" s="20">
        <v>3.9638702357</v>
      </c>
      <c r="M186" s="20">
        <v>1.022948108</v>
      </c>
      <c r="N186" s="20">
        <v>2.7339794259999999</v>
      </c>
      <c r="O186" s="20">
        <v>0</v>
      </c>
      <c r="P186" s="20">
        <v>10.394110103999999</v>
      </c>
      <c r="Q186" s="20">
        <v>4.0764597979000001</v>
      </c>
      <c r="R186" s="20">
        <v>6</v>
      </c>
      <c r="S186" s="21" t="str">
        <f t="shared" si="5"/>
        <v>JHSF3 BZ Equity</v>
      </c>
      <c r="T186" s="21" t="e">
        <f ca="1">_xll.BDP(S186, "BEST_DIV_YLD","BEST_FPERIOD_OVERRIDE", "22Y")</f>
        <v>#NAME?</v>
      </c>
      <c r="U186" s="20">
        <v>5.4151624548736459</v>
      </c>
      <c r="V186" s="32">
        <f t="shared" si="6"/>
        <v>5.4151624548736459</v>
      </c>
    </row>
    <row r="187" spans="1:22" x14ac:dyDescent="0.35">
      <c r="A187" s="38" t="s">
        <v>472</v>
      </c>
      <c r="B187" s="36" t="s">
        <v>473</v>
      </c>
      <c r="C187" s="19" t="s">
        <v>18</v>
      </c>
      <c r="D187" s="18" t="s">
        <v>8</v>
      </c>
      <c r="E187" s="18" t="s">
        <v>9</v>
      </c>
      <c r="F187" s="18" t="s">
        <v>10</v>
      </c>
      <c r="G187" s="20">
        <v>5.6596170583000003</v>
      </c>
      <c r="H187" s="20" t="s">
        <v>388</v>
      </c>
      <c r="I187" s="20">
        <v>2.060581708</v>
      </c>
      <c r="J187" s="20" t="s">
        <v>388</v>
      </c>
      <c r="K187" s="20">
        <v>1.0645551740999999</v>
      </c>
      <c r="L187" s="20">
        <v>2.7528956752</v>
      </c>
      <c r="M187" s="20">
        <v>2.4067386916000002</v>
      </c>
      <c r="N187" s="20">
        <v>2.8844124038999999</v>
      </c>
      <c r="O187" s="20">
        <v>1.0645551740999999</v>
      </c>
      <c r="P187" s="20">
        <v>5.6596170583000003</v>
      </c>
      <c r="Q187" s="20">
        <v>1.9756547333000001</v>
      </c>
      <c r="R187" s="20">
        <v>4</v>
      </c>
      <c r="S187" s="21" t="str">
        <f t="shared" si="5"/>
        <v>JOPA3 BZ Equity</v>
      </c>
      <c r="T187" s="21" t="e">
        <f ca="1">_xll.BDP(S187, "BEST_DIV_YLD","BEST_FPERIOD_OVERRIDE", "22Y")</f>
        <v>#NAME?</v>
      </c>
      <c r="U187" s="20" t="s">
        <v>545</v>
      </c>
      <c r="V187" s="32">
        <f t="shared" si="6"/>
        <v>2.4067386916000002</v>
      </c>
    </row>
    <row r="188" spans="1:22" x14ac:dyDescent="0.35">
      <c r="A188" s="38" t="s">
        <v>474</v>
      </c>
      <c r="B188" s="36" t="s">
        <v>473</v>
      </c>
      <c r="C188" s="19" t="s">
        <v>7</v>
      </c>
      <c r="D188" s="18" t="s">
        <v>8</v>
      </c>
      <c r="E188" s="18" t="s">
        <v>9</v>
      </c>
      <c r="F188" s="18" t="s">
        <v>10</v>
      </c>
      <c r="G188" s="20">
        <v>4.1588372092999997</v>
      </c>
      <c r="H188" s="20">
        <v>4.5419999999999998</v>
      </c>
      <c r="I188" s="20">
        <v>2.2576094381999998</v>
      </c>
      <c r="J188" s="20" t="s">
        <v>388</v>
      </c>
      <c r="K188" s="20">
        <v>1.3746647217000001</v>
      </c>
      <c r="L188" s="20">
        <v>3.3998758483999998</v>
      </c>
      <c r="M188" s="20">
        <v>3.3998758483999998</v>
      </c>
      <c r="N188" s="20">
        <v>3.1465974435000001</v>
      </c>
      <c r="O188" s="20">
        <v>1.3746647217000001</v>
      </c>
      <c r="P188" s="20">
        <v>4.5419999999999998</v>
      </c>
      <c r="Q188" s="20">
        <v>1.3196564735</v>
      </c>
      <c r="R188" s="20">
        <v>5</v>
      </c>
      <c r="S188" s="21" t="str">
        <f t="shared" si="5"/>
        <v>JOPA4 BZ Equity</v>
      </c>
      <c r="T188" s="21" t="e">
        <f ca="1">_xll.BDP(S188, "BEST_DIV_YLD","BEST_FPERIOD_OVERRIDE", "22Y")</f>
        <v>#NAME?</v>
      </c>
      <c r="U188" s="20" t="s">
        <v>545</v>
      </c>
      <c r="V188" s="32">
        <f t="shared" si="6"/>
        <v>3.3998758483999998</v>
      </c>
    </row>
    <row r="189" spans="1:22" x14ac:dyDescent="0.35">
      <c r="A189" s="38" t="s">
        <v>470</v>
      </c>
      <c r="B189" s="36" t="s">
        <v>471</v>
      </c>
      <c r="C189" s="19" t="s">
        <v>18</v>
      </c>
      <c r="D189" s="18" t="s">
        <v>8</v>
      </c>
      <c r="E189" s="18" t="s">
        <v>9</v>
      </c>
      <c r="F189" s="18" t="s">
        <v>10</v>
      </c>
      <c r="G189" s="20" t="s">
        <v>388</v>
      </c>
      <c r="H189" s="20" t="s">
        <v>388</v>
      </c>
      <c r="I189" s="20">
        <v>1.9812437811000001</v>
      </c>
      <c r="J189" s="20">
        <v>1.7473839403</v>
      </c>
      <c r="K189" s="20">
        <v>0.30100449735000001</v>
      </c>
      <c r="L189" s="20">
        <v>0.54310098424999997</v>
      </c>
      <c r="M189" s="20">
        <v>1.1452424622999999</v>
      </c>
      <c r="N189" s="20">
        <v>1.1431833008000001</v>
      </c>
      <c r="O189" s="20">
        <v>0.30100449735000001</v>
      </c>
      <c r="P189" s="20">
        <v>1.9812437811000001</v>
      </c>
      <c r="Q189" s="20">
        <v>0.84395254705</v>
      </c>
      <c r="R189" s="20">
        <v>4</v>
      </c>
      <c r="S189" s="21" t="str">
        <f t="shared" si="5"/>
        <v>JPSA3 BZ Equity</v>
      </c>
      <c r="T189" s="21" t="e">
        <f ca="1">_xll.BDP(S189, "BEST_DIV_YLD","BEST_FPERIOD_OVERRIDE", "22Y")</f>
        <v>#NAME?</v>
      </c>
      <c r="U189" s="20" t="s">
        <v>545</v>
      </c>
      <c r="V189" s="32">
        <f t="shared" si="6"/>
        <v>1.1452424622999999</v>
      </c>
    </row>
    <row r="190" spans="1:22" x14ac:dyDescent="0.35">
      <c r="A190" s="38" t="s">
        <v>475</v>
      </c>
      <c r="B190" s="36" t="s">
        <v>476</v>
      </c>
      <c r="C190" s="19" t="s">
        <v>18</v>
      </c>
      <c r="D190" s="18" t="s">
        <v>8</v>
      </c>
      <c r="E190" s="18" t="s">
        <v>9</v>
      </c>
      <c r="F190" s="18" t="s">
        <v>10</v>
      </c>
      <c r="G190" s="20" t="s">
        <v>388</v>
      </c>
      <c r="H190" s="20" t="s">
        <v>388</v>
      </c>
      <c r="I190" s="20" t="s">
        <v>388</v>
      </c>
      <c r="J190" s="20" t="s">
        <v>388</v>
      </c>
      <c r="K190" s="20" t="s">
        <v>388</v>
      </c>
      <c r="L190" s="20">
        <v>1.6173526771</v>
      </c>
      <c r="M190" s="20">
        <v>1.6173526771</v>
      </c>
      <c r="N190" s="20">
        <v>1.6173526771</v>
      </c>
      <c r="O190" s="20">
        <v>1.6173526771</v>
      </c>
      <c r="P190" s="20">
        <v>1.6173526771</v>
      </c>
      <c r="Q190" s="20" t="s">
        <v>388</v>
      </c>
      <c r="R190" s="20">
        <v>1</v>
      </c>
      <c r="S190" s="21" t="str">
        <f t="shared" si="5"/>
        <v>JSLG3 BZ Equity</v>
      </c>
      <c r="T190" s="21" t="e">
        <f ca="1">_xll.BDP(S190, "BEST_DIV_YLD","BEST_FPERIOD_OVERRIDE", "22Y")</f>
        <v>#NAME?</v>
      </c>
      <c r="U190" s="20">
        <v>2.2626025791324738</v>
      </c>
      <c r="V190" s="32">
        <f t="shared" si="6"/>
        <v>2.2626025791324738</v>
      </c>
    </row>
    <row r="191" spans="1:22" x14ac:dyDescent="0.35">
      <c r="A191" s="38" t="s">
        <v>224</v>
      </c>
      <c r="B191" s="36" t="s">
        <v>223</v>
      </c>
      <c r="C191" s="19" t="s">
        <v>18</v>
      </c>
      <c r="D191" s="18" t="s">
        <v>8</v>
      </c>
      <c r="E191" s="18" t="s">
        <v>9</v>
      </c>
      <c r="F191" s="18" t="s">
        <v>10</v>
      </c>
      <c r="G191" s="20">
        <v>0.63086419753</v>
      </c>
      <c r="H191" s="20">
        <v>0</v>
      </c>
      <c r="I191" s="20">
        <v>0</v>
      </c>
      <c r="J191" s="20">
        <v>1.6785607038999999</v>
      </c>
      <c r="K191" s="20">
        <v>1.8568590832</v>
      </c>
      <c r="L191" s="20">
        <v>4.9436638249999998</v>
      </c>
      <c r="M191" s="20">
        <v>1.1547124506999999</v>
      </c>
      <c r="N191" s="20">
        <v>1.5183246348999999</v>
      </c>
      <c r="O191" s="20">
        <v>0</v>
      </c>
      <c r="P191" s="20">
        <v>4.9436638249999998</v>
      </c>
      <c r="Q191" s="20">
        <v>1.858571234</v>
      </c>
      <c r="R191" s="20">
        <v>6</v>
      </c>
      <c r="S191" s="21" t="str">
        <f t="shared" si="5"/>
        <v>KEPL3 BZ Equity</v>
      </c>
      <c r="T191" s="21" t="e">
        <f ca="1">_xll.BDP(S191, "BEST_DIV_YLD","BEST_FPERIOD_OVERRIDE", "22Y")</f>
        <v>#NAME?</v>
      </c>
      <c r="U191" s="20" t="s">
        <v>545</v>
      </c>
      <c r="V191" s="32">
        <f t="shared" si="6"/>
        <v>1.1547124506999999</v>
      </c>
    </row>
    <row r="192" spans="1:22" x14ac:dyDescent="0.35">
      <c r="A192" s="38" t="s">
        <v>228</v>
      </c>
      <c r="B192" s="36" t="s">
        <v>225</v>
      </c>
      <c r="C192" s="19" t="s">
        <v>34</v>
      </c>
      <c r="D192" s="18" t="s">
        <v>8</v>
      </c>
      <c r="E192" s="18" t="s">
        <v>9</v>
      </c>
      <c r="F192" s="18" t="s">
        <v>10</v>
      </c>
      <c r="G192" s="20">
        <v>2.0836249691000002</v>
      </c>
      <c r="H192" s="20">
        <v>3.1253485101999998</v>
      </c>
      <c r="I192" s="20">
        <v>5.8846963060000004</v>
      </c>
      <c r="J192" s="20">
        <v>5.4189083292999998</v>
      </c>
      <c r="K192" s="20">
        <v>0.11852742259</v>
      </c>
      <c r="L192" s="20">
        <v>0</v>
      </c>
      <c r="M192" s="20">
        <v>2.6044867396</v>
      </c>
      <c r="N192" s="20">
        <v>2.7718509229000001</v>
      </c>
      <c r="O192" s="20">
        <v>0</v>
      </c>
      <c r="P192" s="20">
        <v>5.8846963060000004</v>
      </c>
      <c r="Q192" s="20">
        <v>2.5305579595999999</v>
      </c>
      <c r="R192" s="20">
        <v>6</v>
      </c>
      <c r="S192" s="21" t="str">
        <f t="shared" si="5"/>
        <v>KLBN11 BZ Equity</v>
      </c>
      <c r="T192" s="21" t="e">
        <f ca="1">_xll.BDP(S192, "BEST_DIV_YLD","BEST_FPERIOD_OVERRIDE", "22Y")</f>
        <v>#NAME?</v>
      </c>
      <c r="U192" s="20">
        <v>5.4727030625832223</v>
      </c>
      <c r="V192" s="32">
        <f t="shared" si="6"/>
        <v>5.4727030625832223</v>
      </c>
    </row>
    <row r="193" spans="1:22" x14ac:dyDescent="0.35">
      <c r="A193" s="38" t="s">
        <v>226</v>
      </c>
      <c r="B193" s="36" t="s">
        <v>225</v>
      </c>
      <c r="C193" s="19" t="s">
        <v>18</v>
      </c>
      <c r="D193" s="18" t="s">
        <v>8</v>
      </c>
      <c r="E193" s="18" t="s">
        <v>9</v>
      </c>
      <c r="F193" s="18" t="s">
        <v>10</v>
      </c>
      <c r="G193" s="20">
        <v>1.1496706970999999</v>
      </c>
      <c r="H193" s="20">
        <v>1.8277614356</v>
      </c>
      <c r="I193" s="20">
        <v>4.1018080389999998</v>
      </c>
      <c r="J193" s="20">
        <v>3.9203765043000001</v>
      </c>
      <c r="K193" s="20">
        <v>0.10244553285999999</v>
      </c>
      <c r="L193" s="20">
        <v>0</v>
      </c>
      <c r="M193" s="20">
        <v>1.4887160664000001</v>
      </c>
      <c r="N193" s="20">
        <v>1.8503437014999999</v>
      </c>
      <c r="O193" s="20">
        <v>0</v>
      </c>
      <c r="P193" s="20">
        <v>4.1018080389999998</v>
      </c>
      <c r="Q193" s="20">
        <v>1.8069034234000001</v>
      </c>
      <c r="R193" s="20">
        <v>6</v>
      </c>
      <c r="S193" s="21" t="str">
        <f t="shared" si="5"/>
        <v>KLBN3 BZ Equity</v>
      </c>
      <c r="T193" s="21" t="e">
        <f ca="1">_xll.BDP(S193, "BEST_DIV_YLD","BEST_FPERIOD_OVERRIDE", "22Y")</f>
        <v>#NAME?</v>
      </c>
      <c r="U193" s="20">
        <v>4.3157894736842106</v>
      </c>
      <c r="V193" s="32">
        <f t="shared" si="6"/>
        <v>4.3157894736842106</v>
      </c>
    </row>
    <row r="194" spans="1:22" x14ac:dyDescent="0.35">
      <c r="A194" s="38" t="s">
        <v>227</v>
      </c>
      <c r="B194" s="36" t="s">
        <v>225</v>
      </c>
      <c r="C194" s="19" t="s">
        <v>7</v>
      </c>
      <c r="D194" s="18" t="s">
        <v>8</v>
      </c>
      <c r="E194" s="18" t="s">
        <v>9</v>
      </c>
      <c r="F194" s="18" t="s">
        <v>10</v>
      </c>
      <c r="G194" s="20">
        <v>2.5642170407</v>
      </c>
      <c r="H194" s="20">
        <v>3.8863979999999998</v>
      </c>
      <c r="I194" s="20">
        <v>6.5968568779999996</v>
      </c>
      <c r="J194" s="20">
        <v>6.0814321039000001</v>
      </c>
      <c r="K194" s="20">
        <v>0.12293463943000001</v>
      </c>
      <c r="L194" s="20">
        <v>0</v>
      </c>
      <c r="M194" s="20">
        <v>3.2253075202999999</v>
      </c>
      <c r="N194" s="20">
        <v>3.2086397770000001</v>
      </c>
      <c r="O194" s="20">
        <v>0</v>
      </c>
      <c r="P194" s="20">
        <v>6.5968568779999996</v>
      </c>
      <c r="Q194" s="20">
        <v>2.8433970234000001</v>
      </c>
      <c r="R194" s="20">
        <v>6</v>
      </c>
      <c r="S194" s="21" t="str">
        <f t="shared" si="5"/>
        <v>KLBN4 BZ Equity</v>
      </c>
      <c r="T194" s="21" t="e">
        <f ca="1">_xll.BDP(S194, "BEST_DIV_YLD","BEST_FPERIOD_OVERRIDE", "22Y")</f>
        <v>#NAME?</v>
      </c>
      <c r="U194" s="20">
        <v>5.8669833729216148</v>
      </c>
      <c r="V194" s="32">
        <f t="shared" si="6"/>
        <v>5.8669833729216148</v>
      </c>
    </row>
    <row r="195" spans="1:22" x14ac:dyDescent="0.35">
      <c r="A195" s="38" t="s">
        <v>236</v>
      </c>
      <c r="B195" s="36" t="s">
        <v>235</v>
      </c>
      <c r="C195" s="19" t="s">
        <v>18</v>
      </c>
      <c r="D195" s="18" t="s">
        <v>8</v>
      </c>
      <c r="E195" s="18" t="s">
        <v>9</v>
      </c>
      <c r="F195" s="18" t="s">
        <v>10</v>
      </c>
      <c r="G195" s="20">
        <v>1.0095641715999999</v>
      </c>
      <c r="H195" s="20">
        <v>0.19686271051000001</v>
      </c>
      <c r="I195" s="20">
        <v>0.57295452399000002</v>
      </c>
      <c r="J195" s="20">
        <v>1.6172805855000001</v>
      </c>
      <c r="K195" s="20">
        <v>7.4619289340000006E-2</v>
      </c>
      <c r="L195" s="20">
        <v>2.1764383669999998</v>
      </c>
      <c r="M195" s="20">
        <v>0.79125934779999996</v>
      </c>
      <c r="N195" s="20">
        <v>0.94128660797999997</v>
      </c>
      <c r="O195" s="20">
        <v>7.4619289340000006E-2</v>
      </c>
      <c r="P195" s="20">
        <v>2.1764383669999998</v>
      </c>
      <c r="Q195" s="20">
        <v>0.82803106892</v>
      </c>
      <c r="R195" s="20">
        <v>6</v>
      </c>
      <c r="S195" s="21" t="str">
        <f t="shared" si="5"/>
        <v>LAME3 BZ Equity</v>
      </c>
      <c r="T195" s="21" t="e">
        <f ca="1">_xll.BDP(S195, "BEST_DIV_YLD","BEST_FPERIOD_OVERRIDE", "22Y")</f>
        <v>#NAME?</v>
      </c>
      <c r="U195" s="20" t="s">
        <v>545</v>
      </c>
      <c r="V195" s="32">
        <f t="shared" si="6"/>
        <v>0.79125934779999996</v>
      </c>
    </row>
    <row r="196" spans="1:22" x14ac:dyDescent="0.35">
      <c r="A196" s="38" t="s">
        <v>237</v>
      </c>
      <c r="B196" s="36" t="s">
        <v>235</v>
      </c>
      <c r="C196" s="19" t="s">
        <v>7</v>
      </c>
      <c r="D196" s="18" t="s">
        <v>8</v>
      </c>
      <c r="E196" s="18" t="s">
        <v>9</v>
      </c>
      <c r="F196" s="18" t="s">
        <v>10</v>
      </c>
      <c r="G196" s="20">
        <v>0.64893119691000001</v>
      </c>
      <c r="H196" s="20">
        <v>0.14440458823999999</v>
      </c>
      <c r="I196" s="20">
        <v>0.44122539003</v>
      </c>
      <c r="J196" s="20">
        <v>1.2338947817000001</v>
      </c>
      <c r="K196" s="20">
        <v>5.6734851409000003E-2</v>
      </c>
      <c r="L196" s="20">
        <v>1.8268353932000001</v>
      </c>
      <c r="M196" s="20">
        <v>0.54507829347000003</v>
      </c>
      <c r="N196" s="20">
        <v>0.72533770024999999</v>
      </c>
      <c r="O196" s="20">
        <v>5.6734851409000003E-2</v>
      </c>
      <c r="P196" s="20">
        <v>1.8268353932000001</v>
      </c>
      <c r="Q196" s="20">
        <v>0.68454339253999996</v>
      </c>
      <c r="R196" s="20">
        <v>6</v>
      </c>
      <c r="S196" s="21" t="str">
        <f t="shared" si="5"/>
        <v>LAME4 BZ Equity</v>
      </c>
      <c r="T196" s="21" t="e">
        <f ca="1">_xll.BDP(S196, "BEST_DIV_YLD","BEST_FPERIOD_OVERRIDE", "22Y")</f>
        <v>#NAME?</v>
      </c>
      <c r="U196" s="20">
        <v>0.60165975103734448</v>
      </c>
      <c r="V196" s="32">
        <f t="shared" si="6"/>
        <v>0.60165975103734448</v>
      </c>
    </row>
    <row r="197" spans="1:22" x14ac:dyDescent="0.35">
      <c r="A197" s="38" t="s">
        <v>477</v>
      </c>
      <c r="B197" s="36" t="s">
        <v>478</v>
      </c>
      <c r="C197" s="19" t="s">
        <v>18</v>
      </c>
      <c r="D197" s="18" t="s">
        <v>8</v>
      </c>
      <c r="E197" s="18" t="s">
        <v>9</v>
      </c>
      <c r="F197" s="18" t="s">
        <v>10</v>
      </c>
      <c r="G197" s="20" t="s">
        <v>388</v>
      </c>
      <c r="H197" s="20" t="s">
        <v>388</v>
      </c>
      <c r="I197" s="20" t="s">
        <v>388</v>
      </c>
      <c r="J197" s="20" t="s">
        <v>388</v>
      </c>
      <c r="K197" s="20" t="s">
        <v>388</v>
      </c>
      <c r="L197" s="20">
        <v>1.2936261813000001</v>
      </c>
      <c r="M197" s="20">
        <v>1.2936261813000001</v>
      </c>
      <c r="N197" s="20">
        <v>1.2936261813000001</v>
      </c>
      <c r="O197" s="20">
        <v>1.2936261813000001</v>
      </c>
      <c r="P197" s="20">
        <v>1.2936261813000001</v>
      </c>
      <c r="Q197" s="20" t="s">
        <v>388</v>
      </c>
      <c r="R197" s="20">
        <v>1</v>
      </c>
      <c r="S197" s="21" t="str">
        <f t="shared" ref="S197:S260" si="7">TEXT(A197,0)&amp;" BZ Equity"</f>
        <v>LAVV3 BZ Equity</v>
      </c>
      <c r="T197" s="21" t="e">
        <f ca="1">_xll.BDP(S197, "BEST_DIV_YLD","BEST_FPERIOD_OVERRIDE", "22Y")</f>
        <v>#NAME?</v>
      </c>
      <c r="U197" s="20">
        <v>9.1463414634146343</v>
      </c>
      <c r="V197" s="32">
        <f t="shared" si="6"/>
        <v>9.1463414634146343</v>
      </c>
    </row>
    <row r="198" spans="1:22" x14ac:dyDescent="0.35">
      <c r="A198" s="38" t="s">
        <v>234</v>
      </c>
      <c r="B198" s="36" t="s">
        <v>233</v>
      </c>
      <c r="C198" s="19" t="s">
        <v>18</v>
      </c>
      <c r="D198" s="18" t="s">
        <v>8</v>
      </c>
      <c r="E198" s="18" t="s">
        <v>9</v>
      </c>
      <c r="F198" s="18" t="s">
        <v>10</v>
      </c>
      <c r="G198" s="20">
        <v>18.890295757000001</v>
      </c>
      <c r="H198" s="20">
        <v>4.8451111557999997</v>
      </c>
      <c r="I198" s="20">
        <v>3.751121763</v>
      </c>
      <c r="J198" s="20">
        <v>2.7615069418</v>
      </c>
      <c r="K198" s="20">
        <v>1.9875412606</v>
      </c>
      <c r="L198" s="20">
        <v>1.5883129453</v>
      </c>
      <c r="M198" s="20">
        <v>3.2563143524</v>
      </c>
      <c r="N198" s="20">
        <v>5.6373149706000003</v>
      </c>
      <c r="O198" s="20">
        <v>1.5883129453</v>
      </c>
      <c r="P198" s="20">
        <v>18.890295757000001</v>
      </c>
      <c r="Q198" s="20">
        <v>6.6001871000000003</v>
      </c>
      <c r="R198" s="20">
        <v>6</v>
      </c>
      <c r="S198" s="21" t="str">
        <f t="shared" si="7"/>
        <v>LCAM3 BZ Equity</v>
      </c>
      <c r="T198" s="21" t="e">
        <f ca="1">_xll.BDP(S198, "BEST_DIV_YLD","BEST_FPERIOD_OVERRIDE", "22Y")</f>
        <v>#NAME?</v>
      </c>
      <c r="U198" s="20">
        <v>1.7596566523605151</v>
      </c>
      <c r="V198" s="32">
        <f t="shared" ref="V198:V261" si="8">IF(U198="#N/A N/A",M198,U198)</f>
        <v>1.7596566523605151</v>
      </c>
    </row>
    <row r="199" spans="1:22" x14ac:dyDescent="0.35">
      <c r="A199" s="38" t="s">
        <v>253</v>
      </c>
      <c r="B199" s="36" t="s">
        <v>252</v>
      </c>
      <c r="C199" s="19" t="s">
        <v>18</v>
      </c>
      <c r="D199" s="18" t="s">
        <v>8</v>
      </c>
      <c r="E199" s="18" t="s">
        <v>9</v>
      </c>
      <c r="F199" s="18" t="s">
        <v>10</v>
      </c>
      <c r="G199" s="20">
        <v>2.5230375522999999</v>
      </c>
      <c r="H199" s="20">
        <v>2.7438590563999998</v>
      </c>
      <c r="I199" s="20">
        <v>7.515243946</v>
      </c>
      <c r="J199" s="20">
        <v>8.5871771047000003</v>
      </c>
      <c r="K199" s="20">
        <v>0.32261674549000002</v>
      </c>
      <c r="L199" s="20">
        <v>5.4809827988000004</v>
      </c>
      <c r="M199" s="20">
        <v>4.1124209275999997</v>
      </c>
      <c r="N199" s="20">
        <v>4.5288195339000001</v>
      </c>
      <c r="O199" s="20">
        <v>0.32261674549000002</v>
      </c>
      <c r="P199" s="20">
        <v>8.5871771047000003</v>
      </c>
      <c r="Q199" s="20">
        <v>3.1999062169000001</v>
      </c>
      <c r="R199" s="20">
        <v>6</v>
      </c>
      <c r="S199" s="21" t="str">
        <f t="shared" si="7"/>
        <v>LEVE3 BZ Equity</v>
      </c>
      <c r="T199" s="21" t="e">
        <f ca="1">_xll.BDP(S199, "BEST_DIV_YLD","BEST_FPERIOD_OVERRIDE", "22Y")</f>
        <v>#NAME?</v>
      </c>
      <c r="U199" s="20">
        <v>8.2384823848238486</v>
      </c>
      <c r="V199" s="32">
        <f t="shared" si="8"/>
        <v>8.2384823848238486</v>
      </c>
    </row>
    <row r="200" spans="1:22" x14ac:dyDescent="0.35">
      <c r="A200" s="38" t="s">
        <v>230</v>
      </c>
      <c r="B200" s="36" t="s">
        <v>229</v>
      </c>
      <c r="C200" s="19" t="s">
        <v>18</v>
      </c>
      <c r="D200" s="18" t="s">
        <v>8</v>
      </c>
      <c r="E200" s="18" t="s">
        <v>9</v>
      </c>
      <c r="F200" s="18" t="s">
        <v>10</v>
      </c>
      <c r="G200" s="20">
        <v>0.49871078788000001</v>
      </c>
      <c r="H200" s="20">
        <v>0</v>
      </c>
      <c r="I200" s="20">
        <v>0.86680234272000001</v>
      </c>
      <c r="J200" s="20">
        <v>1.1703030302999999</v>
      </c>
      <c r="K200" s="20">
        <v>0</v>
      </c>
      <c r="L200" s="20">
        <v>3.0420194483</v>
      </c>
      <c r="M200" s="20">
        <v>0.68275656529999995</v>
      </c>
      <c r="N200" s="20">
        <v>0.92963926819999998</v>
      </c>
      <c r="O200" s="20">
        <v>0</v>
      </c>
      <c r="P200" s="20">
        <v>3.0420194483</v>
      </c>
      <c r="Q200" s="20">
        <v>1.1347400798</v>
      </c>
      <c r="R200" s="20">
        <v>6</v>
      </c>
      <c r="S200" s="21" t="str">
        <f t="shared" si="7"/>
        <v>LIGT3 BZ Equity</v>
      </c>
      <c r="T200" s="21" t="e">
        <f ca="1">_xll.BDP(S200, "BEST_DIV_YLD","BEST_FPERIOD_OVERRIDE", "22Y")</f>
        <v>#NAME?</v>
      </c>
      <c r="U200" s="20">
        <v>2.9671210906174816</v>
      </c>
      <c r="V200" s="32">
        <f t="shared" si="8"/>
        <v>2.9671210906174816</v>
      </c>
    </row>
    <row r="201" spans="1:22" x14ac:dyDescent="0.35">
      <c r="A201" s="38" t="s">
        <v>145</v>
      </c>
      <c r="B201" s="36" t="s">
        <v>144</v>
      </c>
      <c r="C201" s="19" t="s">
        <v>18</v>
      </c>
      <c r="D201" s="18" t="s">
        <v>8</v>
      </c>
      <c r="E201" s="18" t="s">
        <v>9</v>
      </c>
      <c r="F201" s="18" t="s">
        <v>10</v>
      </c>
      <c r="G201" s="20">
        <v>0.96065439672999997</v>
      </c>
      <c r="H201" s="20">
        <v>1.3585269835</v>
      </c>
      <c r="I201" s="20">
        <v>14.145058117</v>
      </c>
      <c r="J201" s="20">
        <v>3.8389816267999999</v>
      </c>
      <c r="K201" s="20">
        <v>0</v>
      </c>
      <c r="L201" s="20">
        <v>2.8092674069000001</v>
      </c>
      <c r="M201" s="20">
        <v>2.0838971952000001</v>
      </c>
      <c r="N201" s="20">
        <v>3.8520814217999999</v>
      </c>
      <c r="O201" s="20">
        <v>0</v>
      </c>
      <c r="P201" s="20">
        <v>14.145058117</v>
      </c>
      <c r="Q201" s="20">
        <v>5.223977358</v>
      </c>
      <c r="R201" s="20">
        <v>6</v>
      </c>
      <c r="S201" s="21" t="str">
        <f t="shared" si="7"/>
        <v>LIPR3 BZ Equity</v>
      </c>
      <c r="T201" s="21" t="e">
        <f ca="1">_xll.BDP(S201, "BEST_DIV_YLD","BEST_FPERIOD_OVERRIDE", "22Y")</f>
        <v>#NAME?</v>
      </c>
      <c r="U201" s="20" t="s">
        <v>545</v>
      </c>
      <c r="V201" s="32">
        <f t="shared" si="8"/>
        <v>2.0838971952000001</v>
      </c>
    </row>
    <row r="202" spans="1:22" x14ac:dyDescent="0.35">
      <c r="A202" s="38" t="s">
        <v>514</v>
      </c>
      <c r="B202" s="36" t="s">
        <v>515</v>
      </c>
      <c r="C202" s="19" t="s">
        <v>18</v>
      </c>
      <c r="D202" s="18" t="s">
        <v>8</v>
      </c>
      <c r="E202" s="18" t="s">
        <v>9</v>
      </c>
      <c r="F202" s="18" t="s">
        <v>10</v>
      </c>
      <c r="G202" s="20" t="s">
        <v>388</v>
      </c>
      <c r="H202" s="20" t="s">
        <v>388</v>
      </c>
      <c r="I202" s="20" t="s">
        <v>388</v>
      </c>
      <c r="J202" s="20" t="s">
        <v>388</v>
      </c>
      <c r="K202" s="20" t="s">
        <v>388</v>
      </c>
      <c r="L202" s="20">
        <v>0.61566792472999998</v>
      </c>
      <c r="M202" s="20">
        <v>0.61566792472999998</v>
      </c>
      <c r="N202" s="20">
        <v>0.61566792472999998</v>
      </c>
      <c r="O202" s="20">
        <v>0.61566792472999998</v>
      </c>
      <c r="P202" s="20">
        <v>0.61566792472999998</v>
      </c>
      <c r="Q202" s="20" t="s">
        <v>388</v>
      </c>
      <c r="R202" s="20">
        <v>1</v>
      </c>
      <c r="S202" s="21" t="str">
        <f t="shared" si="7"/>
        <v>LJQQ3 BZ Equity</v>
      </c>
      <c r="T202" s="21" t="e">
        <f ca="1">_xll.BDP(S202, "BEST_DIV_YLD","BEST_FPERIOD_OVERRIDE", "22Y")</f>
        <v>#NAME?</v>
      </c>
      <c r="U202" s="20">
        <v>0.79314720812182737</v>
      </c>
      <c r="V202" s="32">
        <f t="shared" si="8"/>
        <v>0.79314720812182737</v>
      </c>
    </row>
    <row r="203" spans="1:22" x14ac:dyDescent="0.35">
      <c r="A203" s="38" t="s">
        <v>481</v>
      </c>
      <c r="B203" s="36" t="s">
        <v>482</v>
      </c>
      <c r="C203" s="19" t="s">
        <v>18</v>
      </c>
      <c r="D203" s="18" t="s">
        <v>8</v>
      </c>
      <c r="E203" s="18" t="s">
        <v>9</v>
      </c>
      <c r="F203" s="18" t="s">
        <v>10</v>
      </c>
      <c r="G203" s="20" t="s">
        <v>388</v>
      </c>
      <c r="H203" s="20" t="s">
        <v>388</v>
      </c>
      <c r="I203" s="20" t="s">
        <v>388</v>
      </c>
      <c r="J203" s="20">
        <v>0.77678845316</v>
      </c>
      <c r="K203" s="20">
        <v>0.65231724207999997</v>
      </c>
      <c r="L203" s="20">
        <v>1.0820685546</v>
      </c>
      <c r="M203" s="20">
        <v>0.77678845316</v>
      </c>
      <c r="N203" s="20">
        <v>0.83705808328999998</v>
      </c>
      <c r="O203" s="20">
        <v>0.65231724207999997</v>
      </c>
      <c r="P203" s="20">
        <v>1.0820685546</v>
      </c>
      <c r="Q203" s="20">
        <v>0.22112410293000001</v>
      </c>
      <c r="R203" s="20">
        <v>3</v>
      </c>
      <c r="S203" s="21" t="str">
        <f t="shared" si="7"/>
        <v>LOGG3 BZ Equity</v>
      </c>
      <c r="T203" s="21" t="e">
        <f ca="1">_xll.BDP(S203, "BEST_DIV_YLD","BEST_FPERIOD_OVERRIDE", "22Y")</f>
        <v>#NAME?</v>
      </c>
      <c r="U203" s="20">
        <v>2.3738393217601939</v>
      </c>
      <c r="V203" s="32">
        <f t="shared" si="8"/>
        <v>2.3738393217601939</v>
      </c>
    </row>
    <row r="204" spans="1:22" x14ac:dyDescent="0.35">
      <c r="A204" s="38" t="s">
        <v>239</v>
      </c>
      <c r="B204" s="36" t="s">
        <v>238</v>
      </c>
      <c r="C204" s="19" t="s">
        <v>18</v>
      </c>
      <c r="D204" s="18" t="s">
        <v>8</v>
      </c>
      <c r="E204" s="18" t="s">
        <v>9</v>
      </c>
      <c r="F204" s="18" t="s">
        <v>10</v>
      </c>
      <c r="G204" s="20">
        <v>2.6680701754</v>
      </c>
      <c r="H204" s="20">
        <v>1.8332848510999999</v>
      </c>
      <c r="I204" s="20">
        <v>1.2701211609</v>
      </c>
      <c r="J204" s="20">
        <v>1.424525</v>
      </c>
      <c r="K204" s="20">
        <v>0.57598861007000002</v>
      </c>
      <c r="L204" s="20">
        <v>1.046186633</v>
      </c>
      <c r="M204" s="20">
        <v>1.3473230804</v>
      </c>
      <c r="N204" s="20">
        <v>1.4696960718000001</v>
      </c>
      <c r="O204" s="20">
        <v>0.57598861007000002</v>
      </c>
      <c r="P204" s="20">
        <v>2.6680701754</v>
      </c>
      <c r="Q204" s="20">
        <v>0.71947774606000003</v>
      </c>
      <c r="R204" s="20">
        <v>6</v>
      </c>
      <c r="S204" s="21" t="str">
        <f t="shared" si="7"/>
        <v>LREN3 BZ Equity</v>
      </c>
      <c r="T204" s="21" t="e">
        <f ca="1">_xll.BDP(S204, "BEST_DIV_YLD","BEST_FPERIOD_OVERRIDE", "22Y")</f>
        <v>#NAME?</v>
      </c>
      <c r="U204" s="20">
        <v>1.3473497186852235</v>
      </c>
      <c r="V204" s="32">
        <f t="shared" si="8"/>
        <v>1.3473497186852235</v>
      </c>
    </row>
    <row r="205" spans="1:22" x14ac:dyDescent="0.35">
      <c r="A205" s="38" t="s">
        <v>535</v>
      </c>
      <c r="B205" s="36" t="s">
        <v>536</v>
      </c>
      <c r="C205" s="19" t="s">
        <v>7</v>
      </c>
      <c r="D205" s="18" t="s">
        <v>8</v>
      </c>
      <c r="E205" s="18" t="s">
        <v>9</v>
      </c>
      <c r="F205" s="18" t="s">
        <v>10</v>
      </c>
      <c r="G205" s="20" t="s">
        <v>388</v>
      </c>
      <c r="H205" s="20" t="s">
        <v>388</v>
      </c>
      <c r="I205" s="20" t="s">
        <v>388</v>
      </c>
      <c r="J205" s="20">
        <v>10.395645555</v>
      </c>
      <c r="K205" s="20">
        <v>17.965280769</v>
      </c>
      <c r="L205" s="20">
        <v>3.2665166666999998</v>
      </c>
      <c r="M205" s="20">
        <v>10.395645555</v>
      </c>
      <c r="N205" s="20">
        <v>10.542480997</v>
      </c>
      <c r="O205" s="20">
        <v>3.2665166666999998</v>
      </c>
      <c r="P205" s="20">
        <v>17.965280769</v>
      </c>
      <c r="Q205" s="20">
        <v>7.3504820945000002</v>
      </c>
      <c r="R205" s="20">
        <v>3</v>
      </c>
      <c r="S205" s="21" t="str">
        <f t="shared" si="7"/>
        <v>LUXM4 BZ Equity</v>
      </c>
      <c r="T205" s="21" t="e">
        <f ca="1">_xll.BDP(S205, "BEST_DIV_YLD","BEST_FPERIOD_OVERRIDE", "22Y")</f>
        <v>#NAME?</v>
      </c>
      <c r="U205" s="20" t="s">
        <v>545</v>
      </c>
      <c r="V205" s="32">
        <f t="shared" si="8"/>
        <v>10.395645555</v>
      </c>
    </row>
    <row r="206" spans="1:22" x14ac:dyDescent="0.35">
      <c r="A206" s="38" t="s">
        <v>479</v>
      </c>
      <c r="B206" s="36" t="s">
        <v>480</v>
      </c>
      <c r="C206" s="19" t="s">
        <v>18</v>
      </c>
      <c r="D206" s="18" t="s">
        <v>8</v>
      </c>
      <c r="E206" s="18" t="s">
        <v>9</v>
      </c>
      <c r="F206" s="18" t="s">
        <v>10</v>
      </c>
      <c r="G206" s="20" t="s">
        <v>388</v>
      </c>
      <c r="H206" s="20" t="s">
        <v>388</v>
      </c>
      <c r="I206" s="20" t="s">
        <v>388</v>
      </c>
      <c r="J206" s="20" t="s">
        <v>388</v>
      </c>
      <c r="K206" s="20" t="s">
        <v>388</v>
      </c>
      <c r="L206" s="20">
        <v>0.21323442375000001</v>
      </c>
      <c r="M206" s="20">
        <v>0.21323442375000001</v>
      </c>
      <c r="N206" s="20">
        <v>0.21323442375000001</v>
      </c>
      <c r="O206" s="20">
        <v>0.21323442375000001</v>
      </c>
      <c r="P206" s="20">
        <v>0.21323442375000001</v>
      </c>
      <c r="Q206" s="20" t="s">
        <v>388</v>
      </c>
      <c r="R206" s="20">
        <v>1</v>
      </c>
      <c r="S206" s="21" t="str">
        <f t="shared" si="7"/>
        <v>LWSA3 BZ Equity</v>
      </c>
      <c r="T206" s="21" t="e">
        <f ca="1">_xll.BDP(S206, "BEST_DIV_YLD","BEST_FPERIOD_OVERRIDE", "22Y")</f>
        <v>#NAME?</v>
      </c>
      <c r="U206" s="20">
        <v>0.35647279549718575</v>
      </c>
      <c r="V206" s="32">
        <f t="shared" si="8"/>
        <v>0.35647279549718575</v>
      </c>
    </row>
    <row r="207" spans="1:22" x14ac:dyDescent="0.35">
      <c r="A207" s="38" t="s">
        <v>241</v>
      </c>
      <c r="B207" s="36" t="s">
        <v>240</v>
      </c>
      <c r="C207" s="19" t="s">
        <v>18</v>
      </c>
      <c r="D207" s="18" t="s">
        <v>8</v>
      </c>
      <c r="E207" s="18" t="s">
        <v>9</v>
      </c>
      <c r="F207" s="18" t="s">
        <v>10</v>
      </c>
      <c r="G207" s="20">
        <v>2.3308270677</v>
      </c>
      <c r="H207" s="20">
        <v>1.4619736799</v>
      </c>
      <c r="I207" s="20">
        <v>0.78700479559000003</v>
      </c>
      <c r="J207" s="20">
        <v>0</v>
      </c>
      <c r="K207" s="20">
        <v>1.8680168275</v>
      </c>
      <c r="L207" s="20">
        <v>1.77759701</v>
      </c>
      <c r="M207" s="20">
        <v>1.6197853448999999</v>
      </c>
      <c r="N207" s="20">
        <v>1.3709032300999999</v>
      </c>
      <c r="O207" s="20">
        <v>0</v>
      </c>
      <c r="P207" s="20">
        <v>2.3308270677</v>
      </c>
      <c r="Q207" s="20">
        <v>0.84410691363000001</v>
      </c>
      <c r="R207" s="20">
        <v>6</v>
      </c>
      <c r="S207" s="21" t="str">
        <f t="shared" si="7"/>
        <v>MDIA3 BZ Equity</v>
      </c>
      <c r="T207" s="21" t="e">
        <f ca="1">_xll.BDP(S207, "BEST_DIV_YLD","BEST_FPERIOD_OVERRIDE", "22Y")</f>
        <v>#NAME?</v>
      </c>
      <c r="U207" s="20">
        <v>1.3029315960912053</v>
      </c>
      <c r="V207" s="32">
        <f t="shared" si="8"/>
        <v>1.3029315960912053</v>
      </c>
    </row>
    <row r="208" spans="1:22" x14ac:dyDescent="0.35">
      <c r="A208" s="38" t="s">
        <v>588</v>
      </c>
      <c r="B208" s="36" t="s">
        <v>589</v>
      </c>
      <c r="C208" s="19" t="s">
        <v>18</v>
      </c>
      <c r="D208" s="18" t="s">
        <v>8</v>
      </c>
      <c r="E208" s="18" t="s">
        <v>9</v>
      </c>
      <c r="F208" s="18" t="s">
        <v>10</v>
      </c>
      <c r="G208" s="20" t="s">
        <v>388</v>
      </c>
      <c r="H208" s="20" t="s">
        <v>388</v>
      </c>
      <c r="I208" s="20" t="s">
        <v>388</v>
      </c>
      <c r="J208" s="20" t="s">
        <v>388</v>
      </c>
      <c r="K208" s="20" t="s">
        <v>388</v>
      </c>
      <c r="L208" s="20">
        <v>7.743902439E-2</v>
      </c>
      <c r="M208" s="20">
        <v>7.743902439E-2</v>
      </c>
      <c r="N208" s="20">
        <v>7.743902439E-2</v>
      </c>
      <c r="O208" s="20">
        <v>7.743902439E-2</v>
      </c>
      <c r="P208" s="20">
        <v>7.743902439E-2</v>
      </c>
      <c r="Q208" s="20" t="s">
        <v>388</v>
      </c>
      <c r="R208" s="20">
        <v>1</v>
      </c>
      <c r="S208" s="21" t="str">
        <f t="shared" si="7"/>
        <v>MELK3 BZ Equity</v>
      </c>
      <c r="T208" s="21" t="e">
        <f ca="1">_xll.BDP(S208, "BEST_DIV_YLD","BEST_FPERIOD_OVERRIDE", "22Y")</f>
        <v>#NAME?</v>
      </c>
      <c r="U208" s="20">
        <v>12</v>
      </c>
      <c r="V208" s="32">
        <f t="shared" si="8"/>
        <v>12</v>
      </c>
    </row>
    <row r="209" spans="1:22" x14ac:dyDescent="0.35">
      <c r="A209" s="38" t="s">
        <v>486</v>
      </c>
      <c r="B209" s="36" t="s">
        <v>487</v>
      </c>
      <c r="C209" s="19" t="s">
        <v>7</v>
      </c>
      <c r="D209" s="18" t="s">
        <v>8</v>
      </c>
      <c r="E209" s="18" t="s">
        <v>9</v>
      </c>
      <c r="F209" s="18" t="s">
        <v>10</v>
      </c>
      <c r="G209" s="20" t="s">
        <v>388</v>
      </c>
      <c r="H209" s="20" t="s">
        <v>388</v>
      </c>
      <c r="I209" s="20">
        <v>8.8717377048999992</v>
      </c>
      <c r="J209" s="20">
        <v>6.9204481793000001</v>
      </c>
      <c r="K209" s="20">
        <v>3.5548028776999998</v>
      </c>
      <c r="L209" s="20">
        <v>4.4566603448000004</v>
      </c>
      <c r="M209" s="20">
        <v>5.6885542621000003</v>
      </c>
      <c r="N209" s="20">
        <v>5.9509122766999996</v>
      </c>
      <c r="O209" s="20">
        <v>3.5548028776999998</v>
      </c>
      <c r="P209" s="20">
        <v>8.8717377048999992</v>
      </c>
      <c r="Q209" s="20">
        <v>2.41145531</v>
      </c>
      <c r="R209" s="20">
        <v>4</v>
      </c>
      <c r="S209" s="21" t="str">
        <f t="shared" si="7"/>
        <v>MERC4 BZ Equity</v>
      </c>
      <c r="T209" s="21" t="e">
        <f ca="1">_xll.BDP(S209, "BEST_DIV_YLD","BEST_FPERIOD_OVERRIDE", "22Y")</f>
        <v>#NAME?</v>
      </c>
      <c r="U209" s="20" t="s">
        <v>545</v>
      </c>
      <c r="V209" s="32">
        <f t="shared" si="8"/>
        <v>5.6885542621000003</v>
      </c>
    </row>
    <row r="210" spans="1:22" x14ac:dyDescent="0.35">
      <c r="A210" s="38" t="s">
        <v>243</v>
      </c>
      <c r="B210" s="36" t="s">
        <v>242</v>
      </c>
      <c r="C210" s="19" t="s">
        <v>18</v>
      </c>
      <c r="D210" s="18" t="s">
        <v>8</v>
      </c>
      <c r="E210" s="18" t="s">
        <v>9</v>
      </c>
      <c r="F210" s="18" t="s">
        <v>10</v>
      </c>
      <c r="G210" s="20">
        <v>0</v>
      </c>
      <c r="H210" s="20">
        <v>3.9455189758000002</v>
      </c>
      <c r="I210" s="20">
        <v>0.32962954769000002</v>
      </c>
      <c r="J210" s="20">
        <v>0.85984091901000004</v>
      </c>
      <c r="K210" s="20">
        <v>0.49337461954</v>
      </c>
      <c r="L210" s="20">
        <v>0.18742716054</v>
      </c>
      <c r="M210" s="20">
        <v>0.41150208362000001</v>
      </c>
      <c r="N210" s="20">
        <v>0.96929853710000002</v>
      </c>
      <c r="O210" s="20">
        <v>0</v>
      </c>
      <c r="P210" s="20">
        <v>3.9455189758000002</v>
      </c>
      <c r="Q210" s="20">
        <v>1.4870381007</v>
      </c>
      <c r="R210" s="20">
        <v>6</v>
      </c>
      <c r="S210" s="21" t="str">
        <f t="shared" si="7"/>
        <v>MGLU3 BZ Equity</v>
      </c>
      <c r="T210" s="21" t="e">
        <f ca="1">_xll.BDP(S210, "BEST_DIV_YLD","BEST_FPERIOD_OVERRIDE", "22Y")</f>
        <v>#NAME?</v>
      </c>
      <c r="U210" s="20">
        <v>0.27084818246614395</v>
      </c>
      <c r="V210" s="32">
        <f t="shared" si="8"/>
        <v>0.27084818246614395</v>
      </c>
    </row>
    <row r="211" spans="1:22" x14ac:dyDescent="0.35">
      <c r="A211" s="38" t="s">
        <v>492</v>
      </c>
      <c r="B211" s="36" t="s">
        <v>493</v>
      </c>
      <c r="C211" s="19" t="s">
        <v>18</v>
      </c>
      <c r="D211" s="18" t="s">
        <v>8</v>
      </c>
      <c r="E211" s="18" t="s">
        <v>9</v>
      </c>
      <c r="F211" s="18" t="s">
        <v>10</v>
      </c>
      <c r="G211" s="20" t="s">
        <v>388</v>
      </c>
      <c r="H211" s="20">
        <v>7.1092321471000002</v>
      </c>
      <c r="I211" s="20">
        <v>11.255539560000001</v>
      </c>
      <c r="J211" s="20">
        <v>8.0398923868000001</v>
      </c>
      <c r="K211" s="20">
        <v>3.5050527988</v>
      </c>
      <c r="L211" s="20">
        <v>6.9459324769000004</v>
      </c>
      <c r="M211" s="20">
        <v>7.1092321471000002</v>
      </c>
      <c r="N211" s="20">
        <v>7.3711298741000002</v>
      </c>
      <c r="O211" s="20">
        <v>3.5050527988</v>
      </c>
      <c r="P211" s="20">
        <v>11.255539560000001</v>
      </c>
      <c r="Q211" s="20">
        <v>2.7718142574</v>
      </c>
      <c r="R211" s="20">
        <v>5</v>
      </c>
      <c r="S211" s="21" t="str">
        <f t="shared" si="7"/>
        <v>MOAR3 BZ Equity</v>
      </c>
      <c r="T211" s="21" t="e">
        <f ca="1">_xll.BDP(S211, "BEST_DIV_YLD","BEST_FPERIOD_OVERRIDE", "22Y")</f>
        <v>#NAME?</v>
      </c>
      <c r="U211" s="20" t="s">
        <v>545</v>
      </c>
      <c r="V211" s="32">
        <f t="shared" si="8"/>
        <v>7.1092321471000002</v>
      </c>
    </row>
    <row r="212" spans="1:22" x14ac:dyDescent="0.35">
      <c r="A212" s="38" t="s">
        <v>494</v>
      </c>
      <c r="B212" s="36" t="s">
        <v>495</v>
      </c>
      <c r="C212" s="19" t="s">
        <v>18</v>
      </c>
      <c r="D212" s="18" t="s">
        <v>8</v>
      </c>
      <c r="E212" s="18" t="s">
        <v>9</v>
      </c>
      <c r="F212" s="18" t="s">
        <v>10</v>
      </c>
      <c r="G212" s="20" t="s">
        <v>388</v>
      </c>
      <c r="H212" s="20" t="s">
        <v>388</v>
      </c>
      <c r="I212" s="20">
        <v>5.2512404397000001</v>
      </c>
      <c r="J212" s="20">
        <v>2.8566365</v>
      </c>
      <c r="K212" s="20">
        <v>0.69938823222000002</v>
      </c>
      <c r="L212" s="20">
        <v>2.4320855351000001</v>
      </c>
      <c r="M212" s="20">
        <v>2.6443610175000001</v>
      </c>
      <c r="N212" s="20">
        <v>2.8098376767</v>
      </c>
      <c r="O212" s="20">
        <v>0.69938823222000002</v>
      </c>
      <c r="P212" s="20">
        <v>5.2512404397000001</v>
      </c>
      <c r="Q212" s="20">
        <v>1.8761068838999999</v>
      </c>
      <c r="R212" s="20">
        <v>4</v>
      </c>
      <c r="S212" s="21" t="str">
        <f t="shared" si="7"/>
        <v>MOVI3 BZ Equity</v>
      </c>
      <c r="T212" s="21" t="e">
        <f ca="1">_xll.BDP(S212, "BEST_DIV_YLD","BEST_FPERIOD_OVERRIDE", "22Y")</f>
        <v>#NAME?</v>
      </c>
      <c r="U212" s="20">
        <v>3.0072028811524611</v>
      </c>
      <c r="V212" s="32">
        <f t="shared" si="8"/>
        <v>3.0072028811524611</v>
      </c>
    </row>
    <row r="213" spans="1:22" x14ac:dyDescent="0.35">
      <c r="A213" s="38" t="s">
        <v>496</v>
      </c>
      <c r="B213" s="36" t="s">
        <v>497</v>
      </c>
      <c r="C213" s="19" t="s">
        <v>18</v>
      </c>
      <c r="D213" s="18" t="s">
        <v>8</v>
      </c>
      <c r="E213" s="18" t="s">
        <v>9</v>
      </c>
      <c r="F213" s="18" t="s">
        <v>10</v>
      </c>
      <c r="G213" s="20" t="s">
        <v>388</v>
      </c>
      <c r="H213" s="20" t="s">
        <v>388</v>
      </c>
      <c r="I213" s="20" t="s">
        <v>388</v>
      </c>
      <c r="J213" s="20" t="s">
        <v>388</v>
      </c>
      <c r="K213" s="20">
        <v>3.3659343084</v>
      </c>
      <c r="L213" s="20">
        <v>1.8362435447000001</v>
      </c>
      <c r="M213" s="20">
        <v>2.6010889265000001</v>
      </c>
      <c r="N213" s="20">
        <v>2.6010889265000001</v>
      </c>
      <c r="O213" s="20">
        <v>1.8362435447000001</v>
      </c>
      <c r="P213" s="20">
        <v>3.3659343084</v>
      </c>
      <c r="Q213" s="20">
        <v>1.0816547121</v>
      </c>
      <c r="R213" s="20">
        <v>2</v>
      </c>
      <c r="S213" s="21" t="str">
        <f t="shared" si="7"/>
        <v>MRSA3B BZ Equity</v>
      </c>
      <c r="T213" s="21" t="e">
        <f ca="1">_xll.BDP(S213, "BEST_DIV_YLD","BEST_FPERIOD_OVERRIDE", "22Y")</f>
        <v>#NAME?</v>
      </c>
      <c r="U213" s="20" t="s">
        <v>545</v>
      </c>
      <c r="V213" s="32">
        <f t="shared" si="8"/>
        <v>2.6010889265000001</v>
      </c>
    </row>
    <row r="214" spans="1:22" x14ac:dyDescent="0.35">
      <c r="A214" s="38" t="s">
        <v>498</v>
      </c>
      <c r="B214" s="36" t="s">
        <v>497</v>
      </c>
      <c r="C214" s="19" t="s">
        <v>22</v>
      </c>
      <c r="D214" s="18" t="s">
        <v>8</v>
      </c>
      <c r="E214" s="18" t="s">
        <v>9</v>
      </c>
      <c r="F214" s="18" t="s">
        <v>10</v>
      </c>
      <c r="G214" s="20" t="s">
        <v>388</v>
      </c>
      <c r="H214" s="20">
        <v>12.93193709</v>
      </c>
      <c r="I214" s="20" t="s">
        <v>388</v>
      </c>
      <c r="J214" s="20" t="s">
        <v>388</v>
      </c>
      <c r="K214" s="20" t="s">
        <v>388</v>
      </c>
      <c r="L214" s="20" t="s">
        <v>388</v>
      </c>
      <c r="M214" s="20">
        <v>12.93193709</v>
      </c>
      <c r="N214" s="20">
        <v>12.93193709</v>
      </c>
      <c r="O214" s="20">
        <v>12.93193709</v>
      </c>
      <c r="P214" s="20">
        <v>12.93193709</v>
      </c>
      <c r="Q214" s="20" t="s">
        <v>388</v>
      </c>
      <c r="R214" s="20">
        <v>1</v>
      </c>
      <c r="S214" s="21" t="str">
        <f t="shared" si="7"/>
        <v>MRSA5B BZ Equity</v>
      </c>
      <c r="T214" s="21" t="e">
        <f ca="1">_xll.BDP(S214, "BEST_DIV_YLD","BEST_FPERIOD_OVERRIDE", "22Y")</f>
        <v>#NAME?</v>
      </c>
      <c r="U214" s="20" t="s">
        <v>545</v>
      </c>
      <c r="V214" s="32">
        <f t="shared" si="8"/>
        <v>12.93193709</v>
      </c>
    </row>
    <row r="215" spans="1:22" x14ac:dyDescent="0.35">
      <c r="A215" s="38" t="s">
        <v>259</v>
      </c>
      <c r="B215" s="36" t="s">
        <v>258</v>
      </c>
      <c r="C215" s="19" t="s">
        <v>18</v>
      </c>
      <c r="D215" s="18" t="s">
        <v>8</v>
      </c>
      <c r="E215" s="18" t="s">
        <v>9</v>
      </c>
      <c r="F215" s="18" t="s">
        <v>10</v>
      </c>
      <c r="G215" s="20">
        <v>4.0754725805999996</v>
      </c>
      <c r="H215" s="20">
        <v>5.8474391225</v>
      </c>
      <c r="I215" s="20">
        <v>8.1811192135000006</v>
      </c>
      <c r="J215" s="20">
        <v>8.9908887541000002</v>
      </c>
      <c r="K215" s="20">
        <v>1.5783931787000001</v>
      </c>
      <c r="L215" s="20">
        <v>5.0827985829999998</v>
      </c>
      <c r="M215" s="20">
        <v>5.4651188526999999</v>
      </c>
      <c r="N215" s="20">
        <v>5.6260185720999996</v>
      </c>
      <c r="O215" s="20">
        <v>1.5783931787000001</v>
      </c>
      <c r="P215" s="20">
        <v>8.9908887541000002</v>
      </c>
      <c r="Q215" s="20">
        <v>2.7196496040000002</v>
      </c>
      <c r="R215" s="20">
        <v>6</v>
      </c>
      <c r="S215" s="21" t="str">
        <f t="shared" si="7"/>
        <v>MRVE3 BZ Equity</v>
      </c>
      <c r="T215" s="21" t="e">
        <f ca="1">_xll.BDP(S215, "BEST_DIV_YLD","BEST_FPERIOD_OVERRIDE", "22Y")</f>
        <v>#NAME?</v>
      </c>
      <c r="U215" s="20">
        <v>4.982905982905983</v>
      </c>
      <c r="V215" s="32">
        <f t="shared" si="8"/>
        <v>4.982905982905983</v>
      </c>
    </row>
    <row r="216" spans="1:22" x14ac:dyDescent="0.35">
      <c r="A216" s="38" t="s">
        <v>483</v>
      </c>
      <c r="B216" s="36" t="s">
        <v>484</v>
      </c>
      <c r="C216" s="19" t="s">
        <v>18</v>
      </c>
      <c r="D216" s="18" t="s">
        <v>8</v>
      </c>
      <c r="E216" s="18" t="s">
        <v>9</v>
      </c>
      <c r="F216" s="18" t="s">
        <v>10</v>
      </c>
      <c r="G216" s="20" t="s">
        <v>388</v>
      </c>
      <c r="H216" s="20" t="s">
        <v>388</v>
      </c>
      <c r="I216" s="20">
        <v>10.957446808</v>
      </c>
      <c r="J216" s="20">
        <v>0.83333333333000004</v>
      </c>
      <c r="K216" s="20">
        <v>0</v>
      </c>
      <c r="L216" s="20">
        <v>0</v>
      </c>
      <c r="M216" s="20">
        <v>0.41666666667000002</v>
      </c>
      <c r="N216" s="20">
        <v>2.9476950354999998</v>
      </c>
      <c r="O216" s="20">
        <v>0</v>
      </c>
      <c r="P216" s="20">
        <v>10.957446808</v>
      </c>
      <c r="Q216" s="20">
        <v>5.3542649952000003</v>
      </c>
      <c r="R216" s="20">
        <v>4</v>
      </c>
      <c r="S216" s="21" t="str">
        <f t="shared" si="7"/>
        <v>MSPA3 BZ Equity</v>
      </c>
      <c r="T216" s="21" t="e">
        <f ca="1">_xll.BDP(S216, "BEST_DIV_YLD","BEST_FPERIOD_OVERRIDE", "22Y")</f>
        <v>#NAME?</v>
      </c>
      <c r="U216" s="20" t="s">
        <v>545</v>
      </c>
      <c r="V216" s="32">
        <f t="shared" si="8"/>
        <v>0.41666666667000002</v>
      </c>
    </row>
    <row r="217" spans="1:22" x14ac:dyDescent="0.35">
      <c r="A217" s="38" t="s">
        <v>485</v>
      </c>
      <c r="B217" s="36" t="s">
        <v>484</v>
      </c>
      <c r="C217" s="19" t="s">
        <v>7</v>
      </c>
      <c r="D217" s="18" t="s">
        <v>8</v>
      </c>
      <c r="E217" s="18" t="s">
        <v>9</v>
      </c>
      <c r="F217" s="18" t="s">
        <v>10</v>
      </c>
      <c r="G217" s="20" t="s">
        <v>388</v>
      </c>
      <c r="H217" s="20" t="s">
        <v>388</v>
      </c>
      <c r="I217" s="20">
        <v>13.5</v>
      </c>
      <c r="J217" s="20">
        <v>0.91210613599000001</v>
      </c>
      <c r="K217" s="20" t="s">
        <v>388</v>
      </c>
      <c r="L217" s="20">
        <v>0</v>
      </c>
      <c r="M217" s="20">
        <v>0.91210613599000001</v>
      </c>
      <c r="N217" s="20">
        <v>4.8040353787000001</v>
      </c>
      <c r="O217" s="20">
        <v>0</v>
      </c>
      <c r="P217" s="20">
        <v>13.5</v>
      </c>
      <c r="Q217" s="20">
        <v>7.5447223224000002</v>
      </c>
      <c r="R217" s="20">
        <v>3</v>
      </c>
      <c r="S217" s="21" t="str">
        <f t="shared" si="7"/>
        <v>MSPA4 BZ Equity</v>
      </c>
      <c r="T217" s="21" t="e">
        <f ca="1">_xll.BDP(S217, "BEST_DIV_YLD","BEST_FPERIOD_OVERRIDE", "22Y")</f>
        <v>#NAME?</v>
      </c>
      <c r="U217" s="20" t="s">
        <v>545</v>
      </c>
      <c r="V217" s="32">
        <f t="shared" si="8"/>
        <v>0.91210613599000001</v>
      </c>
    </row>
    <row r="218" spans="1:22" x14ac:dyDescent="0.35">
      <c r="A218" s="38" t="s">
        <v>490</v>
      </c>
      <c r="B218" s="36" t="s">
        <v>491</v>
      </c>
      <c r="C218" s="19" t="s">
        <v>18</v>
      </c>
      <c r="D218" s="18" t="s">
        <v>8</v>
      </c>
      <c r="E218" s="18" t="s">
        <v>9</v>
      </c>
      <c r="F218" s="18" t="s">
        <v>10</v>
      </c>
      <c r="G218" s="20" t="s">
        <v>388</v>
      </c>
      <c r="H218" s="20" t="s">
        <v>388</v>
      </c>
      <c r="I218" s="20" t="s">
        <v>388</v>
      </c>
      <c r="J218" s="20" t="s">
        <v>388</v>
      </c>
      <c r="K218" s="20" t="s">
        <v>388</v>
      </c>
      <c r="L218" s="20">
        <v>3.3818237677999998</v>
      </c>
      <c r="M218" s="20">
        <v>3.3818237677999998</v>
      </c>
      <c r="N218" s="20">
        <v>3.3818237677999998</v>
      </c>
      <c r="O218" s="20">
        <v>3.3818237677999998</v>
      </c>
      <c r="P218" s="20">
        <v>3.3818237677999998</v>
      </c>
      <c r="Q218" s="20" t="s">
        <v>388</v>
      </c>
      <c r="R218" s="20">
        <v>1</v>
      </c>
      <c r="S218" s="21" t="str">
        <f t="shared" si="7"/>
        <v>MTRE3 BZ Equity</v>
      </c>
      <c r="T218" s="21" t="e">
        <f ca="1">_xll.BDP(S218, "BEST_DIV_YLD","BEST_FPERIOD_OVERRIDE", "22Y")</f>
        <v>#NAME?</v>
      </c>
      <c r="U218" s="20">
        <v>9.9611901681759374</v>
      </c>
      <c r="V218" s="32">
        <f t="shared" si="8"/>
        <v>9.9611901681759374</v>
      </c>
    </row>
    <row r="219" spans="1:22" x14ac:dyDescent="0.35">
      <c r="A219" s="38" t="s">
        <v>489</v>
      </c>
      <c r="B219" s="36" t="s">
        <v>254</v>
      </c>
      <c r="C219" s="19" t="s">
        <v>18</v>
      </c>
      <c r="D219" s="18" t="s">
        <v>8</v>
      </c>
      <c r="E219" s="18" t="s">
        <v>9</v>
      </c>
      <c r="F219" s="18" t="s">
        <v>10</v>
      </c>
      <c r="G219" s="20">
        <v>2.5641025641000001</v>
      </c>
      <c r="H219" s="20" t="s">
        <v>388</v>
      </c>
      <c r="I219" s="20" t="s">
        <v>388</v>
      </c>
      <c r="J219" s="20" t="s">
        <v>388</v>
      </c>
      <c r="K219" s="20" t="s">
        <v>388</v>
      </c>
      <c r="L219" s="20" t="s">
        <v>388</v>
      </c>
      <c r="M219" s="20">
        <v>2.5641025641000001</v>
      </c>
      <c r="N219" s="20">
        <v>2.5641025641000001</v>
      </c>
      <c r="O219" s="20">
        <v>2.5641025641000001</v>
      </c>
      <c r="P219" s="20">
        <v>2.5641025641000001</v>
      </c>
      <c r="Q219" s="20" t="s">
        <v>388</v>
      </c>
      <c r="R219" s="20">
        <v>1</v>
      </c>
      <c r="S219" s="21" t="str">
        <f t="shared" si="7"/>
        <v>MTSA3 BZ Equity</v>
      </c>
      <c r="T219" s="21" t="e">
        <f ca="1">_xll.BDP(S219, "BEST_DIV_YLD","BEST_FPERIOD_OVERRIDE", "22Y")</f>
        <v>#NAME?</v>
      </c>
      <c r="U219" s="20" t="s">
        <v>545</v>
      </c>
      <c r="V219" s="32">
        <f t="shared" si="8"/>
        <v>2.5641025641000001</v>
      </c>
    </row>
    <row r="220" spans="1:22" x14ac:dyDescent="0.35">
      <c r="A220" s="38" t="s">
        <v>255</v>
      </c>
      <c r="B220" s="36" t="s">
        <v>254</v>
      </c>
      <c r="C220" s="19" t="s">
        <v>7</v>
      </c>
      <c r="D220" s="18" t="s">
        <v>8</v>
      </c>
      <c r="E220" s="18" t="s">
        <v>9</v>
      </c>
      <c r="F220" s="18" t="s">
        <v>10</v>
      </c>
      <c r="G220" s="20">
        <v>6.5476190475999996</v>
      </c>
      <c r="H220" s="20">
        <v>5.4347826087</v>
      </c>
      <c r="I220" s="20">
        <v>4.0247678019000004</v>
      </c>
      <c r="J220" s="20">
        <v>5.4017555705999998</v>
      </c>
      <c r="K220" s="20">
        <v>3.2247765006</v>
      </c>
      <c r="L220" s="20">
        <v>7.7861896243000004</v>
      </c>
      <c r="M220" s="20">
        <v>5.4182690895999999</v>
      </c>
      <c r="N220" s="20">
        <v>5.4033151923</v>
      </c>
      <c r="O220" s="20">
        <v>3.2247765006</v>
      </c>
      <c r="P220" s="20">
        <v>7.7861896243000004</v>
      </c>
      <c r="Q220" s="20">
        <v>1.6513593335000001</v>
      </c>
      <c r="R220" s="20">
        <v>6</v>
      </c>
      <c r="S220" s="21" t="str">
        <f t="shared" si="7"/>
        <v>MTSA4 BZ Equity</v>
      </c>
      <c r="T220" s="21" t="e">
        <f ca="1">_xll.BDP(S220, "BEST_DIV_YLD","BEST_FPERIOD_OVERRIDE", "22Y")</f>
        <v>#NAME?</v>
      </c>
      <c r="U220" s="20" t="s">
        <v>545</v>
      </c>
      <c r="V220" s="32">
        <f t="shared" si="8"/>
        <v>5.4182690895999999</v>
      </c>
    </row>
    <row r="221" spans="1:22" x14ac:dyDescent="0.35">
      <c r="A221" s="38" t="s">
        <v>261</v>
      </c>
      <c r="B221" s="36" t="s">
        <v>260</v>
      </c>
      <c r="C221" s="19" t="s">
        <v>18</v>
      </c>
      <c r="D221" s="18" t="s">
        <v>8</v>
      </c>
      <c r="E221" s="18" t="s">
        <v>9</v>
      </c>
      <c r="F221" s="18" t="s">
        <v>10</v>
      </c>
      <c r="G221" s="20">
        <v>1.3285008142000001</v>
      </c>
      <c r="H221" s="20">
        <v>2.0276788469999998</v>
      </c>
      <c r="I221" s="20">
        <v>1.3505745782</v>
      </c>
      <c r="J221" s="20">
        <v>1.8043885928000001</v>
      </c>
      <c r="K221" s="20">
        <v>1.8387858885999999</v>
      </c>
      <c r="L221" s="20">
        <v>2.3416155274000001</v>
      </c>
      <c r="M221" s="20">
        <v>1.8215872407</v>
      </c>
      <c r="N221" s="20">
        <v>1.7819240413999999</v>
      </c>
      <c r="O221" s="20">
        <v>1.3285008142000001</v>
      </c>
      <c r="P221" s="20">
        <v>2.3416155274000001</v>
      </c>
      <c r="Q221" s="20">
        <v>0.39218436791</v>
      </c>
      <c r="R221" s="20">
        <v>6</v>
      </c>
      <c r="S221" s="21" t="str">
        <f t="shared" si="7"/>
        <v>MULT3 BZ Equity</v>
      </c>
      <c r="T221" s="21" t="e">
        <f ca="1">_xll.BDP(S221, "BEST_DIV_YLD","BEST_FPERIOD_OVERRIDE", "22Y")</f>
        <v>#NAME?</v>
      </c>
      <c r="U221" s="20">
        <v>1.8582677165354329</v>
      </c>
      <c r="V221" s="32">
        <f t="shared" si="8"/>
        <v>1.8582677165354329</v>
      </c>
    </row>
    <row r="222" spans="1:22" x14ac:dyDescent="0.35">
      <c r="A222" s="38" t="s">
        <v>210</v>
      </c>
      <c r="B222" s="36" t="s">
        <v>209</v>
      </c>
      <c r="C222" s="19" t="s">
        <v>18</v>
      </c>
      <c r="D222" s="18" t="s">
        <v>8</v>
      </c>
      <c r="E222" s="18" t="s">
        <v>9</v>
      </c>
      <c r="F222" s="18" t="s">
        <v>10</v>
      </c>
      <c r="G222" s="20">
        <v>1.7949212194999999</v>
      </c>
      <c r="H222" s="20">
        <v>0.64859862778999999</v>
      </c>
      <c r="I222" s="20">
        <v>4.2765139999999997</v>
      </c>
      <c r="J222" s="20">
        <v>0.77724317513999996</v>
      </c>
      <c r="K222" s="20">
        <v>2.8405393498999998</v>
      </c>
      <c r="L222" s="20">
        <v>0</v>
      </c>
      <c r="M222" s="20">
        <v>1.2860821973000001</v>
      </c>
      <c r="N222" s="20">
        <v>1.7229693954</v>
      </c>
      <c r="O222" s="20">
        <v>0</v>
      </c>
      <c r="P222" s="20">
        <v>4.2765139999999997</v>
      </c>
      <c r="Q222" s="20">
        <v>1.599501415</v>
      </c>
      <c r="R222" s="20">
        <v>6</v>
      </c>
      <c r="S222" s="21" t="str">
        <f t="shared" si="7"/>
        <v>MYPK3 BZ Equity</v>
      </c>
      <c r="T222" s="21" t="e">
        <f ca="1">_xll.BDP(S222, "BEST_DIV_YLD","BEST_FPERIOD_OVERRIDE", "22Y")</f>
        <v>#NAME?</v>
      </c>
      <c r="U222" s="20">
        <v>6.816901408450704</v>
      </c>
      <c r="V222" s="32">
        <f t="shared" si="8"/>
        <v>6.816901408450704</v>
      </c>
    </row>
    <row r="223" spans="1:22" x14ac:dyDescent="0.35">
      <c r="A223" s="38" t="s">
        <v>499</v>
      </c>
      <c r="B223" s="36" t="s">
        <v>500</v>
      </c>
      <c r="C223" s="19" t="s">
        <v>18</v>
      </c>
      <c r="D223" s="18" t="s">
        <v>8</v>
      </c>
      <c r="E223" s="18" t="s">
        <v>9</v>
      </c>
      <c r="F223" s="18" t="s">
        <v>10</v>
      </c>
      <c r="G223" s="20" t="s">
        <v>388</v>
      </c>
      <c r="H223" s="20" t="s">
        <v>388</v>
      </c>
      <c r="I223" s="20" t="s">
        <v>388</v>
      </c>
      <c r="J223" s="20" t="s">
        <v>388</v>
      </c>
      <c r="K223" s="20">
        <v>1.6427447058</v>
      </c>
      <c r="L223" s="20">
        <v>3.0958113958000002</v>
      </c>
      <c r="M223" s="20">
        <v>2.3692780508000002</v>
      </c>
      <c r="N223" s="20">
        <v>2.3692780508000002</v>
      </c>
      <c r="O223" s="20">
        <v>1.6427447058</v>
      </c>
      <c r="P223" s="20">
        <v>3.0958113958000002</v>
      </c>
      <c r="Q223" s="20">
        <v>1.02747331</v>
      </c>
      <c r="R223" s="20">
        <v>2</v>
      </c>
      <c r="S223" s="21" t="str">
        <f t="shared" si="7"/>
        <v>NEOE3 BZ Equity</v>
      </c>
      <c r="T223" s="21" t="e">
        <f ca="1">_xll.BDP(S223, "BEST_DIV_YLD","BEST_FPERIOD_OVERRIDE", "22Y")</f>
        <v>#NAME?</v>
      </c>
      <c r="U223" s="20">
        <v>4.7</v>
      </c>
      <c r="V223" s="32">
        <f t="shared" si="8"/>
        <v>4.7</v>
      </c>
    </row>
    <row r="224" spans="1:22" x14ac:dyDescent="0.35">
      <c r="A224" s="38" t="s">
        <v>198</v>
      </c>
      <c r="B224" s="36" t="s">
        <v>197</v>
      </c>
      <c r="C224" s="19" t="s">
        <v>18</v>
      </c>
      <c r="D224" s="18" t="s">
        <v>8</v>
      </c>
      <c r="E224" s="18" t="s">
        <v>9</v>
      </c>
      <c r="F224" s="18" t="s">
        <v>10</v>
      </c>
      <c r="G224" s="20">
        <v>1.8296925074999999</v>
      </c>
      <c r="H224" s="20">
        <v>1.3643487315</v>
      </c>
      <c r="I224" s="20">
        <v>0.95261173925999998</v>
      </c>
      <c r="J224" s="20">
        <v>1.4355192994999999</v>
      </c>
      <c r="K224" s="20">
        <v>0</v>
      </c>
      <c r="L224" s="20">
        <v>0</v>
      </c>
      <c r="M224" s="20">
        <v>1.1584802353999999</v>
      </c>
      <c r="N224" s="20">
        <v>0.93036204628999997</v>
      </c>
      <c r="O224" s="20">
        <v>0</v>
      </c>
      <c r="P224" s="20">
        <v>1.8296925074999999</v>
      </c>
      <c r="Q224" s="20">
        <v>0.77252387601000005</v>
      </c>
      <c r="R224" s="20">
        <v>6</v>
      </c>
      <c r="S224" s="21" t="str">
        <f t="shared" si="7"/>
        <v>NTCO3 BZ Equity</v>
      </c>
      <c r="T224" s="21" t="e">
        <f ca="1">_xll.BDP(S224, "BEST_DIV_YLD","BEST_FPERIOD_OVERRIDE", "22Y")</f>
        <v>#NAME?</v>
      </c>
      <c r="U224" s="20">
        <v>0.3944683745182499</v>
      </c>
      <c r="V224" s="32">
        <f t="shared" si="8"/>
        <v>0.3944683745182499</v>
      </c>
    </row>
    <row r="225" spans="1:22" x14ac:dyDescent="0.35">
      <c r="A225" s="38" t="s">
        <v>501</v>
      </c>
      <c r="B225" s="36" t="s">
        <v>502</v>
      </c>
      <c r="C225" s="19" t="s">
        <v>7</v>
      </c>
      <c r="D225" s="18" t="s">
        <v>8</v>
      </c>
      <c r="E225" s="18" t="s">
        <v>9</v>
      </c>
      <c r="F225" s="18" t="s">
        <v>10</v>
      </c>
      <c r="G225" s="20" t="s">
        <v>388</v>
      </c>
      <c r="H225" s="20" t="s">
        <v>388</v>
      </c>
      <c r="I225" s="20">
        <v>1.5638575152</v>
      </c>
      <c r="J225" s="20" t="s">
        <v>388</v>
      </c>
      <c r="K225" s="20" t="s">
        <v>388</v>
      </c>
      <c r="L225" s="20" t="s">
        <v>388</v>
      </c>
      <c r="M225" s="20">
        <v>1.5638575152</v>
      </c>
      <c r="N225" s="20">
        <v>1.5638575152</v>
      </c>
      <c r="O225" s="20">
        <v>1.5638575152</v>
      </c>
      <c r="P225" s="20">
        <v>1.5638575152</v>
      </c>
      <c r="Q225" s="20" t="s">
        <v>388</v>
      </c>
      <c r="R225" s="20">
        <v>1</v>
      </c>
      <c r="S225" s="21" t="str">
        <f t="shared" si="7"/>
        <v>ODER4 BZ Equity</v>
      </c>
      <c r="T225" s="21" t="e">
        <f ca="1">_xll.BDP(S225, "BEST_DIV_YLD","BEST_FPERIOD_OVERRIDE", "22Y")</f>
        <v>#NAME?</v>
      </c>
      <c r="U225" s="20" t="s">
        <v>545</v>
      </c>
      <c r="V225" s="32">
        <f t="shared" si="8"/>
        <v>1.5638575152</v>
      </c>
    </row>
    <row r="226" spans="1:22" x14ac:dyDescent="0.35">
      <c r="A226" s="38" t="s">
        <v>265</v>
      </c>
      <c r="B226" s="36" t="s">
        <v>264</v>
      </c>
      <c r="C226" s="19" t="s">
        <v>18</v>
      </c>
      <c r="D226" s="18" t="s">
        <v>8</v>
      </c>
      <c r="E226" s="18" t="s">
        <v>9</v>
      </c>
      <c r="F226" s="18" t="s">
        <v>10</v>
      </c>
      <c r="G226" s="20">
        <v>3.7343518836</v>
      </c>
      <c r="H226" s="20">
        <v>4.1730790159</v>
      </c>
      <c r="I226" s="20">
        <v>1.7637360402</v>
      </c>
      <c r="J226" s="20">
        <v>2.6210832364000001</v>
      </c>
      <c r="K226" s="20">
        <v>3.0005843212999999</v>
      </c>
      <c r="L226" s="20">
        <v>5.0703162416999996</v>
      </c>
      <c r="M226" s="20">
        <v>3.3674681024000002</v>
      </c>
      <c r="N226" s="20">
        <v>3.3938584564999998</v>
      </c>
      <c r="O226" s="20">
        <v>1.7637360402</v>
      </c>
      <c r="P226" s="20">
        <v>5.0703162416999996</v>
      </c>
      <c r="Q226" s="20">
        <v>1.1783697499000001</v>
      </c>
      <c r="R226" s="20">
        <v>6</v>
      </c>
      <c r="S226" s="21" t="str">
        <f t="shared" si="7"/>
        <v>ODPV3 BZ Equity</v>
      </c>
      <c r="T226" s="21" t="e">
        <f ca="1">_xll.BDP(S226, "BEST_DIV_YLD","BEST_FPERIOD_OVERRIDE", "22Y")</f>
        <v>#NAME?</v>
      </c>
      <c r="U226" s="20">
        <v>3.7847222222222228</v>
      </c>
      <c r="V226" s="32">
        <f t="shared" si="8"/>
        <v>3.7847222222222228</v>
      </c>
    </row>
    <row r="227" spans="1:22" x14ac:dyDescent="0.35">
      <c r="A227" s="38" t="s">
        <v>267</v>
      </c>
      <c r="B227" s="36" t="s">
        <v>266</v>
      </c>
      <c r="C227" s="19" t="s">
        <v>18</v>
      </c>
      <c r="D227" s="18" t="s">
        <v>8</v>
      </c>
      <c r="E227" s="18" t="s">
        <v>9</v>
      </c>
      <c r="F227" s="18" t="s">
        <v>10</v>
      </c>
      <c r="G227" s="20">
        <v>0.64272983423999996</v>
      </c>
      <c r="H227" s="20">
        <v>0.39721428571</v>
      </c>
      <c r="I227" s="20">
        <v>1.0207614583</v>
      </c>
      <c r="J227" s="20">
        <v>0.57770362017999999</v>
      </c>
      <c r="K227" s="20">
        <v>1.0206129302</v>
      </c>
      <c r="L227" s="20">
        <v>2.1853793214000001</v>
      </c>
      <c r="M227" s="20">
        <v>0.83167138224000003</v>
      </c>
      <c r="N227" s="20">
        <v>0.97406690834999998</v>
      </c>
      <c r="O227" s="20">
        <v>0.39721428571</v>
      </c>
      <c r="P227" s="20">
        <v>2.1853793214000001</v>
      </c>
      <c r="Q227" s="20">
        <v>0.64362593737999996</v>
      </c>
      <c r="R227" s="20">
        <v>6</v>
      </c>
      <c r="S227" s="21" t="str">
        <f t="shared" si="7"/>
        <v>OFSA3 BZ Equity</v>
      </c>
      <c r="T227" s="21" t="e">
        <f ca="1">_xll.BDP(S227, "BEST_DIV_YLD","BEST_FPERIOD_OVERRIDE", "22Y")</f>
        <v>#NAME?</v>
      </c>
      <c r="U227" s="20" t="s">
        <v>545</v>
      </c>
      <c r="V227" s="32">
        <f t="shared" si="8"/>
        <v>0.83167138224000003</v>
      </c>
    </row>
    <row r="228" spans="1:22" x14ac:dyDescent="0.35">
      <c r="A228" s="38" t="s">
        <v>464</v>
      </c>
      <c r="B228" s="36" t="s">
        <v>465</v>
      </c>
      <c r="C228" s="19" t="s">
        <v>18</v>
      </c>
      <c r="D228" s="18" t="s">
        <v>8</v>
      </c>
      <c r="E228" s="18" t="s">
        <v>9</v>
      </c>
      <c r="F228" s="18" t="s">
        <v>10</v>
      </c>
      <c r="G228" s="20" t="s">
        <v>388</v>
      </c>
      <c r="H228" s="20" t="s">
        <v>388</v>
      </c>
      <c r="I228" s="20">
        <v>0.97613032930999999</v>
      </c>
      <c r="J228" s="20">
        <v>2.4630125660000002</v>
      </c>
      <c r="K228" s="20">
        <v>1.0771344777</v>
      </c>
      <c r="L228" s="20">
        <v>1.1879314114999999</v>
      </c>
      <c r="M228" s="20">
        <v>1.1325329446000001</v>
      </c>
      <c r="N228" s="20">
        <v>1.4260521960999999</v>
      </c>
      <c r="O228" s="20">
        <v>0.97613032930999999</v>
      </c>
      <c r="P228" s="20">
        <v>2.4630125660000002</v>
      </c>
      <c r="Q228" s="20">
        <v>0.69669734634000002</v>
      </c>
      <c r="R228" s="20">
        <v>4</v>
      </c>
      <c r="S228" s="21" t="str">
        <f t="shared" si="7"/>
        <v>PARD3 BZ Equity</v>
      </c>
      <c r="T228" s="21" t="e">
        <f ca="1">_xll.BDP(S228, "BEST_DIV_YLD","BEST_FPERIOD_OVERRIDE", "22Y")</f>
        <v>#NAME?</v>
      </c>
      <c r="U228" s="20" t="s">
        <v>545</v>
      </c>
      <c r="V228" s="32">
        <f t="shared" si="8"/>
        <v>1.1325329446000001</v>
      </c>
    </row>
    <row r="229" spans="1:22" x14ac:dyDescent="0.35">
      <c r="A229" s="38" t="s">
        <v>505</v>
      </c>
      <c r="B229" s="36" t="s">
        <v>506</v>
      </c>
      <c r="C229" s="19" t="s">
        <v>18</v>
      </c>
      <c r="D229" s="18" t="s">
        <v>8</v>
      </c>
      <c r="E229" s="18" t="s">
        <v>9</v>
      </c>
      <c r="F229" s="18" t="s">
        <v>10</v>
      </c>
      <c r="G229" s="20">
        <v>0.99840921738999999</v>
      </c>
      <c r="H229" s="20" t="s">
        <v>388</v>
      </c>
      <c r="I229" s="20">
        <v>1.7277517</v>
      </c>
      <c r="J229" s="20">
        <v>5.8133104895000001</v>
      </c>
      <c r="K229" s="20">
        <v>0.78348586463000003</v>
      </c>
      <c r="L229" s="20">
        <v>9.7668012062000003</v>
      </c>
      <c r="M229" s="20">
        <v>1.7277517</v>
      </c>
      <c r="N229" s="20">
        <v>3.8179516956000001</v>
      </c>
      <c r="O229" s="20">
        <v>0.78348586463000003</v>
      </c>
      <c r="P229" s="20">
        <v>9.7668012062000003</v>
      </c>
      <c r="Q229" s="20">
        <v>3.9018266845</v>
      </c>
      <c r="R229" s="20">
        <v>5</v>
      </c>
      <c r="S229" s="21" t="str">
        <f t="shared" si="7"/>
        <v>PATI3 BZ Equity</v>
      </c>
      <c r="T229" s="21" t="e">
        <f ca="1">_xll.BDP(S229, "BEST_DIV_YLD","BEST_FPERIOD_OVERRIDE", "22Y")</f>
        <v>#NAME?</v>
      </c>
      <c r="U229" s="20" t="s">
        <v>545</v>
      </c>
      <c r="V229" s="32">
        <f t="shared" si="8"/>
        <v>1.7277517</v>
      </c>
    </row>
    <row r="230" spans="1:22" x14ac:dyDescent="0.35">
      <c r="A230" s="38" t="s">
        <v>507</v>
      </c>
      <c r="B230" s="36" t="s">
        <v>506</v>
      </c>
      <c r="C230" s="19" t="s">
        <v>7</v>
      </c>
      <c r="D230" s="18" t="s">
        <v>8</v>
      </c>
      <c r="E230" s="18" t="s">
        <v>9</v>
      </c>
      <c r="F230" s="18" t="s">
        <v>10</v>
      </c>
      <c r="G230" s="20">
        <v>9.7599786695000006</v>
      </c>
      <c r="H230" s="20" t="s">
        <v>388</v>
      </c>
      <c r="I230" s="20" t="s">
        <v>388</v>
      </c>
      <c r="J230" s="20">
        <v>5.1548153925999998</v>
      </c>
      <c r="K230" s="20">
        <v>5.6009269719999999</v>
      </c>
      <c r="L230" s="20">
        <v>8.0147162601000002</v>
      </c>
      <c r="M230" s="20">
        <v>6.8078216161</v>
      </c>
      <c r="N230" s="20">
        <v>7.1326093235999997</v>
      </c>
      <c r="O230" s="20">
        <v>5.1548153925999998</v>
      </c>
      <c r="P230" s="20">
        <v>9.7599786695000006</v>
      </c>
      <c r="Q230" s="20">
        <v>2.1555279312</v>
      </c>
      <c r="R230" s="20">
        <v>4</v>
      </c>
      <c r="S230" s="21" t="str">
        <f t="shared" si="7"/>
        <v>PATI4 BZ Equity</v>
      </c>
      <c r="T230" s="21" t="e">
        <f ca="1">_xll.BDP(S230, "BEST_DIV_YLD","BEST_FPERIOD_OVERRIDE", "22Y")</f>
        <v>#NAME?</v>
      </c>
      <c r="U230" s="20" t="s">
        <v>545</v>
      </c>
      <c r="V230" s="32">
        <f t="shared" si="8"/>
        <v>6.8078216161</v>
      </c>
    </row>
    <row r="231" spans="1:22" x14ac:dyDescent="0.35">
      <c r="A231" s="38" t="s">
        <v>503</v>
      </c>
      <c r="B231" s="36" t="s">
        <v>504</v>
      </c>
      <c r="C231" s="19" t="s">
        <v>18</v>
      </c>
      <c r="D231" s="18" t="s">
        <v>8</v>
      </c>
      <c r="E231" s="18" t="s">
        <v>9</v>
      </c>
      <c r="F231" s="18" t="s">
        <v>10</v>
      </c>
      <c r="G231" s="20" t="s">
        <v>388</v>
      </c>
      <c r="H231" s="20" t="s">
        <v>388</v>
      </c>
      <c r="I231" s="20" t="s">
        <v>388</v>
      </c>
      <c r="J231" s="20" t="s">
        <v>388</v>
      </c>
      <c r="K231" s="20">
        <v>0.65484260462999999</v>
      </c>
      <c r="L231" s="20">
        <v>3.7932193156</v>
      </c>
      <c r="M231" s="20">
        <v>2.2240309600999999</v>
      </c>
      <c r="N231" s="20">
        <v>2.2240309600999999</v>
      </c>
      <c r="O231" s="20">
        <v>0.65484260462999999</v>
      </c>
      <c r="P231" s="20">
        <v>3.7932193156</v>
      </c>
      <c r="Q231" s="20">
        <v>2.2191674543</v>
      </c>
      <c r="R231" s="20">
        <v>2</v>
      </c>
      <c r="S231" s="21" t="str">
        <f t="shared" si="7"/>
        <v>PCAR3 BZ Equity</v>
      </c>
      <c r="T231" s="21" t="e">
        <f ca="1">_xll.BDP(S231, "BEST_DIV_YLD","BEST_FPERIOD_OVERRIDE", "22Y")</f>
        <v>#NAME?</v>
      </c>
      <c r="U231" s="20">
        <v>1.68</v>
      </c>
      <c r="V231" s="32">
        <f t="shared" si="8"/>
        <v>1.68</v>
      </c>
    </row>
    <row r="232" spans="1:22" x14ac:dyDescent="0.35">
      <c r="A232" s="38" t="s">
        <v>269</v>
      </c>
      <c r="B232" s="36" t="s">
        <v>268</v>
      </c>
      <c r="C232" s="19" t="s">
        <v>18</v>
      </c>
      <c r="D232" s="18" t="s">
        <v>8</v>
      </c>
      <c r="E232" s="18" t="s">
        <v>9</v>
      </c>
      <c r="F232" s="18" t="s">
        <v>10</v>
      </c>
      <c r="G232" s="20">
        <v>4.5650262782000004</v>
      </c>
      <c r="H232" s="20">
        <v>9.2029478525999995</v>
      </c>
      <c r="I232" s="20">
        <v>8.2488067079</v>
      </c>
      <c r="J232" s="20">
        <v>10.452585311</v>
      </c>
      <c r="K232" s="20">
        <v>68.318980264000004</v>
      </c>
      <c r="L232" s="20">
        <v>48.895501445000001</v>
      </c>
      <c r="M232" s="20">
        <v>9.8277665822000007</v>
      </c>
      <c r="N232" s="20">
        <v>24.947307977000001</v>
      </c>
      <c r="O232" s="20">
        <v>4.5650262782000004</v>
      </c>
      <c r="P232" s="20">
        <v>68.318980264000004</v>
      </c>
      <c r="Q232" s="20">
        <v>26.858433088999998</v>
      </c>
      <c r="R232" s="20">
        <v>6</v>
      </c>
      <c r="S232" s="21" t="str">
        <f t="shared" si="7"/>
        <v>PEAB3 BZ Equity</v>
      </c>
      <c r="T232" s="21" t="e">
        <f ca="1">_xll.BDP(S232, "BEST_DIV_YLD","BEST_FPERIOD_OVERRIDE", "22Y")</f>
        <v>#NAME?</v>
      </c>
      <c r="U232" s="20" t="s">
        <v>545</v>
      </c>
      <c r="V232" s="32">
        <f t="shared" si="8"/>
        <v>9.8277665822000007</v>
      </c>
    </row>
    <row r="233" spans="1:22" x14ac:dyDescent="0.35">
      <c r="A233" s="38" t="s">
        <v>508</v>
      </c>
      <c r="B233" s="36" t="s">
        <v>268</v>
      </c>
      <c r="C233" s="19" t="s">
        <v>7</v>
      </c>
      <c r="D233" s="18" t="s">
        <v>8</v>
      </c>
      <c r="E233" s="18" t="s">
        <v>9</v>
      </c>
      <c r="F233" s="18" t="s">
        <v>10</v>
      </c>
      <c r="G233" s="20">
        <v>4.7585560705000001</v>
      </c>
      <c r="H233" s="20">
        <v>9.3945618739000007</v>
      </c>
      <c r="I233" s="20">
        <v>9.2963095282000001</v>
      </c>
      <c r="J233" s="20" t="s">
        <v>388</v>
      </c>
      <c r="K233" s="20">
        <v>72.098832423000005</v>
      </c>
      <c r="L233" s="20">
        <v>46.385496132999997</v>
      </c>
      <c r="M233" s="20">
        <v>9.3945618739000007</v>
      </c>
      <c r="N233" s="20">
        <v>28.386751206</v>
      </c>
      <c r="O233" s="20">
        <v>4.7585560705000001</v>
      </c>
      <c r="P233" s="20">
        <v>72.098832423000005</v>
      </c>
      <c r="Q233" s="20">
        <v>29.656958238000001</v>
      </c>
      <c r="R233" s="20">
        <v>5</v>
      </c>
      <c r="S233" s="21" t="str">
        <f t="shared" si="7"/>
        <v>PEAB4 BZ Equity</v>
      </c>
      <c r="T233" s="21" t="e">
        <f ca="1">_xll.BDP(S233, "BEST_DIV_YLD","BEST_FPERIOD_OVERRIDE", "22Y")</f>
        <v>#NAME?</v>
      </c>
      <c r="U233" s="20" t="s">
        <v>545</v>
      </c>
      <c r="V233" s="32">
        <f t="shared" si="8"/>
        <v>9.3945618739000007</v>
      </c>
    </row>
    <row r="234" spans="1:22" x14ac:dyDescent="0.35">
      <c r="A234" s="38" t="s">
        <v>271</v>
      </c>
      <c r="B234" s="36" t="s">
        <v>270</v>
      </c>
      <c r="C234" s="19" t="s">
        <v>18</v>
      </c>
      <c r="D234" s="18" t="s">
        <v>8</v>
      </c>
      <c r="E234" s="18" t="s">
        <v>9</v>
      </c>
      <c r="F234" s="18" t="s">
        <v>10</v>
      </c>
      <c r="G234" s="20">
        <v>0</v>
      </c>
      <c r="H234" s="20">
        <v>0</v>
      </c>
      <c r="I234" s="20">
        <v>1.478415139</v>
      </c>
      <c r="J234" s="20">
        <v>1.9685039369999999</v>
      </c>
      <c r="K234" s="20">
        <v>0.74396562499999996</v>
      </c>
      <c r="L234" s="20">
        <v>12.149332320999999</v>
      </c>
      <c r="M234" s="20">
        <v>1.111190382</v>
      </c>
      <c r="N234" s="20">
        <v>2.7233695037999999</v>
      </c>
      <c r="O234" s="20">
        <v>0</v>
      </c>
      <c r="P234" s="20">
        <v>12.149332320999999</v>
      </c>
      <c r="Q234" s="20">
        <v>4.6844429991999998</v>
      </c>
      <c r="R234" s="20">
        <v>6</v>
      </c>
      <c r="S234" s="21" t="str">
        <f t="shared" si="7"/>
        <v>PETR3 BZ Equity</v>
      </c>
      <c r="T234" s="21" t="e">
        <f ca="1">_xll.BDP(S234, "BEST_DIV_YLD","BEST_FPERIOD_OVERRIDE", "22Y")</f>
        <v>#NAME?</v>
      </c>
      <c r="U234" s="20">
        <v>12.921232876712329</v>
      </c>
      <c r="V234" s="32">
        <f t="shared" si="8"/>
        <v>12.921232876712329</v>
      </c>
    </row>
    <row r="235" spans="1:22" x14ac:dyDescent="0.35">
      <c r="A235" s="38" t="s">
        <v>272</v>
      </c>
      <c r="B235" s="36" t="s">
        <v>270</v>
      </c>
      <c r="C235" s="19" t="s">
        <v>7</v>
      </c>
      <c r="D235" s="18" t="s">
        <v>8</v>
      </c>
      <c r="E235" s="18" t="s">
        <v>9</v>
      </c>
      <c r="F235" s="18" t="s">
        <v>10</v>
      </c>
      <c r="G235" s="20">
        <v>0</v>
      </c>
      <c r="H235" s="20">
        <v>0</v>
      </c>
      <c r="I235" s="20">
        <v>5.5900621118</v>
      </c>
      <c r="J235" s="20">
        <v>4.1420502644999999</v>
      </c>
      <c r="K235" s="20">
        <v>1.5142478462000001E-3</v>
      </c>
      <c r="L235" s="20">
        <v>12.248459969000001</v>
      </c>
      <c r="M235" s="20">
        <v>2.0717822562000001</v>
      </c>
      <c r="N235" s="20">
        <v>3.6636810989000002</v>
      </c>
      <c r="O235" s="20">
        <v>0</v>
      </c>
      <c r="P235" s="20">
        <v>12.248459969000001</v>
      </c>
      <c r="Q235" s="20">
        <v>4.8558169972999998</v>
      </c>
      <c r="R235" s="20">
        <v>6</v>
      </c>
      <c r="S235" s="21" t="str">
        <f t="shared" si="7"/>
        <v>PETR4 BZ Equity</v>
      </c>
      <c r="T235" s="21" t="e">
        <f ca="1">_xll.BDP(S235, "BEST_DIV_YLD","BEST_FPERIOD_OVERRIDE", "22Y")</f>
        <v>#NAME?</v>
      </c>
      <c r="U235" s="20">
        <v>14.381118881118883</v>
      </c>
      <c r="V235" s="32">
        <f t="shared" si="8"/>
        <v>14.381118881118883</v>
      </c>
    </row>
    <row r="236" spans="1:22" x14ac:dyDescent="0.35">
      <c r="A236" s="38" t="s">
        <v>512</v>
      </c>
      <c r="B236" s="36" t="s">
        <v>513</v>
      </c>
      <c r="C236" s="19" t="s">
        <v>18</v>
      </c>
      <c r="D236" s="18" t="s">
        <v>8</v>
      </c>
      <c r="E236" s="18" t="s">
        <v>9</v>
      </c>
      <c r="F236" s="18" t="s">
        <v>10</v>
      </c>
      <c r="G236" s="20" t="s">
        <v>388</v>
      </c>
      <c r="H236" s="20" t="s">
        <v>388</v>
      </c>
      <c r="I236" s="20" t="s">
        <v>388</v>
      </c>
      <c r="J236" s="20" t="s">
        <v>388</v>
      </c>
      <c r="K236" s="20" t="s">
        <v>388</v>
      </c>
      <c r="L236" s="20">
        <v>0.36647260999999998</v>
      </c>
      <c r="M236" s="20">
        <v>0.36647260999999998</v>
      </c>
      <c r="N236" s="20">
        <v>0.36647260999999998</v>
      </c>
      <c r="O236" s="20">
        <v>0.36647260999999998</v>
      </c>
      <c r="P236" s="20">
        <v>0.36647260999999998</v>
      </c>
      <c r="Q236" s="20" t="s">
        <v>388</v>
      </c>
      <c r="R236" s="20">
        <v>1</v>
      </c>
      <c r="S236" s="21" t="str">
        <f t="shared" si="7"/>
        <v>PETZ3 BZ Equity</v>
      </c>
      <c r="T236" s="21" t="e">
        <f ca="1">_xll.BDP(S236, "BEST_DIV_YLD","BEST_FPERIOD_OVERRIDE", "22Y")</f>
        <v>#NAME?</v>
      </c>
      <c r="U236" s="20">
        <v>0.28534370946822313</v>
      </c>
      <c r="V236" s="32">
        <f t="shared" si="8"/>
        <v>0.28534370946822313</v>
      </c>
    </row>
    <row r="237" spans="1:22" x14ac:dyDescent="0.35">
      <c r="A237" s="38" t="s">
        <v>556</v>
      </c>
      <c r="B237" s="36" t="s">
        <v>557</v>
      </c>
      <c r="C237" s="19" t="s">
        <v>18</v>
      </c>
      <c r="D237" s="18" t="s">
        <v>8</v>
      </c>
      <c r="E237" s="18" t="s">
        <v>9</v>
      </c>
      <c r="F237" s="18" t="s">
        <v>10</v>
      </c>
      <c r="G237" s="20" t="s">
        <v>388</v>
      </c>
      <c r="H237" s="20" t="s">
        <v>388</v>
      </c>
      <c r="I237" s="20" t="s">
        <v>388</v>
      </c>
      <c r="J237" s="20" t="s">
        <v>388</v>
      </c>
      <c r="K237" s="20" t="s">
        <v>388</v>
      </c>
      <c r="L237" s="20">
        <v>2.1171100604999999</v>
      </c>
      <c r="M237" s="20">
        <v>2.1171100604999999</v>
      </c>
      <c r="N237" s="20">
        <v>2.1171100604999999</v>
      </c>
      <c r="O237" s="20">
        <v>2.1171100604999999</v>
      </c>
      <c r="P237" s="20">
        <v>2.1171100604999999</v>
      </c>
      <c r="Q237" s="20" t="s">
        <v>388</v>
      </c>
      <c r="R237" s="20">
        <v>1</v>
      </c>
      <c r="S237" s="21" t="str">
        <f t="shared" si="7"/>
        <v>PLPL3 BZ Equity</v>
      </c>
      <c r="T237" s="21" t="e">
        <f ca="1">_xll.BDP(S237, "BEST_DIV_YLD","BEST_FPERIOD_OVERRIDE", "22Y")</f>
        <v>#NAME?</v>
      </c>
      <c r="U237" s="20">
        <v>10.817438692098094</v>
      </c>
      <c r="V237" s="32">
        <f t="shared" si="8"/>
        <v>10.817438692098094</v>
      </c>
    </row>
    <row r="238" spans="1:22" x14ac:dyDescent="0.35">
      <c r="A238" s="38" t="s">
        <v>132</v>
      </c>
      <c r="B238" s="36" t="s">
        <v>131</v>
      </c>
      <c r="C238" s="19" t="s">
        <v>18</v>
      </c>
      <c r="D238" s="18" t="s">
        <v>8</v>
      </c>
      <c r="E238" s="18" t="s">
        <v>9</v>
      </c>
      <c r="F238" s="18" t="s">
        <v>10</v>
      </c>
      <c r="G238" s="20">
        <v>1.2359236386000001</v>
      </c>
      <c r="H238" s="20">
        <v>0.23702791297</v>
      </c>
      <c r="I238" s="20">
        <v>1.6570712754000001</v>
      </c>
      <c r="J238" s="20">
        <v>1.6267596205999999</v>
      </c>
      <c r="K238" s="20">
        <v>0.11695422580000001</v>
      </c>
      <c r="L238" s="20">
        <v>0.78273352024999998</v>
      </c>
      <c r="M238" s="20">
        <v>1.0093285794</v>
      </c>
      <c r="N238" s="20">
        <v>0.94274503227999995</v>
      </c>
      <c r="O238" s="20">
        <v>0.11695422580000001</v>
      </c>
      <c r="P238" s="20">
        <v>1.6570712754000001</v>
      </c>
      <c r="Q238" s="20">
        <v>0.67374511893</v>
      </c>
      <c r="R238" s="20">
        <v>6</v>
      </c>
      <c r="S238" s="21" t="str">
        <f t="shared" si="7"/>
        <v>PNVL3 BZ Equity</v>
      </c>
      <c r="T238" s="21" t="e">
        <f ca="1">_xll.BDP(S238, "BEST_DIV_YLD","BEST_FPERIOD_OVERRIDE", "22Y")</f>
        <v>#NAME?</v>
      </c>
      <c r="U238" s="20" t="s">
        <v>545</v>
      </c>
      <c r="V238" s="32">
        <f t="shared" si="8"/>
        <v>1.0093285794</v>
      </c>
    </row>
    <row r="239" spans="1:22" x14ac:dyDescent="0.35">
      <c r="A239" s="38" t="s">
        <v>245</v>
      </c>
      <c r="B239" s="36" t="s">
        <v>244</v>
      </c>
      <c r="C239" s="19" t="s">
        <v>18</v>
      </c>
      <c r="D239" s="18" t="s">
        <v>8</v>
      </c>
      <c r="E239" s="18" t="s">
        <v>9</v>
      </c>
      <c r="F239" s="18" t="s">
        <v>10</v>
      </c>
      <c r="G239" s="20">
        <v>7.7058823528999998</v>
      </c>
      <c r="H239" s="20">
        <v>0.86046511628</v>
      </c>
      <c r="I239" s="20">
        <v>3.4472049688999999</v>
      </c>
      <c r="J239" s="20">
        <v>1.8404907975</v>
      </c>
      <c r="K239" s="20">
        <v>2.0945945946000002</v>
      </c>
      <c r="L239" s="20">
        <v>3.5294117646999998</v>
      </c>
      <c r="M239" s="20">
        <v>2.7708997817999999</v>
      </c>
      <c r="N239" s="20">
        <v>3.2463415992</v>
      </c>
      <c r="O239" s="20">
        <v>0.86046511628</v>
      </c>
      <c r="P239" s="20">
        <v>7.7058823528999998</v>
      </c>
      <c r="Q239" s="20">
        <v>2.4084568825999999</v>
      </c>
      <c r="R239" s="20">
        <v>6</v>
      </c>
      <c r="S239" s="21" t="str">
        <f t="shared" si="7"/>
        <v>POMO3 BZ Equity</v>
      </c>
      <c r="T239" s="21" t="e">
        <f ca="1">_xll.BDP(S239, "BEST_DIV_YLD","BEST_FPERIOD_OVERRIDE", "22Y")</f>
        <v>#NAME?</v>
      </c>
      <c r="U239" s="20" t="s">
        <v>545</v>
      </c>
      <c r="V239" s="32">
        <f t="shared" si="8"/>
        <v>2.7708997817999999</v>
      </c>
    </row>
    <row r="240" spans="1:22" x14ac:dyDescent="0.35">
      <c r="A240" s="38" t="s">
        <v>246</v>
      </c>
      <c r="B240" s="36" t="s">
        <v>244</v>
      </c>
      <c r="C240" s="19" t="s">
        <v>7</v>
      </c>
      <c r="D240" s="18" t="s">
        <v>8</v>
      </c>
      <c r="E240" s="18" t="s">
        <v>9</v>
      </c>
      <c r="F240" s="18" t="s">
        <v>10</v>
      </c>
      <c r="G240" s="20">
        <v>7.0810810810999998</v>
      </c>
      <c r="H240" s="20">
        <v>0.67518248174999995</v>
      </c>
      <c r="I240" s="20">
        <v>2.7819548871999999</v>
      </c>
      <c r="J240" s="20">
        <v>1.4705882352999999</v>
      </c>
      <c r="K240" s="20">
        <v>2.0666666667000002</v>
      </c>
      <c r="L240" s="20">
        <v>3.3582089551999998</v>
      </c>
      <c r="M240" s="20">
        <v>2.4243107769000001</v>
      </c>
      <c r="N240" s="20">
        <v>2.9056137179000001</v>
      </c>
      <c r="O240" s="20">
        <v>0.67518248174999995</v>
      </c>
      <c r="P240" s="20">
        <v>7.0810810810999998</v>
      </c>
      <c r="Q240" s="20">
        <v>2.2535578735000001</v>
      </c>
      <c r="R240" s="20">
        <v>6</v>
      </c>
      <c r="S240" s="21" t="str">
        <f t="shared" si="7"/>
        <v>POMO4 BZ Equity</v>
      </c>
      <c r="T240" s="21" t="e">
        <f ca="1">_xll.BDP(S240, "BEST_DIV_YLD","BEST_FPERIOD_OVERRIDE", "22Y")</f>
        <v>#NAME?</v>
      </c>
      <c r="U240" s="20">
        <v>3.7906137184115525</v>
      </c>
      <c r="V240" s="32">
        <f t="shared" si="8"/>
        <v>3.7906137184115525</v>
      </c>
    </row>
    <row r="241" spans="1:22" x14ac:dyDescent="0.35">
      <c r="A241" s="38" t="s">
        <v>280</v>
      </c>
      <c r="B241" s="36" t="s">
        <v>279</v>
      </c>
      <c r="C241" s="19" t="s">
        <v>18</v>
      </c>
      <c r="D241" s="18" t="s">
        <v>8</v>
      </c>
      <c r="E241" s="18" t="s">
        <v>9</v>
      </c>
      <c r="F241" s="18" t="s">
        <v>10</v>
      </c>
      <c r="G241" s="20">
        <v>0</v>
      </c>
      <c r="H241" s="20">
        <v>0.91982831540999999</v>
      </c>
      <c r="I241" s="20">
        <v>0</v>
      </c>
      <c r="J241" s="20">
        <v>0</v>
      </c>
      <c r="K241" s="20">
        <v>0.31501472031</v>
      </c>
      <c r="L241" s="20">
        <v>7.6597800779999998</v>
      </c>
      <c r="M241" s="20">
        <v>0.15750736016</v>
      </c>
      <c r="N241" s="20">
        <v>1.4824371856</v>
      </c>
      <c r="O241" s="20">
        <v>0</v>
      </c>
      <c r="P241" s="20">
        <v>7.6597800779999998</v>
      </c>
      <c r="Q241" s="20">
        <v>3.0473539075999998</v>
      </c>
      <c r="R241" s="20">
        <v>6</v>
      </c>
      <c r="S241" s="21" t="str">
        <f t="shared" si="7"/>
        <v>POSI3 BZ Equity</v>
      </c>
      <c r="T241" s="21" t="e">
        <f ca="1">_xll.BDP(S241, "BEST_DIV_YLD","BEST_FPERIOD_OVERRIDE", "22Y")</f>
        <v>#NAME?</v>
      </c>
      <c r="U241" s="20" t="s">
        <v>545</v>
      </c>
      <c r="V241" s="32">
        <f t="shared" si="8"/>
        <v>0.15750736016</v>
      </c>
    </row>
    <row r="242" spans="1:22" x14ac:dyDescent="0.35">
      <c r="A242" s="38" t="s">
        <v>276</v>
      </c>
      <c r="B242" s="36" t="s">
        <v>275</v>
      </c>
      <c r="C242" s="19" t="s">
        <v>18</v>
      </c>
      <c r="D242" s="18" t="s">
        <v>8</v>
      </c>
      <c r="E242" s="18" t="s">
        <v>9</v>
      </c>
      <c r="F242" s="18" t="s">
        <v>10</v>
      </c>
      <c r="G242" s="20">
        <v>4.6129354637000004</v>
      </c>
      <c r="H242" s="20">
        <v>5.5859833456999999</v>
      </c>
      <c r="I242" s="20">
        <v>11.112833553</v>
      </c>
      <c r="J242" s="20">
        <v>4.0671080537000002</v>
      </c>
      <c r="K242" s="20">
        <v>3.4130245541000002</v>
      </c>
      <c r="L242" s="20">
        <v>5.9987054213000004</v>
      </c>
      <c r="M242" s="20">
        <v>5.0994594047000001</v>
      </c>
      <c r="N242" s="20">
        <v>5.7984317320000001</v>
      </c>
      <c r="O242" s="20">
        <v>3.4130245541000002</v>
      </c>
      <c r="P242" s="20">
        <v>11.112833553</v>
      </c>
      <c r="Q242" s="20">
        <v>2.7720447714000001</v>
      </c>
      <c r="R242" s="20">
        <v>6</v>
      </c>
      <c r="S242" s="21" t="str">
        <f t="shared" si="7"/>
        <v>PSSA3 BZ Equity</v>
      </c>
      <c r="T242" s="21" t="e">
        <f ca="1">_xll.BDP(S242, "BEST_DIV_YLD","BEST_FPERIOD_OVERRIDE", "22Y")</f>
        <v>#NAME?</v>
      </c>
      <c r="U242" s="20">
        <v>6.7717391304347823</v>
      </c>
      <c r="V242" s="32">
        <f t="shared" si="8"/>
        <v>6.7717391304347823</v>
      </c>
    </row>
    <row r="243" spans="1:22" x14ac:dyDescent="0.35">
      <c r="A243" s="38" t="s">
        <v>278</v>
      </c>
      <c r="B243" s="36" t="s">
        <v>277</v>
      </c>
      <c r="C243" s="19" t="s">
        <v>18</v>
      </c>
      <c r="D243" s="18" t="s">
        <v>8</v>
      </c>
      <c r="E243" s="18" t="s">
        <v>9</v>
      </c>
      <c r="F243" s="18" t="s">
        <v>10</v>
      </c>
      <c r="G243" s="20">
        <v>2.4967184466000001</v>
      </c>
      <c r="H243" s="20">
        <v>3.6306403940999998</v>
      </c>
      <c r="I243" s="20">
        <v>3.6039180327999998</v>
      </c>
      <c r="J243" s="20">
        <v>2.9850029114000001</v>
      </c>
      <c r="K243" s="20">
        <v>0.74112102421000003</v>
      </c>
      <c r="L243" s="20">
        <v>10.542517433</v>
      </c>
      <c r="M243" s="20">
        <v>3.2944604720999999</v>
      </c>
      <c r="N243" s="20">
        <v>3.9999863738000001</v>
      </c>
      <c r="O243" s="20">
        <v>0.74112102421000003</v>
      </c>
      <c r="P243" s="20">
        <v>10.542517433</v>
      </c>
      <c r="Q243" s="20">
        <v>3.3766317094999998</v>
      </c>
      <c r="R243" s="20">
        <v>6</v>
      </c>
      <c r="S243" s="21" t="str">
        <f t="shared" si="7"/>
        <v>PTBL3 BZ Equity</v>
      </c>
      <c r="T243" s="21" t="e">
        <f ca="1">_xll.BDP(S243, "BEST_DIV_YLD","BEST_FPERIOD_OVERRIDE", "22Y")</f>
        <v>#NAME?</v>
      </c>
      <c r="U243" s="20" t="s">
        <v>545</v>
      </c>
      <c r="V243" s="32">
        <f t="shared" si="8"/>
        <v>3.2944604720999999</v>
      </c>
    </row>
    <row r="244" spans="1:22" x14ac:dyDescent="0.35">
      <c r="A244" s="38" t="s">
        <v>511</v>
      </c>
      <c r="B244" s="36" t="s">
        <v>273</v>
      </c>
      <c r="C244" s="19" t="s">
        <v>18</v>
      </c>
      <c r="D244" s="18" t="s">
        <v>8</v>
      </c>
      <c r="E244" s="18" t="s">
        <v>9</v>
      </c>
      <c r="F244" s="18" t="s">
        <v>10</v>
      </c>
      <c r="G244" s="20" t="s">
        <v>388</v>
      </c>
      <c r="H244" s="20" t="s">
        <v>388</v>
      </c>
      <c r="I244" s="20" t="s">
        <v>388</v>
      </c>
      <c r="J244" s="20">
        <v>2.5208058330999998</v>
      </c>
      <c r="K244" s="20" t="s">
        <v>388</v>
      </c>
      <c r="L244" s="20">
        <v>0</v>
      </c>
      <c r="M244" s="20">
        <v>1.2604029164999999</v>
      </c>
      <c r="N244" s="20">
        <v>1.2604029164999999</v>
      </c>
      <c r="O244" s="20">
        <v>0</v>
      </c>
      <c r="P244" s="20">
        <v>2.5208058330999998</v>
      </c>
      <c r="Q244" s="20">
        <v>1.7824788986</v>
      </c>
      <c r="R244" s="20">
        <v>2</v>
      </c>
      <c r="S244" s="21" t="str">
        <f t="shared" si="7"/>
        <v>PTNT3 BZ Equity</v>
      </c>
      <c r="T244" s="21" t="e">
        <f ca="1">_xll.BDP(S244, "BEST_DIV_YLD","BEST_FPERIOD_OVERRIDE", "22Y")</f>
        <v>#NAME?</v>
      </c>
      <c r="U244" s="20" t="s">
        <v>545</v>
      </c>
      <c r="V244" s="32">
        <f t="shared" si="8"/>
        <v>1.2604029164999999</v>
      </c>
    </row>
    <row r="245" spans="1:22" x14ac:dyDescent="0.35">
      <c r="A245" s="38" t="s">
        <v>274</v>
      </c>
      <c r="B245" s="36" t="s">
        <v>273</v>
      </c>
      <c r="C245" s="19" t="s">
        <v>7</v>
      </c>
      <c r="D245" s="18" t="s">
        <v>8</v>
      </c>
      <c r="E245" s="18" t="s">
        <v>9</v>
      </c>
      <c r="F245" s="18" t="s">
        <v>10</v>
      </c>
      <c r="G245" s="20">
        <v>6.5725815789000004</v>
      </c>
      <c r="H245" s="20">
        <v>6.9764832402000003</v>
      </c>
      <c r="I245" s="20">
        <v>4.2815674285999998</v>
      </c>
      <c r="J245" s="20">
        <v>5.6097932983999996</v>
      </c>
      <c r="K245" s="20">
        <v>0</v>
      </c>
      <c r="L245" s="20">
        <v>0</v>
      </c>
      <c r="M245" s="20">
        <v>4.9456803635000002</v>
      </c>
      <c r="N245" s="20">
        <v>3.9067375910000002</v>
      </c>
      <c r="O245" s="20">
        <v>0</v>
      </c>
      <c r="P245" s="20">
        <v>6.9764832402000003</v>
      </c>
      <c r="Q245" s="20">
        <v>3.1653169155000001</v>
      </c>
      <c r="R245" s="20">
        <v>6</v>
      </c>
      <c r="S245" s="21" t="str">
        <f t="shared" si="7"/>
        <v>PTNT4 BZ Equity</v>
      </c>
      <c r="T245" s="21" t="e">
        <f ca="1">_xll.BDP(S245, "BEST_DIV_YLD","BEST_FPERIOD_OVERRIDE", "22Y")</f>
        <v>#NAME?</v>
      </c>
      <c r="U245" s="20" t="s">
        <v>545</v>
      </c>
      <c r="V245" s="32">
        <f t="shared" si="8"/>
        <v>4.9456803635000002</v>
      </c>
    </row>
    <row r="246" spans="1:22" x14ac:dyDescent="0.35">
      <c r="A246" s="38" t="s">
        <v>282</v>
      </c>
      <c r="B246" s="36" t="s">
        <v>281</v>
      </c>
      <c r="C246" s="19" t="s">
        <v>18</v>
      </c>
      <c r="D246" s="18" t="s">
        <v>8</v>
      </c>
      <c r="E246" s="18" t="s">
        <v>9</v>
      </c>
      <c r="F246" s="18" t="s">
        <v>10</v>
      </c>
      <c r="G246" s="20">
        <v>11.982156871000001</v>
      </c>
      <c r="H246" s="20">
        <v>7.1095325350999996</v>
      </c>
      <c r="I246" s="20">
        <v>2.3349378838999999</v>
      </c>
      <c r="J246" s="20">
        <v>10.136361675</v>
      </c>
      <c r="K246" s="20">
        <v>0.46773636253</v>
      </c>
      <c r="L246" s="20">
        <v>6.9442817460999997</v>
      </c>
      <c r="M246" s="20">
        <v>7.0269071405999997</v>
      </c>
      <c r="N246" s="20">
        <v>6.4958345125000001</v>
      </c>
      <c r="O246" s="20">
        <v>0.46773636253</v>
      </c>
      <c r="P246" s="20">
        <v>11.982156871000001</v>
      </c>
      <c r="Q246" s="20">
        <v>4.4177353768999996</v>
      </c>
      <c r="R246" s="20">
        <v>6</v>
      </c>
      <c r="S246" s="21" t="str">
        <f t="shared" si="7"/>
        <v>QUAL3 BZ Equity</v>
      </c>
      <c r="T246" s="21" t="e">
        <f ca="1">_xll.BDP(S246, "BEST_DIV_YLD","BEST_FPERIOD_OVERRIDE", "22Y")</f>
        <v>#NAME?</v>
      </c>
      <c r="U246" s="20">
        <v>8.0141458106637664</v>
      </c>
      <c r="V246" s="32">
        <f t="shared" si="8"/>
        <v>8.0141458106637664</v>
      </c>
    </row>
    <row r="247" spans="1:22" x14ac:dyDescent="0.35">
      <c r="A247" s="38" t="s">
        <v>284</v>
      </c>
      <c r="B247" s="36" t="s">
        <v>283</v>
      </c>
      <c r="C247" s="19" t="s">
        <v>18</v>
      </c>
      <c r="D247" s="18" t="s">
        <v>8</v>
      </c>
      <c r="E247" s="18" t="s">
        <v>9</v>
      </c>
      <c r="F247" s="18" t="s">
        <v>10</v>
      </c>
      <c r="G247" s="20">
        <v>1.6662567757</v>
      </c>
      <c r="H247" s="20">
        <v>1.0037140971</v>
      </c>
      <c r="I247" s="20">
        <v>0.69294317102000003</v>
      </c>
      <c r="J247" s="20">
        <v>1.1226717987999999</v>
      </c>
      <c r="K247" s="20">
        <v>0.57883168308999999</v>
      </c>
      <c r="L247" s="20">
        <v>0.36494443638000001</v>
      </c>
      <c r="M247" s="20">
        <v>0.84832863405000003</v>
      </c>
      <c r="N247" s="20">
        <v>0.90489366032999996</v>
      </c>
      <c r="O247" s="20">
        <v>0.36494443638000001</v>
      </c>
      <c r="P247" s="20">
        <v>1.6662567757</v>
      </c>
      <c r="Q247" s="20">
        <v>0.46468294072999999</v>
      </c>
      <c r="R247" s="20">
        <v>6</v>
      </c>
      <c r="S247" s="21" t="str">
        <f t="shared" si="7"/>
        <v>RADL3 BZ Equity</v>
      </c>
      <c r="T247" s="21" t="e">
        <f ca="1">_xll.BDP(S247, "BEST_DIV_YLD","BEST_FPERIOD_OVERRIDE", "22Y")</f>
        <v>#NAME?</v>
      </c>
      <c r="U247" s="20">
        <v>0.75856090160381451</v>
      </c>
      <c r="V247" s="32">
        <f t="shared" si="8"/>
        <v>0.75856090160381451</v>
      </c>
    </row>
    <row r="248" spans="1:22" x14ac:dyDescent="0.35">
      <c r="A248" s="38" t="s">
        <v>212</v>
      </c>
      <c r="B248" s="36" t="s">
        <v>211</v>
      </c>
      <c r="C248" s="19" t="s">
        <v>18</v>
      </c>
      <c r="D248" s="18" t="s">
        <v>8</v>
      </c>
      <c r="E248" s="18" t="s">
        <v>9</v>
      </c>
      <c r="F248" s="18" t="s">
        <v>10</v>
      </c>
      <c r="G248" s="20">
        <v>0</v>
      </c>
      <c r="H248" s="20">
        <v>1.0398319328000001</v>
      </c>
      <c r="I248" s="20">
        <v>0</v>
      </c>
      <c r="J248" s="20">
        <v>0.77267796609999995</v>
      </c>
      <c r="K248" s="20">
        <v>1.721658635</v>
      </c>
      <c r="L248" s="20">
        <v>5.9948260869999999</v>
      </c>
      <c r="M248" s="20">
        <v>0.90625494943999996</v>
      </c>
      <c r="N248" s="20">
        <v>1.5881657701</v>
      </c>
      <c r="O248" s="20">
        <v>0</v>
      </c>
      <c r="P248" s="20">
        <v>5.9948260869999999</v>
      </c>
      <c r="Q248" s="20">
        <v>2.2559568645999999</v>
      </c>
      <c r="R248" s="20">
        <v>6</v>
      </c>
      <c r="S248" s="21" t="str">
        <f t="shared" si="7"/>
        <v>RANI3 BZ Equity</v>
      </c>
      <c r="T248" s="21" t="e">
        <f ca="1">_xll.BDP(S248, "BEST_DIV_YLD","BEST_FPERIOD_OVERRIDE", "22Y")</f>
        <v>#NAME?</v>
      </c>
      <c r="U248" s="20">
        <v>6.4417177914110431</v>
      </c>
      <c r="V248" s="32">
        <f t="shared" si="8"/>
        <v>6.4417177914110431</v>
      </c>
    </row>
    <row r="249" spans="1:22" x14ac:dyDescent="0.35">
      <c r="A249" s="38" t="s">
        <v>286</v>
      </c>
      <c r="B249" s="36" t="s">
        <v>285</v>
      </c>
      <c r="C249" s="19" t="s">
        <v>18</v>
      </c>
      <c r="D249" s="18" t="s">
        <v>8</v>
      </c>
      <c r="E249" s="18" t="s">
        <v>9</v>
      </c>
      <c r="F249" s="18" t="s">
        <v>10</v>
      </c>
      <c r="G249" s="20">
        <v>0</v>
      </c>
      <c r="H249" s="20">
        <v>1.7597309237000001</v>
      </c>
      <c r="I249" s="20">
        <v>1.9427666667000001</v>
      </c>
      <c r="J249" s="20">
        <v>5.2861393225000004</v>
      </c>
      <c r="K249" s="20">
        <v>2.1697757848000001</v>
      </c>
      <c r="L249" s="20">
        <v>6.7964505758999998</v>
      </c>
      <c r="M249" s="20">
        <v>2.0562712257000002</v>
      </c>
      <c r="N249" s="20">
        <v>2.9924772122999999</v>
      </c>
      <c r="O249" s="20">
        <v>0</v>
      </c>
      <c r="P249" s="20">
        <v>6.7964505758999998</v>
      </c>
      <c r="Q249" s="20">
        <v>2.5292058980999998</v>
      </c>
      <c r="R249" s="20">
        <v>6</v>
      </c>
      <c r="S249" s="21" t="str">
        <f t="shared" si="7"/>
        <v>RAPT3 BZ Equity</v>
      </c>
      <c r="T249" s="21" t="e">
        <f ca="1">_xll.BDP(S249, "BEST_DIV_YLD","BEST_FPERIOD_OVERRIDE", "22Y")</f>
        <v>#NAME?</v>
      </c>
      <c r="U249" s="20" t="s">
        <v>545</v>
      </c>
      <c r="V249" s="32">
        <f t="shared" si="8"/>
        <v>2.0562712257000002</v>
      </c>
    </row>
    <row r="250" spans="1:22" x14ac:dyDescent="0.35">
      <c r="A250" s="38" t="s">
        <v>287</v>
      </c>
      <c r="B250" s="36" t="s">
        <v>285</v>
      </c>
      <c r="C250" s="19" t="s">
        <v>7</v>
      </c>
      <c r="D250" s="18" t="s">
        <v>8</v>
      </c>
      <c r="E250" s="18" t="s">
        <v>9</v>
      </c>
      <c r="F250" s="18" t="s">
        <v>10</v>
      </c>
      <c r="G250" s="20">
        <v>0</v>
      </c>
      <c r="H250" s="20">
        <v>1.2700666667</v>
      </c>
      <c r="I250" s="20">
        <v>1.4225278939999999</v>
      </c>
      <c r="J250" s="20">
        <v>3.8761215983000001</v>
      </c>
      <c r="K250" s="20">
        <v>1.8054477611999999</v>
      </c>
      <c r="L250" s="20">
        <v>5.3332870173</v>
      </c>
      <c r="M250" s="20">
        <v>1.6139878275999999</v>
      </c>
      <c r="N250" s="20">
        <v>2.2845751561999998</v>
      </c>
      <c r="O250" s="20">
        <v>0</v>
      </c>
      <c r="P250" s="20">
        <v>5.3332870173</v>
      </c>
      <c r="Q250" s="20">
        <v>1.9518639170000001</v>
      </c>
      <c r="R250" s="20">
        <v>6</v>
      </c>
      <c r="S250" s="21" t="str">
        <f t="shared" si="7"/>
        <v>RAPT4 BZ Equity</v>
      </c>
      <c r="T250" s="21" t="e">
        <f ca="1">_xll.BDP(S250, "BEST_DIV_YLD","BEST_FPERIOD_OVERRIDE", "22Y")</f>
        <v>#NAME?</v>
      </c>
      <c r="U250" s="20">
        <v>4.9363636363636365</v>
      </c>
      <c r="V250" s="32">
        <f t="shared" si="8"/>
        <v>4.9363636363636365</v>
      </c>
    </row>
    <row r="251" spans="1:22" x14ac:dyDescent="0.35">
      <c r="A251" s="38" t="s">
        <v>291</v>
      </c>
      <c r="B251" s="36" t="s">
        <v>290</v>
      </c>
      <c r="C251" s="19" t="s">
        <v>18</v>
      </c>
      <c r="D251" s="18" t="s">
        <v>8</v>
      </c>
      <c r="E251" s="18" t="s">
        <v>9</v>
      </c>
      <c r="F251" s="18" t="s">
        <v>10</v>
      </c>
      <c r="G251" s="20">
        <v>5.3026733780999997</v>
      </c>
      <c r="H251" s="20">
        <v>0</v>
      </c>
      <c r="I251" s="20">
        <v>0</v>
      </c>
      <c r="J251" s="20">
        <v>0</v>
      </c>
      <c r="K251" s="20">
        <v>5.7451123857999997E-2</v>
      </c>
      <c r="L251" s="20">
        <v>9.9851949999999995E-2</v>
      </c>
      <c r="M251" s="20">
        <v>2.8725561928999999E-2</v>
      </c>
      <c r="N251" s="20">
        <v>0.90999607532000004</v>
      </c>
      <c r="O251" s="20">
        <v>0</v>
      </c>
      <c r="P251" s="20">
        <v>5.3026733780999997</v>
      </c>
      <c r="Q251" s="20">
        <v>2.1523502900999998</v>
      </c>
      <c r="R251" s="20">
        <v>6</v>
      </c>
      <c r="S251" s="21" t="str">
        <f t="shared" si="7"/>
        <v>RDNI3 BZ Equity</v>
      </c>
      <c r="T251" s="21" t="e">
        <f ca="1">_xll.BDP(S251, "BEST_DIV_YLD","BEST_FPERIOD_OVERRIDE", "22Y")</f>
        <v>#NAME?</v>
      </c>
      <c r="U251" s="20" t="s">
        <v>545</v>
      </c>
      <c r="V251" s="32">
        <f t="shared" si="8"/>
        <v>2.8725561928999999E-2</v>
      </c>
    </row>
    <row r="252" spans="1:22" x14ac:dyDescent="0.35">
      <c r="A252" s="38" t="s">
        <v>289</v>
      </c>
      <c r="B252" s="36" t="s">
        <v>288</v>
      </c>
      <c r="C252" s="19" t="s">
        <v>18</v>
      </c>
      <c r="D252" s="18" t="s">
        <v>8</v>
      </c>
      <c r="E252" s="18" t="s">
        <v>9</v>
      </c>
      <c r="F252" s="18" t="s">
        <v>10</v>
      </c>
      <c r="G252" s="20">
        <v>4.8111322677999997</v>
      </c>
      <c r="H252" s="20">
        <v>0.76833922017</v>
      </c>
      <c r="I252" s="20">
        <v>0.44265435620999999</v>
      </c>
      <c r="J252" s="20">
        <v>6.6296368226000002</v>
      </c>
      <c r="K252" s="20">
        <v>1.0941176471</v>
      </c>
      <c r="L252" s="20">
        <v>7.5540483607000004</v>
      </c>
      <c r="M252" s="20">
        <v>2.9526249573999999</v>
      </c>
      <c r="N252" s="20">
        <v>3.5499881123999999</v>
      </c>
      <c r="O252" s="20">
        <v>0.44265435620999999</v>
      </c>
      <c r="P252" s="20">
        <v>7.5540483607000004</v>
      </c>
      <c r="Q252" s="20">
        <v>3.1790442780000001</v>
      </c>
      <c r="R252" s="20">
        <v>6</v>
      </c>
      <c r="S252" s="21" t="str">
        <f t="shared" si="7"/>
        <v>REDE3 BZ Equity</v>
      </c>
      <c r="T252" s="21" t="e">
        <f ca="1">_xll.BDP(S252, "BEST_DIV_YLD","BEST_FPERIOD_OVERRIDE", "22Y")</f>
        <v>#NAME?</v>
      </c>
      <c r="U252" s="20" t="s">
        <v>545</v>
      </c>
      <c r="V252" s="32">
        <f t="shared" si="8"/>
        <v>2.9526249573999999</v>
      </c>
    </row>
    <row r="253" spans="1:22" x14ac:dyDescent="0.35">
      <c r="A253" s="38" t="s">
        <v>232</v>
      </c>
      <c r="B253" s="36" t="s">
        <v>231</v>
      </c>
      <c r="C253" s="19" t="s">
        <v>18</v>
      </c>
      <c r="D253" s="18" t="s">
        <v>8</v>
      </c>
      <c r="E253" s="18" t="s">
        <v>9</v>
      </c>
      <c r="F253" s="18" t="s">
        <v>10</v>
      </c>
      <c r="G253" s="20">
        <v>3.6233856468000001</v>
      </c>
      <c r="H253" s="20">
        <v>2.2762117783</v>
      </c>
      <c r="I253" s="20">
        <v>1.5637585493999999</v>
      </c>
      <c r="J253" s="20">
        <v>1.3945821545999999</v>
      </c>
      <c r="K253" s="20">
        <v>0.73291613162000002</v>
      </c>
      <c r="L253" s="20">
        <v>0.70445103759000005</v>
      </c>
      <c r="M253" s="20">
        <v>1.4791703519999999</v>
      </c>
      <c r="N253" s="20">
        <v>1.7158842164000001</v>
      </c>
      <c r="O253" s="20">
        <v>0.70445103759000005</v>
      </c>
      <c r="P253" s="20">
        <v>3.6233856468000001</v>
      </c>
      <c r="Q253" s="20">
        <v>1.1016468805999999</v>
      </c>
      <c r="R253" s="20">
        <v>6</v>
      </c>
      <c r="S253" s="21" t="str">
        <f t="shared" si="7"/>
        <v>RENT3 BZ Equity</v>
      </c>
      <c r="T253" s="21" t="e">
        <f ca="1">_xll.BDP(S253, "BEST_DIV_YLD","BEST_FPERIOD_OVERRIDE", "22Y")</f>
        <v>#NAME?</v>
      </c>
      <c r="U253" s="20">
        <v>1.21045652585717</v>
      </c>
      <c r="V253" s="32">
        <f t="shared" si="8"/>
        <v>1.21045652585717</v>
      </c>
    </row>
    <row r="254" spans="1:22" x14ac:dyDescent="0.35">
      <c r="A254" s="38" t="s">
        <v>208</v>
      </c>
      <c r="B254" s="36" t="s">
        <v>207</v>
      </c>
      <c r="C254" s="19" t="s">
        <v>18</v>
      </c>
      <c r="D254" s="18" t="s">
        <v>8</v>
      </c>
      <c r="E254" s="18" t="s">
        <v>9</v>
      </c>
      <c r="F254" s="18" t="s">
        <v>10</v>
      </c>
      <c r="G254" s="20">
        <v>1.3074559537999999</v>
      </c>
      <c r="H254" s="20">
        <v>3.137254902</v>
      </c>
      <c r="I254" s="20">
        <v>9.6402597402999994</v>
      </c>
      <c r="J254" s="20">
        <v>13.285883748</v>
      </c>
      <c r="K254" s="20">
        <v>14.624881336</v>
      </c>
      <c r="L254" s="20">
        <v>15.781466221000001</v>
      </c>
      <c r="M254" s="20">
        <v>11.463071744000001</v>
      </c>
      <c r="N254" s="20">
        <v>9.6295336504000009</v>
      </c>
      <c r="O254" s="20">
        <v>1.3074559537999999</v>
      </c>
      <c r="P254" s="20">
        <v>15.781466221000001</v>
      </c>
      <c r="Q254" s="20">
        <v>6.1249562364000001</v>
      </c>
      <c r="R254" s="20">
        <v>6</v>
      </c>
      <c r="S254" s="21" t="str">
        <f t="shared" si="7"/>
        <v>ROMI3 BZ Equity</v>
      </c>
      <c r="T254" s="21" t="e">
        <f ca="1">_xll.BDP(S254, "BEST_DIV_YLD","BEST_FPERIOD_OVERRIDE", "22Y")</f>
        <v>#NAME?</v>
      </c>
      <c r="U254" s="20" t="s">
        <v>545</v>
      </c>
      <c r="V254" s="32">
        <f t="shared" si="8"/>
        <v>11.463071744000001</v>
      </c>
    </row>
    <row r="255" spans="1:22" x14ac:dyDescent="0.35">
      <c r="A255" s="38" t="s">
        <v>23</v>
      </c>
      <c r="B255" s="36" t="s">
        <v>21</v>
      </c>
      <c r="C255" s="19" t="s">
        <v>22</v>
      </c>
      <c r="D255" s="18" t="s">
        <v>8</v>
      </c>
      <c r="E255" s="18" t="s">
        <v>9</v>
      </c>
      <c r="F255" s="18" t="s">
        <v>10</v>
      </c>
      <c r="G255" s="20">
        <v>9.9846867749000001</v>
      </c>
      <c r="H255" s="20">
        <v>9.7893709327000007</v>
      </c>
      <c r="I255" s="20">
        <v>8.9113761468000003</v>
      </c>
      <c r="J255" s="20">
        <v>7.1883802816999998</v>
      </c>
      <c r="K255" s="20">
        <v>6.4153658537</v>
      </c>
      <c r="L255" s="20">
        <v>6.4654073199999997</v>
      </c>
      <c r="M255" s="20">
        <v>8.0498782141999996</v>
      </c>
      <c r="N255" s="20">
        <v>8.1257645515999997</v>
      </c>
      <c r="O255" s="20">
        <v>6.4153658537</v>
      </c>
      <c r="P255" s="20">
        <v>9.9846867749000001</v>
      </c>
      <c r="Q255" s="20">
        <v>1.6371501284000001</v>
      </c>
      <c r="R255" s="20">
        <v>6</v>
      </c>
      <c r="S255" s="21" t="str">
        <f t="shared" si="7"/>
        <v>RPAD5 BZ Equity</v>
      </c>
      <c r="T255" s="21" t="e">
        <f ca="1">_xll.BDP(S255, "BEST_DIV_YLD","BEST_FPERIOD_OVERRIDE", "22Y")</f>
        <v>#NAME?</v>
      </c>
      <c r="U255" s="20" t="s">
        <v>545</v>
      </c>
      <c r="V255" s="32">
        <f t="shared" si="8"/>
        <v>8.0498782141999996</v>
      </c>
    </row>
    <row r="256" spans="1:22" x14ac:dyDescent="0.35">
      <c r="A256" s="38" t="s">
        <v>300</v>
      </c>
      <c r="B256" s="36" t="s">
        <v>296</v>
      </c>
      <c r="C256" s="19" t="s">
        <v>299</v>
      </c>
      <c r="D256" s="18" t="s">
        <v>8</v>
      </c>
      <c r="E256" s="18" t="s">
        <v>9</v>
      </c>
      <c r="F256" s="18" t="s">
        <v>10</v>
      </c>
      <c r="G256" s="20">
        <v>6.1114815315</v>
      </c>
      <c r="H256" s="20">
        <v>5.6413315684000001</v>
      </c>
      <c r="I256" s="20">
        <v>5.5362748649000002</v>
      </c>
      <c r="J256" s="20">
        <v>4.8946445854</v>
      </c>
      <c r="K256" s="20">
        <v>5.6649159171000001</v>
      </c>
      <c r="L256" s="20">
        <v>7.7440164899999999</v>
      </c>
      <c r="M256" s="20">
        <v>5.6531237428000001</v>
      </c>
      <c r="N256" s="20">
        <v>5.9321108261999997</v>
      </c>
      <c r="O256" s="20">
        <v>4.8946445854</v>
      </c>
      <c r="P256" s="20">
        <v>7.7440164899999999</v>
      </c>
      <c r="Q256" s="20">
        <v>0.96996329720999996</v>
      </c>
      <c r="R256" s="20">
        <v>6</v>
      </c>
      <c r="S256" s="21" t="str">
        <f t="shared" si="7"/>
        <v>SANB11 BZ Equity</v>
      </c>
      <c r="T256" s="21" t="e">
        <f ca="1">_xll.BDP(S256, "BEST_DIV_YLD","BEST_FPERIOD_OVERRIDE", "22Y")</f>
        <v>#NAME?</v>
      </c>
      <c r="U256" s="20">
        <v>6.906336088154271</v>
      </c>
      <c r="V256" s="32">
        <f t="shared" si="8"/>
        <v>6.906336088154271</v>
      </c>
    </row>
    <row r="257" spans="1:22" x14ac:dyDescent="0.35">
      <c r="A257" s="38" t="s">
        <v>297</v>
      </c>
      <c r="B257" s="36" t="s">
        <v>296</v>
      </c>
      <c r="C257" s="19" t="s">
        <v>18</v>
      </c>
      <c r="D257" s="18" t="s">
        <v>8</v>
      </c>
      <c r="E257" s="18" t="s">
        <v>9</v>
      </c>
      <c r="F257" s="18" t="s">
        <v>10</v>
      </c>
      <c r="G257" s="20">
        <v>5.2494198896000004</v>
      </c>
      <c r="H257" s="20">
        <v>4.0975138040000001</v>
      </c>
      <c r="I257" s="20">
        <v>4.5454799941999999</v>
      </c>
      <c r="J257" s="20">
        <v>4.4790477002999998</v>
      </c>
      <c r="K257" s="20">
        <v>5.2488845770000001</v>
      </c>
      <c r="L257" s="20">
        <v>8.3921660226999997</v>
      </c>
      <c r="M257" s="20">
        <v>4.8971822855999996</v>
      </c>
      <c r="N257" s="20">
        <v>5.3354186645999997</v>
      </c>
      <c r="O257" s="20">
        <v>4.0975138040000001</v>
      </c>
      <c r="P257" s="20">
        <v>8.3921660226999997</v>
      </c>
      <c r="Q257" s="20">
        <v>1.5651435158</v>
      </c>
      <c r="R257" s="20">
        <v>6</v>
      </c>
      <c r="S257" s="21" t="str">
        <f t="shared" si="7"/>
        <v>SANB3 BZ Equity</v>
      </c>
      <c r="T257" s="21" t="e">
        <f ca="1">_xll.BDP(S257, "BEST_DIV_YLD","BEST_FPERIOD_OVERRIDE", "22Y")</f>
        <v>#NAME?</v>
      </c>
      <c r="U257" s="20">
        <v>7.6604434072345375</v>
      </c>
      <c r="V257" s="32">
        <f t="shared" si="8"/>
        <v>7.6604434072345375</v>
      </c>
    </row>
    <row r="258" spans="1:22" x14ac:dyDescent="0.35">
      <c r="A258" s="38" t="s">
        <v>298</v>
      </c>
      <c r="B258" s="36" t="s">
        <v>296</v>
      </c>
      <c r="C258" s="19" t="s">
        <v>7</v>
      </c>
      <c r="D258" s="18" t="s">
        <v>8</v>
      </c>
      <c r="E258" s="18" t="s">
        <v>9</v>
      </c>
      <c r="F258" s="18" t="s">
        <v>10</v>
      </c>
      <c r="G258" s="20">
        <v>7.1628966291999996</v>
      </c>
      <c r="H258" s="20">
        <v>8.6826521362999998</v>
      </c>
      <c r="I258" s="20">
        <v>6.9932312860000003</v>
      </c>
      <c r="J258" s="20">
        <v>5.3325320941000003</v>
      </c>
      <c r="K258" s="20">
        <v>6.2449011361000002</v>
      </c>
      <c r="L258" s="20">
        <v>8.0852042453999999</v>
      </c>
      <c r="M258" s="20">
        <v>7.0780639576000004</v>
      </c>
      <c r="N258" s="20">
        <v>7.0835695878999996</v>
      </c>
      <c r="O258" s="20">
        <v>5.3325320941000003</v>
      </c>
      <c r="P258" s="20">
        <v>8.6826521362999998</v>
      </c>
      <c r="Q258" s="20">
        <v>1.2119643434</v>
      </c>
      <c r="R258" s="20">
        <v>6</v>
      </c>
      <c r="S258" s="21" t="str">
        <f t="shared" si="7"/>
        <v>SANB4 BZ Equity</v>
      </c>
      <c r="T258" s="21" t="e">
        <f ca="1">_xll.BDP(S258, "BEST_DIV_YLD","BEST_FPERIOD_OVERRIDE", "22Y")</f>
        <v>#NAME?</v>
      </c>
      <c r="U258" s="20">
        <v>6.4821520951888267</v>
      </c>
      <c r="V258" s="32">
        <f t="shared" si="8"/>
        <v>6.4821520951888267</v>
      </c>
    </row>
    <row r="259" spans="1:22" x14ac:dyDescent="0.35">
      <c r="A259" s="38" t="s">
        <v>517</v>
      </c>
      <c r="B259" s="36" t="s">
        <v>294</v>
      </c>
      <c r="C259" s="19" t="s">
        <v>34</v>
      </c>
      <c r="D259" s="18" t="s">
        <v>8</v>
      </c>
      <c r="E259" s="18" t="s">
        <v>9</v>
      </c>
      <c r="F259" s="18" t="s">
        <v>10</v>
      </c>
      <c r="G259" s="20" t="s">
        <v>388</v>
      </c>
      <c r="H259" s="20" t="s">
        <v>388</v>
      </c>
      <c r="I259" s="20">
        <v>5.6099747118999996</v>
      </c>
      <c r="J259" s="20">
        <v>7.3696387488999999</v>
      </c>
      <c r="K259" s="20">
        <v>3.0892966339000001</v>
      </c>
      <c r="L259" s="20">
        <v>3.9086219921000001</v>
      </c>
      <c r="M259" s="20">
        <v>4.7592983520000001</v>
      </c>
      <c r="N259" s="20">
        <v>4.9943830217</v>
      </c>
      <c r="O259" s="20">
        <v>3.0892966339000001</v>
      </c>
      <c r="P259" s="20">
        <v>7.3696387488999999</v>
      </c>
      <c r="Q259" s="20">
        <v>1.8999143890000001</v>
      </c>
      <c r="R259" s="20">
        <v>4</v>
      </c>
      <c r="S259" s="21" t="str">
        <f t="shared" si="7"/>
        <v>SAPR11 BZ Equity</v>
      </c>
      <c r="T259" s="21" t="e">
        <f ca="1">_xll.BDP(S259, "BEST_DIV_YLD","BEST_FPERIOD_OVERRIDE", "22Y")</f>
        <v>#NAME?</v>
      </c>
      <c r="U259" s="20">
        <v>7.4933190807055059</v>
      </c>
      <c r="V259" s="32">
        <f t="shared" si="8"/>
        <v>7.4933190807055059</v>
      </c>
    </row>
    <row r="260" spans="1:22" x14ac:dyDescent="0.35">
      <c r="A260" s="38" t="s">
        <v>516</v>
      </c>
      <c r="B260" s="36" t="s">
        <v>294</v>
      </c>
      <c r="C260" s="19" t="s">
        <v>18</v>
      </c>
      <c r="D260" s="18" t="s">
        <v>8</v>
      </c>
      <c r="E260" s="18" t="s">
        <v>9</v>
      </c>
      <c r="F260" s="18" t="s">
        <v>10</v>
      </c>
      <c r="G260" s="20">
        <v>13.390769245</v>
      </c>
      <c r="H260" s="20" t="s">
        <v>388</v>
      </c>
      <c r="I260" s="20">
        <v>5.0414537727999997</v>
      </c>
      <c r="J260" s="20">
        <v>4.9602840787</v>
      </c>
      <c r="K260" s="20">
        <v>3.3387415626000001</v>
      </c>
      <c r="L260" s="20">
        <v>3.5411442085</v>
      </c>
      <c r="M260" s="20">
        <v>4.9602840787</v>
      </c>
      <c r="N260" s="20">
        <v>6.0544785737</v>
      </c>
      <c r="O260" s="20">
        <v>3.3387415626000001</v>
      </c>
      <c r="P260" s="20">
        <v>13.390769245</v>
      </c>
      <c r="Q260" s="20">
        <v>4.1754256911000001</v>
      </c>
      <c r="R260" s="20">
        <v>5</v>
      </c>
      <c r="S260" s="21" t="str">
        <f t="shared" si="7"/>
        <v>SAPR3 BZ Equity</v>
      </c>
      <c r="T260" s="21" t="e">
        <f ca="1">_xll.BDP(S260, "BEST_DIV_YLD","BEST_FPERIOD_OVERRIDE", "22Y")</f>
        <v>#NAME?</v>
      </c>
      <c r="U260" s="20" t="s">
        <v>545</v>
      </c>
      <c r="V260" s="32">
        <f t="shared" si="8"/>
        <v>4.9602840787</v>
      </c>
    </row>
    <row r="261" spans="1:22" x14ac:dyDescent="0.35">
      <c r="A261" s="38" t="s">
        <v>295</v>
      </c>
      <c r="B261" s="36" t="s">
        <v>294</v>
      </c>
      <c r="C261" s="19" t="s">
        <v>7</v>
      </c>
      <c r="D261" s="18" t="s">
        <v>8</v>
      </c>
      <c r="E261" s="18" t="s">
        <v>9</v>
      </c>
      <c r="F261" s="18" t="s">
        <v>10</v>
      </c>
      <c r="G261" s="20">
        <v>17.905066243</v>
      </c>
      <c r="H261" s="20">
        <v>6.1515475498000001</v>
      </c>
      <c r="I261" s="20">
        <v>5.8575174237000001</v>
      </c>
      <c r="J261" s="20">
        <v>8.6700280718999991</v>
      </c>
      <c r="K261" s="20">
        <v>3.0267416972999999</v>
      </c>
      <c r="L261" s="20">
        <v>3.9794390708999998</v>
      </c>
      <c r="M261" s="20">
        <v>6.0045324867999996</v>
      </c>
      <c r="N261" s="20">
        <v>7.5983900095000001</v>
      </c>
      <c r="O261" s="20">
        <v>3.0267416972999999</v>
      </c>
      <c r="P261" s="20">
        <v>17.905066243</v>
      </c>
      <c r="Q261" s="20">
        <v>5.4128873583999999</v>
      </c>
      <c r="R261" s="20">
        <v>6</v>
      </c>
      <c r="S261" s="21" t="str">
        <f t="shared" ref="S261:S312" si="9">TEXT(A261,0)&amp;" BZ Equity"</f>
        <v>SAPR4 BZ Equity</v>
      </c>
      <c r="T261" s="21" t="e">
        <f ca="1">_xll.BDP(S261, "BEST_DIV_YLD","BEST_FPERIOD_OVERRIDE", "22Y")</f>
        <v>#NAME?</v>
      </c>
      <c r="U261" s="20">
        <v>43.421052631578952</v>
      </c>
      <c r="V261" s="32">
        <f t="shared" si="8"/>
        <v>43.421052631578952</v>
      </c>
    </row>
    <row r="262" spans="1:22" x14ac:dyDescent="0.35">
      <c r="A262" s="38" t="s">
        <v>293</v>
      </c>
      <c r="B262" s="36" t="s">
        <v>292</v>
      </c>
      <c r="C262" s="19" t="s">
        <v>18</v>
      </c>
      <c r="D262" s="18" t="s">
        <v>8</v>
      </c>
      <c r="E262" s="18" t="s">
        <v>9</v>
      </c>
      <c r="F262" s="18" t="s">
        <v>10</v>
      </c>
      <c r="G262" s="20">
        <v>1.1584786054</v>
      </c>
      <c r="H262" s="20">
        <v>4.1847863841999997</v>
      </c>
      <c r="I262" s="20">
        <v>2.9997087096000001</v>
      </c>
      <c r="J262" s="20">
        <v>3.6793650794000001</v>
      </c>
      <c r="K262" s="20">
        <v>2.2732826947999998</v>
      </c>
      <c r="L262" s="20">
        <v>0.85021367521000002</v>
      </c>
      <c r="M262" s="20">
        <v>2.6364957022</v>
      </c>
      <c r="N262" s="20">
        <v>2.5243058581</v>
      </c>
      <c r="O262" s="20">
        <v>0.85021367521000002</v>
      </c>
      <c r="P262" s="20">
        <v>4.1847863841999997</v>
      </c>
      <c r="Q262" s="20">
        <v>1.3452469365999999</v>
      </c>
      <c r="R262" s="20">
        <v>6</v>
      </c>
      <c r="S262" s="21" t="str">
        <f t="shared" si="9"/>
        <v>SBSP3 BZ Equity</v>
      </c>
      <c r="T262" s="21" t="e">
        <f ca="1">_xll.BDP(S262, "BEST_DIV_YLD","BEST_FPERIOD_OVERRIDE", "22Y")</f>
        <v>#NAME?</v>
      </c>
      <c r="U262" s="20">
        <v>3.3208355650776644</v>
      </c>
      <c r="V262" s="32">
        <f t="shared" ref="V262:V312" si="10">IF(U262="#N/A N/A",M262,U262)</f>
        <v>3.3208355650776644</v>
      </c>
    </row>
    <row r="263" spans="1:22" x14ac:dyDescent="0.35">
      <c r="A263" s="38" t="s">
        <v>305</v>
      </c>
      <c r="B263" s="36" t="s">
        <v>304</v>
      </c>
      <c r="C263" s="19" t="s">
        <v>18</v>
      </c>
      <c r="D263" s="18" t="s">
        <v>8</v>
      </c>
      <c r="E263" s="18" t="s">
        <v>9</v>
      </c>
      <c r="F263" s="18" t="s">
        <v>10</v>
      </c>
      <c r="G263" s="20">
        <v>0.87472173912999995</v>
      </c>
      <c r="H263" s="20">
        <v>4.4829011858000003</v>
      </c>
      <c r="I263" s="20">
        <v>0</v>
      </c>
      <c r="J263" s="20">
        <v>1.1310314039</v>
      </c>
      <c r="K263" s="20">
        <v>0.13392348565000001</v>
      </c>
      <c r="L263" s="20">
        <v>1.0286601124000001</v>
      </c>
      <c r="M263" s="20">
        <v>0.95169092575000003</v>
      </c>
      <c r="N263" s="20">
        <v>1.2752063211</v>
      </c>
      <c r="O263" s="20">
        <v>0</v>
      </c>
      <c r="P263" s="20">
        <v>4.4829011858000003</v>
      </c>
      <c r="Q263" s="20">
        <v>1.6407280918</v>
      </c>
      <c r="R263" s="20">
        <v>6</v>
      </c>
      <c r="S263" s="21" t="str">
        <f t="shared" si="9"/>
        <v>SCAR3 BZ Equity</v>
      </c>
      <c r="T263" s="21" t="e">
        <f ca="1">_xll.BDP(S263, "BEST_DIV_YLD","BEST_FPERIOD_OVERRIDE", "22Y")</f>
        <v>#NAME?</v>
      </c>
      <c r="U263" s="20">
        <v>0.78167115902964945</v>
      </c>
      <c r="V263" s="32">
        <f t="shared" si="10"/>
        <v>0.78167115902964945</v>
      </c>
    </row>
    <row r="264" spans="1:22" x14ac:dyDescent="0.35">
      <c r="A264" s="38" t="s">
        <v>311</v>
      </c>
      <c r="B264" s="36" t="s">
        <v>310</v>
      </c>
      <c r="C264" s="19" t="s">
        <v>18</v>
      </c>
      <c r="D264" s="18" t="s">
        <v>8</v>
      </c>
      <c r="E264" s="18" t="s">
        <v>9</v>
      </c>
      <c r="F264" s="18" t="s">
        <v>10</v>
      </c>
      <c r="G264" s="20">
        <v>2.4048348052000001</v>
      </c>
      <c r="H264" s="20">
        <v>1.4688186235</v>
      </c>
      <c r="I264" s="20">
        <v>1.3567866709</v>
      </c>
      <c r="J264" s="20">
        <v>15.961193234</v>
      </c>
      <c r="K264" s="20">
        <v>0.74007414775000002</v>
      </c>
      <c r="L264" s="20">
        <v>2.5804935523000001</v>
      </c>
      <c r="M264" s="20">
        <v>1.9368267143</v>
      </c>
      <c r="N264" s="20">
        <v>4.0853668390999998</v>
      </c>
      <c r="O264" s="20">
        <v>0.74007414775000002</v>
      </c>
      <c r="P264" s="20">
        <v>15.961193234</v>
      </c>
      <c r="Q264" s="20">
        <v>5.8584390685000001</v>
      </c>
      <c r="R264" s="20">
        <v>6</v>
      </c>
      <c r="S264" s="21" t="str">
        <f t="shared" si="9"/>
        <v>SEER3 BZ Equity</v>
      </c>
      <c r="T264" s="21" t="e">
        <f ca="1">_xll.BDP(S264, "BEST_DIV_YLD","BEST_FPERIOD_OVERRIDE", "22Y")</f>
        <v>#NAME?</v>
      </c>
      <c r="U264" s="20">
        <v>1.7954911433172303</v>
      </c>
      <c r="V264" s="32">
        <f t="shared" si="10"/>
        <v>1.7954911433172303</v>
      </c>
    </row>
    <row r="265" spans="1:22" x14ac:dyDescent="0.35">
      <c r="A265" s="38" t="s">
        <v>333</v>
      </c>
      <c r="B265" s="36" t="s">
        <v>332</v>
      </c>
      <c r="C265" s="19" t="s">
        <v>18</v>
      </c>
      <c r="D265" s="18" t="s">
        <v>8</v>
      </c>
      <c r="E265" s="18" t="s">
        <v>9</v>
      </c>
      <c r="F265" s="18" t="s">
        <v>10</v>
      </c>
      <c r="G265" s="20">
        <v>0.94579806452000004</v>
      </c>
      <c r="H265" s="20">
        <v>1.67069</v>
      </c>
      <c r="I265" s="20">
        <v>4.2587853061000001</v>
      </c>
      <c r="J265" s="20">
        <v>0.80199756097999997</v>
      </c>
      <c r="K265" s="20">
        <v>0</v>
      </c>
      <c r="L265" s="20">
        <v>0</v>
      </c>
      <c r="M265" s="20">
        <v>0.87389781275</v>
      </c>
      <c r="N265" s="20">
        <v>1.2795451552999999</v>
      </c>
      <c r="O265" s="20">
        <v>0</v>
      </c>
      <c r="P265" s="20">
        <v>4.2587853061000001</v>
      </c>
      <c r="Q265" s="20">
        <v>1.590143176</v>
      </c>
      <c r="R265" s="20">
        <v>6</v>
      </c>
      <c r="S265" s="21" t="str">
        <f t="shared" si="9"/>
        <v>SHOW3 BZ Equity</v>
      </c>
      <c r="T265" s="21" t="e">
        <f ca="1">_xll.BDP(S265, "BEST_DIV_YLD","BEST_FPERIOD_OVERRIDE", "22Y")</f>
        <v>#NAME?</v>
      </c>
      <c r="U265" s="20" t="s">
        <v>545</v>
      </c>
      <c r="V265" s="32">
        <f t="shared" si="10"/>
        <v>0.87389781275</v>
      </c>
    </row>
    <row r="266" spans="1:22" x14ac:dyDescent="0.35">
      <c r="A266" s="38" t="s">
        <v>520</v>
      </c>
      <c r="B266" s="36" t="s">
        <v>308</v>
      </c>
      <c r="C266" s="19" t="s">
        <v>18</v>
      </c>
      <c r="D266" s="18" t="s">
        <v>8</v>
      </c>
      <c r="E266" s="18" t="s">
        <v>9</v>
      </c>
      <c r="F266" s="18" t="s">
        <v>10</v>
      </c>
      <c r="G266" s="20">
        <v>0.99232589999999998</v>
      </c>
      <c r="H266" s="20" t="s">
        <v>388</v>
      </c>
      <c r="I266" s="20" t="s">
        <v>388</v>
      </c>
      <c r="J266" s="20" t="s">
        <v>388</v>
      </c>
      <c r="K266" s="20" t="s">
        <v>388</v>
      </c>
      <c r="L266" s="20" t="s">
        <v>388</v>
      </c>
      <c r="M266" s="20">
        <v>0.99232589999999998</v>
      </c>
      <c r="N266" s="20">
        <v>0.99232589999999998</v>
      </c>
      <c r="O266" s="20">
        <v>0.99232589999999998</v>
      </c>
      <c r="P266" s="20">
        <v>0.99232589999999998</v>
      </c>
      <c r="Q266" s="20" t="s">
        <v>388</v>
      </c>
      <c r="R266" s="20">
        <v>1</v>
      </c>
      <c r="S266" s="21" t="str">
        <f t="shared" si="9"/>
        <v>SHUL3 BZ Equity</v>
      </c>
      <c r="T266" s="21" t="e">
        <f ca="1">_xll.BDP(S266, "BEST_DIV_YLD","BEST_FPERIOD_OVERRIDE", "22Y")</f>
        <v>#NAME?</v>
      </c>
      <c r="U266" s="20" t="s">
        <v>545</v>
      </c>
      <c r="V266" s="32">
        <f t="shared" si="10"/>
        <v>0.99232589999999998</v>
      </c>
    </row>
    <row r="267" spans="1:22" x14ac:dyDescent="0.35">
      <c r="A267" s="38" t="s">
        <v>309</v>
      </c>
      <c r="B267" s="36" t="s">
        <v>308</v>
      </c>
      <c r="C267" s="19" t="s">
        <v>7</v>
      </c>
      <c r="D267" s="18" t="s">
        <v>8</v>
      </c>
      <c r="E267" s="18" t="s">
        <v>9</v>
      </c>
      <c r="F267" s="18" t="s">
        <v>10</v>
      </c>
      <c r="G267" s="20">
        <v>3.3759540978999998</v>
      </c>
      <c r="H267" s="20">
        <v>3.7751043026</v>
      </c>
      <c r="I267" s="20">
        <v>4.5265765747</v>
      </c>
      <c r="J267" s="20">
        <v>3.7972277825999998</v>
      </c>
      <c r="K267" s="20">
        <v>3.0579956565000002</v>
      </c>
      <c r="L267" s="20">
        <v>4.4262595935000002</v>
      </c>
      <c r="M267" s="20">
        <v>3.7861660426000001</v>
      </c>
      <c r="N267" s="20">
        <v>3.826519668</v>
      </c>
      <c r="O267" s="20">
        <v>3.0579956565000002</v>
      </c>
      <c r="P267" s="20">
        <v>4.5265765747</v>
      </c>
      <c r="Q267" s="20">
        <v>0.57391771090999999</v>
      </c>
      <c r="R267" s="20">
        <v>6</v>
      </c>
      <c r="S267" s="21" t="str">
        <f t="shared" si="9"/>
        <v>SHUL4 BZ Equity</v>
      </c>
      <c r="T267" s="21" t="e">
        <f ca="1">_xll.BDP(S267, "BEST_DIV_YLD","BEST_FPERIOD_OVERRIDE", "22Y")</f>
        <v>#NAME?</v>
      </c>
      <c r="U267" s="20" t="s">
        <v>545</v>
      </c>
      <c r="V267" s="32">
        <f t="shared" si="10"/>
        <v>3.7861660426000001</v>
      </c>
    </row>
    <row r="268" spans="1:22" x14ac:dyDescent="0.35">
      <c r="A268" s="38" t="s">
        <v>315</v>
      </c>
      <c r="B268" s="36" t="s">
        <v>314</v>
      </c>
      <c r="C268" s="19" t="s">
        <v>18</v>
      </c>
      <c r="D268" s="18" t="s">
        <v>8</v>
      </c>
      <c r="E268" s="18" t="s">
        <v>9</v>
      </c>
      <c r="F268" s="18" t="s">
        <v>10</v>
      </c>
      <c r="G268" s="20">
        <v>13.425193972000001</v>
      </c>
      <c r="H268" s="20">
        <v>0</v>
      </c>
      <c r="I268" s="20">
        <v>0</v>
      </c>
      <c r="J268" s="20">
        <v>2.2740360455999999</v>
      </c>
      <c r="K268" s="20">
        <v>0.91319428838000005</v>
      </c>
      <c r="L268" s="20">
        <v>1.3473045769000001</v>
      </c>
      <c r="M268" s="20">
        <v>1.1302494326999999</v>
      </c>
      <c r="N268" s="20">
        <v>2.9932881471999999</v>
      </c>
      <c r="O268" s="20">
        <v>0</v>
      </c>
      <c r="P268" s="20">
        <v>13.425193972000001</v>
      </c>
      <c r="Q268" s="20">
        <v>5.1826167709000002</v>
      </c>
      <c r="R268" s="20">
        <v>6</v>
      </c>
      <c r="S268" s="21" t="str">
        <f t="shared" si="9"/>
        <v>SIMH3 BZ Equity</v>
      </c>
      <c r="T268" s="21" t="e">
        <f ca="1">_xll.BDP(S268, "BEST_DIV_YLD","BEST_FPERIOD_OVERRIDE", "22Y")</f>
        <v>#NAME?</v>
      </c>
      <c r="U268" s="20">
        <v>1.7411052233156699</v>
      </c>
      <c r="V268" s="32">
        <f t="shared" si="10"/>
        <v>1.7411052233156699</v>
      </c>
    </row>
    <row r="269" spans="1:22" x14ac:dyDescent="0.35">
      <c r="A269" s="38" t="s">
        <v>319</v>
      </c>
      <c r="B269" s="36" t="s">
        <v>318</v>
      </c>
      <c r="C269" s="19" t="s">
        <v>18</v>
      </c>
      <c r="D269" s="18" t="s">
        <v>8</v>
      </c>
      <c r="E269" s="18" t="s">
        <v>9</v>
      </c>
      <c r="F269" s="18" t="s">
        <v>10</v>
      </c>
      <c r="G269" s="20">
        <v>3.6444376900000002</v>
      </c>
      <c r="H269" s="20">
        <v>15.316616702999999</v>
      </c>
      <c r="I269" s="20">
        <v>8.0013196850000003</v>
      </c>
      <c r="J269" s="20">
        <v>4.5154061156000003</v>
      </c>
      <c r="K269" s="20">
        <v>3.9747103992000001</v>
      </c>
      <c r="L269" s="20">
        <v>4.9457974892000003</v>
      </c>
      <c r="M269" s="20">
        <v>4.7306018023999998</v>
      </c>
      <c r="N269" s="20">
        <v>6.7330480138000004</v>
      </c>
      <c r="O269" s="20">
        <v>3.6444376900000002</v>
      </c>
      <c r="P269" s="20">
        <v>15.316616702999999</v>
      </c>
      <c r="Q269" s="20">
        <v>4.4843350597000002</v>
      </c>
      <c r="R269" s="20">
        <v>6</v>
      </c>
      <c r="S269" s="21" t="str">
        <f t="shared" si="9"/>
        <v>SLCE3 BZ Equity</v>
      </c>
      <c r="T269" s="21" t="e">
        <f ca="1">_xll.BDP(S269, "BEST_DIV_YLD","BEST_FPERIOD_OVERRIDE", "22Y")</f>
        <v>#NAME?</v>
      </c>
      <c r="U269" s="20">
        <v>6.5870307167235493</v>
      </c>
      <c r="V269" s="32">
        <f t="shared" si="10"/>
        <v>6.5870307167235493</v>
      </c>
    </row>
    <row r="270" spans="1:22" x14ac:dyDescent="0.35">
      <c r="A270" s="38" t="s">
        <v>307</v>
      </c>
      <c r="B270" s="36" t="s">
        <v>306</v>
      </c>
      <c r="C270" s="19" t="s">
        <v>18</v>
      </c>
      <c r="D270" s="18" t="s">
        <v>8</v>
      </c>
      <c r="E270" s="18" t="s">
        <v>9</v>
      </c>
      <c r="F270" s="18" t="s">
        <v>10</v>
      </c>
      <c r="G270" s="20">
        <v>1.0743789386</v>
      </c>
      <c r="H270" s="20">
        <v>1.4301432922999999</v>
      </c>
      <c r="I270" s="20">
        <v>2.6585957772</v>
      </c>
      <c r="J270" s="20">
        <v>3.6185234862</v>
      </c>
      <c r="K270" s="20">
        <v>2.2827728473</v>
      </c>
      <c r="L270" s="20">
        <v>5.5672897241000001</v>
      </c>
      <c r="M270" s="20">
        <v>2.4706843123</v>
      </c>
      <c r="N270" s="20">
        <v>2.7719506776</v>
      </c>
      <c r="O270" s="20">
        <v>1.0743789386</v>
      </c>
      <c r="P270" s="20">
        <v>5.5672897241000001</v>
      </c>
      <c r="Q270" s="20">
        <v>1.6410330316999999</v>
      </c>
      <c r="R270" s="20">
        <v>6</v>
      </c>
      <c r="S270" s="21" t="str">
        <f t="shared" si="9"/>
        <v>SMTO3 BZ Equity</v>
      </c>
      <c r="T270" s="21" t="e">
        <f ca="1">_xll.BDP(S270, "BEST_DIV_YLD","BEST_FPERIOD_OVERRIDE", "22Y")</f>
        <v>#NAME?</v>
      </c>
      <c r="U270" s="20">
        <v>2.3696682464454977</v>
      </c>
      <c r="V270" s="32">
        <f t="shared" si="10"/>
        <v>2.3696682464454977</v>
      </c>
    </row>
    <row r="271" spans="1:22" x14ac:dyDescent="0.35">
      <c r="A271" s="38" t="s">
        <v>524</v>
      </c>
      <c r="B271" s="36" t="s">
        <v>525</v>
      </c>
      <c r="C271" s="19" t="s">
        <v>22</v>
      </c>
      <c r="D271" s="18" t="s">
        <v>8</v>
      </c>
      <c r="E271" s="18" t="s">
        <v>9</v>
      </c>
      <c r="F271" s="18" t="s">
        <v>10</v>
      </c>
      <c r="G271" s="20">
        <v>0</v>
      </c>
      <c r="H271" s="20" t="s">
        <v>388</v>
      </c>
      <c r="I271" s="20">
        <v>7.9622815214999996</v>
      </c>
      <c r="J271" s="20" t="s">
        <v>388</v>
      </c>
      <c r="K271" s="20" t="s">
        <v>388</v>
      </c>
      <c r="L271" s="20">
        <v>17.035291768</v>
      </c>
      <c r="M271" s="20">
        <v>7.9622815214999996</v>
      </c>
      <c r="N271" s="20">
        <v>8.3325244299999994</v>
      </c>
      <c r="O271" s="20">
        <v>0</v>
      </c>
      <c r="P271" s="20">
        <v>17.035291768</v>
      </c>
      <c r="Q271" s="20">
        <v>8.5236788576000002</v>
      </c>
      <c r="R271" s="20">
        <v>3</v>
      </c>
      <c r="S271" s="21" t="str">
        <f t="shared" si="9"/>
        <v>SOND5 BZ Equity</v>
      </c>
      <c r="T271" s="21" t="e">
        <f ca="1">_xll.BDP(S271, "BEST_DIV_YLD","BEST_FPERIOD_OVERRIDE", "22Y")</f>
        <v>#NAME?</v>
      </c>
      <c r="U271" s="20" t="s">
        <v>545</v>
      </c>
      <c r="V271" s="32">
        <f t="shared" si="10"/>
        <v>7.9622815214999996</v>
      </c>
    </row>
    <row r="272" spans="1:22" x14ac:dyDescent="0.35">
      <c r="A272" s="38" t="s">
        <v>526</v>
      </c>
      <c r="B272" s="36" t="s">
        <v>525</v>
      </c>
      <c r="C272" s="19" t="s">
        <v>24</v>
      </c>
      <c r="D272" s="18" t="s">
        <v>8</v>
      </c>
      <c r="E272" s="18" t="s">
        <v>9</v>
      </c>
      <c r="F272" s="18" t="s">
        <v>10</v>
      </c>
      <c r="G272" s="20">
        <v>0</v>
      </c>
      <c r="H272" s="20" t="s">
        <v>388</v>
      </c>
      <c r="I272" s="20">
        <v>8.4984084772999999</v>
      </c>
      <c r="J272" s="20">
        <v>39.774461592000002</v>
      </c>
      <c r="K272" s="20">
        <v>2.3028081749</v>
      </c>
      <c r="L272" s="20">
        <v>18.928101965</v>
      </c>
      <c r="M272" s="20">
        <v>8.4984084772999999</v>
      </c>
      <c r="N272" s="20">
        <v>13.900756040999999</v>
      </c>
      <c r="O272" s="20">
        <v>0</v>
      </c>
      <c r="P272" s="20">
        <v>39.774461592000002</v>
      </c>
      <c r="Q272" s="20">
        <v>16.214589252</v>
      </c>
      <c r="R272" s="20">
        <v>5</v>
      </c>
      <c r="S272" s="21" t="str">
        <f t="shared" si="9"/>
        <v>SOND6 BZ Equity</v>
      </c>
      <c r="T272" s="21" t="e">
        <f ca="1">_xll.BDP(S272, "BEST_DIV_YLD","BEST_FPERIOD_OVERRIDE", "22Y")</f>
        <v>#NAME?</v>
      </c>
      <c r="U272" s="20" t="s">
        <v>545</v>
      </c>
      <c r="V272" s="32">
        <f t="shared" si="10"/>
        <v>8.4984084772999999</v>
      </c>
    </row>
    <row r="273" spans="1:22" x14ac:dyDescent="0.35">
      <c r="A273" s="38" t="s">
        <v>317</v>
      </c>
      <c r="B273" s="36" t="s">
        <v>316</v>
      </c>
      <c r="C273" s="19" t="s">
        <v>18</v>
      </c>
      <c r="D273" s="18" t="s">
        <v>8</v>
      </c>
      <c r="E273" s="18" t="s">
        <v>9</v>
      </c>
      <c r="F273" s="18" t="s">
        <v>10</v>
      </c>
      <c r="G273" s="20">
        <v>2.3597059406000001</v>
      </c>
      <c r="H273" s="20">
        <v>0.68254562455000001</v>
      </c>
      <c r="I273" s="20">
        <v>0.69711833271000001</v>
      </c>
      <c r="J273" s="20">
        <v>0.22230697748</v>
      </c>
      <c r="K273" s="20">
        <v>0</v>
      </c>
      <c r="L273" s="20">
        <v>9.1842481549999994E-2</v>
      </c>
      <c r="M273" s="20">
        <v>0.45242630100999998</v>
      </c>
      <c r="N273" s="20">
        <v>0.67558655948000002</v>
      </c>
      <c r="O273" s="20">
        <v>0</v>
      </c>
      <c r="P273" s="20">
        <v>2.3597059406000001</v>
      </c>
      <c r="Q273" s="20">
        <v>0.87628840720000001</v>
      </c>
      <c r="R273" s="20">
        <v>6</v>
      </c>
      <c r="S273" s="21" t="str">
        <f t="shared" si="9"/>
        <v>SQIA3 BZ Equity</v>
      </c>
      <c r="T273" s="21" t="e">
        <f ca="1">_xll.BDP(S273, "BEST_DIV_YLD","BEST_FPERIOD_OVERRIDE", "22Y")</f>
        <v>#NAME?</v>
      </c>
      <c r="U273" s="20">
        <v>2.0855614973262031</v>
      </c>
      <c r="V273" s="32">
        <f t="shared" si="10"/>
        <v>2.0855614973262031</v>
      </c>
    </row>
    <row r="274" spans="1:22" x14ac:dyDescent="0.35">
      <c r="A274" s="38" t="s">
        <v>518</v>
      </c>
      <c r="B274" s="36" t="s">
        <v>519</v>
      </c>
      <c r="C274" s="19" t="s">
        <v>18</v>
      </c>
      <c r="D274" s="18" t="s">
        <v>8</v>
      </c>
      <c r="E274" s="18" t="s">
        <v>9</v>
      </c>
      <c r="F274" s="18" t="s">
        <v>10</v>
      </c>
      <c r="G274" s="20" t="s">
        <v>388</v>
      </c>
      <c r="H274" s="20">
        <v>0</v>
      </c>
      <c r="I274" s="20">
        <v>8.7503274335999998E-2</v>
      </c>
      <c r="J274" s="20">
        <v>0.10070603190999999</v>
      </c>
      <c r="K274" s="20">
        <v>0.21393643032000001</v>
      </c>
      <c r="L274" s="20">
        <v>0</v>
      </c>
      <c r="M274" s="20">
        <v>8.7503274335999998E-2</v>
      </c>
      <c r="N274" s="20">
        <v>8.0429147313999999E-2</v>
      </c>
      <c r="O274" s="20">
        <v>0</v>
      </c>
      <c r="P274" s="20">
        <v>0.21393643032000001</v>
      </c>
      <c r="Q274" s="20">
        <v>8.8350276475000003E-2</v>
      </c>
      <c r="R274" s="20">
        <v>5</v>
      </c>
      <c r="S274" s="21" t="str">
        <f t="shared" si="9"/>
        <v>STBP3 BZ Equity</v>
      </c>
      <c r="T274" s="21" t="e">
        <f ca="1">_xll.BDP(S274, "BEST_DIV_YLD","BEST_FPERIOD_OVERRIDE", "22Y")</f>
        <v>#NAME?</v>
      </c>
      <c r="U274" s="20">
        <v>3.8514442916093543</v>
      </c>
      <c r="V274" s="32">
        <f t="shared" si="10"/>
        <v>3.8514442916093543</v>
      </c>
    </row>
    <row r="275" spans="1:22" x14ac:dyDescent="0.35">
      <c r="A275" s="38" t="s">
        <v>321</v>
      </c>
      <c r="B275" s="36" t="s">
        <v>320</v>
      </c>
      <c r="C275" s="19" t="s">
        <v>34</v>
      </c>
      <c r="D275" s="18" t="s">
        <v>8</v>
      </c>
      <c r="E275" s="18" t="s">
        <v>9</v>
      </c>
      <c r="F275" s="18" t="s">
        <v>10</v>
      </c>
      <c r="G275" s="20">
        <v>2.8652568700000001</v>
      </c>
      <c r="H275" s="20">
        <v>1.3393881245999999</v>
      </c>
      <c r="I275" s="20">
        <v>2.8739042726999999</v>
      </c>
      <c r="J275" s="20">
        <v>3.7425033584</v>
      </c>
      <c r="K275" s="20">
        <v>3.0776558344999998</v>
      </c>
      <c r="L275" s="20">
        <v>3.1965051420999999</v>
      </c>
      <c r="M275" s="20">
        <v>2.9757800535999999</v>
      </c>
      <c r="N275" s="20">
        <v>2.8492022670999999</v>
      </c>
      <c r="O275" s="20">
        <v>1.3393881245999999</v>
      </c>
      <c r="P275" s="20">
        <v>3.7425033584</v>
      </c>
      <c r="Q275" s="20">
        <v>0.80637507940999997</v>
      </c>
      <c r="R275" s="20">
        <v>6</v>
      </c>
      <c r="S275" s="21" t="str">
        <f t="shared" si="9"/>
        <v>SULA11 BZ Equity</v>
      </c>
      <c r="T275" s="21" t="e">
        <f ca="1">_xll.BDP(S275, "BEST_DIV_YLD","BEST_FPERIOD_OVERRIDE", "22Y")</f>
        <v>#NAME?</v>
      </c>
      <c r="U275" s="20">
        <v>3.3157681394406162</v>
      </c>
      <c r="V275" s="32">
        <f t="shared" si="10"/>
        <v>3.3157681394406162</v>
      </c>
    </row>
    <row r="276" spans="1:22" x14ac:dyDescent="0.35">
      <c r="A276" s="38" t="s">
        <v>527</v>
      </c>
      <c r="B276" s="36" t="s">
        <v>320</v>
      </c>
      <c r="C276" s="19" t="s">
        <v>18</v>
      </c>
      <c r="D276" s="18" t="s">
        <v>8</v>
      </c>
      <c r="E276" s="18" t="s">
        <v>9</v>
      </c>
      <c r="F276" s="18" t="s">
        <v>10</v>
      </c>
      <c r="G276" s="20" t="s">
        <v>388</v>
      </c>
      <c r="H276" s="20" t="s">
        <v>388</v>
      </c>
      <c r="I276" s="20">
        <v>3.0018650816000001</v>
      </c>
      <c r="J276" s="20">
        <v>2.9642718517</v>
      </c>
      <c r="K276" s="20">
        <v>2.4806717461000001</v>
      </c>
      <c r="L276" s="20">
        <v>2.684414045</v>
      </c>
      <c r="M276" s="20">
        <v>2.8243429483</v>
      </c>
      <c r="N276" s="20">
        <v>2.7828056811000002</v>
      </c>
      <c r="O276" s="20">
        <v>2.4806717461000001</v>
      </c>
      <c r="P276" s="20">
        <v>3.0018650816000001</v>
      </c>
      <c r="Q276" s="20">
        <v>0.24622673883000001</v>
      </c>
      <c r="R276" s="20">
        <v>4</v>
      </c>
      <c r="S276" s="21" t="str">
        <f t="shared" si="9"/>
        <v>SULA3 BZ Equity</v>
      </c>
      <c r="T276" s="21" t="e">
        <f ca="1">_xll.BDP(S276, "BEST_DIV_YLD","BEST_FPERIOD_OVERRIDE", "22Y")</f>
        <v>#NAME?</v>
      </c>
      <c r="U276" s="20" t="s">
        <v>545</v>
      </c>
      <c r="V276" s="32">
        <f t="shared" si="10"/>
        <v>2.8243429483</v>
      </c>
    </row>
    <row r="277" spans="1:22" x14ac:dyDescent="0.35">
      <c r="A277" s="38" t="s">
        <v>528</v>
      </c>
      <c r="B277" s="36" t="s">
        <v>320</v>
      </c>
      <c r="C277" s="19" t="s">
        <v>7</v>
      </c>
      <c r="D277" s="18" t="s">
        <v>8</v>
      </c>
      <c r="E277" s="18" t="s">
        <v>9</v>
      </c>
      <c r="F277" s="18" t="s">
        <v>10</v>
      </c>
      <c r="G277" s="20" t="s">
        <v>388</v>
      </c>
      <c r="H277" s="20" t="s">
        <v>388</v>
      </c>
      <c r="I277" s="20">
        <v>2.8833588431999999</v>
      </c>
      <c r="J277" s="20">
        <v>4.5593794265999996</v>
      </c>
      <c r="K277" s="20">
        <v>3.4476189493999998</v>
      </c>
      <c r="L277" s="20">
        <v>3.5483893216000002</v>
      </c>
      <c r="M277" s="20">
        <v>3.4980041355</v>
      </c>
      <c r="N277" s="20">
        <v>3.6096866352000001</v>
      </c>
      <c r="O277" s="20">
        <v>2.8833588431999999</v>
      </c>
      <c r="P277" s="20">
        <v>4.5593794265999996</v>
      </c>
      <c r="Q277" s="20">
        <v>0.69749354951999998</v>
      </c>
      <c r="R277" s="20">
        <v>4</v>
      </c>
      <c r="S277" s="21" t="str">
        <f t="shared" si="9"/>
        <v>SULA4 BZ Equity</v>
      </c>
      <c r="T277" s="21" t="e">
        <f ca="1">_xll.BDP(S277, "BEST_DIV_YLD","BEST_FPERIOD_OVERRIDE", "22Y")</f>
        <v>#NAME?</v>
      </c>
      <c r="U277" s="20" t="s">
        <v>545</v>
      </c>
      <c r="V277" s="32">
        <f t="shared" si="10"/>
        <v>3.4980041355</v>
      </c>
    </row>
    <row r="278" spans="1:22" x14ac:dyDescent="0.35">
      <c r="A278" s="38" t="s">
        <v>529</v>
      </c>
      <c r="B278" s="36" t="s">
        <v>530</v>
      </c>
      <c r="C278" s="19" t="s">
        <v>18</v>
      </c>
      <c r="D278" s="18" t="s">
        <v>8</v>
      </c>
      <c r="E278" s="18" t="s">
        <v>9</v>
      </c>
      <c r="F278" s="18" t="s">
        <v>10</v>
      </c>
      <c r="G278" s="20" t="s">
        <v>388</v>
      </c>
      <c r="H278" s="20" t="s">
        <v>388</v>
      </c>
      <c r="I278" s="20">
        <v>1.0285094168</v>
      </c>
      <c r="J278" s="20">
        <v>1.1678068802999999</v>
      </c>
      <c r="K278" s="20">
        <v>0</v>
      </c>
      <c r="L278" s="20">
        <v>0</v>
      </c>
      <c r="M278" s="20">
        <v>0.51425470839999998</v>
      </c>
      <c r="N278" s="20">
        <v>0.54907907426000002</v>
      </c>
      <c r="O278" s="20">
        <v>0</v>
      </c>
      <c r="P278" s="20">
        <v>1.1678068802999999</v>
      </c>
      <c r="Q278" s="20">
        <v>0.63656715038</v>
      </c>
      <c r="R278" s="20">
        <v>4</v>
      </c>
      <c r="S278" s="21" t="str">
        <f t="shared" si="9"/>
        <v>SUZB3 BZ Equity</v>
      </c>
      <c r="T278" s="21" t="e">
        <f ca="1">_xll.BDP(S278, "BEST_DIV_YLD","BEST_FPERIOD_OVERRIDE", "22Y")</f>
        <v>#NAME?</v>
      </c>
      <c r="U278" s="20">
        <v>2.8302650212421607</v>
      </c>
      <c r="V278" s="32">
        <f t="shared" si="10"/>
        <v>2.8302650212421607</v>
      </c>
    </row>
    <row r="279" spans="1:22" x14ac:dyDescent="0.35">
      <c r="A279" s="38" t="s">
        <v>323</v>
      </c>
      <c r="B279" s="36" t="s">
        <v>322</v>
      </c>
      <c r="C279" s="19" t="s">
        <v>18</v>
      </c>
      <c r="D279" s="18" t="s">
        <v>8</v>
      </c>
      <c r="E279" s="18" t="s">
        <v>9</v>
      </c>
      <c r="F279" s="18" t="s">
        <v>10</v>
      </c>
      <c r="G279" s="20">
        <v>0.53901859301999999</v>
      </c>
      <c r="H279" s="20">
        <v>29.182504838</v>
      </c>
      <c r="I279" s="20">
        <v>11.267540606000001</v>
      </c>
      <c r="J279" s="20">
        <v>0</v>
      </c>
      <c r="K279" s="20">
        <v>3.6662874653999999</v>
      </c>
      <c r="L279" s="20">
        <v>7.4668858155000004</v>
      </c>
      <c r="M279" s="20">
        <v>5.5665866404999997</v>
      </c>
      <c r="N279" s="20">
        <v>8.6870395532</v>
      </c>
      <c r="O279" s="20">
        <v>0</v>
      </c>
      <c r="P279" s="20">
        <v>29.182504838</v>
      </c>
      <c r="Q279" s="20">
        <v>10.911230099000001</v>
      </c>
      <c r="R279" s="20">
        <v>6</v>
      </c>
      <c r="S279" s="21" t="str">
        <f t="shared" si="9"/>
        <v>SYNE3 BZ Equity</v>
      </c>
      <c r="T279" s="21" t="e">
        <f ca="1">_xll.BDP(S279, "BEST_DIV_YLD","BEST_FPERIOD_OVERRIDE", "22Y")</f>
        <v>#NAME?</v>
      </c>
      <c r="U279" s="20">
        <v>1.4357429718875501</v>
      </c>
      <c r="V279" s="32">
        <f t="shared" si="10"/>
        <v>1.4357429718875501</v>
      </c>
    </row>
    <row r="280" spans="1:22" x14ac:dyDescent="0.35">
      <c r="A280" s="38" t="s">
        <v>325</v>
      </c>
      <c r="B280" s="36" t="s">
        <v>324</v>
      </c>
      <c r="C280" s="19" t="s">
        <v>34</v>
      </c>
      <c r="D280" s="18" t="s">
        <v>8</v>
      </c>
      <c r="E280" s="18" t="s">
        <v>9</v>
      </c>
      <c r="F280" s="18" t="s">
        <v>10</v>
      </c>
      <c r="G280" s="20">
        <v>16.143577706999999</v>
      </c>
      <c r="H280" s="20">
        <v>8.5140446084000008</v>
      </c>
      <c r="I280" s="20">
        <v>13.061159472</v>
      </c>
      <c r="J280" s="20">
        <v>8.0114478274999996</v>
      </c>
      <c r="K280" s="20">
        <v>10.29833114</v>
      </c>
      <c r="L280" s="20">
        <v>16.111873631999998</v>
      </c>
      <c r="M280" s="20">
        <v>11.679745305999999</v>
      </c>
      <c r="N280" s="20">
        <v>12.023405731</v>
      </c>
      <c r="O280" s="20">
        <v>8.0114478274999996</v>
      </c>
      <c r="P280" s="20">
        <v>16.143577706999999</v>
      </c>
      <c r="Q280" s="20">
        <v>3.6374613061000001</v>
      </c>
      <c r="R280" s="20">
        <v>6</v>
      </c>
      <c r="S280" s="21" t="str">
        <f t="shared" si="9"/>
        <v>TAEE11 BZ Equity</v>
      </c>
      <c r="T280" s="21" t="e">
        <f ca="1">_xll.BDP(S280, "BEST_DIV_YLD","BEST_FPERIOD_OVERRIDE", "22Y")</f>
        <v>#NAME?</v>
      </c>
      <c r="U280" s="20">
        <v>5.342237061769616</v>
      </c>
      <c r="V280" s="32">
        <f t="shared" si="10"/>
        <v>5.342237061769616</v>
      </c>
    </row>
    <row r="281" spans="1:22" x14ac:dyDescent="0.35">
      <c r="A281" s="38" t="s">
        <v>531</v>
      </c>
      <c r="B281" s="36" t="s">
        <v>324</v>
      </c>
      <c r="C281" s="19" t="s">
        <v>18</v>
      </c>
      <c r="D281" s="18" t="s">
        <v>8</v>
      </c>
      <c r="E281" s="18" t="s">
        <v>9</v>
      </c>
      <c r="F281" s="18" t="s">
        <v>10</v>
      </c>
      <c r="G281" s="20" t="s">
        <v>388</v>
      </c>
      <c r="H281" s="20" t="s">
        <v>388</v>
      </c>
      <c r="I281" s="20">
        <v>12.994179167</v>
      </c>
      <c r="J281" s="20">
        <v>7.4407779901</v>
      </c>
      <c r="K281" s="20">
        <v>10.411866568000001</v>
      </c>
      <c r="L281" s="20">
        <v>16.146522823000002</v>
      </c>
      <c r="M281" s="20">
        <v>11.703022868</v>
      </c>
      <c r="N281" s="20">
        <v>11.748336637</v>
      </c>
      <c r="O281" s="20">
        <v>7.4407779901</v>
      </c>
      <c r="P281" s="20">
        <v>16.146522823000002</v>
      </c>
      <c r="Q281" s="20">
        <v>3.7075319318000002</v>
      </c>
      <c r="R281" s="20">
        <v>4</v>
      </c>
      <c r="S281" s="21" t="str">
        <f t="shared" si="9"/>
        <v>TAEE3 BZ Equity</v>
      </c>
      <c r="T281" s="21" t="e">
        <f ca="1">_xll.BDP(S281, "BEST_DIV_YLD","BEST_FPERIOD_OVERRIDE", "22Y")</f>
        <v>#NAME?</v>
      </c>
      <c r="U281" s="20" t="s">
        <v>545</v>
      </c>
      <c r="V281" s="32">
        <f t="shared" si="10"/>
        <v>11.703022868</v>
      </c>
    </row>
    <row r="282" spans="1:22" x14ac:dyDescent="0.35">
      <c r="A282" s="38" t="s">
        <v>532</v>
      </c>
      <c r="B282" s="36" t="s">
        <v>324</v>
      </c>
      <c r="C282" s="19" t="s">
        <v>7</v>
      </c>
      <c r="D282" s="18" t="s">
        <v>8</v>
      </c>
      <c r="E282" s="18" t="s">
        <v>9</v>
      </c>
      <c r="F282" s="18" t="s">
        <v>10</v>
      </c>
      <c r="G282" s="20" t="s">
        <v>388</v>
      </c>
      <c r="H282" s="20" t="s">
        <v>388</v>
      </c>
      <c r="I282" s="20">
        <v>13.662997212000001</v>
      </c>
      <c r="J282" s="20">
        <v>8.2925512599999998</v>
      </c>
      <c r="K282" s="20">
        <v>10.193713173000001</v>
      </c>
      <c r="L282" s="20">
        <v>16.043019471000001</v>
      </c>
      <c r="M282" s="20">
        <v>11.928355193</v>
      </c>
      <c r="N282" s="20">
        <v>12.048070278999999</v>
      </c>
      <c r="O282" s="20">
        <v>8.2925512599999998</v>
      </c>
      <c r="P282" s="20">
        <v>16.043019471000001</v>
      </c>
      <c r="Q282" s="20">
        <v>3.4693981911999998</v>
      </c>
      <c r="R282" s="20">
        <v>4</v>
      </c>
      <c r="S282" s="21" t="str">
        <f t="shared" si="9"/>
        <v>TAEE4 BZ Equity</v>
      </c>
      <c r="T282" s="21" t="e">
        <f ca="1">_xll.BDP(S282, "BEST_DIV_YLD","BEST_FPERIOD_OVERRIDE", "22Y")</f>
        <v>#NAME?</v>
      </c>
      <c r="U282" s="20" t="s">
        <v>545</v>
      </c>
      <c r="V282" s="32">
        <f t="shared" si="10"/>
        <v>11.928355193</v>
      </c>
    </row>
    <row r="283" spans="1:22" x14ac:dyDescent="0.35">
      <c r="A283" s="38" t="s">
        <v>533</v>
      </c>
      <c r="B283" s="36" t="s">
        <v>534</v>
      </c>
      <c r="C283" s="19" t="s">
        <v>18</v>
      </c>
      <c r="D283" s="18" t="s">
        <v>8</v>
      </c>
      <c r="E283" s="18" t="s">
        <v>9</v>
      </c>
      <c r="F283" s="18" t="s">
        <v>10</v>
      </c>
      <c r="G283" s="20" t="s">
        <v>388</v>
      </c>
      <c r="H283" s="20" t="s">
        <v>388</v>
      </c>
      <c r="I283" s="20">
        <v>2.5528609150000001</v>
      </c>
      <c r="J283" s="20">
        <v>3.7252183733000002</v>
      </c>
      <c r="K283" s="20">
        <v>1.6348720371000001</v>
      </c>
      <c r="L283" s="20">
        <v>1.2251966878</v>
      </c>
      <c r="M283" s="20">
        <v>2.0938664761000001</v>
      </c>
      <c r="N283" s="20">
        <v>2.2845370033000001</v>
      </c>
      <c r="O283" s="20">
        <v>1.2251966878</v>
      </c>
      <c r="P283" s="20">
        <v>3.7252183733000002</v>
      </c>
      <c r="Q283" s="20">
        <v>1.1093281756</v>
      </c>
      <c r="R283" s="20">
        <v>4</v>
      </c>
      <c r="S283" s="21" t="str">
        <f t="shared" si="9"/>
        <v>TEND3 BZ Equity</v>
      </c>
      <c r="T283" s="21" t="e">
        <f ca="1">_xll.BDP(S283, "BEST_DIV_YLD","BEST_FPERIOD_OVERRIDE", "22Y")</f>
        <v>#NAME?</v>
      </c>
      <c r="U283" s="20">
        <v>7.3634204275534438</v>
      </c>
      <c r="V283" s="32">
        <f t="shared" si="10"/>
        <v>7.3634204275534438</v>
      </c>
    </row>
    <row r="284" spans="1:22" x14ac:dyDescent="0.35">
      <c r="A284" s="38" t="s">
        <v>327</v>
      </c>
      <c r="B284" s="36" t="s">
        <v>326</v>
      </c>
      <c r="C284" s="19" t="s">
        <v>18</v>
      </c>
      <c r="D284" s="18" t="s">
        <v>8</v>
      </c>
      <c r="E284" s="18" t="s">
        <v>9</v>
      </c>
      <c r="F284" s="18" t="s">
        <v>10</v>
      </c>
      <c r="G284" s="20">
        <v>0</v>
      </c>
      <c r="H284" s="20">
        <v>5.9940356371999997</v>
      </c>
      <c r="I284" s="20">
        <v>5.7799721646000002</v>
      </c>
      <c r="J284" s="20">
        <v>5.7116814981999999</v>
      </c>
      <c r="K284" s="20">
        <v>0.90355161753000002</v>
      </c>
      <c r="L284" s="20">
        <v>4.1574441045999997</v>
      </c>
      <c r="M284" s="20">
        <v>4.9345628014000003</v>
      </c>
      <c r="N284" s="20">
        <v>3.7577808369999999</v>
      </c>
      <c r="O284" s="20">
        <v>0</v>
      </c>
      <c r="P284" s="20">
        <v>5.9940356371999997</v>
      </c>
      <c r="Q284" s="20">
        <v>2.6583864682999998</v>
      </c>
      <c r="R284" s="20">
        <v>6</v>
      </c>
      <c r="S284" s="21" t="str">
        <f t="shared" si="9"/>
        <v>TGMA3 BZ Equity</v>
      </c>
      <c r="T284" s="21" t="e">
        <f ca="1">_xll.BDP(S284, "BEST_DIV_YLD","BEST_FPERIOD_OVERRIDE", "22Y")</f>
        <v>#NAME?</v>
      </c>
      <c r="U284" s="20">
        <v>6.6627358490566042</v>
      </c>
      <c r="V284" s="32">
        <f t="shared" si="10"/>
        <v>6.6627358490566042</v>
      </c>
    </row>
    <row r="285" spans="1:22" x14ac:dyDescent="0.35">
      <c r="A285" s="38" t="s">
        <v>331</v>
      </c>
      <c r="B285" s="36" t="s">
        <v>330</v>
      </c>
      <c r="C285" s="19" t="s">
        <v>18</v>
      </c>
      <c r="D285" s="18" t="s">
        <v>8</v>
      </c>
      <c r="E285" s="18" t="s">
        <v>9</v>
      </c>
      <c r="F285" s="18" t="s">
        <v>10</v>
      </c>
      <c r="G285" s="20">
        <v>2.8225102770000001</v>
      </c>
      <c r="H285" s="20">
        <v>1.7874812644</v>
      </c>
      <c r="I285" s="20">
        <v>1.8083923129999999</v>
      </c>
      <c r="J285" s="20">
        <v>3.9316504895</v>
      </c>
      <c r="K285" s="20">
        <v>3.5084023676</v>
      </c>
      <c r="L285" s="20">
        <v>4.9684218223999999</v>
      </c>
      <c r="M285" s="20">
        <v>3.1654563222999998</v>
      </c>
      <c r="N285" s="20">
        <v>3.1378097556000002</v>
      </c>
      <c r="O285" s="20">
        <v>1.7874812644</v>
      </c>
      <c r="P285" s="20">
        <v>4.9684218223999999</v>
      </c>
      <c r="Q285" s="20">
        <v>1.2497050905</v>
      </c>
      <c r="R285" s="20">
        <v>6</v>
      </c>
      <c r="S285" s="21" t="str">
        <f t="shared" si="9"/>
        <v>TIMS3 BZ Equity</v>
      </c>
      <c r="T285" s="21" t="e">
        <f ca="1">_xll.BDP(S285, "BEST_DIV_YLD","BEST_FPERIOD_OVERRIDE", "22Y")</f>
        <v>#NAME?</v>
      </c>
      <c r="U285" s="20">
        <v>4.931034482758621</v>
      </c>
      <c r="V285" s="32">
        <f t="shared" si="10"/>
        <v>4.931034482758621</v>
      </c>
    </row>
    <row r="286" spans="1:22" x14ac:dyDescent="0.35">
      <c r="A286" s="38" t="s">
        <v>335</v>
      </c>
      <c r="B286" s="36" t="s">
        <v>334</v>
      </c>
      <c r="C286" s="19" t="s">
        <v>18</v>
      </c>
      <c r="D286" s="18" t="s">
        <v>8</v>
      </c>
      <c r="E286" s="18" t="s">
        <v>9</v>
      </c>
      <c r="F286" s="18" t="s">
        <v>10</v>
      </c>
      <c r="G286" s="20">
        <v>2.9746811312000001</v>
      </c>
      <c r="H286" s="20">
        <v>1.4694650166000001</v>
      </c>
      <c r="I286" s="20">
        <v>0.78053214452999997</v>
      </c>
      <c r="J286" s="20">
        <v>1.8470631695999999</v>
      </c>
      <c r="K286" s="20">
        <v>0.99170275755000004</v>
      </c>
      <c r="L286" s="20">
        <v>1.0332103320999999</v>
      </c>
      <c r="M286" s="20">
        <v>1.2513376744</v>
      </c>
      <c r="N286" s="20">
        <v>1.5161090919</v>
      </c>
      <c r="O286" s="20">
        <v>0.78053214452999997</v>
      </c>
      <c r="P286" s="20">
        <v>2.9746811312000001</v>
      </c>
      <c r="Q286" s="20">
        <v>0.81097537894000005</v>
      </c>
      <c r="R286" s="20">
        <v>6</v>
      </c>
      <c r="S286" s="21" t="str">
        <f t="shared" si="9"/>
        <v>TOTS3 BZ Equity</v>
      </c>
      <c r="T286" s="21" t="e">
        <f ca="1">_xll.BDP(S286, "BEST_DIV_YLD","BEST_FPERIOD_OVERRIDE", "22Y")</f>
        <v>#NAME?</v>
      </c>
      <c r="U286" s="20">
        <v>1.0608330836080313</v>
      </c>
      <c r="V286" s="32">
        <f t="shared" si="10"/>
        <v>1.0608330836080313</v>
      </c>
    </row>
    <row r="287" spans="1:22" x14ac:dyDescent="0.35">
      <c r="A287" s="38" t="s">
        <v>342</v>
      </c>
      <c r="B287" s="36" t="s">
        <v>341</v>
      </c>
      <c r="C287" s="19" t="s">
        <v>18</v>
      </c>
      <c r="D287" s="18" t="s">
        <v>8</v>
      </c>
      <c r="E287" s="18" t="s">
        <v>9</v>
      </c>
      <c r="F287" s="18" t="s">
        <v>10</v>
      </c>
      <c r="G287" s="20">
        <v>5.0093478261</v>
      </c>
      <c r="H287" s="20">
        <v>0</v>
      </c>
      <c r="I287" s="20">
        <v>5.7924369542000003</v>
      </c>
      <c r="J287" s="20">
        <v>0</v>
      </c>
      <c r="K287" s="20">
        <v>0</v>
      </c>
      <c r="L287" s="20">
        <v>3.5530393422</v>
      </c>
      <c r="M287" s="20">
        <v>1.7765196711</v>
      </c>
      <c r="N287" s="20">
        <v>2.3924706870999999</v>
      </c>
      <c r="O287" s="20">
        <v>0</v>
      </c>
      <c r="P287" s="20">
        <v>5.7924369542000003</v>
      </c>
      <c r="Q287" s="20">
        <v>2.7175902614999998</v>
      </c>
      <c r="R287" s="20">
        <v>6</v>
      </c>
      <c r="S287" s="21" t="str">
        <f t="shared" si="9"/>
        <v>TPIS3 BZ Equity</v>
      </c>
      <c r="T287" s="21" t="e">
        <f ca="1">_xll.BDP(S287, "BEST_DIV_YLD","BEST_FPERIOD_OVERRIDE", "22Y")</f>
        <v>#NAME?</v>
      </c>
      <c r="U287" s="20" t="s">
        <v>545</v>
      </c>
      <c r="V287" s="32">
        <f t="shared" si="10"/>
        <v>1.7765196711</v>
      </c>
    </row>
    <row r="288" spans="1:22" x14ac:dyDescent="0.35">
      <c r="A288" s="38" t="s">
        <v>340</v>
      </c>
      <c r="B288" s="36" t="s">
        <v>339</v>
      </c>
      <c r="C288" s="19" t="s">
        <v>18</v>
      </c>
      <c r="D288" s="18" t="s">
        <v>8</v>
      </c>
      <c r="E288" s="18" t="s">
        <v>9</v>
      </c>
      <c r="F288" s="18" t="s">
        <v>10</v>
      </c>
      <c r="G288" s="20">
        <v>4.4785714285999996</v>
      </c>
      <c r="H288" s="20">
        <v>4.4849282758999998</v>
      </c>
      <c r="I288" s="20">
        <v>4.0995921759999998</v>
      </c>
      <c r="J288" s="20">
        <v>3.3384417072999999</v>
      </c>
      <c r="K288" s="20">
        <v>1.4009289335999999</v>
      </c>
      <c r="L288" s="20">
        <v>2.2452038175000002</v>
      </c>
      <c r="M288" s="20">
        <v>3.7190169417000001</v>
      </c>
      <c r="N288" s="20">
        <v>3.3412777231000002</v>
      </c>
      <c r="O288" s="20">
        <v>1.4009289335999999</v>
      </c>
      <c r="P288" s="20">
        <v>4.4849282758999998</v>
      </c>
      <c r="Q288" s="20">
        <v>1.2761468444999999</v>
      </c>
      <c r="R288" s="20">
        <v>6</v>
      </c>
      <c r="S288" s="21" t="str">
        <f t="shared" si="9"/>
        <v>TRIS3 BZ Equity</v>
      </c>
      <c r="T288" s="21" t="e">
        <f ca="1">_xll.BDP(S288, "BEST_DIV_YLD","BEST_FPERIOD_OVERRIDE", "22Y")</f>
        <v>#NAME?</v>
      </c>
      <c r="U288" s="20">
        <v>11.994421199442121</v>
      </c>
      <c r="V288" s="32">
        <f t="shared" si="10"/>
        <v>11.994421199442121</v>
      </c>
    </row>
    <row r="289" spans="1:22" x14ac:dyDescent="0.35">
      <c r="A289" s="38" t="s">
        <v>337</v>
      </c>
      <c r="B289" s="36" t="s">
        <v>336</v>
      </c>
      <c r="C289" s="19" t="s">
        <v>18</v>
      </c>
      <c r="D289" s="18" t="s">
        <v>8</v>
      </c>
      <c r="E289" s="18" t="s">
        <v>9</v>
      </c>
      <c r="F289" s="18" t="s">
        <v>10</v>
      </c>
      <c r="G289" s="20">
        <v>3.4950988602000002</v>
      </c>
      <c r="H289" s="20">
        <v>5.1489288136000004</v>
      </c>
      <c r="I289" s="20">
        <v>21.382879020000001</v>
      </c>
      <c r="J289" s="20">
        <v>8.7706546669000005</v>
      </c>
      <c r="K289" s="20">
        <v>6.3211482557999998</v>
      </c>
      <c r="L289" s="20">
        <v>13.324265384</v>
      </c>
      <c r="M289" s="20">
        <v>7.5459014612999997</v>
      </c>
      <c r="N289" s="20">
        <v>9.7404958335000007</v>
      </c>
      <c r="O289" s="20">
        <v>3.4950988602000002</v>
      </c>
      <c r="P289" s="20">
        <v>21.382879020000001</v>
      </c>
      <c r="Q289" s="20">
        <v>6.6499397177999997</v>
      </c>
      <c r="R289" s="20">
        <v>6</v>
      </c>
      <c r="S289" s="21" t="str">
        <f t="shared" si="9"/>
        <v>TRPL3 BZ Equity</v>
      </c>
      <c r="T289" s="21" t="e">
        <f ca="1">_xll.BDP(S289, "BEST_DIV_YLD","BEST_FPERIOD_OVERRIDE", "22Y")</f>
        <v>#NAME?</v>
      </c>
      <c r="U289" s="20" t="s">
        <v>545</v>
      </c>
      <c r="V289" s="32">
        <f t="shared" si="10"/>
        <v>7.5459014612999997</v>
      </c>
    </row>
    <row r="290" spans="1:22" x14ac:dyDescent="0.35">
      <c r="A290" s="38" t="s">
        <v>338</v>
      </c>
      <c r="B290" s="36" t="s">
        <v>336</v>
      </c>
      <c r="C290" s="19" t="s">
        <v>7</v>
      </c>
      <c r="D290" s="18" t="s">
        <v>8</v>
      </c>
      <c r="E290" s="18" t="s">
        <v>9</v>
      </c>
      <c r="F290" s="18" t="s">
        <v>10</v>
      </c>
      <c r="G290" s="20">
        <v>3.2878402626000001</v>
      </c>
      <c r="H290" s="20">
        <v>4.6830090951000001</v>
      </c>
      <c r="I290" s="20">
        <v>18.784331839</v>
      </c>
      <c r="J290" s="20">
        <v>8.7338884070000002</v>
      </c>
      <c r="K290" s="20">
        <v>7.7040744020999998</v>
      </c>
      <c r="L290" s="20">
        <v>15.898618632</v>
      </c>
      <c r="M290" s="20">
        <v>8.2189814045999992</v>
      </c>
      <c r="N290" s="20">
        <v>9.8486271063000004</v>
      </c>
      <c r="O290" s="20">
        <v>3.2878402626000001</v>
      </c>
      <c r="P290" s="20">
        <v>18.784331839</v>
      </c>
      <c r="Q290" s="20">
        <v>6.1970718673</v>
      </c>
      <c r="R290" s="20">
        <v>6</v>
      </c>
      <c r="S290" s="21" t="str">
        <f t="shared" si="9"/>
        <v>TRPL4 BZ Equity</v>
      </c>
      <c r="T290" s="21" t="e">
        <f ca="1">_xll.BDP(S290, "BEST_DIV_YLD","BEST_FPERIOD_OVERRIDE", "22Y")</f>
        <v>#NAME?</v>
      </c>
      <c r="U290" s="20">
        <v>8.123179359134415</v>
      </c>
      <c r="V290" s="32">
        <f t="shared" si="10"/>
        <v>8.123179359134415</v>
      </c>
    </row>
    <row r="291" spans="1:22" x14ac:dyDescent="0.35">
      <c r="A291" s="38" t="s">
        <v>344</v>
      </c>
      <c r="B291" s="36" t="s">
        <v>343</v>
      </c>
      <c r="C291" s="19" t="s">
        <v>18</v>
      </c>
      <c r="D291" s="18" t="s">
        <v>8</v>
      </c>
      <c r="E291" s="18" t="s">
        <v>9</v>
      </c>
      <c r="F291" s="18" t="s">
        <v>10</v>
      </c>
      <c r="G291" s="20">
        <v>3.1288563636000002</v>
      </c>
      <c r="H291" s="20">
        <v>9.5866658618000002</v>
      </c>
      <c r="I291" s="20">
        <v>6.6508762739999998</v>
      </c>
      <c r="J291" s="20">
        <v>5.5934633251000001</v>
      </c>
      <c r="K291" s="20">
        <v>0</v>
      </c>
      <c r="L291" s="20">
        <v>0.78427123494999995</v>
      </c>
      <c r="M291" s="20">
        <v>4.3611598443000004</v>
      </c>
      <c r="N291" s="20">
        <v>4.2906888431999999</v>
      </c>
      <c r="O291" s="20">
        <v>0</v>
      </c>
      <c r="P291" s="20">
        <v>9.5866658618000002</v>
      </c>
      <c r="Q291" s="20">
        <v>3.6706922656000001</v>
      </c>
      <c r="R291" s="20">
        <v>6</v>
      </c>
      <c r="S291" s="21" t="str">
        <f t="shared" si="9"/>
        <v>TUPY3 BZ Equity</v>
      </c>
      <c r="T291" s="21" t="e">
        <f ca="1">_xll.BDP(S291, "BEST_DIV_YLD","BEST_FPERIOD_OVERRIDE", "22Y")</f>
        <v>#NAME?</v>
      </c>
      <c r="U291" s="20">
        <v>6.4655172413793114</v>
      </c>
      <c r="V291" s="32">
        <f t="shared" si="10"/>
        <v>6.4655172413793114</v>
      </c>
    </row>
    <row r="292" spans="1:22" x14ac:dyDescent="0.35">
      <c r="A292" s="38" t="s">
        <v>348</v>
      </c>
      <c r="B292" s="36" t="s">
        <v>347</v>
      </c>
      <c r="C292" s="19" t="s">
        <v>18</v>
      </c>
      <c r="D292" s="18" t="s">
        <v>8</v>
      </c>
      <c r="E292" s="18" t="s">
        <v>9</v>
      </c>
      <c r="F292" s="18" t="s">
        <v>10</v>
      </c>
      <c r="G292" s="20">
        <v>0</v>
      </c>
      <c r="H292" s="20">
        <v>0</v>
      </c>
      <c r="I292" s="20">
        <v>0</v>
      </c>
      <c r="J292" s="20">
        <v>2.6749116607999999</v>
      </c>
      <c r="K292" s="20">
        <v>5.7469653861000003</v>
      </c>
      <c r="L292" s="20">
        <v>5.3306912500000001</v>
      </c>
      <c r="M292" s="20">
        <v>1.3374558303999999</v>
      </c>
      <c r="N292" s="20">
        <v>2.2920947161999998</v>
      </c>
      <c r="O292" s="20">
        <v>0</v>
      </c>
      <c r="P292" s="20">
        <v>5.7469653861000003</v>
      </c>
      <c r="Q292" s="20">
        <v>2.7231174642</v>
      </c>
      <c r="R292" s="20">
        <v>6</v>
      </c>
      <c r="S292" s="21" t="str">
        <f t="shared" si="9"/>
        <v>UCAS3 BZ Equity</v>
      </c>
      <c r="T292" s="21" t="e">
        <f ca="1">_xll.BDP(S292, "BEST_DIV_YLD","BEST_FPERIOD_OVERRIDE", "22Y")</f>
        <v>#NAME?</v>
      </c>
      <c r="U292" s="20" t="s">
        <v>545</v>
      </c>
      <c r="V292" s="32">
        <f t="shared" si="10"/>
        <v>1.3374558303999999</v>
      </c>
    </row>
    <row r="293" spans="1:22" x14ac:dyDescent="0.35">
      <c r="A293" s="38" t="s">
        <v>346</v>
      </c>
      <c r="B293" s="36" t="s">
        <v>345</v>
      </c>
      <c r="C293" s="19" t="s">
        <v>18</v>
      </c>
      <c r="D293" s="18" t="s">
        <v>8</v>
      </c>
      <c r="E293" s="18" t="s">
        <v>9</v>
      </c>
      <c r="F293" s="18" t="s">
        <v>10</v>
      </c>
      <c r="G293" s="20">
        <v>2.6468155499999999</v>
      </c>
      <c r="H293" s="20">
        <v>2.5127830533000002</v>
      </c>
      <c r="I293" s="20">
        <v>1.9466666667000001</v>
      </c>
      <c r="J293" s="20">
        <v>2.0676691729000001</v>
      </c>
      <c r="K293" s="20">
        <v>0.94191522763000002</v>
      </c>
      <c r="L293" s="20">
        <v>3.3212247015999998</v>
      </c>
      <c r="M293" s="20">
        <v>2.2902261131000001</v>
      </c>
      <c r="N293" s="20">
        <v>2.2395123953999998</v>
      </c>
      <c r="O293" s="20">
        <v>0.94191522763000002</v>
      </c>
      <c r="P293" s="20">
        <v>3.3212247015999998</v>
      </c>
      <c r="Q293" s="20">
        <v>0.80121424718000001</v>
      </c>
      <c r="R293" s="20">
        <v>6</v>
      </c>
      <c r="S293" s="21" t="str">
        <f t="shared" si="9"/>
        <v>UGPA3 BZ Equity</v>
      </c>
      <c r="T293" s="21" t="e">
        <f ca="1">_xll.BDP(S293, "BEST_DIV_YLD","BEST_FPERIOD_OVERRIDE", "22Y")</f>
        <v>#NAME?</v>
      </c>
      <c r="U293" s="20">
        <v>3.6782423812898655</v>
      </c>
      <c r="V293" s="32">
        <f t="shared" si="10"/>
        <v>3.6782423812898655</v>
      </c>
    </row>
    <row r="294" spans="1:22" x14ac:dyDescent="0.35">
      <c r="A294" s="38" t="s">
        <v>350</v>
      </c>
      <c r="B294" s="36" t="s">
        <v>349</v>
      </c>
      <c r="C294" s="19" t="s">
        <v>18</v>
      </c>
      <c r="D294" s="18" t="s">
        <v>8</v>
      </c>
      <c r="E294" s="18" t="s">
        <v>9</v>
      </c>
      <c r="F294" s="18" t="s">
        <v>10</v>
      </c>
      <c r="G294" s="20">
        <v>4.8974963973000003</v>
      </c>
      <c r="H294" s="20">
        <v>61.116429267000001</v>
      </c>
      <c r="I294" s="20">
        <v>14.777734797000001</v>
      </c>
      <c r="J294" s="20">
        <v>0.72977651040000002</v>
      </c>
      <c r="K294" s="20">
        <v>3.1001987907999999</v>
      </c>
      <c r="L294" s="20">
        <v>21.150338247000001</v>
      </c>
      <c r="M294" s="20">
        <v>9.8376155975999993</v>
      </c>
      <c r="N294" s="20">
        <v>17.628662335000001</v>
      </c>
      <c r="O294" s="20">
        <v>0.72977651040000002</v>
      </c>
      <c r="P294" s="20">
        <v>61.116429267000001</v>
      </c>
      <c r="Q294" s="20">
        <v>22.673539834</v>
      </c>
      <c r="R294" s="20">
        <v>6</v>
      </c>
      <c r="S294" s="21" t="str">
        <f t="shared" si="9"/>
        <v>UNIP3 BZ Equity</v>
      </c>
      <c r="T294" s="21" t="e">
        <f ca="1">_xll.BDP(S294, "BEST_DIV_YLD","BEST_FPERIOD_OVERRIDE", "22Y")</f>
        <v>#NAME?</v>
      </c>
      <c r="U294" s="20" t="s">
        <v>545</v>
      </c>
      <c r="V294" s="32">
        <f t="shared" si="10"/>
        <v>9.8376155975999993</v>
      </c>
    </row>
    <row r="295" spans="1:22" x14ac:dyDescent="0.35">
      <c r="A295" s="38" t="s">
        <v>351</v>
      </c>
      <c r="B295" s="36" t="s">
        <v>349</v>
      </c>
      <c r="C295" s="19" t="s">
        <v>22</v>
      </c>
      <c r="D295" s="18" t="s">
        <v>8</v>
      </c>
      <c r="E295" s="18" t="s">
        <v>9</v>
      </c>
      <c r="F295" s="18" t="s">
        <v>10</v>
      </c>
      <c r="G295" s="20">
        <v>8.3636364836000006</v>
      </c>
      <c r="H295" s="20">
        <v>63.812254832999997</v>
      </c>
      <c r="I295" s="20">
        <v>16.573658898000001</v>
      </c>
      <c r="J295" s="20">
        <v>0.80382592923999996</v>
      </c>
      <c r="K295" s="20">
        <v>4.1781989994000002</v>
      </c>
      <c r="L295" s="20">
        <v>25.892107629000002</v>
      </c>
      <c r="M295" s="20">
        <v>12.468647690999999</v>
      </c>
      <c r="N295" s="20">
        <v>19.937280462</v>
      </c>
      <c r="O295" s="20">
        <v>0.80382592923999996</v>
      </c>
      <c r="P295" s="20">
        <v>63.812254832999997</v>
      </c>
      <c r="Q295" s="20">
        <v>23.324554694</v>
      </c>
      <c r="R295" s="20">
        <v>6</v>
      </c>
      <c r="S295" s="21" t="str">
        <f t="shared" si="9"/>
        <v>UNIP5 BZ Equity</v>
      </c>
      <c r="T295" s="21" t="e">
        <f ca="1">_xll.BDP(S295, "BEST_DIV_YLD","BEST_FPERIOD_OVERRIDE", "22Y")</f>
        <v>#NAME?</v>
      </c>
      <c r="U295" s="20" t="s">
        <v>545</v>
      </c>
      <c r="V295" s="32">
        <f t="shared" si="10"/>
        <v>12.468647690999999</v>
      </c>
    </row>
    <row r="296" spans="1:22" x14ac:dyDescent="0.35">
      <c r="A296" s="38" t="s">
        <v>352</v>
      </c>
      <c r="B296" s="36" t="s">
        <v>349</v>
      </c>
      <c r="C296" s="19" t="s">
        <v>24</v>
      </c>
      <c r="D296" s="18" t="s">
        <v>8</v>
      </c>
      <c r="E296" s="18" t="s">
        <v>9</v>
      </c>
      <c r="F296" s="18" t="s">
        <v>10</v>
      </c>
      <c r="G296" s="20">
        <v>7.3281476120000004</v>
      </c>
      <c r="H296" s="20">
        <v>73.607378416000003</v>
      </c>
      <c r="I296" s="20">
        <v>17.096487255</v>
      </c>
      <c r="J296" s="20">
        <v>0.81669237792000005</v>
      </c>
      <c r="K296" s="20">
        <v>3.4188134523000002</v>
      </c>
      <c r="L296" s="20">
        <v>28.83101065</v>
      </c>
      <c r="M296" s="20">
        <v>12.212317433000001</v>
      </c>
      <c r="N296" s="20">
        <v>21.849754960999999</v>
      </c>
      <c r="O296" s="20">
        <v>0.81669237792000005</v>
      </c>
      <c r="P296" s="20">
        <v>73.607378416000003</v>
      </c>
      <c r="Q296" s="20">
        <v>27.361101867999999</v>
      </c>
      <c r="R296" s="20">
        <v>6</v>
      </c>
      <c r="S296" s="21" t="str">
        <f t="shared" si="9"/>
        <v>UNIP6 BZ Equity</v>
      </c>
      <c r="T296" s="21" t="e">
        <f ca="1">_xll.BDP(S296, "BEST_DIV_YLD","BEST_FPERIOD_OVERRIDE", "22Y")</f>
        <v>#NAME?</v>
      </c>
      <c r="U296" s="20" t="s">
        <v>545</v>
      </c>
      <c r="V296" s="32">
        <f t="shared" si="10"/>
        <v>12.212317433000001</v>
      </c>
    </row>
    <row r="297" spans="1:22" x14ac:dyDescent="0.35">
      <c r="A297" s="38" t="s">
        <v>354</v>
      </c>
      <c r="B297" s="36" t="s">
        <v>353</v>
      </c>
      <c r="C297" s="19" t="s">
        <v>18</v>
      </c>
      <c r="D297" s="18" t="s">
        <v>8</v>
      </c>
      <c r="E297" s="18" t="s">
        <v>9</v>
      </c>
      <c r="F297" s="18" t="s">
        <v>10</v>
      </c>
      <c r="G297" s="20">
        <v>0</v>
      </c>
      <c r="H297" s="20">
        <v>0</v>
      </c>
      <c r="I297" s="20">
        <v>0.39899088643000002</v>
      </c>
      <c r="J297" s="20">
        <v>1.2667589423000001</v>
      </c>
      <c r="K297" s="20">
        <v>0.40020603850000003</v>
      </c>
      <c r="L297" s="20">
        <v>10.944265849000001</v>
      </c>
      <c r="M297" s="20">
        <v>0.39959846246000003</v>
      </c>
      <c r="N297" s="20">
        <v>2.1683702861</v>
      </c>
      <c r="O297" s="20">
        <v>0</v>
      </c>
      <c r="P297" s="20">
        <v>10.944265849000001</v>
      </c>
      <c r="Q297" s="20">
        <v>4.3241187221999997</v>
      </c>
      <c r="R297" s="20">
        <v>6</v>
      </c>
      <c r="S297" s="21" t="str">
        <f t="shared" si="9"/>
        <v>USIM3 BZ Equity</v>
      </c>
      <c r="T297" s="21" t="e">
        <f ca="1">_xll.BDP(S297, "BEST_DIV_YLD","BEST_FPERIOD_OVERRIDE", "22Y")</f>
        <v>#NAME?</v>
      </c>
      <c r="U297" s="20" t="s">
        <v>545</v>
      </c>
      <c r="V297" s="32">
        <f t="shared" si="10"/>
        <v>0.39959846246000003</v>
      </c>
    </row>
    <row r="298" spans="1:22" x14ac:dyDescent="0.35">
      <c r="A298" s="38" t="s">
        <v>355</v>
      </c>
      <c r="B298" s="36" t="s">
        <v>353</v>
      </c>
      <c r="C298" s="19" t="s">
        <v>22</v>
      </c>
      <c r="D298" s="18" t="s">
        <v>8</v>
      </c>
      <c r="E298" s="18" t="s">
        <v>9</v>
      </c>
      <c r="F298" s="18" t="s">
        <v>10</v>
      </c>
      <c r="G298" s="20">
        <v>0</v>
      </c>
      <c r="H298" s="20">
        <v>0</v>
      </c>
      <c r="I298" s="20">
        <v>0.5223272967</v>
      </c>
      <c r="J298" s="20">
        <v>1.7289473536</v>
      </c>
      <c r="K298" s="20">
        <v>0.45689136697999999</v>
      </c>
      <c r="L298" s="20">
        <v>12.290748813</v>
      </c>
      <c r="M298" s="20">
        <v>0.48960933183999999</v>
      </c>
      <c r="N298" s="20">
        <v>2.4998191384999999</v>
      </c>
      <c r="O298" s="20">
        <v>0</v>
      </c>
      <c r="P298" s="20">
        <v>12.290748813</v>
      </c>
      <c r="Q298" s="20">
        <v>4.8381559819</v>
      </c>
      <c r="R298" s="20">
        <v>6</v>
      </c>
      <c r="S298" s="21" t="str">
        <f t="shared" si="9"/>
        <v>USIM5 BZ Equity</v>
      </c>
      <c r="T298" s="21" t="e">
        <f ca="1">_xll.BDP(S298, "BEST_DIV_YLD","BEST_FPERIOD_OVERRIDE", "22Y")</f>
        <v>#NAME?</v>
      </c>
      <c r="U298" s="20">
        <v>6.1382371591629674</v>
      </c>
      <c r="V298" s="32">
        <f t="shared" si="10"/>
        <v>6.1382371591629674</v>
      </c>
    </row>
    <row r="299" spans="1:22" x14ac:dyDescent="0.35">
      <c r="A299" s="38" t="s">
        <v>537</v>
      </c>
      <c r="B299" s="36" t="s">
        <v>353</v>
      </c>
      <c r="C299" s="19" t="s">
        <v>24</v>
      </c>
      <c r="D299" s="18" t="s">
        <v>8</v>
      </c>
      <c r="E299" s="18" t="s">
        <v>9</v>
      </c>
      <c r="F299" s="18" t="s">
        <v>10</v>
      </c>
      <c r="G299" s="20" t="s">
        <v>388</v>
      </c>
      <c r="H299" s="20" t="s">
        <v>388</v>
      </c>
      <c r="I299" s="20">
        <v>0.5223272967</v>
      </c>
      <c r="J299" s="20" t="s">
        <v>388</v>
      </c>
      <c r="K299" s="20">
        <v>0.45979226455</v>
      </c>
      <c r="L299" s="20">
        <v>12.32762106</v>
      </c>
      <c r="M299" s="20">
        <v>0.5223272967</v>
      </c>
      <c r="N299" s="20">
        <v>4.4365802070999996</v>
      </c>
      <c r="O299" s="20">
        <v>0.45979226455</v>
      </c>
      <c r="P299" s="20">
        <v>12.32762106</v>
      </c>
      <c r="Q299" s="20">
        <v>6.8339133711000004</v>
      </c>
      <c r="R299" s="20">
        <v>3</v>
      </c>
      <c r="S299" s="21" t="str">
        <f t="shared" si="9"/>
        <v>USIM6 BZ Equity</v>
      </c>
      <c r="T299" s="21" t="e">
        <f ca="1">_xll.BDP(S299, "BEST_DIV_YLD","BEST_FPERIOD_OVERRIDE", "22Y")</f>
        <v>#NAME?</v>
      </c>
      <c r="U299" s="20" t="s">
        <v>545</v>
      </c>
      <c r="V299" s="32">
        <f t="shared" si="10"/>
        <v>0.5223272967</v>
      </c>
    </row>
    <row r="300" spans="1:22" x14ac:dyDescent="0.35">
      <c r="A300" s="38" t="s">
        <v>357</v>
      </c>
      <c r="B300" s="36" t="s">
        <v>356</v>
      </c>
      <c r="C300" s="19" t="s">
        <v>18</v>
      </c>
      <c r="D300" s="18" t="s">
        <v>8</v>
      </c>
      <c r="E300" s="18" t="s">
        <v>9</v>
      </c>
      <c r="F300" s="18" t="s">
        <v>10</v>
      </c>
      <c r="G300" s="20">
        <v>1.2762389563000001</v>
      </c>
      <c r="H300" s="20">
        <v>5.1615426440999999</v>
      </c>
      <c r="I300" s="20">
        <v>4.8903957029000003</v>
      </c>
      <c r="J300" s="20">
        <v>2.7732634686000002</v>
      </c>
      <c r="K300" s="20">
        <v>4.5169056660000004</v>
      </c>
      <c r="L300" s="20">
        <v>24.760586699000001</v>
      </c>
      <c r="M300" s="20">
        <v>4.7036506845000003</v>
      </c>
      <c r="N300" s="20">
        <v>7.2298221896000001</v>
      </c>
      <c r="O300" s="20">
        <v>1.2762389563000001</v>
      </c>
      <c r="P300" s="20">
        <v>24.760586699000001</v>
      </c>
      <c r="Q300" s="20">
        <v>8.7148652986999995</v>
      </c>
      <c r="R300" s="20">
        <v>6</v>
      </c>
      <c r="S300" s="21" t="str">
        <f t="shared" si="9"/>
        <v>VALE3 BZ Equity</v>
      </c>
      <c r="T300" s="21" t="e">
        <f ca="1">_xll.BDP(S300, "BEST_DIV_YLD","BEST_FPERIOD_OVERRIDE", "22Y")</f>
        <v>#NAME?</v>
      </c>
      <c r="U300" s="20">
        <v>11.765372983870966</v>
      </c>
      <c r="V300" s="32">
        <f t="shared" si="10"/>
        <v>11.765372983870966</v>
      </c>
    </row>
    <row r="301" spans="1:22" x14ac:dyDescent="0.35">
      <c r="A301" s="38" t="s">
        <v>361</v>
      </c>
      <c r="B301" s="36" t="s">
        <v>360</v>
      </c>
      <c r="C301" s="19" t="s">
        <v>18</v>
      </c>
      <c r="D301" s="18" t="s">
        <v>8</v>
      </c>
      <c r="E301" s="18" t="s">
        <v>9</v>
      </c>
      <c r="F301" s="18" t="s">
        <v>10</v>
      </c>
      <c r="G301" s="20">
        <v>0.17871947862000001</v>
      </c>
      <c r="H301" s="20">
        <v>0.75097598888999995</v>
      </c>
      <c r="I301" s="20">
        <v>0.15050911853999999</v>
      </c>
      <c r="J301" s="20">
        <v>0</v>
      </c>
      <c r="K301" s="20">
        <v>0</v>
      </c>
      <c r="L301" s="20">
        <v>0</v>
      </c>
      <c r="M301" s="20">
        <v>7.5254559269000001E-2</v>
      </c>
      <c r="N301" s="20">
        <v>0.18003409767</v>
      </c>
      <c r="O301" s="20">
        <v>0</v>
      </c>
      <c r="P301" s="20">
        <v>0.75097598888999995</v>
      </c>
      <c r="Q301" s="20">
        <v>0.29123355739000001</v>
      </c>
      <c r="R301" s="20">
        <v>6</v>
      </c>
      <c r="S301" s="21" t="str">
        <f t="shared" si="9"/>
        <v>VIIA3 BZ Equity</v>
      </c>
      <c r="T301" s="21" t="e">
        <f ca="1">_xll.BDP(S301, "BEST_DIV_YLD","BEST_FPERIOD_OVERRIDE", "22Y")</f>
        <v>#NAME?</v>
      </c>
      <c r="U301" s="20">
        <v>1.7715019255455713</v>
      </c>
      <c r="V301" s="32">
        <f t="shared" si="10"/>
        <v>1.7715019255455713</v>
      </c>
    </row>
    <row r="302" spans="1:22" x14ac:dyDescent="0.35">
      <c r="A302" s="38" t="s">
        <v>538</v>
      </c>
      <c r="B302" s="36" t="s">
        <v>539</v>
      </c>
      <c r="C302" s="19" t="s">
        <v>18</v>
      </c>
      <c r="D302" s="18" t="s">
        <v>8</v>
      </c>
      <c r="E302" s="18" t="s">
        <v>9</v>
      </c>
      <c r="F302" s="18" t="s">
        <v>10</v>
      </c>
      <c r="G302" s="20" t="s">
        <v>388</v>
      </c>
      <c r="H302" s="20" t="s">
        <v>388</v>
      </c>
      <c r="I302" s="20" t="s">
        <v>388</v>
      </c>
      <c r="J302" s="20" t="s">
        <v>388</v>
      </c>
      <c r="K302" s="20">
        <v>0.36347357864000002</v>
      </c>
      <c r="L302" s="20">
        <v>0.66956746456000005</v>
      </c>
      <c r="M302" s="20">
        <v>0.51652052159999995</v>
      </c>
      <c r="N302" s="20">
        <v>0.51652052159999995</v>
      </c>
      <c r="O302" s="20">
        <v>0.36347357864000002</v>
      </c>
      <c r="P302" s="20">
        <v>0.66956746456000005</v>
      </c>
      <c r="Q302" s="20">
        <v>0.21644106241</v>
      </c>
      <c r="R302" s="20">
        <v>2</v>
      </c>
      <c r="S302" s="21" t="str">
        <f t="shared" si="9"/>
        <v>VIVA3 BZ Equity</v>
      </c>
      <c r="T302" s="21" t="e">
        <f ca="1">_xll.BDP(S302, "BEST_DIV_YLD","BEST_FPERIOD_OVERRIDE", "22Y")</f>
        <v>#NAME?</v>
      </c>
      <c r="U302" s="20">
        <v>0.76949982511367609</v>
      </c>
      <c r="V302" s="32">
        <f t="shared" si="10"/>
        <v>0.76949982511367609</v>
      </c>
    </row>
    <row r="303" spans="1:22" x14ac:dyDescent="0.35">
      <c r="A303" s="38" t="s">
        <v>329</v>
      </c>
      <c r="B303" s="36" t="s">
        <v>328</v>
      </c>
      <c r="C303" s="19" t="s">
        <v>18</v>
      </c>
      <c r="D303" s="18" t="s">
        <v>8</v>
      </c>
      <c r="E303" s="18" t="s">
        <v>9</v>
      </c>
      <c r="F303" s="18" t="s">
        <v>10</v>
      </c>
      <c r="G303" s="20">
        <v>5.1857578466999996</v>
      </c>
      <c r="H303" s="20">
        <v>7.5991189445999998</v>
      </c>
      <c r="I303" s="20">
        <v>9.0878009871999996</v>
      </c>
      <c r="J303" s="20">
        <v>6.3306195649000001</v>
      </c>
      <c r="K303" s="20">
        <v>8.6246831813</v>
      </c>
      <c r="L303" s="20">
        <v>6.4216002943000001</v>
      </c>
      <c r="M303" s="20">
        <v>7.0103596195</v>
      </c>
      <c r="N303" s="20">
        <v>7.2082634698000003</v>
      </c>
      <c r="O303" s="20">
        <v>5.1857578466999996</v>
      </c>
      <c r="P303" s="20">
        <v>9.0878009871999996</v>
      </c>
      <c r="Q303" s="20">
        <v>1.4947441822</v>
      </c>
      <c r="R303" s="20">
        <v>6</v>
      </c>
      <c r="S303" s="21" t="str">
        <f t="shared" si="9"/>
        <v>VIVT3 BZ Equity</v>
      </c>
      <c r="T303" s="21" t="e">
        <f ca="1">_xll.BDP(S303, "BEST_DIV_YLD","BEST_FPERIOD_OVERRIDE", "22Y")</f>
        <v>#NAME?</v>
      </c>
      <c r="U303" s="20">
        <v>7.2847222222222232</v>
      </c>
      <c r="V303" s="32">
        <f t="shared" si="10"/>
        <v>7.2847222222222232</v>
      </c>
    </row>
    <row r="304" spans="1:22" x14ac:dyDescent="0.35">
      <c r="A304" s="38" t="s">
        <v>359</v>
      </c>
      <c r="B304" s="36" t="s">
        <v>358</v>
      </c>
      <c r="C304" s="19" t="s">
        <v>18</v>
      </c>
      <c r="D304" s="18" t="s">
        <v>8</v>
      </c>
      <c r="E304" s="18" t="s">
        <v>9</v>
      </c>
      <c r="F304" s="18" t="s">
        <v>10</v>
      </c>
      <c r="G304" s="20">
        <v>2.2465658681999998</v>
      </c>
      <c r="H304" s="20">
        <v>1.5730657734</v>
      </c>
      <c r="I304" s="20">
        <v>5.2509677022999997</v>
      </c>
      <c r="J304" s="20">
        <v>3.8888888889</v>
      </c>
      <c r="K304" s="20">
        <v>0</v>
      </c>
      <c r="L304" s="20">
        <v>0</v>
      </c>
      <c r="M304" s="20">
        <v>1.9098158208</v>
      </c>
      <c r="N304" s="20">
        <v>2.1599147054999999</v>
      </c>
      <c r="O304" s="20">
        <v>0</v>
      </c>
      <c r="P304" s="20">
        <v>5.2509677022999997</v>
      </c>
      <c r="Q304" s="20">
        <v>2.1083796393999998</v>
      </c>
      <c r="R304" s="20">
        <v>6</v>
      </c>
      <c r="S304" s="21" t="str">
        <f t="shared" si="9"/>
        <v>VLID3 BZ Equity</v>
      </c>
      <c r="T304" s="21" t="e">
        <f ca="1">_xll.BDP(S304, "BEST_DIV_YLD","BEST_FPERIOD_OVERRIDE", "22Y")</f>
        <v>#NAME?</v>
      </c>
      <c r="U304" s="20" t="s">
        <v>545</v>
      </c>
      <c r="V304" s="32">
        <f t="shared" si="10"/>
        <v>1.9098158208</v>
      </c>
    </row>
    <row r="305" spans="1:22" x14ac:dyDescent="0.35">
      <c r="A305" s="38" t="s">
        <v>363</v>
      </c>
      <c r="B305" s="36" t="s">
        <v>362</v>
      </c>
      <c r="C305" s="19" t="s">
        <v>18</v>
      </c>
      <c r="D305" s="18" t="s">
        <v>8</v>
      </c>
      <c r="E305" s="18" t="s">
        <v>9</v>
      </c>
      <c r="F305" s="18" t="s">
        <v>10</v>
      </c>
      <c r="G305" s="20">
        <v>2.5156811906000001</v>
      </c>
      <c r="H305" s="20">
        <v>2.3080716967999999</v>
      </c>
      <c r="I305" s="20">
        <v>1.7028020228</v>
      </c>
      <c r="J305" s="20">
        <v>1.9408204219</v>
      </c>
      <c r="K305" s="20">
        <v>1.2532790825</v>
      </c>
      <c r="L305" s="20">
        <v>1.2463990457</v>
      </c>
      <c r="M305" s="20">
        <v>1.8218112224</v>
      </c>
      <c r="N305" s="20">
        <v>1.8278422433999999</v>
      </c>
      <c r="O305" s="20">
        <v>1.2463990457</v>
      </c>
      <c r="P305" s="20">
        <v>2.5156811906000001</v>
      </c>
      <c r="Q305" s="20">
        <v>0.52921468022999996</v>
      </c>
      <c r="R305" s="20">
        <v>6</v>
      </c>
      <c r="S305" s="21" t="str">
        <f t="shared" si="9"/>
        <v>WEGE3 BZ Equity</v>
      </c>
      <c r="T305" s="21" t="e">
        <f ca="1">_xll.BDP(S305, "BEST_DIV_YLD","BEST_FPERIOD_OVERRIDE", "22Y")</f>
        <v>#NAME?</v>
      </c>
      <c r="U305" s="20">
        <v>1.0756123535676252</v>
      </c>
      <c r="V305" s="32">
        <f t="shared" si="10"/>
        <v>1.0756123535676252</v>
      </c>
    </row>
    <row r="306" spans="1:22" x14ac:dyDescent="0.35">
      <c r="A306" s="38" t="s">
        <v>365</v>
      </c>
      <c r="B306" s="36" t="s">
        <v>364</v>
      </c>
      <c r="C306" s="19" t="s">
        <v>18</v>
      </c>
      <c r="D306" s="18" t="s">
        <v>8</v>
      </c>
      <c r="E306" s="18" t="s">
        <v>9</v>
      </c>
      <c r="F306" s="18" t="s">
        <v>10</v>
      </c>
      <c r="G306" s="20">
        <v>0</v>
      </c>
      <c r="H306" s="20">
        <v>16.811960132999999</v>
      </c>
      <c r="I306" s="20">
        <v>2.9133333333000002</v>
      </c>
      <c r="J306" s="20">
        <v>12.151627907</v>
      </c>
      <c r="K306" s="20">
        <v>12.163991975</v>
      </c>
      <c r="L306" s="20">
        <v>6.2845272206000002</v>
      </c>
      <c r="M306" s="20">
        <v>9.2180775637999997</v>
      </c>
      <c r="N306" s="20">
        <v>8.3875734282999996</v>
      </c>
      <c r="O306" s="20">
        <v>0</v>
      </c>
      <c r="P306" s="20">
        <v>16.811960132999999</v>
      </c>
      <c r="Q306" s="20">
        <v>6.3896984356999997</v>
      </c>
      <c r="R306" s="20">
        <v>6</v>
      </c>
      <c r="S306" s="21" t="str">
        <f t="shared" si="9"/>
        <v>WHRL3 BZ Equity</v>
      </c>
      <c r="T306" s="21" t="e">
        <f ca="1">_xll.BDP(S306, "BEST_DIV_YLD","BEST_FPERIOD_OVERRIDE", "22Y")</f>
        <v>#NAME?</v>
      </c>
      <c r="U306" s="20" t="s">
        <v>545</v>
      </c>
      <c r="V306" s="32">
        <f t="shared" si="10"/>
        <v>9.2180775637999997</v>
      </c>
    </row>
    <row r="307" spans="1:22" x14ac:dyDescent="0.35">
      <c r="A307" s="38" t="s">
        <v>366</v>
      </c>
      <c r="B307" s="36" t="s">
        <v>364</v>
      </c>
      <c r="C307" s="19" t="s">
        <v>7</v>
      </c>
      <c r="D307" s="18" t="s">
        <v>8</v>
      </c>
      <c r="E307" s="18" t="s">
        <v>9</v>
      </c>
      <c r="F307" s="18" t="s">
        <v>10</v>
      </c>
      <c r="G307" s="20">
        <v>0</v>
      </c>
      <c r="H307" s="20">
        <v>17.451724137999999</v>
      </c>
      <c r="I307" s="20">
        <v>2.9863727455000002</v>
      </c>
      <c r="J307" s="20">
        <v>11.27</v>
      </c>
      <c r="K307" s="20">
        <v>13.015024390000001</v>
      </c>
      <c r="L307" s="20">
        <v>6.9329022989000002</v>
      </c>
      <c r="M307" s="20">
        <v>9.1014511494000008</v>
      </c>
      <c r="N307" s="20">
        <v>8.6093372621000004</v>
      </c>
      <c r="O307" s="20">
        <v>0</v>
      </c>
      <c r="P307" s="20">
        <v>17.451724137999999</v>
      </c>
      <c r="Q307" s="20">
        <v>6.5303271460000003</v>
      </c>
      <c r="R307" s="20">
        <v>6</v>
      </c>
      <c r="S307" s="21" t="str">
        <f t="shared" si="9"/>
        <v>WHRL4 BZ Equity</v>
      </c>
      <c r="T307" s="21" t="e">
        <f ca="1">_xll.BDP(S307, "BEST_DIV_YLD","BEST_FPERIOD_OVERRIDE", "22Y")</f>
        <v>#NAME?</v>
      </c>
      <c r="U307" s="20" t="s">
        <v>545</v>
      </c>
      <c r="V307" s="32">
        <f t="shared" si="10"/>
        <v>9.1014511494000008</v>
      </c>
    </row>
    <row r="308" spans="1:22" x14ac:dyDescent="0.35">
      <c r="A308" s="38" t="s">
        <v>370</v>
      </c>
      <c r="B308" s="36" t="s">
        <v>369</v>
      </c>
      <c r="C308" s="19" t="s">
        <v>18</v>
      </c>
      <c r="D308" s="18" t="s">
        <v>8</v>
      </c>
      <c r="E308" s="18" t="s">
        <v>9</v>
      </c>
      <c r="F308" s="18" t="s">
        <v>10</v>
      </c>
      <c r="G308" s="20">
        <v>9.0451776653000007</v>
      </c>
      <c r="H308" s="20">
        <v>5.2633127042999996</v>
      </c>
      <c r="I308" s="20">
        <v>4.3661668430000002</v>
      </c>
      <c r="J308" s="20">
        <v>15.854995605999999</v>
      </c>
      <c r="K308" s="20">
        <v>4.7365870042999996</v>
      </c>
      <c r="L308" s="20">
        <v>6.6253884222000003</v>
      </c>
      <c r="M308" s="20">
        <v>5.9443505632999996</v>
      </c>
      <c r="N308" s="20">
        <v>7.6486047075999997</v>
      </c>
      <c r="O308" s="20">
        <v>4.3661668430000002</v>
      </c>
      <c r="P308" s="20">
        <v>15.854995605999999</v>
      </c>
      <c r="Q308" s="20">
        <v>4.3654576519999999</v>
      </c>
      <c r="R308" s="20">
        <v>6</v>
      </c>
      <c r="S308" s="21" t="str">
        <f t="shared" si="9"/>
        <v>WIZS3 BZ Equity</v>
      </c>
      <c r="T308" s="21" t="e">
        <f ca="1">_xll.BDP(S308, "BEST_DIV_YLD","BEST_FPERIOD_OVERRIDE", "22Y")</f>
        <v>#NAME?</v>
      </c>
      <c r="U308" s="20">
        <v>6.1739130434782608</v>
      </c>
      <c r="V308" s="32">
        <f t="shared" si="10"/>
        <v>6.1739130434782608</v>
      </c>
    </row>
    <row r="309" spans="1:22" x14ac:dyDescent="0.35">
      <c r="A309" s="38" t="s">
        <v>372</v>
      </c>
      <c r="B309" s="36" t="s">
        <v>371</v>
      </c>
      <c r="C309" s="19" t="s">
        <v>18</v>
      </c>
      <c r="D309" s="18" t="s">
        <v>8</v>
      </c>
      <c r="E309" s="18" t="s">
        <v>9</v>
      </c>
      <c r="F309" s="18" t="s">
        <v>10</v>
      </c>
      <c r="G309" s="20">
        <v>1.3719298246</v>
      </c>
      <c r="H309" s="20">
        <v>0</v>
      </c>
      <c r="I309" s="20">
        <v>0</v>
      </c>
      <c r="J309" s="20">
        <v>3.7919999999999998</v>
      </c>
      <c r="K309" s="20">
        <v>2.4634052388000001</v>
      </c>
      <c r="L309" s="20">
        <v>3.0948125000000002</v>
      </c>
      <c r="M309" s="20">
        <v>1.9176675317</v>
      </c>
      <c r="N309" s="20">
        <v>1.7870245939</v>
      </c>
      <c r="O309" s="20">
        <v>0</v>
      </c>
      <c r="P309" s="20">
        <v>3.7919999999999998</v>
      </c>
      <c r="Q309" s="20">
        <v>1.596680546</v>
      </c>
      <c r="R309" s="20">
        <v>6</v>
      </c>
      <c r="S309" s="21" t="str">
        <f t="shared" si="9"/>
        <v>WLMM3 BZ Equity</v>
      </c>
      <c r="T309" s="21" t="e">
        <f ca="1">_xll.BDP(S309, "BEST_DIV_YLD","BEST_FPERIOD_OVERRIDE", "22Y")</f>
        <v>#NAME?</v>
      </c>
      <c r="U309" s="20" t="s">
        <v>545</v>
      </c>
      <c r="V309" s="32">
        <f t="shared" si="10"/>
        <v>1.9176675317</v>
      </c>
    </row>
    <row r="310" spans="1:22" x14ac:dyDescent="0.35">
      <c r="A310" s="38" t="s">
        <v>373</v>
      </c>
      <c r="B310" s="36" t="s">
        <v>371</v>
      </c>
      <c r="C310" s="19" t="s">
        <v>7</v>
      </c>
      <c r="D310" s="18" t="s">
        <v>8</v>
      </c>
      <c r="E310" s="18" t="s">
        <v>9</v>
      </c>
      <c r="F310" s="18" t="s">
        <v>10</v>
      </c>
      <c r="G310" s="20">
        <v>18.568000000000001</v>
      </c>
      <c r="H310" s="20">
        <v>0</v>
      </c>
      <c r="I310" s="20">
        <v>0</v>
      </c>
      <c r="J310" s="20">
        <v>4.1138067061000001</v>
      </c>
      <c r="K310" s="20">
        <v>2.6504898266999999</v>
      </c>
      <c r="L310" s="20">
        <v>2.7248124061999999</v>
      </c>
      <c r="M310" s="20">
        <v>2.6876511164000001</v>
      </c>
      <c r="N310" s="20">
        <v>4.6761848231999998</v>
      </c>
      <c r="O310" s="20">
        <v>0</v>
      </c>
      <c r="P310" s="20">
        <v>18.568000000000001</v>
      </c>
      <c r="Q310" s="20">
        <v>6.9991928332000004</v>
      </c>
      <c r="R310" s="20">
        <v>6</v>
      </c>
      <c r="S310" s="21" t="str">
        <f t="shared" si="9"/>
        <v>WLMM4 BZ Equity</v>
      </c>
      <c r="T310" s="21" t="e">
        <f ca="1">_xll.BDP(S310, "BEST_DIV_YLD","BEST_FPERIOD_OVERRIDE", "22Y")</f>
        <v>#NAME?</v>
      </c>
      <c r="U310" s="20" t="s">
        <v>545</v>
      </c>
      <c r="V310" s="32">
        <f t="shared" si="10"/>
        <v>2.6876511164000001</v>
      </c>
    </row>
    <row r="311" spans="1:22" x14ac:dyDescent="0.35">
      <c r="A311" s="38" t="s">
        <v>368</v>
      </c>
      <c r="B311" s="36" t="s">
        <v>367</v>
      </c>
      <c r="C311" s="19" t="s">
        <v>18</v>
      </c>
      <c r="D311" s="18" t="s">
        <v>8</v>
      </c>
      <c r="E311" s="18" t="s">
        <v>9</v>
      </c>
      <c r="F311" s="18" t="s">
        <v>10</v>
      </c>
      <c r="G311" s="20">
        <v>5.3468181817999998</v>
      </c>
      <c r="H311" s="20">
        <v>4.9434029850999996</v>
      </c>
      <c r="I311" s="20">
        <v>4.721895</v>
      </c>
      <c r="J311" s="20">
        <v>5.3620650000000003</v>
      </c>
      <c r="K311" s="20">
        <v>6.7400468855</v>
      </c>
      <c r="L311" s="20">
        <v>12.224807061</v>
      </c>
      <c r="M311" s="20">
        <v>5.3544415908999996</v>
      </c>
      <c r="N311" s="20">
        <v>6.5565058523999999</v>
      </c>
      <c r="O311" s="20">
        <v>4.721895</v>
      </c>
      <c r="P311" s="20">
        <v>12.224807061</v>
      </c>
      <c r="Q311" s="20">
        <v>2.8643064418000002</v>
      </c>
      <c r="R311" s="20">
        <v>6</v>
      </c>
      <c r="S311" s="21" t="str">
        <f t="shared" si="9"/>
        <v>WSON33 BZ Equity</v>
      </c>
      <c r="T311" s="21" t="e">
        <f ca="1">_xll.BDP(S311, "BEST_DIV_YLD","BEST_FPERIOD_OVERRIDE", "22Y")</f>
        <v>#NAME?</v>
      </c>
      <c r="U311" s="20" t="s">
        <v>545</v>
      </c>
      <c r="V311" s="32">
        <f t="shared" si="10"/>
        <v>5.3544415908999996</v>
      </c>
    </row>
    <row r="312" spans="1:22" ht="15" thickBot="1" x14ac:dyDescent="0.4">
      <c r="A312" s="39" t="s">
        <v>375</v>
      </c>
      <c r="B312" s="37" t="s">
        <v>374</v>
      </c>
      <c r="C312" s="34" t="s">
        <v>18</v>
      </c>
      <c r="D312" s="33" t="s">
        <v>8</v>
      </c>
      <c r="E312" s="33" t="s">
        <v>9</v>
      </c>
      <c r="F312" s="33" t="s">
        <v>10</v>
      </c>
      <c r="G312" s="35">
        <v>12.447323408000001</v>
      </c>
      <c r="H312" s="35">
        <v>1.7941652901</v>
      </c>
      <c r="I312" s="35">
        <v>5.0528387508000003</v>
      </c>
      <c r="J312" s="35">
        <v>2.1472333416999998</v>
      </c>
      <c r="K312" s="35">
        <v>1.0731023325</v>
      </c>
      <c r="L312" s="35">
        <v>1.7135892965999999</v>
      </c>
      <c r="M312" s="35">
        <v>1.9706993158999999</v>
      </c>
      <c r="N312" s="35">
        <v>4.0380420700000004</v>
      </c>
      <c r="O312" s="35">
        <v>1.0731023325</v>
      </c>
      <c r="P312" s="35">
        <v>12.447323408000001</v>
      </c>
      <c r="Q312" s="35">
        <v>4.3485610016000003</v>
      </c>
      <c r="R312" s="35">
        <v>6</v>
      </c>
      <c r="S312" s="21" t="str">
        <f t="shared" si="9"/>
        <v>YDUQ3 BZ Equity</v>
      </c>
      <c r="T312" s="21" t="e">
        <f ca="1">_xll.BDP(S312, "BEST_DIV_YLD","BEST_FPERIOD_OVERRIDE", "22Y")</f>
        <v>#NAME?</v>
      </c>
      <c r="U312" s="35">
        <v>2.353629976580796</v>
      </c>
      <c r="V312" s="32">
        <f t="shared" si="10"/>
        <v>2.353629976580796</v>
      </c>
    </row>
  </sheetData>
  <sheetProtection algorithmName="SHA-512" hashValue="T3+vBu+/2cK+0vNTKC5zESKor/1s4SyU/ltPio0IcRk7FnJtGYw2Br0V+vXw7XMwqJNOjAfLMzC7mAxld9HEDg==" saltValue="EIuqxckQAJf5bsgww3iJoA==" spinCount="100000" sheet="1" objects="1" scenarios="1"/>
  <autoFilter ref="A4:V4" xr:uid="{7CA3E999-B2BD-44D2-AEDC-B6C2B4068680}"/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CD3D-352C-4617-9780-D933FEE70EA6}">
  <dimension ref="A1:K37"/>
  <sheetViews>
    <sheetView showGridLines="0" workbookViewId="0">
      <selection activeCell="F4" sqref="F4"/>
    </sheetView>
  </sheetViews>
  <sheetFormatPr defaultColWidth="8.7265625" defaultRowHeight="11.5" x14ac:dyDescent="0.25"/>
  <cols>
    <col min="1" max="1" width="4.7265625" style="47" customWidth="1"/>
    <col min="2" max="2" width="8.7265625" style="47"/>
    <col min="3" max="3" width="9.7265625" style="47" bestFit="1" customWidth="1"/>
    <col min="4" max="4" width="17.54296875" style="47" bestFit="1" customWidth="1"/>
    <col min="5" max="5" width="19.26953125" style="47" customWidth="1"/>
    <col min="6" max="6" width="25.7265625" style="47" bestFit="1" customWidth="1"/>
    <col min="7" max="7" width="16.26953125" style="47" bestFit="1" customWidth="1"/>
    <col min="8" max="8" width="14" style="47" bestFit="1" customWidth="1"/>
    <col min="9" max="16384" width="8.7265625" style="47"/>
  </cols>
  <sheetData>
    <row r="1" spans="1:11" ht="24.65" customHeight="1" thickBot="1" x14ac:dyDescent="0.3">
      <c r="A1" s="78" t="s">
        <v>576</v>
      </c>
      <c r="B1" s="79"/>
      <c r="C1" s="79"/>
      <c r="D1" s="79"/>
      <c r="E1" s="79"/>
      <c r="F1" s="79"/>
      <c r="G1" s="79"/>
      <c r="H1" s="48"/>
    </row>
    <row r="2" spans="1:11" x14ac:dyDescent="0.25">
      <c r="A2" s="83" t="s">
        <v>379</v>
      </c>
      <c r="B2" s="84"/>
      <c r="C2" s="84"/>
      <c r="D2" s="84"/>
      <c r="E2" s="84"/>
      <c r="F2" s="85" t="s">
        <v>378</v>
      </c>
      <c r="G2" s="86"/>
    </row>
    <row r="3" spans="1:11" ht="12" thickBot="1" x14ac:dyDescent="0.3">
      <c r="A3" s="80" t="s">
        <v>577</v>
      </c>
      <c r="B3" s="81"/>
      <c r="C3" s="81"/>
      <c r="D3" s="81"/>
      <c r="E3" s="82"/>
      <c r="F3" s="87">
        <v>10000</v>
      </c>
      <c r="G3" s="88"/>
    </row>
    <row r="4" spans="1:11" ht="12" thickBot="1" x14ac:dyDescent="0.3">
      <c r="A4" s="50"/>
      <c r="B4" s="50"/>
      <c r="C4" s="50"/>
      <c r="D4" s="50"/>
      <c r="E4" s="50"/>
      <c r="F4" s="50"/>
      <c r="G4" s="50"/>
    </row>
    <row r="5" spans="1:11" x14ac:dyDescent="0.25">
      <c r="A5" s="55"/>
      <c r="B5" s="56" t="s">
        <v>376</v>
      </c>
      <c r="C5" s="56" t="s">
        <v>0</v>
      </c>
      <c r="D5" s="56" t="s">
        <v>381</v>
      </c>
      <c r="E5" s="56" t="s">
        <v>377</v>
      </c>
      <c r="F5" s="56" t="s">
        <v>380</v>
      </c>
      <c r="G5" s="57" t="s">
        <v>382</v>
      </c>
    </row>
    <row r="6" spans="1:11" x14ac:dyDescent="0.25">
      <c r="A6" s="58">
        <v>1</v>
      </c>
      <c r="B6" s="76" t="s">
        <v>325</v>
      </c>
      <c r="C6" s="52" t="str">
        <f>IFERROR(VLOOKUP(B6,Dados!$A$5:$B$307,2,FALSE)," ")</f>
        <v>Taesa</v>
      </c>
      <c r="D6" s="53">
        <f>IFERROR(VLOOKUP(B6,Dados!$A$5:$V$307,22,FALSE)," ")</f>
        <v>5.342237061769616</v>
      </c>
      <c r="E6" s="77">
        <v>0.2</v>
      </c>
      <c r="F6" s="54">
        <f>IF(E6=" "," ",E6*$F$3)</f>
        <v>2000</v>
      </c>
      <c r="G6" s="59">
        <f>IF(B6=""," ",D6*F6/100)</f>
        <v>106.84474123539232</v>
      </c>
      <c r="I6" s="49"/>
      <c r="K6" s="49"/>
    </row>
    <row r="7" spans="1:11" x14ac:dyDescent="0.25">
      <c r="A7" s="58">
        <v>2</v>
      </c>
      <c r="B7" s="76" t="s">
        <v>338</v>
      </c>
      <c r="C7" s="52" t="str">
        <f>IFERROR(VLOOKUP(B7,Dados!$A$5:$B$307,2,FALSE)," ")</f>
        <v>Tran Paulist</v>
      </c>
      <c r="D7" s="53">
        <f>IFERROR(VLOOKUP(B7,Dados!$A$5:$V$307,22,FALSE)," ")</f>
        <v>8.123179359134415</v>
      </c>
      <c r="E7" s="77">
        <v>0.2</v>
      </c>
      <c r="F7" s="54">
        <f t="shared" ref="F7:F30" si="0">IF(E7=" "," ",E7*$F$3)</f>
        <v>2000</v>
      </c>
      <c r="G7" s="59">
        <f t="shared" ref="G7:G30" si="1">IF(B7=""," ",D7*F7/100)</f>
        <v>162.46358718268829</v>
      </c>
    </row>
    <row r="8" spans="1:11" x14ac:dyDescent="0.25">
      <c r="A8" s="58">
        <v>3</v>
      </c>
      <c r="B8" s="76" t="s">
        <v>357</v>
      </c>
      <c r="C8" s="52" t="str">
        <f>IFERROR(VLOOKUP(B8,Dados!$A$5:$B$307,2,FALSE)," ")</f>
        <v>Vale</v>
      </c>
      <c r="D8" s="53">
        <f>IFERROR(VLOOKUP(B8,Dados!$A$5:$V$307,22,FALSE)," ")</f>
        <v>11.765372983870966</v>
      </c>
      <c r="E8" s="77">
        <v>0.2</v>
      </c>
      <c r="F8" s="54">
        <f t="shared" si="0"/>
        <v>2000</v>
      </c>
      <c r="G8" s="59">
        <f t="shared" si="1"/>
        <v>235.30745967741933</v>
      </c>
    </row>
    <row r="9" spans="1:11" x14ac:dyDescent="0.25">
      <c r="A9" s="58">
        <v>4</v>
      </c>
      <c r="B9" s="76" t="s">
        <v>329</v>
      </c>
      <c r="C9" s="52" t="str">
        <f>IFERROR(VLOOKUP(B9,Dados!$A$5:$B$307,2,FALSE)," ")</f>
        <v>Telef Brasil</v>
      </c>
      <c r="D9" s="53">
        <f>IFERROR(VLOOKUP(B9,Dados!$A$5:$V$307,22,FALSE)," ")</f>
        <v>7.2847222222222232</v>
      </c>
      <c r="E9" s="77">
        <v>0.2</v>
      </c>
      <c r="F9" s="54">
        <f t="shared" si="0"/>
        <v>2000</v>
      </c>
      <c r="G9" s="59">
        <f t="shared" si="1"/>
        <v>145.69444444444446</v>
      </c>
    </row>
    <row r="10" spans="1:11" x14ac:dyDescent="0.25">
      <c r="A10" s="58">
        <v>5</v>
      </c>
      <c r="B10" s="76" t="s">
        <v>215</v>
      </c>
      <c r="C10" s="52" t="str">
        <f>IFERROR(VLOOKUP(B10,Dados!$A$5:$B$307,2,FALSE)," ")</f>
        <v>Itausa</v>
      </c>
      <c r="D10" s="53">
        <f>IFERROR(VLOOKUP(B10,Dados!$A$5:$V$307,22,FALSE)," ")</f>
        <v>6.7533632286995511</v>
      </c>
      <c r="E10" s="77">
        <v>0.2</v>
      </c>
      <c r="F10" s="54">
        <f t="shared" si="0"/>
        <v>2000</v>
      </c>
      <c r="G10" s="59">
        <f t="shared" si="1"/>
        <v>135.06726457399103</v>
      </c>
    </row>
    <row r="11" spans="1:11" x14ac:dyDescent="0.25">
      <c r="A11" s="58">
        <v>6</v>
      </c>
      <c r="B11" s="76"/>
      <c r="C11" s="52" t="str">
        <f>IFERROR(VLOOKUP(B11,Dados!$A$5:$B$307,2,FALSE)," ")</f>
        <v xml:space="preserve"> </v>
      </c>
      <c r="D11" s="53" t="str">
        <f>IFERROR(VLOOKUP(B11,Dados!$A$5:$V$307,22,FALSE)," ")</f>
        <v xml:space="preserve"> </v>
      </c>
      <c r="E11" s="77"/>
      <c r="F11" s="54">
        <f t="shared" si="0"/>
        <v>0</v>
      </c>
      <c r="G11" s="59" t="str">
        <f t="shared" si="1"/>
        <v xml:space="preserve"> </v>
      </c>
    </row>
    <row r="12" spans="1:11" x14ac:dyDescent="0.25">
      <c r="A12" s="58">
        <v>7</v>
      </c>
      <c r="B12" s="76"/>
      <c r="C12" s="52" t="str">
        <f>IFERROR(VLOOKUP(B12,Dados!$A$5:$B$307,2,FALSE)," ")</f>
        <v xml:space="preserve"> </v>
      </c>
      <c r="D12" s="53" t="str">
        <f>IFERROR(VLOOKUP(B12,Dados!$A$5:$V$307,22,FALSE)," ")</f>
        <v xml:space="preserve"> </v>
      </c>
      <c r="E12" s="77"/>
      <c r="F12" s="54">
        <f t="shared" si="0"/>
        <v>0</v>
      </c>
      <c r="G12" s="59" t="str">
        <f t="shared" si="1"/>
        <v xml:space="preserve"> </v>
      </c>
    </row>
    <row r="13" spans="1:11" x14ac:dyDescent="0.25">
      <c r="A13" s="58">
        <v>8</v>
      </c>
      <c r="B13" s="76"/>
      <c r="C13" s="52" t="str">
        <f>IFERROR(VLOOKUP(B13,Dados!$A$5:$B$307,2,FALSE)," ")</f>
        <v xml:space="preserve"> </v>
      </c>
      <c r="D13" s="53" t="str">
        <f>IFERROR(VLOOKUP(B13,Dados!$A$5:$V$307,22,FALSE)," ")</f>
        <v xml:space="preserve"> </v>
      </c>
      <c r="E13" s="77"/>
      <c r="F13" s="54">
        <f t="shared" si="0"/>
        <v>0</v>
      </c>
      <c r="G13" s="59" t="str">
        <f t="shared" si="1"/>
        <v xml:space="preserve"> </v>
      </c>
    </row>
    <row r="14" spans="1:11" x14ac:dyDescent="0.25">
      <c r="A14" s="58">
        <v>9</v>
      </c>
      <c r="B14" s="76"/>
      <c r="C14" s="52" t="str">
        <f>IFERROR(VLOOKUP(B14,Dados!$A$5:$B$307,2,FALSE)," ")</f>
        <v xml:space="preserve"> </v>
      </c>
      <c r="D14" s="53" t="str">
        <f>IFERROR(VLOOKUP(B14,Dados!$A$5:$V$307,22,FALSE)," ")</f>
        <v xml:space="preserve"> </v>
      </c>
      <c r="E14" s="77"/>
      <c r="F14" s="54">
        <f t="shared" si="0"/>
        <v>0</v>
      </c>
      <c r="G14" s="59" t="str">
        <f t="shared" si="1"/>
        <v xml:space="preserve"> </v>
      </c>
    </row>
    <row r="15" spans="1:11" x14ac:dyDescent="0.25">
      <c r="A15" s="58">
        <v>10</v>
      </c>
      <c r="B15" s="76"/>
      <c r="C15" s="52" t="str">
        <f>IFERROR(VLOOKUP(B15,Dados!$A$5:$B$307,2,FALSE)," ")</f>
        <v xml:space="preserve"> </v>
      </c>
      <c r="D15" s="53" t="str">
        <f>IFERROR(VLOOKUP(B15,Dados!$A$5:$V$307,22,FALSE)," ")</f>
        <v xml:space="preserve"> </v>
      </c>
      <c r="E15" s="77"/>
      <c r="F15" s="54">
        <f t="shared" si="0"/>
        <v>0</v>
      </c>
      <c r="G15" s="59" t="str">
        <f t="shared" si="1"/>
        <v xml:space="preserve"> </v>
      </c>
    </row>
    <row r="16" spans="1:11" x14ac:dyDescent="0.25">
      <c r="A16" s="58">
        <v>11</v>
      </c>
      <c r="B16" s="76"/>
      <c r="C16" s="52" t="str">
        <f>IFERROR(VLOOKUP(B16,Dados!$A$5:$B$307,2,FALSE)," ")</f>
        <v xml:space="preserve"> </v>
      </c>
      <c r="D16" s="53" t="str">
        <f>IFERROR(VLOOKUP(B16,Dados!$A$5:$V$307,22,FALSE)," ")</f>
        <v xml:space="preserve"> </v>
      </c>
      <c r="E16" s="77"/>
      <c r="F16" s="54">
        <f t="shared" si="0"/>
        <v>0</v>
      </c>
      <c r="G16" s="59" t="str">
        <f t="shared" si="1"/>
        <v xml:space="preserve"> </v>
      </c>
    </row>
    <row r="17" spans="1:7" x14ac:dyDescent="0.25">
      <c r="A17" s="58">
        <v>12</v>
      </c>
      <c r="B17" s="76"/>
      <c r="C17" s="52" t="str">
        <f>IFERROR(VLOOKUP(B17,Dados!$A$5:$B$307,2,FALSE)," ")</f>
        <v xml:space="preserve"> </v>
      </c>
      <c r="D17" s="53" t="str">
        <f>IFERROR(VLOOKUP(B17,Dados!$A$5:$V$307,22,FALSE)," ")</f>
        <v xml:space="preserve"> </v>
      </c>
      <c r="E17" s="77"/>
      <c r="F17" s="54">
        <f t="shared" si="0"/>
        <v>0</v>
      </c>
      <c r="G17" s="59" t="str">
        <f t="shared" si="1"/>
        <v xml:space="preserve"> </v>
      </c>
    </row>
    <row r="18" spans="1:7" x14ac:dyDescent="0.25">
      <c r="A18" s="58">
        <v>13</v>
      </c>
      <c r="B18" s="76"/>
      <c r="C18" s="52" t="str">
        <f>IFERROR(VLOOKUP(B18,Dados!$A$5:$B$307,2,FALSE)," ")</f>
        <v xml:space="preserve"> </v>
      </c>
      <c r="D18" s="53" t="str">
        <f>IFERROR(VLOOKUP(B18,Dados!$A$5:$V$307,22,FALSE)," ")</f>
        <v xml:space="preserve"> </v>
      </c>
      <c r="E18" s="77"/>
      <c r="F18" s="54">
        <f t="shared" si="0"/>
        <v>0</v>
      </c>
      <c r="G18" s="59" t="str">
        <f t="shared" si="1"/>
        <v xml:space="preserve"> </v>
      </c>
    </row>
    <row r="19" spans="1:7" x14ac:dyDescent="0.25">
      <c r="A19" s="58">
        <v>14</v>
      </c>
      <c r="B19" s="76"/>
      <c r="C19" s="52" t="str">
        <f>IFERROR(VLOOKUP(B19,Dados!$A$5:$B$307,2,FALSE)," ")</f>
        <v xml:space="preserve"> </v>
      </c>
      <c r="D19" s="53" t="str">
        <f>IFERROR(VLOOKUP(B19,Dados!$A$5:$V$307,22,FALSE)," ")</f>
        <v xml:space="preserve"> </v>
      </c>
      <c r="E19" s="77"/>
      <c r="F19" s="54">
        <f t="shared" si="0"/>
        <v>0</v>
      </c>
      <c r="G19" s="59" t="str">
        <f t="shared" si="1"/>
        <v xml:space="preserve"> </v>
      </c>
    </row>
    <row r="20" spans="1:7" x14ac:dyDescent="0.25">
      <c r="A20" s="58">
        <v>15</v>
      </c>
      <c r="B20" s="76"/>
      <c r="C20" s="52" t="str">
        <f>IFERROR(VLOOKUP(B20,Dados!$A$5:$B$307,2,FALSE)," ")</f>
        <v xml:space="preserve"> </v>
      </c>
      <c r="D20" s="53" t="str">
        <f>IFERROR(VLOOKUP(B20,Dados!$A$5:$V$307,22,FALSE)," ")</f>
        <v xml:space="preserve"> </v>
      </c>
      <c r="E20" s="77"/>
      <c r="F20" s="54">
        <f t="shared" si="0"/>
        <v>0</v>
      </c>
      <c r="G20" s="59" t="str">
        <f t="shared" si="1"/>
        <v xml:space="preserve"> </v>
      </c>
    </row>
    <row r="21" spans="1:7" x14ac:dyDescent="0.25">
      <c r="A21" s="58">
        <v>16</v>
      </c>
      <c r="B21" s="76"/>
      <c r="C21" s="52" t="str">
        <f>IFERROR(VLOOKUP(B21,Dados!$A$5:$B$307,2,FALSE)," ")</f>
        <v xml:space="preserve"> </v>
      </c>
      <c r="D21" s="53" t="str">
        <f>IFERROR(VLOOKUP(B21,Dados!$A$5:$V$307,22,FALSE)," ")</f>
        <v xml:space="preserve"> </v>
      </c>
      <c r="E21" s="77"/>
      <c r="F21" s="54">
        <f t="shared" si="0"/>
        <v>0</v>
      </c>
      <c r="G21" s="59" t="str">
        <f t="shared" si="1"/>
        <v xml:space="preserve"> </v>
      </c>
    </row>
    <row r="22" spans="1:7" x14ac:dyDescent="0.25">
      <c r="A22" s="58">
        <v>17</v>
      </c>
      <c r="B22" s="76"/>
      <c r="C22" s="52" t="str">
        <f>IFERROR(VLOOKUP(B22,Dados!$A$5:$B$307,2,FALSE)," ")</f>
        <v xml:space="preserve"> </v>
      </c>
      <c r="D22" s="53" t="str">
        <f>IFERROR(VLOOKUP(B22,Dados!$A$5:$V$307,22,FALSE)," ")</f>
        <v xml:space="preserve"> </v>
      </c>
      <c r="E22" s="77"/>
      <c r="F22" s="54">
        <f t="shared" si="0"/>
        <v>0</v>
      </c>
      <c r="G22" s="59" t="str">
        <f t="shared" si="1"/>
        <v xml:space="preserve"> </v>
      </c>
    </row>
    <row r="23" spans="1:7" x14ac:dyDescent="0.25">
      <c r="A23" s="58">
        <v>18</v>
      </c>
      <c r="B23" s="76"/>
      <c r="C23" s="52" t="str">
        <f>IFERROR(VLOOKUP(B23,Dados!$A$5:$B$307,2,FALSE)," ")</f>
        <v xml:space="preserve"> </v>
      </c>
      <c r="D23" s="53" t="str">
        <f>IFERROR(VLOOKUP(B23,Dados!$A$5:$V$307,22,FALSE)," ")</f>
        <v xml:space="preserve"> </v>
      </c>
      <c r="E23" s="77"/>
      <c r="F23" s="54">
        <f t="shared" si="0"/>
        <v>0</v>
      </c>
      <c r="G23" s="59" t="str">
        <f t="shared" si="1"/>
        <v xml:space="preserve"> </v>
      </c>
    </row>
    <row r="24" spans="1:7" x14ac:dyDescent="0.25">
      <c r="A24" s="58">
        <v>19</v>
      </c>
      <c r="B24" s="76"/>
      <c r="C24" s="52" t="str">
        <f>IFERROR(VLOOKUP(B24,Dados!$A$5:$B$307,2,FALSE)," ")</f>
        <v xml:space="preserve"> </v>
      </c>
      <c r="D24" s="53" t="str">
        <f>IFERROR(VLOOKUP(B24,Dados!$A$5:$V$307,22,FALSE)," ")</f>
        <v xml:space="preserve"> </v>
      </c>
      <c r="E24" s="77"/>
      <c r="F24" s="54">
        <f t="shared" si="0"/>
        <v>0</v>
      </c>
      <c r="G24" s="59" t="str">
        <f t="shared" si="1"/>
        <v xml:space="preserve"> </v>
      </c>
    </row>
    <row r="25" spans="1:7" x14ac:dyDescent="0.25">
      <c r="A25" s="58">
        <v>20</v>
      </c>
      <c r="B25" s="76"/>
      <c r="C25" s="52" t="str">
        <f>IFERROR(VLOOKUP(B25,Dados!$A$5:$B$307,2,FALSE)," ")</f>
        <v xml:space="preserve"> </v>
      </c>
      <c r="D25" s="53" t="str">
        <f>IFERROR(VLOOKUP(B25,Dados!$A$5:$V$307,22,FALSE)," ")</f>
        <v xml:space="preserve"> </v>
      </c>
      <c r="E25" s="77"/>
      <c r="F25" s="54">
        <f t="shared" si="0"/>
        <v>0</v>
      </c>
      <c r="G25" s="59" t="str">
        <f t="shared" si="1"/>
        <v xml:space="preserve"> </v>
      </c>
    </row>
    <row r="26" spans="1:7" x14ac:dyDescent="0.25">
      <c r="A26" s="58">
        <v>21</v>
      </c>
      <c r="B26" s="76"/>
      <c r="C26" s="52" t="str">
        <f>IFERROR(VLOOKUP(B26,Dados!$A$5:$B$307,2,FALSE)," ")</f>
        <v xml:space="preserve"> </v>
      </c>
      <c r="D26" s="53" t="str">
        <f>IFERROR(VLOOKUP(B26,Dados!$A$5:$V$307,22,FALSE)," ")</f>
        <v xml:space="preserve"> </v>
      </c>
      <c r="E26" s="77"/>
      <c r="F26" s="54">
        <f t="shared" si="0"/>
        <v>0</v>
      </c>
      <c r="G26" s="59" t="str">
        <f t="shared" si="1"/>
        <v xml:space="preserve"> </v>
      </c>
    </row>
    <row r="27" spans="1:7" x14ac:dyDescent="0.25">
      <c r="A27" s="58">
        <v>22</v>
      </c>
      <c r="B27" s="76"/>
      <c r="C27" s="52" t="str">
        <f>IFERROR(VLOOKUP(B27,Dados!$A$5:$B$307,2,FALSE)," ")</f>
        <v xml:space="preserve"> </v>
      </c>
      <c r="D27" s="53" t="str">
        <f>IFERROR(VLOOKUP(B27,Dados!$A$5:$V$307,22,FALSE)," ")</f>
        <v xml:space="preserve"> </v>
      </c>
      <c r="E27" s="77"/>
      <c r="F27" s="54">
        <f t="shared" si="0"/>
        <v>0</v>
      </c>
      <c r="G27" s="59" t="str">
        <f t="shared" si="1"/>
        <v xml:space="preserve"> </v>
      </c>
    </row>
    <row r="28" spans="1:7" x14ac:dyDescent="0.25">
      <c r="A28" s="58">
        <v>23</v>
      </c>
      <c r="B28" s="76"/>
      <c r="C28" s="52" t="str">
        <f>IFERROR(VLOOKUP(B28,Dados!$A$5:$B$307,2,FALSE)," ")</f>
        <v xml:space="preserve"> </v>
      </c>
      <c r="D28" s="53" t="str">
        <f>IFERROR(VLOOKUP(B28,Dados!$A$5:$V$307,22,FALSE)," ")</f>
        <v xml:space="preserve"> </v>
      </c>
      <c r="E28" s="77"/>
      <c r="F28" s="54">
        <f t="shared" si="0"/>
        <v>0</v>
      </c>
      <c r="G28" s="59" t="str">
        <f t="shared" si="1"/>
        <v xml:space="preserve"> </v>
      </c>
    </row>
    <row r="29" spans="1:7" x14ac:dyDescent="0.25">
      <c r="A29" s="58">
        <v>24</v>
      </c>
      <c r="B29" s="76"/>
      <c r="C29" s="52" t="str">
        <f>IFERROR(VLOOKUP(B29,Dados!$A$5:$B$307,2,FALSE)," ")</f>
        <v xml:space="preserve"> </v>
      </c>
      <c r="D29" s="53" t="str">
        <f>IFERROR(VLOOKUP(B29,Dados!$A$5:$V$307,22,FALSE)," ")</f>
        <v xml:space="preserve"> </v>
      </c>
      <c r="E29" s="77"/>
      <c r="F29" s="54">
        <f t="shared" si="0"/>
        <v>0</v>
      </c>
      <c r="G29" s="59" t="str">
        <f t="shared" si="1"/>
        <v xml:space="preserve"> </v>
      </c>
    </row>
    <row r="30" spans="1:7" x14ac:dyDescent="0.25">
      <c r="A30" s="58">
        <v>25</v>
      </c>
      <c r="B30" s="76"/>
      <c r="C30" s="52" t="str">
        <f>IFERROR(VLOOKUP(B30,Dados!$A$5:$B$307,2,FALSE)," ")</f>
        <v xml:space="preserve"> </v>
      </c>
      <c r="D30" s="53" t="str">
        <f>IFERROR(VLOOKUP(B30,Dados!$A$5:$V$307,22,FALSE)," ")</f>
        <v xml:space="preserve"> </v>
      </c>
      <c r="E30" s="77"/>
      <c r="F30" s="54">
        <f t="shared" si="0"/>
        <v>0</v>
      </c>
      <c r="G30" s="59" t="str">
        <f t="shared" si="1"/>
        <v xml:space="preserve"> </v>
      </c>
    </row>
    <row r="31" spans="1:7" ht="12" thickBot="1" x14ac:dyDescent="0.3">
      <c r="A31" s="60" t="s">
        <v>383</v>
      </c>
      <c r="B31" s="61"/>
      <c r="C31" s="61"/>
      <c r="D31" s="61"/>
      <c r="E31" s="62">
        <f>SUM(E6:E30)</f>
        <v>1</v>
      </c>
      <c r="F31" s="63">
        <f>SUM(F6:F30)</f>
        <v>10000</v>
      </c>
      <c r="G31" s="64">
        <f>SUM(G6:G30)</f>
        <v>785.37749711393531</v>
      </c>
    </row>
    <row r="32" spans="1:7" x14ac:dyDescent="0.25">
      <c r="A32" s="50"/>
      <c r="B32" s="50"/>
      <c r="C32" s="50"/>
      <c r="D32" s="50"/>
      <c r="E32" s="51"/>
      <c r="F32" s="50"/>
      <c r="G32" s="50"/>
    </row>
    <row r="33" spans="1:7" x14ac:dyDescent="0.25">
      <c r="A33" s="50"/>
      <c r="B33" s="50"/>
      <c r="C33" s="50"/>
      <c r="D33" s="50"/>
      <c r="E33" s="50"/>
      <c r="F33" s="50"/>
      <c r="G33" s="50"/>
    </row>
    <row r="34" spans="1:7" x14ac:dyDescent="0.25">
      <c r="A34" s="50"/>
      <c r="B34" s="50"/>
      <c r="C34" s="50"/>
      <c r="D34" s="50"/>
      <c r="E34" s="50"/>
      <c r="F34" s="50"/>
      <c r="G34" s="50"/>
    </row>
    <row r="35" spans="1:7" x14ac:dyDescent="0.25">
      <c r="A35" s="50"/>
      <c r="B35" s="50"/>
      <c r="C35" s="50"/>
      <c r="D35" s="50"/>
      <c r="E35" s="50"/>
      <c r="F35" s="50"/>
      <c r="G35" s="50"/>
    </row>
    <row r="36" spans="1:7" x14ac:dyDescent="0.25">
      <c r="A36" s="50"/>
      <c r="B36" s="50"/>
      <c r="C36" s="50"/>
      <c r="D36" s="50"/>
      <c r="E36" s="50"/>
      <c r="F36" s="50"/>
      <c r="G36" s="50"/>
    </row>
    <row r="37" spans="1:7" x14ac:dyDescent="0.25">
      <c r="A37" s="50"/>
      <c r="B37" s="50"/>
      <c r="C37" s="50"/>
      <c r="D37" s="50"/>
      <c r="E37" s="50"/>
      <c r="F37" s="50"/>
      <c r="G37" s="50"/>
    </row>
  </sheetData>
  <sheetProtection algorithmName="SHA-512" hashValue="x/09/DstDRATJ2YrQZ+QV27hQwcOfcufGg0vAE/4u0jrRLF/kP865oXXawsIseSLewZEv0huAQnCKAMep9VXJg==" saltValue="krw1LuIxS9dkDSdwPL9Xng==" spinCount="100000" sheet="1" objects="1" scenarios="1"/>
  <mergeCells count="5">
    <mergeCell ref="A1:G1"/>
    <mergeCell ref="A3:E3"/>
    <mergeCell ref="A2:E2"/>
    <mergeCell ref="F2:G2"/>
    <mergeCell ref="F3:G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9A28F9-DE4D-4A46-AA12-B8E4AD87CB4F}">
          <x14:formula1>
            <xm:f>Dados!$A$5:$A$312</xm:f>
          </x14:formula1>
          <xm:sqref>B6:B30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5BB3-4B23-4867-93CF-E02D26411EEB}">
  <dimension ref="A1:O35"/>
  <sheetViews>
    <sheetView showGridLines="0" tabSelected="1" topLeftCell="A4" zoomScaleNormal="100" workbookViewId="0">
      <selection activeCell="H3" sqref="H3:L3"/>
    </sheetView>
  </sheetViews>
  <sheetFormatPr defaultRowHeight="14.5" x14ac:dyDescent="0.35"/>
  <cols>
    <col min="1" max="1" width="11.1796875" style="68" customWidth="1"/>
    <col min="2" max="2" width="11.7265625" style="68" bestFit="1" customWidth="1"/>
    <col min="3" max="3" width="8.7265625" style="68"/>
    <col min="4" max="4" width="10.453125" style="68" bestFit="1" customWidth="1"/>
    <col min="5" max="6" width="8.81640625" style="68" bestFit="1" customWidth="1"/>
    <col min="7" max="7" width="32.1796875" style="68" customWidth="1"/>
    <col min="8" max="8" width="11.453125" style="68" bestFit="1" customWidth="1"/>
    <col min="9" max="9" width="9.26953125" style="68" bestFit="1" customWidth="1"/>
    <col min="10" max="10" width="12.1796875" style="68" bestFit="1" customWidth="1"/>
    <col min="11" max="16" width="11.453125" style="68" bestFit="1" customWidth="1"/>
    <col min="17" max="16384" width="8.7265625" style="68"/>
  </cols>
  <sheetData>
    <row r="1" spans="1:12" ht="25" customHeight="1" thickBot="1" x14ac:dyDescent="0.4">
      <c r="A1" s="89" t="s">
        <v>578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s="69" customFormat="1" ht="11.5" x14ac:dyDescent="0.25">
      <c r="A2" s="93" t="s">
        <v>384</v>
      </c>
      <c r="B2" s="94"/>
      <c r="C2" s="94"/>
      <c r="D2" s="94"/>
      <c r="E2" s="94"/>
      <c r="F2" s="94"/>
      <c r="G2" s="94"/>
      <c r="H2" s="98">
        <f>'Monte uma carteira de ações'!F3</f>
        <v>10000</v>
      </c>
      <c r="I2" s="98"/>
      <c r="J2" s="98"/>
      <c r="K2" s="98"/>
      <c r="L2" s="99"/>
    </row>
    <row r="3" spans="1:12" s="69" customFormat="1" ht="11.5" x14ac:dyDescent="0.25">
      <c r="A3" s="95" t="s">
        <v>581</v>
      </c>
      <c r="B3" s="97"/>
      <c r="C3" s="97"/>
      <c r="D3" s="97"/>
      <c r="E3" s="97"/>
      <c r="F3" s="97"/>
      <c r="G3" s="97"/>
      <c r="H3" s="100">
        <f>IF('Monte uma carteira de ações'!E31=100%,'Monte uma carteira de ações'!G31,"Erro nos pesos da carteira")</f>
        <v>785.37749711393531</v>
      </c>
      <c r="I3" s="100"/>
      <c r="J3" s="100"/>
      <c r="K3" s="100"/>
      <c r="L3" s="101"/>
    </row>
    <row r="4" spans="1:12" s="69" customFormat="1" ht="12.5" thickBot="1" x14ac:dyDescent="0.35">
      <c r="A4" s="95" t="s">
        <v>580</v>
      </c>
      <c r="B4" s="96"/>
      <c r="C4" s="97"/>
      <c r="D4" s="97"/>
      <c r="E4" s="97"/>
      <c r="F4" s="97"/>
      <c r="G4" s="97"/>
      <c r="H4" s="102">
        <f>IF('Monte uma carteira de ações'!E31=100%,H3/H2,"Erro nos pesos da carteira")</f>
        <v>7.8537749711393531E-2</v>
      </c>
      <c r="I4" s="102"/>
      <c r="J4" s="102"/>
      <c r="K4" s="102"/>
      <c r="L4" s="103"/>
    </row>
    <row r="5" spans="1:12" s="69" customFormat="1" ht="12" thickBot="1" x14ac:dyDescent="0.3">
      <c r="A5" s="70" t="s">
        <v>385</v>
      </c>
      <c r="B5" s="71">
        <v>1000</v>
      </c>
      <c r="C5" s="72" t="s">
        <v>540</v>
      </c>
      <c r="D5" s="73"/>
      <c r="E5" s="73"/>
      <c r="F5" s="73"/>
      <c r="G5" s="73"/>
      <c r="H5" s="91">
        <f>IF('Monte uma carteira de ações'!E31=100%,B5/H4,"Erro nos pesos da carteira")</f>
        <v>12732.73048533665</v>
      </c>
      <c r="I5" s="91"/>
      <c r="J5" s="91"/>
      <c r="K5" s="91"/>
      <c r="L5" s="92"/>
    </row>
    <row r="6" spans="1:12" s="69" customFormat="1" ht="11.5" x14ac:dyDescent="0.25"/>
    <row r="7" spans="1:12" s="69" customFormat="1" ht="11.5" x14ac:dyDescent="0.25"/>
    <row r="8" spans="1:12" s="69" customFormat="1" ht="11.5" x14ac:dyDescent="0.25"/>
    <row r="9" spans="1:12" s="69" customFormat="1" ht="12" x14ac:dyDescent="0.3">
      <c r="A9" s="74" t="s">
        <v>579</v>
      </c>
    </row>
    <row r="10" spans="1:12" s="69" customFormat="1" ht="11.5" x14ac:dyDescent="0.25"/>
    <row r="34" spans="15:15" x14ac:dyDescent="0.35">
      <c r="O34" s="75"/>
    </row>
    <row r="35" spans="15:15" x14ac:dyDescent="0.35">
      <c r="O35" s="75"/>
    </row>
  </sheetData>
  <sheetProtection algorithmName="SHA-512" hashValue="DAIW4pRtzxNnejCcTXFPXigjgNfd5CWJ5qb4dzBPuktd3TYozyTuxlBga7XR/B5Dh4zp3wV2yPEk9DiOpphznA==" saltValue="6+FKoCMprNilGE6bwb63QQ==" spinCount="100000" sheet="1" objects="1" scenarios="1"/>
  <mergeCells count="8">
    <mergeCell ref="A1:L1"/>
    <mergeCell ref="H5:L5"/>
    <mergeCell ref="A2:G2"/>
    <mergeCell ref="A4:G4"/>
    <mergeCell ref="A3:G3"/>
    <mergeCell ref="H2:L2"/>
    <mergeCell ref="H3:L3"/>
    <mergeCell ref="H4:L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8C7E-4AF5-4FAF-9536-BED1DA13F4D2}">
  <dimension ref="A1:AZ34"/>
  <sheetViews>
    <sheetView topLeftCell="F1" workbookViewId="0">
      <selection activeCell="Q4" sqref="Q4"/>
    </sheetView>
  </sheetViews>
  <sheetFormatPr defaultRowHeight="14.5" x14ac:dyDescent="0.35"/>
  <cols>
    <col min="11" max="11" width="8.7265625" style="14"/>
    <col min="12" max="17" width="10.453125" bestFit="1" customWidth="1"/>
    <col min="18" max="18" width="4.453125" customWidth="1"/>
    <col min="19" max="23" width="10.453125" bestFit="1" customWidth="1"/>
    <col min="24" max="24" width="10.453125" customWidth="1"/>
    <col min="25" max="25" width="10.453125" bestFit="1" customWidth="1"/>
    <col min="26" max="26" width="10.453125" customWidth="1"/>
    <col min="27" max="27" width="7" bestFit="1" customWidth="1"/>
    <col min="28" max="33" width="10.453125" bestFit="1" customWidth="1"/>
    <col min="34" max="35" width="10.453125" customWidth="1"/>
    <col min="36" max="39" width="10.453125" bestFit="1" customWidth="1"/>
    <col min="40" max="40" width="10.453125" customWidth="1"/>
    <col min="41" max="41" width="10.453125" bestFit="1" customWidth="1"/>
    <col min="45" max="51" width="10.453125" bestFit="1" customWidth="1"/>
  </cols>
  <sheetData>
    <row r="1" spans="1:52" x14ac:dyDescent="0.35">
      <c r="A1" s="1" t="s">
        <v>541</v>
      </c>
      <c r="K1" s="13" t="s">
        <v>544</v>
      </c>
      <c r="L1" s="104" t="s">
        <v>560</v>
      </c>
      <c r="M1" s="104"/>
      <c r="N1" s="104"/>
      <c r="O1" s="104"/>
      <c r="P1" s="104"/>
      <c r="Q1" s="104"/>
      <c r="S1" s="104" t="s">
        <v>560</v>
      </c>
      <c r="T1" s="104"/>
      <c r="U1" s="104"/>
      <c r="V1" s="104"/>
      <c r="W1" s="104"/>
      <c r="X1" s="104"/>
      <c r="Y1" s="104"/>
      <c r="Z1" s="11"/>
      <c r="AB1" s="104" t="s">
        <v>561</v>
      </c>
      <c r="AC1" s="104"/>
      <c r="AD1" s="104"/>
      <c r="AE1" s="104"/>
      <c r="AF1" s="104"/>
      <c r="AG1" s="104"/>
      <c r="AH1" s="7"/>
      <c r="AI1" s="7"/>
      <c r="AJ1" s="104" t="s">
        <v>561</v>
      </c>
      <c r="AK1" s="104"/>
      <c r="AL1" s="104"/>
      <c r="AM1" s="104"/>
      <c r="AN1" s="104"/>
      <c r="AO1" s="104"/>
      <c r="AP1" s="104"/>
    </row>
    <row r="2" spans="1:52" x14ac:dyDescent="0.35">
      <c r="E2">
        <v>7</v>
      </c>
      <c r="F2">
        <f>E2+1</f>
        <v>8</v>
      </c>
      <c r="G2">
        <f>F2+1</f>
        <v>9</v>
      </c>
      <c r="H2">
        <f>G2+1</f>
        <v>10</v>
      </c>
      <c r="I2">
        <f>H2+1</f>
        <v>11</v>
      </c>
      <c r="J2">
        <v>12</v>
      </c>
      <c r="L2" s="3"/>
      <c r="N2" s="3"/>
      <c r="O2" s="3"/>
      <c r="P2" s="3"/>
      <c r="S2" s="5">
        <f>SUM(S4:S28)</f>
        <v>100</v>
      </c>
      <c r="T2" s="5">
        <f t="array" ref="T2">SUM(IF(ISERROR(T4:T28),0, T4:T28))</f>
        <v>140.49440750689837</v>
      </c>
      <c r="U2" s="5">
        <f t="array" ref="U2">SUM(IF(ISERROR(U4:U28),0, U4:U28))</f>
        <v>175.6491354877985</v>
      </c>
      <c r="V2" s="5">
        <f t="array" ref="V2">SUM(IF(ISERROR(V4:V28),0, V4:V28))</f>
        <v>204.25485273402606</v>
      </c>
      <c r="W2" s="5">
        <f t="array" ref="W2">SUM(IF(ISERROR(W4:W28),0, W4:W28))</f>
        <v>237.84408671475072</v>
      </c>
      <c r="X2" s="5">
        <f t="array" ref="X2">SUM(IF(ISERROR(X4:X28),0, X4:X28))</f>
        <v>292.06067124910913</v>
      </c>
      <c r="Y2" s="5">
        <f t="array" ref="Y2">SUM(IF(ISERROR(Y4:Y28),0, Y4:Y28))</f>
        <v>267.49005173716057</v>
      </c>
      <c r="Z2" s="5"/>
      <c r="AB2" s="3"/>
      <c r="AI2" s="5">
        <f t="array" ref="AI2">SUM(IF(ISERROR(AI4:AI28),0, AI4:AI28))</f>
        <v>100</v>
      </c>
      <c r="AJ2" s="5">
        <f t="array" ref="AJ2">SUM(IF(ISERROR(AJ4:AJ28),0, AJ4:AJ28))</f>
        <v>148.2335914442003</v>
      </c>
      <c r="AK2" s="5">
        <f t="array" ref="AK2">SUM(IF(ISERROR(AK4:AK28),0, AK4:AK28))</f>
        <v>194.79598902361914</v>
      </c>
      <c r="AL2" s="5">
        <f t="array" ref="AL2">SUM(IF(ISERROR(AL4:AL28),0, AL4:AL28))</f>
        <v>247.25640628483077</v>
      </c>
      <c r="AM2" s="5">
        <f t="array" ref="AM2">SUM(IF(ISERROR(AM4:AM28),0, AM4:AM28))</f>
        <v>307.94921232982233</v>
      </c>
      <c r="AN2" s="5">
        <f t="array" ref="AN2">SUM(IF(ISERROR(AN4:AN28),0, AN4:AN28))</f>
        <v>394.19170709374578</v>
      </c>
      <c r="AO2" s="5">
        <f t="array" ref="AO2">SUM(IF(ISERROR(AO4:AO28),0, AO4:AO28))</f>
        <v>401.5513522344649</v>
      </c>
    </row>
    <row r="3" spans="1:52" x14ac:dyDescent="0.35">
      <c r="E3">
        <v>2016</v>
      </c>
      <c r="F3">
        <v>2017</v>
      </c>
      <c r="G3">
        <v>2018</v>
      </c>
      <c r="H3">
        <v>2019</v>
      </c>
      <c r="I3">
        <v>2020</v>
      </c>
      <c r="J3">
        <v>2021</v>
      </c>
      <c r="L3" s="4">
        <v>42735</v>
      </c>
      <c r="M3" s="4">
        <f t="shared" ref="M3:P3" si="0">EOMONTH(L3,12)</f>
        <v>43100</v>
      </c>
      <c r="N3" s="4">
        <f t="shared" si="0"/>
        <v>43465</v>
      </c>
      <c r="O3" s="4">
        <f>EOMONTH(N3,12)</f>
        <v>43830</v>
      </c>
      <c r="P3" s="4">
        <f t="shared" si="0"/>
        <v>44196</v>
      </c>
      <c r="Q3" s="4">
        <v>44469</v>
      </c>
      <c r="R3" s="4"/>
      <c r="S3" s="4">
        <v>42369</v>
      </c>
      <c r="T3" s="4">
        <f>L3</f>
        <v>42735</v>
      </c>
      <c r="U3" s="4">
        <f t="shared" ref="U3:X3" si="1">M3</f>
        <v>43100</v>
      </c>
      <c r="V3" s="4">
        <f t="shared" si="1"/>
        <v>43465</v>
      </c>
      <c r="W3" s="4">
        <f t="shared" si="1"/>
        <v>43830</v>
      </c>
      <c r="X3" s="4">
        <f t="shared" si="1"/>
        <v>44196</v>
      </c>
      <c r="Y3" s="4">
        <f>Q3</f>
        <v>44469</v>
      </c>
      <c r="Z3" s="4"/>
      <c r="AB3" s="4">
        <v>42735</v>
      </c>
      <c r="AC3" s="4">
        <f t="shared" ref="AC3" si="2">EOMONTH(AB3,12)</f>
        <v>43100</v>
      </c>
      <c r="AD3" s="4">
        <f t="shared" ref="AD3" si="3">EOMONTH(AC3,12)</f>
        <v>43465</v>
      </c>
      <c r="AE3" s="4">
        <f>EOMONTH(AD3,12)</f>
        <v>43830</v>
      </c>
      <c r="AF3" s="4">
        <f t="shared" ref="AF3" si="4">EOMONTH(AE3,12)</f>
        <v>44196</v>
      </c>
      <c r="AG3" s="4">
        <f>Y3</f>
        <v>44469</v>
      </c>
      <c r="AH3" s="4"/>
      <c r="AI3" s="4">
        <f t="shared" ref="AI3:AO3" si="5">S3</f>
        <v>42369</v>
      </c>
      <c r="AJ3" s="4">
        <f t="shared" si="5"/>
        <v>42735</v>
      </c>
      <c r="AK3" s="4">
        <f t="shared" si="5"/>
        <v>43100</v>
      </c>
      <c r="AL3" s="4">
        <f t="shared" si="5"/>
        <v>43465</v>
      </c>
      <c r="AM3" s="4">
        <f t="shared" si="5"/>
        <v>43830</v>
      </c>
      <c r="AN3" s="4">
        <f t="shared" si="5"/>
        <v>44196</v>
      </c>
      <c r="AO3" s="4">
        <f t="shared" si="5"/>
        <v>44469</v>
      </c>
      <c r="AS3" s="4">
        <v>42369</v>
      </c>
      <c r="AT3" s="4">
        <f>EOMONTH(AS3,12)</f>
        <v>42735</v>
      </c>
      <c r="AU3" s="4">
        <f t="shared" ref="AU3:AX3" si="6">EOMONTH(AT3,12)</f>
        <v>43100</v>
      </c>
      <c r="AV3" s="4">
        <f t="shared" si="6"/>
        <v>43465</v>
      </c>
      <c r="AW3" s="4">
        <f t="shared" si="6"/>
        <v>43830</v>
      </c>
      <c r="AX3" s="4">
        <f t="shared" si="6"/>
        <v>44196</v>
      </c>
      <c r="AY3" s="4">
        <f>AO3</f>
        <v>44469</v>
      </c>
    </row>
    <row r="4" spans="1:52" x14ac:dyDescent="0.35">
      <c r="A4">
        <v>1</v>
      </c>
      <c r="B4" t="str">
        <f>IF('Monte uma carteira de ações'!B6="","",'Monte uma carteira de ações'!B6)</f>
        <v>TAEE11</v>
      </c>
      <c r="C4" t="str">
        <f>IF('Monte uma carteira de ações'!C6="","",'Monte uma carteira de ações'!C6)</f>
        <v>Taesa</v>
      </c>
      <c r="D4" s="3">
        <f>IF(Cálculos!B4="","",'Monte uma carteira de ações'!E6)</f>
        <v>0.2</v>
      </c>
      <c r="E4" s="2">
        <f>IF($B4="","",VLOOKUP($B4,Dados!$A$5:$L$307,E$2,FALSE))</f>
        <v>16.143577706999999</v>
      </c>
      <c r="F4" s="2">
        <f>IF($B4="","",VLOOKUP($B4,Dados!$A$5:$L$307,F$2,FALSE))</f>
        <v>8.5140446084000008</v>
      </c>
      <c r="G4" s="2">
        <f>IF($B4="","",VLOOKUP($B4,Dados!$A$5:$L$307,G$2,FALSE))</f>
        <v>13.061159472</v>
      </c>
      <c r="H4" s="2">
        <f>IF($B4="","",VLOOKUP($B4,Dados!$A$5:$L$307,H$2,FALSE))</f>
        <v>8.0114478274999996</v>
      </c>
      <c r="I4" s="2">
        <f>IF($B4="","",VLOOKUP($B4,Dados!$A$5:$L$307,I$2,FALSE))</f>
        <v>10.29833114</v>
      </c>
      <c r="J4" s="2">
        <f>IF($B4="","",VLOOKUP($B4,Dados!$A$5:$L$307,J$2,FALSE))</f>
        <v>16.111873631999998</v>
      </c>
      <c r="K4" s="15" t="str">
        <f>IF('Monte uma carteira de ações'!B6="","",'Monte uma carteira de ações'!B6)</f>
        <v>TAEE11</v>
      </c>
      <c r="L4" s="3">
        <f>INDEX(Retornos!$D$4:$I$307,MATCH(Cálculos!$K4,Retornos!$B$4:$B$307,0),MATCH(Cálculos!L$3,Retornos!$D$2:$I$2,0))</f>
        <v>0.23820895522332552</v>
      </c>
      <c r="M4" s="3">
        <f>INDEX(Retornos!$D$4:$I$307,MATCH(Cálculos!$K4,Retornos!$B$4:$B$307,0),MATCH(Cálculos!M$3,Retornos!$D$2:$I$2,0))</f>
        <v>2.8929604629029271E-2</v>
      </c>
      <c r="N4" s="3">
        <f>INDEX(Retornos!$D$4:$I$307,MATCH(Cálculos!$K4,Retornos!$B$4:$B$307,0),MATCH(Cálculos!N$3,Retornos!$D$2:$I$2,0))</f>
        <v>0.10590440487393016</v>
      </c>
      <c r="O4" s="3">
        <f>INDEX(Retornos!$D$4:$I$307,MATCH(Cálculos!$K4,Retornos!$B$4:$B$307,0),MATCH(Cálculos!O$3,Retornos!$D$2:$I$2,0))</f>
        <v>0.32118644067734481</v>
      </c>
      <c r="P4" s="3">
        <f>INDEX(Retornos!$D$4:$I$307,MATCH(Cálculos!$K4,Retornos!$B$4:$B$307,0),MATCH(Cálculos!P$3,Retornos!$D$2:$I$2,0))</f>
        <v>6.8954457986651008E-2</v>
      </c>
      <c r="Q4" s="3">
        <f>INDEX(Retornos!$D$4:$I$307,MATCH(Cálculos!$K4,Retornos!$B$4:$B$307,0),MATCH(Cálculos!Q$3,Retornos!$D$2:$I$2,0))</f>
        <v>7.5307530753317531E-2</v>
      </c>
      <c r="R4" s="3"/>
      <c r="S4" s="5">
        <f>IF('Monte uma carteira de ações'!E6=0,"",'Monte uma carteira de ações'!E6*100)</f>
        <v>20</v>
      </c>
      <c r="T4" s="5">
        <f>IFERROR(S4*(1+L4),S4)</f>
        <v>24.76417910446651</v>
      </c>
      <c r="U4" s="5">
        <f t="shared" ref="U4:W19" si="7">IFERROR(T4*(1+M4),T4)</f>
        <v>25.480597014921194</v>
      </c>
      <c r="V4" s="5">
        <f t="shared" si="7"/>
        <v>28.179104477618864</v>
      </c>
      <c r="W4" s="5">
        <f t="shared" si="7"/>
        <v>37.229850746260297</v>
      </c>
      <c r="X4" s="5">
        <f t="shared" ref="X4:X28" si="8">IFERROR(W4*(1+P4),W4)</f>
        <v>39.797014925392588</v>
      </c>
      <c r="Y4" s="5">
        <f t="shared" ref="Y4:Y28" si="9">IFERROR(X4*(1+Q4),X4)</f>
        <v>42.79402985077683</v>
      </c>
      <c r="Z4" s="5"/>
      <c r="AA4" s="9" t="str">
        <f>K4</f>
        <v>TAEE11</v>
      </c>
      <c r="AB4" s="3">
        <f>INDEX(Retornos!$N$4:$S$307,MATCH(Cálculos!$K4,Retornos!$M$4:$M$307,0),MATCH(Cálculos!AB$3,Retornos!$N$2:$S$2,0))</f>
        <v>0.4161796489819154</v>
      </c>
      <c r="AC4" s="3">
        <f>INDEX(Retornos!$N$4:$S$307,MATCH(Cálculos!$K4,Retornos!$M$4:$M$307,0),MATCH(Cálculos!AC$3,Retornos!$N$2:$S$2,0))</f>
        <v>0.11527488359893878</v>
      </c>
      <c r="AD4" s="3">
        <f>INDEX(Retornos!$N$4:$S$307,MATCH(Cálculos!$K4,Retornos!$M$4:$M$307,0),MATCH(Cálculos!AD$3,Retornos!$N$2:$S$2,0))</f>
        <v>0.26125468015043318</v>
      </c>
      <c r="AE4" s="3">
        <f>INDEX(Retornos!$N$4:$S$307,MATCH(Cálculos!$K4,Retornos!$M$4:$M$307,0),MATCH(Cálculos!AE$3,Retornos!$N$2:$S$2,0))</f>
        <v>0.41515234213308116</v>
      </c>
      <c r="AF4" s="3">
        <f>INDEX(Retornos!$N$4:$S$307,MATCH(Cálculos!$K4,Retornos!$M$4:$M$307,0),MATCH(Cálculos!AF$3,Retornos!$N$2:$S$2,0))</f>
        <v>0.18883691920929668</v>
      </c>
      <c r="AG4" s="3">
        <f>INDEX(Retornos!$N$4:$S$307,MATCH(Cálculos!$K4,Retornos!$M$4:$M$307,0),MATCH(Cálculos!AG$3,Retornos!$N$2:$S$2,0))</f>
        <v>0.15720348482238955</v>
      </c>
      <c r="AH4" s="3"/>
      <c r="AI4" s="8">
        <f>S4</f>
        <v>20</v>
      </c>
      <c r="AJ4" s="5">
        <f>IFERROR(AI4*(1+AB4),AI4)</f>
        <v>28.323592979638306</v>
      </c>
      <c r="AK4" s="5">
        <f>IFERROR(AJ4*(1+AC4),AJ4)</f>
        <v>31.58859186346983</v>
      </c>
      <c r="AL4" s="5">
        <f t="shared" ref="AL4:AM19" si="10">IFERROR(AK4*(1+AD4),AK4)</f>
        <v>39.841259327163215</v>
      </c>
      <c r="AM4" s="5">
        <f t="shared" si="10"/>
        <v>56.381451450366491</v>
      </c>
      <c r="AN4" s="5">
        <f t="shared" ref="AN4:AN28" si="11">IFERROR(AM4*(1+AF4),AM4)</f>
        <v>67.028351042802228</v>
      </c>
      <c r="AO4" s="5">
        <f t="shared" ref="AO4:AO28" si="12">IFERROR(AN4*(1+AG4),AN4)</f>
        <v>77.565441408629184</v>
      </c>
      <c r="AR4" t="s">
        <v>546</v>
      </c>
      <c r="AS4" s="5">
        <f t="shared" ref="AS4:AY4" si="13">S2</f>
        <v>100</v>
      </c>
      <c r="AT4" s="5">
        <f t="shared" si="13"/>
        <v>140.49440750689837</v>
      </c>
      <c r="AU4" s="5">
        <f t="shared" si="13"/>
        <v>175.6491354877985</v>
      </c>
      <c r="AV4" s="5">
        <f t="shared" si="13"/>
        <v>204.25485273402606</v>
      </c>
      <c r="AW4" s="5">
        <f t="shared" si="13"/>
        <v>237.84408671475072</v>
      </c>
      <c r="AX4" s="5">
        <f t="shared" si="13"/>
        <v>292.06067124910913</v>
      </c>
      <c r="AY4" s="5">
        <f t="shared" si="13"/>
        <v>267.49005173716057</v>
      </c>
    </row>
    <row r="5" spans="1:52" x14ac:dyDescent="0.35">
      <c r="A5">
        <v>2</v>
      </c>
      <c r="B5" t="str">
        <f>IF('Monte uma carteira de ações'!B7="","",'Monte uma carteira de ações'!B7)</f>
        <v>TRPL4</v>
      </c>
      <c r="C5" t="str">
        <f>IF('Monte uma carteira de ações'!C7="","",'Monte uma carteira de ações'!C7)</f>
        <v>Tran Paulist</v>
      </c>
      <c r="D5" s="3">
        <f>IF(Cálculos!B5="","",'Monte uma carteira de ações'!E7)</f>
        <v>0.2</v>
      </c>
      <c r="E5" s="2">
        <f>IF($B5="","",VLOOKUP($B5,Dados!$A$5:$L$307,E$2,FALSE))</f>
        <v>3.2878402626000001</v>
      </c>
      <c r="F5" s="2">
        <f>IF($B5="","",VLOOKUP($B5,Dados!$A$5:$L$307,F$2,FALSE))</f>
        <v>4.6830090951000001</v>
      </c>
      <c r="G5" s="2">
        <f>IF($B5="","",VLOOKUP($B5,Dados!$A$5:$L$307,G$2,FALSE))</f>
        <v>18.784331839</v>
      </c>
      <c r="H5" s="2">
        <f>IF($B5="","",VLOOKUP($B5,Dados!$A$5:$L$307,H$2,FALSE))</f>
        <v>8.7338884070000002</v>
      </c>
      <c r="I5" s="2">
        <f>IF($B5="","",VLOOKUP($B5,Dados!$A$5:$L$307,I$2,FALSE))</f>
        <v>7.7040744020999998</v>
      </c>
      <c r="J5" s="2">
        <f>IF($B5="","",VLOOKUP($B5,Dados!$A$5:$L$307,J$2,FALSE))</f>
        <v>15.898618632</v>
      </c>
      <c r="K5" s="15" t="str">
        <f>IF('Monte uma carteira de ações'!B7="","",'Monte uma carteira de ações'!B7)</f>
        <v>TRPL4</v>
      </c>
      <c r="L5" s="3">
        <f>INDEX(Retornos!$D$4:$I$307,MATCH(Cálculos!$K5,Retornos!$B$4:$B$307,0),MATCH(Cálculos!L$3,Retornos!$D$2:$I$2,0))</f>
        <v>0.42093447291060304</v>
      </c>
      <c r="M5" s="3">
        <f>INDEX(Retornos!$D$4:$I$307,MATCH(Cálculos!$K5,Retornos!$B$4:$B$307,0),MATCH(Cálculos!M$3,Retornos!$D$2:$I$2,0))</f>
        <v>3.1293355943088352E-2</v>
      </c>
      <c r="N5" s="3">
        <f>INDEX(Retornos!$D$4:$I$307,MATCH(Cálculos!$K5,Retornos!$B$4:$B$307,0),MATCH(Cálculos!N$3,Retornos!$D$2:$I$2,0))</f>
        <v>3.4080717489195944E-2</v>
      </c>
      <c r="O5" s="3">
        <f>INDEX(Retornos!$D$4:$I$307,MATCH(Cálculos!$K5,Retornos!$B$4:$B$307,0),MATCH(Cálculos!O$3,Retornos!$D$2:$I$2,0))</f>
        <v>0.30557964729520037</v>
      </c>
      <c r="P5" s="3">
        <f>INDEX(Retornos!$D$4:$I$307,MATCH(Cálculos!$K5,Retornos!$B$4:$B$307,0),MATCH(Cálculos!P$3,Retornos!$D$2:$I$2,0))</f>
        <v>0.23162090345498054</v>
      </c>
      <c r="Q5" s="3">
        <f>INDEX(Retornos!$D$4:$I$307,MATCH(Cálculos!$K5,Retornos!$B$4:$B$307,0),MATCH(Cálculos!Q$3,Retornos!$D$2:$I$2,0))</f>
        <v>-0.12549442646497622</v>
      </c>
      <c r="R5" s="3"/>
      <c r="S5" s="5">
        <f>IF('Monte uma carteira de ações'!E7=0,"",'Monte uma carteira de ações'!E7*100)</f>
        <v>20</v>
      </c>
      <c r="T5" s="5">
        <f t="shared" ref="T5:T28" si="14">IFERROR(S5*(1+L5),S5)</f>
        <v>28.418689458212061</v>
      </c>
      <c r="U5" s="5">
        <f t="shared" ref="U5:U28" si="15">IFERROR(T5*(1+M5),T5)</f>
        <v>29.308005622863984</v>
      </c>
      <c r="V5" s="5">
        <f t="shared" ref="V5:W28" si="16">IFERROR(U5*(1+N5),U5)</f>
        <v>30.306843482668576</v>
      </c>
      <c r="W5" s="5">
        <f t="shared" si="7"/>
        <v>39.567998024733285</v>
      </c>
      <c r="X5" s="5">
        <f t="shared" si="8"/>
        <v>48.732773475126891</v>
      </c>
      <c r="Y5" s="5">
        <f t="shared" si="9"/>
        <v>42.617082017818234</v>
      </c>
      <c r="Z5" s="5"/>
      <c r="AA5" s="9" t="str">
        <f t="shared" ref="AA5:AA28" si="17">K5</f>
        <v>TRPL4</v>
      </c>
      <c r="AB5" s="3">
        <f>INDEX(Retornos!$N$4:$S$307,MATCH(Cálculos!$K5,Retornos!$M$4:$M$307,0),MATCH(Cálculos!AB$3,Retornos!$N$2:$S$2,0))</f>
        <v>0.45623794828121667</v>
      </c>
      <c r="AC5" s="3">
        <f>INDEX(Retornos!$N$4:$S$307,MATCH(Cálculos!$K5,Retornos!$M$4:$M$307,0),MATCH(Cálculos!AC$3,Retornos!$N$2:$S$2,0))</f>
        <v>8.2009404828556898E-2</v>
      </c>
      <c r="AD5" s="3">
        <f>INDEX(Retornos!$N$4:$S$307,MATCH(Cálculos!$K5,Retornos!$M$4:$M$307,0),MATCH(Cálculos!AD$3,Retornos!$N$2:$S$2,0))</f>
        <v>0.23855865573125801</v>
      </c>
      <c r="AE5" s="3">
        <f>INDEX(Retornos!$N$4:$S$307,MATCH(Cálculos!$K5,Retornos!$M$4:$M$307,0),MATCH(Cálculos!AE$3,Retornos!$N$2:$S$2,0))</f>
        <v>0.39220300606531411</v>
      </c>
      <c r="AF5" s="3">
        <f>INDEX(Retornos!$N$4:$S$307,MATCH(Cálculos!$K5,Retornos!$M$4:$M$307,0),MATCH(Cálculos!AF$3,Retornos!$N$2:$S$2,0))</f>
        <v>0.31951970438815014</v>
      </c>
      <c r="AG5" s="3">
        <f>INDEX(Retornos!$N$4:$S$307,MATCH(Cálculos!$K5,Retornos!$M$4:$M$307,0),MATCH(Cálculos!AG$3,Retornos!$N$2:$S$2,0))</f>
        <v>-5.040929310629827E-2</v>
      </c>
      <c r="AH5" s="3"/>
      <c r="AI5" s="8">
        <f t="shared" ref="AI5:AI28" si="18">S5</f>
        <v>20</v>
      </c>
      <c r="AJ5" s="5">
        <f t="shared" ref="AJ5:AK5" si="19">IFERROR(AI5*(1+AB5),AI5)</f>
        <v>29.124758965624334</v>
      </c>
      <c r="AK5" s="5">
        <f t="shared" si="19"/>
        <v>31.513263114170361</v>
      </c>
      <c r="AL5" s="5">
        <f t="shared" ref="AL5:AM28" si="20">IFERROR(AK5*(1+AD5),AK5)</f>
        <v>39.031024800392281</v>
      </c>
      <c r="AM5" s="5">
        <f t="shared" si="10"/>
        <v>54.339110056915963</v>
      </c>
      <c r="AN5" s="5">
        <f t="shared" si="11"/>
        <v>71.701526439016902</v>
      </c>
      <c r="AO5" s="5">
        <f t="shared" si="12"/>
        <v>68.087103176583511</v>
      </c>
      <c r="AR5" t="s">
        <v>547</v>
      </c>
      <c r="AS5" s="5">
        <f>AI2</f>
        <v>100</v>
      </c>
      <c r="AT5" s="5">
        <f>AJ2</f>
        <v>148.2335914442003</v>
      </c>
      <c r="AU5" s="5">
        <f>AK2</f>
        <v>194.79598902361914</v>
      </c>
      <c r="AV5" s="5">
        <f t="shared" ref="AV5:AY5" si="21">AL2</f>
        <v>247.25640628483077</v>
      </c>
      <c r="AW5" s="5">
        <f t="shared" si="21"/>
        <v>307.94921232982233</v>
      </c>
      <c r="AX5" s="5">
        <f t="shared" si="21"/>
        <v>394.19170709374578</v>
      </c>
      <c r="AY5" s="5">
        <f t="shared" si="21"/>
        <v>401.5513522344649</v>
      </c>
    </row>
    <row r="6" spans="1:52" x14ac:dyDescent="0.35">
      <c r="A6">
        <v>3</v>
      </c>
      <c r="B6" t="str">
        <f>IF('Monte uma carteira de ações'!B8="","",'Monte uma carteira de ações'!B8)</f>
        <v>VALE3</v>
      </c>
      <c r="C6" t="str">
        <f>IF('Monte uma carteira de ações'!C8="","",'Monte uma carteira de ações'!C8)</f>
        <v>Vale</v>
      </c>
      <c r="D6" s="3">
        <f>IF(Cálculos!B6="","",'Monte uma carteira de ações'!E8)</f>
        <v>0.2</v>
      </c>
      <c r="E6" s="2">
        <f>IF($B6="","",VLOOKUP($B6,Dados!$A$5:$L$307,E$2,FALSE))</f>
        <v>1.2762389563000001</v>
      </c>
      <c r="F6" s="2">
        <f>IF($B6="","",VLOOKUP($B6,Dados!$A$5:$L$307,F$2,FALSE))</f>
        <v>5.1615426440999999</v>
      </c>
      <c r="G6" s="2">
        <f>IF($B6="","",VLOOKUP($B6,Dados!$A$5:$L$307,G$2,FALSE))</f>
        <v>4.8903957029000003</v>
      </c>
      <c r="H6" s="2">
        <f>IF($B6="","",VLOOKUP($B6,Dados!$A$5:$L$307,H$2,FALSE))</f>
        <v>2.7732634686000002</v>
      </c>
      <c r="I6" s="2">
        <f>IF($B6="","",VLOOKUP($B6,Dados!$A$5:$L$307,I$2,FALSE))</f>
        <v>4.5169056660000004</v>
      </c>
      <c r="J6" s="2">
        <f>IF($B6="","",VLOOKUP($B6,Dados!$A$5:$L$307,J$2,FALSE))</f>
        <v>24.760586699000001</v>
      </c>
      <c r="K6" s="15" t="str">
        <f>IF('Monte uma carteira de ações'!B8="","",'Monte uma carteira de ações'!B8)</f>
        <v>VALE3</v>
      </c>
      <c r="L6" s="3">
        <f>INDEX(Retornos!$D$4:$I$307,MATCH(Cálculos!$K6,Retornos!$B$4:$B$307,0),MATCH(Cálculos!L$3,Retornos!$D$2:$I$2,0))</f>
        <v>0.9708365310817626</v>
      </c>
      <c r="M6" s="3">
        <f>INDEX(Retornos!$D$4:$I$307,MATCH(Cálculos!$K6,Retornos!$B$4:$B$307,0),MATCH(Cálculos!M$3,Retornos!$D$2:$I$2,0))</f>
        <v>0.5677570093465838</v>
      </c>
      <c r="N6" s="3">
        <f>INDEX(Retornos!$D$4:$I$307,MATCH(Cálculos!$K6,Retornos!$B$4:$B$307,0),MATCH(Cálculos!N$3,Retornos!$D$2:$I$2,0))</f>
        <v>0.26676602086408896</v>
      </c>
      <c r="O6" s="3">
        <f>INDEX(Retornos!$D$4:$I$307,MATCH(Cálculos!$K6,Retornos!$B$4:$B$307,0),MATCH(Cálculos!O$3,Retornos!$D$2:$I$2,0))</f>
        <v>4.5098039215458741E-2</v>
      </c>
      <c r="P6" s="3">
        <f>INDEX(Retornos!$D$4:$I$307,MATCH(Cálculos!$K6,Retornos!$B$4:$B$307,0),MATCH(Cálculos!P$3,Retornos!$D$2:$I$2,0))</f>
        <v>0.6407129455904772</v>
      </c>
      <c r="Q6" s="3">
        <f>INDEX(Retornos!$D$4:$I$307,MATCH(Cálculos!$K6,Retornos!$B$4:$B$307,0),MATCH(Cálculos!Q$3,Retornos!$D$2:$I$2,0))</f>
        <v>-0.12818753573434738</v>
      </c>
      <c r="R6" s="3"/>
      <c r="S6" s="5">
        <f>IF('Monte uma carteira de ações'!E8=0,"",'Monte uma carteira de ações'!E8*100)</f>
        <v>20</v>
      </c>
      <c r="T6" s="5">
        <f t="shared" si="14"/>
        <v>39.416730621635253</v>
      </c>
      <c r="U6" s="5">
        <f t="shared" si="15"/>
        <v>61.795855717594797</v>
      </c>
      <c r="V6" s="5">
        <f t="shared" si="16"/>
        <v>78.280890253268922</v>
      </c>
      <c r="W6" s="5">
        <f t="shared" si="7"/>
        <v>81.811204911731863</v>
      </c>
      <c r="X6" s="5">
        <f t="shared" si="8"/>
        <v>134.22870299303369</v>
      </c>
      <c r="Y6" s="5">
        <f t="shared" si="9"/>
        <v>117.02225633153908</v>
      </c>
      <c r="Z6" s="5"/>
      <c r="AA6" s="9" t="str">
        <f t="shared" si="17"/>
        <v>VALE3</v>
      </c>
      <c r="AB6" s="3">
        <f>INDEX(Retornos!$N$4:$S$307,MATCH(Cálculos!$K6,Retornos!$M$4:$M$307,0),MATCH(Cálculos!AB$3,Retornos!$N$2:$S$2,0))</f>
        <v>0.98241586854719842</v>
      </c>
      <c r="AC6" s="3">
        <f>INDEX(Retornos!$N$4:$S$307,MATCH(Cálculos!$K6,Retornos!$M$4:$M$307,0),MATCH(Cálculos!AC$3,Retornos!$N$2:$S$2,0))</f>
        <v>0.637364882008433</v>
      </c>
      <c r="AD6" s="3">
        <f>INDEX(Retornos!$N$4:$S$307,MATCH(Cálculos!$K6,Retornos!$M$4:$M$307,0),MATCH(Cálculos!AD$3,Retornos!$N$2:$S$2,0))</f>
        <v>0.31808427239817338</v>
      </c>
      <c r="AE6" s="3">
        <f>INDEX(Retornos!$N$4:$S$307,MATCH(Cálculos!$K6,Retornos!$M$4:$M$307,0),MATCH(Cálculos!AE$3,Retornos!$N$2:$S$2,0))</f>
        <v>7.2791375533943992E-2</v>
      </c>
      <c r="AF6" s="3">
        <f>INDEX(Retornos!$N$4:$S$307,MATCH(Cálculos!$K6,Retornos!$M$4:$M$307,0),MATCH(Cálculos!AF$3,Retornos!$N$2:$S$2,0))</f>
        <v>0.70929886806709685</v>
      </c>
      <c r="AG6" s="3">
        <f>INDEX(Retornos!$N$4:$S$307,MATCH(Cálculos!$K6,Retornos!$M$4:$M$307,0),MATCH(Cálculos!AG$3,Retornos!$N$2:$S$2,0))</f>
        <v>2.5473682436395695E-2</v>
      </c>
      <c r="AH6" s="3"/>
      <c r="AI6" s="8">
        <f t="shared" si="18"/>
        <v>20</v>
      </c>
      <c r="AJ6" s="5">
        <f t="shared" ref="AJ6:AK6" si="22">IFERROR(AI6*(1+AB6),AI6)</f>
        <v>39.648317370943971</v>
      </c>
      <c r="AK6" s="5">
        <f t="shared" si="22"/>
        <v>64.918762493908574</v>
      </c>
      <c r="AL6" s="5">
        <f t="shared" si="20"/>
        <v>85.568399826773316</v>
      </c>
      <c r="AM6" s="5">
        <f t="shared" si="10"/>
        <v>91.797041352402644</v>
      </c>
      <c r="AN6" s="5">
        <f t="shared" si="11"/>
        <v>156.90857887557033</v>
      </c>
      <c r="AO6" s="5">
        <f t="shared" si="12"/>
        <v>160.90561818539274</v>
      </c>
      <c r="AR6" t="s">
        <v>548</v>
      </c>
      <c r="AS6" s="6">
        <v>100</v>
      </c>
      <c r="AT6" s="6">
        <v>160.49382716049382</v>
      </c>
      <c r="AU6" s="6">
        <v>201.09333333333333</v>
      </c>
      <c r="AV6" s="6">
        <v>233.17234567901235</v>
      </c>
      <c r="AW6" s="6">
        <v>338.4760493827161</v>
      </c>
      <c r="AX6" s="6">
        <v>335.08987654320987</v>
      </c>
      <c r="AY6" s="6">
        <v>326.40049382716052</v>
      </c>
      <c r="AZ6" s="3"/>
    </row>
    <row r="7" spans="1:52" x14ac:dyDescent="0.35">
      <c r="A7">
        <v>4</v>
      </c>
      <c r="B7" t="str">
        <f>IF('Monte uma carteira de ações'!B9="","",'Monte uma carteira de ações'!B9)</f>
        <v>VIVT3</v>
      </c>
      <c r="C7" t="str">
        <f>IF('Monte uma carteira de ações'!C9="","",'Monte uma carteira de ações'!C9)</f>
        <v>Telef Brasil</v>
      </c>
      <c r="D7" s="3">
        <f>IF(Cálculos!B7="","",'Monte uma carteira de ações'!E9)</f>
        <v>0.2</v>
      </c>
      <c r="E7" s="2">
        <f>IF($B7="","",VLOOKUP($B7,Dados!$A$5:$L$307,E$2,FALSE))</f>
        <v>5.1857578466999996</v>
      </c>
      <c r="F7" s="2">
        <f>IF($B7="","",VLOOKUP($B7,Dados!$A$5:$L$307,F$2,FALSE))</f>
        <v>7.5991189445999998</v>
      </c>
      <c r="G7" s="2">
        <f>IF($B7="","",VLOOKUP($B7,Dados!$A$5:$L$307,G$2,FALSE))</f>
        <v>9.0878009871999996</v>
      </c>
      <c r="H7" s="2">
        <f>IF($B7="","",VLOOKUP($B7,Dados!$A$5:$L$307,H$2,FALSE))</f>
        <v>6.3306195649000001</v>
      </c>
      <c r="I7" s="2">
        <f>IF($B7="","",VLOOKUP($B7,Dados!$A$5:$L$307,I$2,FALSE))</f>
        <v>8.6246831813</v>
      </c>
      <c r="J7" s="2">
        <f>IF($B7="","",VLOOKUP($B7,Dados!$A$5:$L$307,J$2,FALSE))</f>
        <v>6.4216002943000001</v>
      </c>
      <c r="K7" s="15" t="str">
        <f>IF('Monte uma carteira de ações'!B9="","",'Monte uma carteira de ações'!B9)</f>
        <v>VIVT3</v>
      </c>
      <c r="L7" s="3">
        <f>INDEX(Retornos!$D$4:$I$307,MATCH(Cálculos!$K7,Retornos!$B$4:$B$307,0),MATCH(Cálculos!L$3,Retornos!$D$2:$I$2,0))</f>
        <v>7.0903206826515408E-2</v>
      </c>
      <c r="M7" s="3">
        <f>INDEX(Retornos!$D$4:$I$307,MATCH(Cálculos!$K7,Retornos!$B$4:$B$307,0),MATCH(Cálculos!M$3,Retornos!$D$2:$I$2,0))</f>
        <v>0.13186813186772617</v>
      </c>
      <c r="N7" s="3">
        <f>INDEX(Retornos!$D$4:$I$307,MATCH(Cálculos!$K7,Retornos!$B$4:$B$307,0),MATCH(Cálculos!N$3,Retornos!$D$2:$I$2,0))</f>
        <v>2.1844660186256526E-3</v>
      </c>
      <c r="O7" s="3">
        <f>INDEX(Retornos!$D$4:$I$307,MATCH(Cálculos!$K7,Retornos!$B$4:$B$307,0),MATCH(Cálculos!O$3,Retornos!$D$2:$I$2,0))</f>
        <v>0.18769677888118053</v>
      </c>
      <c r="P7" s="3">
        <f>INDEX(Retornos!$D$4:$I$307,MATCH(Cálculos!$K7,Retornos!$B$4:$B$307,0),MATCH(Cálculos!P$3,Retornos!$D$2:$I$2,0))</f>
        <v>-5.1794453506934901E-2</v>
      </c>
      <c r="Q7" s="3">
        <f>INDEX(Retornos!$D$4:$I$307,MATCH(Cálculos!$K7,Retornos!$B$4:$B$307,0),MATCH(Cálculos!Q$3,Retornos!$D$2:$I$2,0))</f>
        <v>-7.8064516129133343E-2</v>
      </c>
      <c r="R7" s="3"/>
      <c r="S7" s="5">
        <f>IF('Monte uma carteira de ações'!E9=0,"",'Monte uma carteira de ações'!E9*100)</f>
        <v>20</v>
      </c>
      <c r="T7" s="5">
        <f t="shared" si="14"/>
        <v>21.418064136530308</v>
      </c>
      <c r="U7" s="5">
        <f t="shared" si="15"/>
        <v>24.242424242437703</v>
      </c>
      <c r="V7" s="5">
        <f t="shared" si="16"/>
        <v>24.295380994404415</v>
      </c>
      <c r="W7" s="5">
        <f t="shared" si="7"/>
        <v>28.855545748745175</v>
      </c>
      <c r="X7" s="5">
        <f t="shared" si="8"/>
        <v>27.360988526044562</v>
      </c>
      <c r="Y7" s="5">
        <f t="shared" si="9"/>
        <v>25.225066195944123</v>
      </c>
      <c r="Z7" s="5"/>
      <c r="AA7" s="9" t="str">
        <f t="shared" si="17"/>
        <v>VIVT3</v>
      </c>
      <c r="AB7" s="3">
        <f>INDEX(Retornos!$N$4:$S$307,MATCH(Cálculos!$K7,Retornos!$M$4:$M$307,0),MATCH(Cálculos!AB$3,Retornos!$N$2:$S$2,0))</f>
        <v>0.12336546975234031</v>
      </c>
      <c r="AC7" s="3">
        <f>INDEX(Retornos!$N$4:$S$307,MATCH(Cálculos!$K7,Retornos!$M$4:$M$307,0),MATCH(Cálculos!AC$3,Retornos!$N$2:$S$2,0))</f>
        <v>0.21488294855545309</v>
      </c>
      <c r="AD7" s="3">
        <f>INDEX(Retornos!$N$4:$S$307,MATCH(Cálculos!$K7,Retornos!$M$4:$M$307,0),MATCH(Cálculos!AD$3,Retornos!$N$2:$S$2,0))</f>
        <v>9.9568201725504624E-2</v>
      </c>
      <c r="AE7" s="3">
        <f>INDEX(Retornos!$N$4:$S$307,MATCH(Cálculos!$K7,Retornos!$M$4:$M$307,0),MATCH(Cálculos!AE$3,Retornos!$N$2:$S$2,0))</f>
        <v>0.2635370469532583</v>
      </c>
      <c r="AF7" s="3">
        <f>INDEX(Retornos!$N$4:$S$307,MATCH(Cálculos!$K7,Retornos!$M$4:$M$307,0),MATCH(Cálculos!AF$3,Retornos!$N$2:$S$2,0))</f>
        <v>3.6227051506740882E-2</v>
      </c>
      <c r="AG7" s="3">
        <f>INDEX(Retornos!$N$4:$S$307,MATCH(Cálculos!$K7,Retornos!$M$4:$M$307,0),MATCH(Cálculos!AG$3,Retornos!$N$2:$S$2,0))</f>
        <v>-4.0713650824711789E-2</v>
      </c>
      <c r="AH7" s="3"/>
      <c r="AI7" s="8">
        <f t="shared" si="18"/>
        <v>20</v>
      </c>
      <c r="AJ7" s="5">
        <f t="shared" ref="AJ7:AK7" si="23">IFERROR(AI7*(1+AB7),AI7)</f>
        <v>22.467309395046804</v>
      </c>
      <c r="AK7" s="5">
        <f t="shared" si="23"/>
        <v>27.295151083962093</v>
      </c>
      <c r="AL7" s="5">
        <f t="shared" si="20"/>
        <v>30.012880193218155</v>
      </c>
      <c r="AM7" s="5">
        <f t="shared" si="10"/>
        <v>37.922386009900805</v>
      </c>
      <c r="AN7" s="5">
        <f t="shared" si="11"/>
        <v>39.296202241139994</v>
      </c>
      <c r="AO7" s="5">
        <f t="shared" si="12"/>
        <v>37.696310384356963</v>
      </c>
    </row>
    <row r="8" spans="1:52" x14ac:dyDescent="0.35">
      <c r="A8">
        <v>5</v>
      </c>
      <c r="B8" t="str">
        <f>IF('Monte uma carteira de ações'!B10="","",'Monte uma carteira de ações'!B10)</f>
        <v>ITSA4</v>
      </c>
      <c r="C8" t="str">
        <f>IF('Monte uma carteira de ações'!C10="","",'Monte uma carteira de ações'!C10)</f>
        <v>Itausa</v>
      </c>
      <c r="D8" s="3">
        <f>IF(Cálculos!B8="","",'Monte uma carteira de ações'!E10)</f>
        <v>0.2</v>
      </c>
      <c r="E8" s="2">
        <f>IF($B8="","",VLOOKUP($B8,Dados!$A$5:$L$307,E$2,FALSE))</f>
        <v>9.2558139535000006</v>
      </c>
      <c r="F8" s="2">
        <f>IF($B8="","",VLOOKUP($B8,Dados!$A$5:$L$307,F$2,FALSE))</f>
        <v>5.7350241545999996</v>
      </c>
      <c r="G8" s="2">
        <f>IF($B8="","",VLOOKUP($B8,Dados!$A$5:$L$307,G$2,FALSE))</f>
        <v>9.0373382625000005</v>
      </c>
      <c r="H8" s="2">
        <f>IF($B8="","",VLOOKUP($B8,Dados!$A$5:$L$307,H$2,FALSE))</f>
        <v>9.8572019867999998</v>
      </c>
      <c r="I8" s="2">
        <f>IF($B8="","",VLOOKUP($B8,Dados!$A$5:$L$307,I$2,FALSE))</f>
        <v>4.5780695528999997</v>
      </c>
      <c r="J8" s="2">
        <f>IF($B8="","",VLOOKUP($B8,Dados!$A$5:$L$307,J$2,FALSE))</f>
        <v>3.5685909091000001</v>
      </c>
      <c r="K8" s="15" t="str">
        <f>IF('Monte uma carteira de ações'!B10="","",'Monte uma carteira de ações'!B10)</f>
        <v>ITSA4</v>
      </c>
      <c r="L8" s="3">
        <f>INDEX(Retornos!$D$4:$I$307,MATCH(Cálculos!$K8,Retornos!$B$4:$B$307,0),MATCH(Cálculos!L$3,Retornos!$D$2:$I$2,0))</f>
        <v>0.32383720930271198</v>
      </c>
      <c r="M8" s="3">
        <f>INDEX(Retornos!$D$4:$I$307,MATCH(Cálculos!$K8,Retornos!$B$4:$B$307,0),MATCH(Cálculos!M$3,Retornos!$D$2:$I$2,0))</f>
        <v>0.31520147059177717</v>
      </c>
      <c r="N8" s="3">
        <f>INDEX(Retornos!$D$4:$I$307,MATCH(Cálculos!$K8,Retornos!$B$4:$B$307,0),MATCH(Cálculos!N$3,Retornos!$D$2:$I$2,0))</f>
        <v>0.24037447153491964</v>
      </c>
      <c r="O8" s="3">
        <f>INDEX(Retornos!$D$4:$I$307,MATCH(Cálculos!$K8,Retornos!$B$4:$B$307,0),MATCH(Cálculos!O$3,Retornos!$D$2:$I$2,0))</f>
        <v>0.16639072847636727</v>
      </c>
      <c r="P8" s="3">
        <f>INDEX(Retornos!$D$4:$I$307,MATCH(Cálculos!$K8,Retornos!$B$4:$B$307,0),MATCH(Cálculos!P$3,Retornos!$D$2:$I$2,0))</f>
        <v>-0.16749467707602461</v>
      </c>
      <c r="Q8" s="3">
        <f>INDEX(Retornos!$D$4:$I$307,MATCH(Cálculos!$K8,Retornos!$B$4:$B$307,0),MATCH(Cálculos!Q$3,Retornos!$D$2:$I$2,0))</f>
        <v>-5.0298380221373118E-2</v>
      </c>
      <c r="R8" s="3"/>
      <c r="S8" s="5">
        <f>IF('Monte uma carteira de ações'!E10=0,"",'Monte uma carteira de ações'!E10*100)</f>
        <v>20</v>
      </c>
      <c r="T8" s="5">
        <f t="shared" si="14"/>
        <v>26.476744186054241</v>
      </c>
      <c r="U8" s="5">
        <f t="shared" si="15"/>
        <v>34.822252889980824</v>
      </c>
      <c r="V8" s="5">
        <f t="shared" si="16"/>
        <v>43.192633526065293</v>
      </c>
      <c r="W8" s="5">
        <f t="shared" si="7"/>
        <v>50.379487283280064</v>
      </c>
      <c r="X8" s="5">
        <f t="shared" si="8"/>
        <v>41.941191329511383</v>
      </c>
      <c r="Y8" s="5">
        <f t="shared" si="9"/>
        <v>39.831617341082264</v>
      </c>
      <c r="Z8" s="5"/>
      <c r="AA8" s="9" t="str">
        <f t="shared" si="17"/>
        <v>ITSA4</v>
      </c>
      <c r="AB8" s="3">
        <f>INDEX(Retornos!$N$4:$S$307,MATCH(Cálculos!$K8,Retornos!$M$4:$M$307,0),MATCH(Cálculos!AB$3,Retornos!$N$2:$S$2,0))</f>
        <v>0.43348063664734426</v>
      </c>
      <c r="AC8" s="3">
        <f>INDEX(Retornos!$N$4:$S$307,MATCH(Cálculos!$K8,Retornos!$M$4:$M$307,0),MATCH(Cálculos!AC$3,Retornos!$N$2:$S$2,0))</f>
        <v>0.37707547136616792</v>
      </c>
      <c r="AD8" s="3">
        <f>INDEX(Retornos!$N$4:$S$307,MATCH(Cálculos!$K8,Retornos!$M$4:$M$307,0),MATCH(Cálculos!AD$3,Retornos!$N$2:$S$2,0))</f>
        <v>0.33745053880682674</v>
      </c>
      <c r="AE8" s="3">
        <f>INDEX(Retornos!$N$4:$S$307,MATCH(Cálculos!$K8,Retornos!$M$4:$M$307,0),MATCH(Cálculos!AE$3,Retornos!$N$2:$S$2,0))</f>
        <v>0.2785149572956136</v>
      </c>
      <c r="AF8" s="3">
        <f>INDEX(Retornos!$N$4:$S$307,MATCH(Cálculos!$K8,Retornos!$M$4:$M$307,0),MATCH(Cálculos!AF$3,Retornos!$N$2:$S$2,0))</f>
        <v>-0.12223774089003858</v>
      </c>
      <c r="AG8" s="3">
        <f>INDEX(Retornos!$N$4:$S$307,MATCH(Cálculos!$K8,Retornos!$M$4:$M$307,0),MATCH(Cálculos!AG$3,Retornos!$N$2:$S$2,0))</f>
        <v>-3.3079092960090151E-2</v>
      </c>
      <c r="AH8" s="3"/>
      <c r="AI8" s="8">
        <f t="shared" si="18"/>
        <v>20</v>
      </c>
      <c r="AJ8" s="5">
        <f t="shared" ref="AJ8:AK23" si="24">IFERROR(AI8*(1+AB8),AI8)</f>
        <v>28.669612732946884</v>
      </c>
      <c r="AK8" s="5">
        <f t="shared" si="24"/>
        <v>39.480220468108321</v>
      </c>
      <c r="AL8" s="5">
        <f t="shared" si="20"/>
        <v>52.802842137283783</v>
      </c>
      <c r="AM8" s="5">
        <f t="shared" si="10"/>
        <v>67.509223460236399</v>
      </c>
      <c r="AN8" s="5">
        <f t="shared" si="11"/>
        <v>59.25704849521631</v>
      </c>
      <c r="AO8" s="5">
        <f t="shared" si="12"/>
        <v>57.296879079502482</v>
      </c>
      <c r="AS8" s="4">
        <f>AS3</f>
        <v>42369</v>
      </c>
      <c r="AT8" s="4">
        <f t="shared" ref="AT8:AY8" si="25">AT3</f>
        <v>42735</v>
      </c>
      <c r="AU8" s="4">
        <f t="shared" si="25"/>
        <v>43100</v>
      </c>
      <c r="AV8" s="4">
        <f t="shared" si="25"/>
        <v>43465</v>
      </c>
      <c r="AW8" s="4">
        <f t="shared" si="25"/>
        <v>43830</v>
      </c>
      <c r="AX8" s="4">
        <f t="shared" si="25"/>
        <v>44196</v>
      </c>
      <c r="AY8" s="4">
        <f t="shared" si="25"/>
        <v>44469</v>
      </c>
    </row>
    <row r="9" spans="1:52" x14ac:dyDescent="0.35">
      <c r="A9">
        <v>6</v>
      </c>
      <c r="B9" t="str">
        <f>IF('Monte uma carteira de ações'!B11="","",'Monte uma carteira de ações'!B11)</f>
        <v/>
      </c>
      <c r="C9" t="str">
        <f>IF('Monte uma carteira de ações'!C11="","",'Monte uma carteira de ações'!C11)</f>
        <v xml:space="preserve"> </v>
      </c>
      <c r="D9" s="3" t="str">
        <f>IF(Cálculos!B9="","",'Monte uma carteira de ações'!E11)</f>
        <v/>
      </c>
      <c r="E9" s="2" t="str">
        <f>IF($B9="","",VLOOKUP($B9,Dados!$A$5:$L$307,E$2,FALSE))</f>
        <v/>
      </c>
      <c r="F9" s="2" t="str">
        <f>IF($B9="","",VLOOKUP($B9,Dados!$A$5:$L$307,F$2,FALSE))</f>
        <v/>
      </c>
      <c r="G9" s="2" t="str">
        <f>IF($B9="","",VLOOKUP($B9,Dados!$A$5:$L$307,G$2,FALSE))</f>
        <v/>
      </c>
      <c r="H9" s="2" t="str">
        <f>IF($B9="","",VLOOKUP($B9,Dados!$A$5:$L$307,H$2,FALSE))</f>
        <v/>
      </c>
      <c r="I9" s="2" t="str">
        <f>IF($B9="","",VLOOKUP($B9,Dados!$A$5:$L$307,I$2,FALSE))</f>
        <v/>
      </c>
      <c r="J9" s="2" t="str">
        <f>IF($B9="","",VLOOKUP($B9,Dados!$A$5:$L$307,J$2,FALSE))</f>
        <v/>
      </c>
      <c r="K9" s="15" t="str">
        <f>IF('Monte uma carteira de ações'!B11="","",'Monte uma carteira de ações'!B11)</f>
        <v/>
      </c>
      <c r="L9" s="3" t="e">
        <f>INDEX(Retornos!$D$4:$I$307,MATCH(Cálculos!$K9,Retornos!$B$4:$B$307,0),MATCH(Cálculos!L$3,Retornos!$D$2:$I$2,0))</f>
        <v>#N/A</v>
      </c>
      <c r="M9" s="3" t="e">
        <f>INDEX(Retornos!$D$4:$I$307,MATCH(Cálculos!$K9,Retornos!$B$4:$B$307,0),MATCH(Cálculos!M$3,Retornos!$D$2:$I$2,0))</f>
        <v>#N/A</v>
      </c>
      <c r="N9" s="3" t="e">
        <f>INDEX(Retornos!$D$4:$I$307,MATCH(Cálculos!$K9,Retornos!$B$4:$B$307,0),MATCH(Cálculos!N$3,Retornos!$D$2:$I$2,0))</f>
        <v>#N/A</v>
      </c>
      <c r="O9" s="3" t="e">
        <f>INDEX(Retornos!$D$4:$I$307,MATCH(Cálculos!$K9,Retornos!$B$4:$B$307,0),MATCH(Cálculos!O$3,Retornos!$D$2:$I$2,0))</f>
        <v>#N/A</v>
      </c>
      <c r="P9" s="3" t="e">
        <f>INDEX(Retornos!$D$4:$I$307,MATCH(Cálculos!$K9,Retornos!$B$4:$B$307,0),MATCH(Cálculos!P$3,Retornos!$D$2:$I$2,0))</f>
        <v>#N/A</v>
      </c>
      <c r="Q9" s="3" t="e">
        <f>INDEX(Retornos!$D$4:$I$307,MATCH(Cálculos!$K9,Retornos!$B$4:$B$307,0),MATCH(Cálculos!Q$3,Retornos!$D$2:$I$2,0))</f>
        <v>#N/A</v>
      </c>
      <c r="R9" s="3"/>
      <c r="S9" s="5" t="str">
        <f>IF('Monte uma carteira de ações'!E11=0,"",'Monte uma carteira de ações'!E11*100)</f>
        <v/>
      </c>
      <c r="T9" s="5" t="str">
        <f t="shared" si="14"/>
        <v/>
      </c>
      <c r="U9" s="5" t="str">
        <f t="shared" si="15"/>
        <v/>
      </c>
      <c r="V9" s="5" t="str">
        <f t="shared" si="16"/>
        <v/>
      </c>
      <c r="W9" s="5" t="str">
        <f t="shared" si="7"/>
        <v/>
      </c>
      <c r="X9" s="5" t="str">
        <f t="shared" si="8"/>
        <v/>
      </c>
      <c r="Y9" s="5" t="str">
        <f t="shared" si="9"/>
        <v/>
      </c>
      <c r="Z9" s="5"/>
      <c r="AA9" s="9" t="str">
        <f t="shared" si="17"/>
        <v/>
      </c>
      <c r="AB9" s="3" t="e">
        <f>INDEX(Retornos!$N$4:$S$307,MATCH(Cálculos!$K9,Retornos!$M$4:$M$307,0),MATCH(Cálculos!AB$3,Retornos!$N$2:$S$2,0))</f>
        <v>#N/A</v>
      </c>
      <c r="AC9" s="3" t="e">
        <f>INDEX(Retornos!$N$4:$S$307,MATCH(Cálculos!$K9,Retornos!$M$4:$M$307,0),MATCH(Cálculos!AC$3,Retornos!$N$2:$S$2,0))</f>
        <v>#N/A</v>
      </c>
      <c r="AD9" s="3" t="e">
        <f>INDEX(Retornos!$N$4:$S$307,MATCH(Cálculos!$K9,Retornos!$M$4:$M$307,0),MATCH(Cálculos!AD$3,Retornos!$N$2:$S$2,0))</f>
        <v>#N/A</v>
      </c>
      <c r="AE9" s="3" t="e">
        <f>INDEX(Retornos!$N$4:$S$307,MATCH(Cálculos!$K9,Retornos!$M$4:$M$307,0),MATCH(Cálculos!AE$3,Retornos!$N$2:$S$2,0))</f>
        <v>#N/A</v>
      </c>
      <c r="AF9" s="3" t="e">
        <f>INDEX(Retornos!$N$4:$S$307,MATCH(Cálculos!$K9,Retornos!$M$4:$M$307,0),MATCH(Cálculos!AF$3,Retornos!$N$2:$S$2,0))</f>
        <v>#N/A</v>
      </c>
      <c r="AG9" s="3" t="e">
        <f>INDEX(Retornos!$N$4:$S$307,MATCH(Cálculos!$K9,Retornos!$M$4:$M$307,0),MATCH(Cálculos!AG$3,Retornos!$N$2:$S$2,0))</f>
        <v>#N/A</v>
      </c>
      <c r="AH9" s="3"/>
      <c r="AI9" s="8" t="str">
        <f t="shared" si="18"/>
        <v/>
      </c>
      <c r="AJ9" s="5" t="str">
        <f t="shared" si="24"/>
        <v/>
      </c>
      <c r="AK9" s="5" t="str">
        <f t="shared" si="24"/>
        <v/>
      </c>
      <c r="AL9" s="5" t="str">
        <f t="shared" si="20"/>
        <v/>
      </c>
      <c r="AM9" s="5" t="str">
        <f t="shared" si="10"/>
        <v/>
      </c>
      <c r="AN9" s="5" t="str">
        <f t="shared" si="11"/>
        <v/>
      </c>
      <c r="AO9" s="5" t="str">
        <f t="shared" si="12"/>
        <v/>
      </c>
      <c r="AR9" t="s">
        <v>546</v>
      </c>
      <c r="AT9" s="3">
        <f>AT4/$AS4-1</f>
        <v>0.40494407506898367</v>
      </c>
      <c r="AU9" s="3">
        <f t="shared" ref="AU9:AY9" si="26">AU4/$AS4-1</f>
        <v>0.75649135487798502</v>
      </c>
      <c r="AV9" s="3">
        <f t="shared" si="26"/>
        <v>1.0425485273402604</v>
      </c>
      <c r="AW9" s="3">
        <f t="shared" si="26"/>
        <v>1.378440867147507</v>
      </c>
      <c r="AX9" s="3">
        <f t="shared" si="26"/>
        <v>1.9206067124910913</v>
      </c>
      <c r="AY9" s="3">
        <f t="shared" si="26"/>
        <v>1.6749005173716056</v>
      </c>
    </row>
    <row r="10" spans="1:52" x14ac:dyDescent="0.35">
      <c r="A10">
        <v>7</v>
      </c>
      <c r="B10" t="str">
        <f>IF('Monte uma carteira de ações'!B12="","",'Monte uma carteira de ações'!B12)</f>
        <v/>
      </c>
      <c r="C10" t="str">
        <f>IF('Monte uma carteira de ações'!C12="","",'Monte uma carteira de ações'!C12)</f>
        <v xml:space="preserve"> </v>
      </c>
      <c r="D10" s="3" t="str">
        <f>IF(Cálculos!B10="","",'Monte uma carteira de ações'!E12)</f>
        <v/>
      </c>
      <c r="E10" s="2" t="str">
        <f>IF($B10="","",VLOOKUP($B10,Dados!$A$5:$L$307,E$2,FALSE))</f>
        <v/>
      </c>
      <c r="F10" s="2" t="str">
        <f>IF($B10="","",VLOOKUP($B10,Dados!$A$5:$L$307,F$2,FALSE))</f>
        <v/>
      </c>
      <c r="G10" s="2" t="str">
        <f>IF($B10="","",VLOOKUP($B10,Dados!$A$5:$L$307,G$2,FALSE))</f>
        <v/>
      </c>
      <c r="H10" s="2" t="str">
        <f>IF($B10="","",VLOOKUP($B10,Dados!$A$5:$L$307,H$2,FALSE))</f>
        <v/>
      </c>
      <c r="I10" s="2" t="str">
        <f>IF($B10="","",VLOOKUP($B10,Dados!$A$5:$L$307,I$2,FALSE))</f>
        <v/>
      </c>
      <c r="J10" s="2" t="str">
        <f>IF($B10="","",VLOOKUP($B10,Dados!$A$5:$L$307,J$2,FALSE))</f>
        <v/>
      </c>
      <c r="K10" s="15" t="str">
        <f>IF('Monte uma carteira de ações'!B12="","",'Monte uma carteira de ações'!B12)</f>
        <v/>
      </c>
      <c r="L10" s="3" t="e">
        <f>INDEX(Retornos!$D$4:$I$307,MATCH(Cálculos!$K10,Retornos!$B$4:$B$307,0),MATCH(Cálculos!L$3,Retornos!$D$2:$I$2,0))</f>
        <v>#N/A</v>
      </c>
      <c r="M10" s="3" t="e">
        <f>INDEX(Retornos!$D$4:$I$307,MATCH(Cálculos!$K10,Retornos!$B$4:$B$307,0),MATCH(Cálculos!M$3,Retornos!$D$2:$I$2,0))</f>
        <v>#N/A</v>
      </c>
      <c r="N10" s="3" t="e">
        <f>INDEX(Retornos!$D$4:$I$307,MATCH(Cálculos!$K10,Retornos!$B$4:$B$307,0),MATCH(Cálculos!N$3,Retornos!$D$2:$I$2,0))</f>
        <v>#N/A</v>
      </c>
      <c r="O10" s="3" t="e">
        <f>INDEX(Retornos!$D$4:$I$307,MATCH(Cálculos!$K10,Retornos!$B$4:$B$307,0),MATCH(Cálculos!O$3,Retornos!$D$2:$I$2,0))</f>
        <v>#N/A</v>
      </c>
      <c r="P10" s="3" t="e">
        <f>INDEX(Retornos!$D$4:$I$307,MATCH(Cálculos!$K10,Retornos!$B$4:$B$307,0),MATCH(Cálculos!P$3,Retornos!$D$2:$I$2,0))</f>
        <v>#N/A</v>
      </c>
      <c r="Q10" s="3" t="e">
        <f>INDEX(Retornos!$D$4:$I$307,MATCH(Cálculos!$K10,Retornos!$B$4:$B$307,0),MATCH(Cálculos!Q$3,Retornos!$D$2:$I$2,0))</f>
        <v>#N/A</v>
      </c>
      <c r="R10" s="3"/>
      <c r="S10" s="5" t="str">
        <f>IF('Monte uma carteira de ações'!E12=0,"",'Monte uma carteira de ações'!E12*100)</f>
        <v/>
      </c>
      <c r="T10" s="5" t="str">
        <f t="shared" si="14"/>
        <v/>
      </c>
      <c r="U10" s="5" t="str">
        <f t="shared" si="15"/>
        <v/>
      </c>
      <c r="V10" s="5" t="str">
        <f t="shared" si="16"/>
        <v/>
      </c>
      <c r="W10" s="5" t="str">
        <f t="shared" si="7"/>
        <v/>
      </c>
      <c r="X10" s="5" t="str">
        <f t="shared" si="8"/>
        <v/>
      </c>
      <c r="Y10" s="5" t="str">
        <f t="shared" si="9"/>
        <v/>
      </c>
      <c r="Z10" s="5"/>
      <c r="AA10" s="9" t="str">
        <f t="shared" si="17"/>
        <v/>
      </c>
      <c r="AB10" s="3" t="e">
        <f>INDEX(Retornos!$N$4:$S$307,MATCH(Cálculos!$K10,Retornos!$M$4:$M$307,0),MATCH(Cálculos!AB$3,Retornos!$N$2:$S$2,0))</f>
        <v>#N/A</v>
      </c>
      <c r="AC10" s="3" t="e">
        <f>INDEX(Retornos!$N$4:$S$307,MATCH(Cálculos!$K10,Retornos!$M$4:$M$307,0),MATCH(Cálculos!AC$3,Retornos!$N$2:$S$2,0))</f>
        <v>#N/A</v>
      </c>
      <c r="AD10" s="3" t="e">
        <f>INDEX(Retornos!$N$4:$S$307,MATCH(Cálculos!$K10,Retornos!$M$4:$M$307,0),MATCH(Cálculos!AD$3,Retornos!$N$2:$S$2,0))</f>
        <v>#N/A</v>
      </c>
      <c r="AE10" s="3" t="e">
        <f>INDEX(Retornos!$N$4:$S$307,MATCH(Cálculos!$K10,Retornos!$M$4:$M$307,0),MATCH(Cálculos!AE$3,Retornos!$N$2:$S$2,0))</f>
        <v>#N/A</v>
      </c>
      <c r="AF10" s="3" t="e">
        <f>INDEX(Retornos!$N$4:$S$307,MATCH(Cálculos!$K10,Retornos!$M$4:$M$307,0),MATCH(Cálculos!AF$3,Retornos!$N$2:$S$2,0))</f>
        <v>#N/A</v>
      </c>
      <c r="AG10" s="3" t="e">
        <f>INDEX(Retornos!$N$4:$S$307,MATCH(Cálculos!$K10,Retornos!$M$4:$M$307,0),MATCH(Cálculos!AG$3,Retornos!$N$2:$S$2,0))</f>
        <v>#N/A</v>
      </c>
      <c r="AH10" s="3"/>
      <c r="AI10" s="8" t="str">
        <f t="shared" si="18"/>
        <v/>
      </c>
      <c r="AJ10" s="5" t="str">
        <f t="shared" si="24"/>
        <v/>
      </c>
      <c r="AK10" s="5" t="str">
        <f t="shared" si="24"/>
        <v/>
      </c>
      <c r="AL10" s="5" t="str">
        <f t="shared" si="20"/>
        <v/>
      </c>
      <c r="AM10" s="5" t="str">
        <f t="shared" si="10"/>
        <v/>
      </c>
      <c r="AN10" s="5" t="str">
        <f t="shared" si="11"/>
        <v/>
      </c>
      <c r="AO10" s="5" t="str">
        <f t="shared" si="12"/>
        <v/>
      </c>
      <c r="AR10" t="s">
        <v>547</v>
      </c>
      <c r="AT10" s="3">
        <f t="shared" ref="AT10:AY11" si="27">AT5/$AS5-1</f>
        <v>0.48233591444200297</v>
      </c>
      <c r="AU10" s="3">
        <f t="shared" si="27"/>
        <v>0.94795989023619143</v>
      </c>
      <c r="AV10" s="3">
        <f t="shared" si="27"/>
        <v>1.4725640628483077</v>
      </c>
      <c r="AW10" s="3">
        <f t="shared" si="27"/>
        <v>2.0794921232982233</v>
      </c>
      <c r="AX10" s="3">
        <f t="shared" si="27"/>
        <v>2.9419170709374578</v>
      </c>
      <c r="AY10" s="3">
        <f t="shared" si="27"/>
        <v>3.0155135223446488</v>
      </c>
    </row>
    <row r="11" spans="1:52" x14ac:dyDescent="0.35">
      <c r="A11">
        <v>8</v>
      </c>
      <c r="B11" t="str">
        <f>IF('Monte uma carteira de ações'!B13="","",'Monte uma carteira de ações'!B13)</f>
        <v/>
      </c>
      <c r="C11" t="str">
        <f>IF('Monte uma carteira de ações'!C13="","",'Monte uma carteira de ações'!C13)</f>
        <v xml:space="preserve"> </v>
      </c>
      <c r="D11" s="3" t="str">
        <f>IF(Cálculos!B11="","",'Monte uma carteira de ações'!E13)</f>
        <v/>
      </c>
      <c r="E11" s="2" t="str">
        <f>IF($B11="","",VLOOKUP($B11,Dados!$A$5:$L$307,E$2,FALSE))</f>
        <v/>
      </c>
      <c r="F11" s="2" t="str">
        <f>IF($B11="","",VLOOKUP($B11,Dados!$A$5:$L$307,F$2,FALSE))</f>
        <v/>
      </c>
      <c r="G11" s="2" t="str">
        <f>IF($B11="","",VLOOKUP($B11,Dados!$A$5:$L$307,G$2,FALSE))</f>
        <v/>
      </c>
      <c r="H11" s="2" t="str">
        <f>IF($B11="","",VLOOKUP($B11,Dados!$A$5:$L$307,H$2,FALSE))</f>
        <v/>
      </c>
      <c r="I11" s="2" t="str">
        <f>IF($B11="","",VLOOKUP($B11,Dados!$A$5:$L$307,I$2,FALSE))</f>
        <v/>
      </c>
      <c r="J11" s="2" t="str">
        <f>IF($B11="","",VLOOKUP($B11,Dados!$A$5:$L$307,J$2,FALSE))</f>
        <v/>
      </c>
      <c r="K11" s="15" t="str">
        <f>IF('Monte uma carteira de ações'!B13="","",'Monte uma carteira de ações'!B13)</f>
        <v/>
      </c>
      <c r="L11" s="3" t="e">
        <f>INDEX(Retornos!$D$4:$I$307,MATCH(Cálculos!$K11,Retornos!$B$4:$B$307,0),MATCH(Cálculos!L$3,Retornos!$D$2:$I$2,0))</f>
        <v>#N/A</v>
      </c>
      <c r="M11" s="3" t="e">
        <f>INDEX(Retornos!$D$4:$I$307,MATCH(Cálculos!$K11,Retornos!$B$4:$B$307,0),MATCH(Cálculos!M$3,Retornos!$D$2:$I$2,0))</f>
        <v>#N/A</v>
      </c>
      <c r="N11" s="3" t="e">
        <f>INDEX(Retornos!$D$4:$I$307,MATCH(Cálculos!$K11,Retornos!$B$4:$B$307,0),MATCH(Cálculos!N$3,Retornos!$D$2:$I$2,0))</f>
        <v>#N/A</v>
      </c>
      <c r="O11" s="3" t="e">
        <f>INDEX(Retornos!$D$4:$I$307,MATCH(Cálculos!$K11,Retornos!$B$4:$B$307,0),MATCH(Cálculos!O$3,Retornos!$D$2:$I$2,0))</f>
        <v>#N/A</v>
      </c>
      <c r="P11" s="3" t="e">
        <f>INDEX(Retornos!$D$4:$I$307,MATCH(Cálculos!$K11,Retornos!$B$4:$B$307,0),MATCH(Cálculos!P$3,Retornos!$D$2:$I$2,0))</f>
        <v>#N/A</v>
      </c>
      <c r="Q11" s="3" t="e">
        <f>INDEX(Retornos!$D$4:$I$307,MATCH(Cálculos!$K11,Retornos!$B$4:$B$307,0),MATCH(Cálculos!Q$3,Retornos!$D$2:$I$2,0))</f>
        <v>#N/A</v>
      </c>
      <c r="R11" s="3"/>
      <c r="S11" s="5" t="str">
        <f>IF('Monte uma carteira de ações'!E13=0,"",'Monte uma carteira de ações'!E13*100)</f>
        <v/>
      </c>
      <c r="T11" s="5" t="str">
        <f t="shared" si="14"/>
        <v/>
      </c>
      <c r="U11" s="5" t="str">
        <f t="shared" si="15"/>
        <v/>
      </c>
      <c r="V11" s="5" t="str">
        <f t="shared" si="16"/>
        <v/>
      </c>
      <c r="W11" s="5" t="str">
        <f t="shared" si="7"/>
        <v/>
      </c>
      <c r="X11" s="5" t="str">
        <f t="shared" si="8"/>
        <v/>
      </c>
      <c r="Y11" s="5" t="str">
        <f t="shared" si="9"/>
        <v/>
      </c>
      <c r="Z11" s="5"/>
      <c r="AA11" s="9" t="str">
        <f t="shared" si="17"/>
        <v/>
      </c>
      <c r="AB11" s="3" t="e">
        <f>INDEX(Retornos!$N$4:$S$307,MATCH(Cálculos!$K11,Retornos!$M$4:$M$307,0),MATCH(Cálculos!AB$3,Retornos!$N$2:$S$2,0))</f>
        <v>#N/A</v>
      </c>
      <c r="AC11" s="3" t="e">
        <f>INDEX(Retornos!$N$4:$S$307,MATCH(Cálculos!$K11,Retornos!$M$4:$M$307,0),MATCH(Cálculos!AC$3,Retornos!$N$2:$S$2,0))</f>
        <v>#N/A</v>
      </c>
      <c r="AD11" s="3" t="e">
        <f>INDEX(Retornos!$N$4:$S$307,MATCH(Cálculos!$K11,Retornos!$M$4:$M$307,0),MATCH(Cálculos!AD$3,Retornos!$N$2:$S$2,0))</f>
        <v>#N/A</v>
      </c>
      <c r="AE11" s="3" t="e">
        <f>INDEX(Retornos!$N$4:$S$307,MATCH(Cálculos!$K11,Retornos!$M$4:$M$307,0),MATCH(Cálculos!AE$3,Retornos!$N$2:$S$2,0))</f>
        <v>#N/A</v>
      </c>
      <c r="AF11" s="3" t="e">
        <f>INDEX(Retornos!$N$4:$S$307,MATCH(Cálculos!$K11,Retornos!$M$4:$M$307,0),MATCH(Cálculos!AF$3,Retornos!$N$2:$S$2,0))</f>
        <v>#N/A</v>
      </c>
      <c r="AG11" s="3" t="e">
        <f>INDEX(Retornos!$N$4:$S$307,MATCH(Cálculos!$K11,Retornos!$M$4:$M$307,0),MATCH(Cálculos!AG$3,Retornos!$N$2:$S$2,0))</f>
        <v>#N/A</v>
      </c>
      <c r="AH11" s="3"/>
      <c r="AI11" s="8" t="str">
        <f t="shared" si="18"/>
        <v/>
      </c>
      <c r="AJ11" s="5" t="str">
        <f t="shared" si="24"/>
        <v/>
      </c>
      <c r="AK11" s="5" t="str">
        <f t="shared" si="24"/>
        <v/>
      </c>
      <c r="AL11" s="5" t="str">
        <f t="shared" si="20"/>
        <v/>
      </c>
      <c r="AM11" s="5" t="str">
        <f t="shared" si="10"/>
        <v/>
      </c>
      <c r="AN11" s="5" t="str">
        <f t="shared" si="11"/>
        <v/>
      </c>
      <c r="AO11" s="5" t="str">
        <f t="shared" si="12"/>
        <v/>
      </c>
      <c r="AR11" t="s">
        <v>548</v>
      </c>
      <c r="AT11" s="3">
        <f t="shared" si="27"/>
        <v>0.60493827160493829</v>
      </c>
      <c r="AU11" s="3">
        <f t="shared" si="27"/>
        <v>1.0109333333333335</v>
      </c>
      <c r="AV11" s="3">
        <f t="shared" si="27"/>
        <v>1.3317234567901237</v>
      </c>
      <c r="AW11" s="3">
        <f t="shared" si="27"/>
        <v>2.3847604938271609</v>
      </c>
      <c r="AX11" s="3">
        <f t="shared" si="27"/>
        <v>2.3508987654320985</v>
      </c>
      <c r="AY11" s="3">
        <f t="shared" si="27"/>
        <v>2.2640049382716052</v>
      </c>
    </row>
    <row r="12" spans="1:52" x14ac:dyDescent="0.35">
      <c r="A12">
        <v>9</v>
      </c>
      <c r="B12" t="str">
        <f>IF('Monte uma carteira de ações'!B14="","",'Monte uma carteira de ações'!B14)</f>
        <v/>
      </c>
      <c r="C12" t="str">
        <f>IF('Monte uma carteira de ações'!C14="","",'Monte uma carteira de ações'!C14)</f>
        <v xml:space="preserve"> </v>
      </c>
      <c r="D12" s="3" t="str">
        <f>IF(Cálculos!B12="","",'Monte uma carteira de ações'!E14)</f>
        <v/>
      </c>
      <c r="E12" s="2" t="str">
        <f>IF($B12="","",VLOOKUP($B12,Dados!$A$5:$L$307,E$2,FALSE))</f>
        <v/>
      </c>
      <c r="F12" s="2" t="str">
        <f>IF($B12="","",VLOOKUP($B12,Dados!$A$5:$L$307,F$2,FALSE))</f>
        <v/>
      </c>
      <c r="G12" s="2" t="str">
        <f>IF($B12="","",VLOOKUP($B12,Dados!$A$5:$L$307,G$2,FALSE))</f>
        <v/>
      </c>
      <c r="H12" s="2" t="str">
        <f>IF($B12="","",VLOOKUP($B12,Dados!$A$5:$L$307,H$2,FALSE))</f>
        <v/>
      </c>
      <c r="I12" s="2" t="str">
        <f>IF($B12="","",VLOOKUP($B12,Dados!$A$5:$L$307,I$2,FALSE))</f>
        <v/>
      </c>
      <c r="J12" s="2" t="str">
        <f>IF($B12="","",VLOOKUP($B12,Dados!$A$5:$L$307,J$2,FALSE))</f>
        <v/>
      </c>
      <c r="K12" s="15" t="str">
        <f>IF('Monte uma carteira de ações'!B14="","",'Monte uma carteira de ações'!B14)</f>
        <v/>
      </c>
      <c r="L12" s="3" t="e">
        <f>INDEX(Retornos!$D$4:$I$307,MATCH(Cálculos!$K12,Retornos!$B$4:$B$307,0),MATCH(Cálculos!L$3,Retornos!$D$2:$I$2,0))</f>
        <v>#N/A</v>
      </c>
      <c r="M12" s="3" t="e">
        <f>INDEX(Retornos!$D$4:$I$307,MATCH(Cálculos!$K12,Retornos!$B$4:$B$307,0),MATCH(Cálculos!M$3,Retornos!$D$2:$I$2,0))</f>
        <v>#N/A</v>
      </c>
      <c r="N12" s="3" t="e">
        <f>INDEX(Retornos!$D$4:$I$307,MATCH(Cálculos!$K12,Retornos!$B$4:$B$307,0),MATCH(Cálculos!N$3,Retornos!$D$2:$I$2,0))</f>
        <v>#N/A</v>
      </c>
      <c r="O12" s="3" t="e">
        <f>INDEX(Retornos!$D$4:$I$307,MATCH(Cálculos!$K12,Retornos!$B$4:$B$307,0),MATCH(Cálculos!O$3,Retornos!$D$2:$I$2,0))</f>
        <v>#N/A</v>
      </c>
      <c r="P12" s="3" t="e">
        <f>INDEX(Retornos!$D$4:$I$307,MATCH(Cálculos!$K12,Retornos!$B$4:$B$307,0),MATCH(Cálculos!P$3,Retornos!$D$2:$I$2,0))</f>
        <v>#N/A</v>
      </c>
      <c r="Q12" s="3" t="e">
        <f>INDEX(Retornos!$D$4:$I$307,MATCH(Cálculos!$K12,Retornos!$B$4:$B$307,0),MATCH(Cálculos!Q$3,Retornos!$D$2:$I$2,0))</f>
        <v>#N/A</v>
      </c>
      <c r="R12" s="3"/>
      <c r="S12" s="5" t="str">
        <f>IF('Monte uma carteira de ações'!E14=0,"",'Monte uma carteira de ações'!E14*100)</f>
        <v/>
      </c>
      <c r="T12" s="5" t="str">
        <f t="shared" si="14"/>
        <v/>
      </c>
      <c r="U12" s="5" t="str">
        <f t="shared" si="15"/>
        <v/>
      </c>
      <c r="V12" s="5" t="str">
        <f t="shared" si="16"/>
        <v/>
      </c>
      <c r="W12" s="5" t="str">
        <f t="shared" si="7"/>
        <v/>
      </c>
      <c r="X12" s="5" t="str">
        <f t="shared" si="8"/>
        <v/>
      </c>
      <c r="Y12" s="5" t="str">
        <f t="shared" si="9"/>
        <v/>
      </c>
      <c r="Z12" s="5"/>
      <c r="AA12" s="9" t="str">
        <f t="shared" si="17"/>
        <v/>
      </c>
      <c r="AB12" s="3" t="e">
        <f>INDEX(Retornos!$N$4:$S$307,MATCH(Cálculos!$K12,Retornos!$M$4:$M$307,0),MATCH(Cálculos!AB$3,Retornos!$N$2:$S$2,0))</f>
        <v>#N/A</v>
      </c>
      <c r="AC12" s="3" t="e">
        <f>INDEX(Retornos!$N$4:$S$307,MATCH(Cálculos!$K12,Retornos!$M$4:$M$307,0),MATCH(Cálculos!AC$3,Retornos!$N$2:$S$2,0))</f>
        <v>#N/A</v>
      </c>
      <c r="AD12" s="3" t="e">
        <f>INDEX(Retornos!$N$4:$S$307,MATCH(Cálculos!$K12,Retornos!$M$4:$M$307,0),MATCH(Cálculos!AD$3,Retornos!$N$2:$S$2,0))</f>
        <v>#N/A</v>
      </c>
      <c r="AE12" s="3" t="e">
        <f>INDEX(Retornos!$N$4:$S$307,MATCH(Cálculos!$K12,Retornos!$M$4:$M$307,0),MATCH(Cálculos!AE$3,Retornos!$N$2:$S$2,0))</f>
        <v>#N/A</v>
      </c>
      <c r="AF12" s="3" t="e">
        <f>INDEX(Retornos!$N$4:$S$307,MATCH(Cálculos!$K12,Retornos!$M$4:$M$307,0),MATCH(Cálculos!AF$3,Retornos!$N$2:$S$2,0))</f>
        <v>#N/A</v>
      </c>
      <c r="AG12" s="3" t="e">
        <f>INDEX(Retornos!$N$4:$S$307,MATCH(Cálculos!$K12,Retornos!$M$4:$M$307,0),MATCH(Cálculos!AG$3,Retornos!$N$2:$S$2,0))</f>
        <v>#N/A</v>
      </c>
      <c r="AH12" s="3"/>
      <c r="AI12" s="8" t="str">
        <f t="shared" si="18"/>
        <v/>
      </c>
      <c r="AJ12" s="5" t="str">
        <f t="shared" si="24"/>
        <v/>
      </c>
      <c r="AK12" s="5" t="str">
        <f t="shared" si="24"/>
        <v/>
      </c>
      <c r="AL12" s="5" t="str">
        <f t="shared" si="20"/>
        <v/>
      </c>
      <c r="AM12" s="5" t="str">
        <f t="shared" si="10"/>
        <v/>
      </c>
      <c r="AN12" s="5" t="str">
        <f t="shared" si="11"/>
        <v/>
      </c>
      <c r="AO12" s="5" t="str">
        <f t="shared" si="12"/>
        <v/>
      </c>
    </row>
    <row r="13" spans="1:52" x14ac:dyDescent="0.35">
      <c r="A13">
        <v>10</v>
      </c>
      <c r="B13" t="str">
        <f>IF('Monte uma carteira de ações'!B15="","",'Monte uma carteira de ações'!B15)</f>
        <v/>
      </c>
      <c r="C13" t="str">
        <f>IF('Monte uma carteira de ações'!C15="","",'Monte uma carteira de ações'!C15)</f>
        <v xml:space="preserve"> </v>
      </c>
      <c r="D13" s="3" t="str">
        <f>IF(Cálculos!B13="","",'Monte uma carteira de ações'!E15)</f>
        <v/>
      </c>
      <c r="E13" s="2" t="str">
        <f>IF($B13="","",VLOOKUP($B13,Dados!$A$5:$L$307,E$2,FALSE))</f>
        <v/>
      </c>
      <c r="F13" s="2" t="str">
        <f>IF($B13="","",VLOOKUP($B13,Dados!$A$5:$L$307,F$2,FALSE))</f>
        <v/>
      </c>
      <c r="G13" s="2" t="str">
        <f>IF($B13="","",VLOOKUP($B13,Dados!$A$5:$L$307,G$2,FALSE))</f>
        <v/>
      </c>
      <c r="H13" s="2" t="str">
        <f>IF($B13="","",VLOOKUP($B13,Dados!$A$5:$L$307,H$2,FALSE))</f>
        <v/>
      </c>
      <c r="I13" s="2" t="str">
        <f>IF($B13="","",VLOOKUP($B13,Dados!$A$5:$L$307,I$2,FALSE))</f>
        <v/>
      </c>
      <c r="J13" s="2" t="str">
        <f>IF($B13="","",VLOOKUP($B13,Dados!$A$5:$L$307,J$2,FALSE))</f>
        <v/>
      </c>
      <c r="K13" s="15" t="str">
        <f>IF('Monte uma carteira de ações'!B15="","",'Monte uma carteira de ações'!B15)</f>
        <v/>
      </c>
      <c r="L13" s="3" t="e">
        <f>INDEX(Retornos!$D$4:$I$307,MATCH(Cálculos!$K13,Retornos!$B$4:$B$307,0),MATCH(Cálculos!L$3,Retornos!$D$2:$I$2,0))</f>
        <v>#N/A</v>
      </c>
      <c r="M13" s="3" t="e">
        <f>INDEX(Retornos!$D$4:$I$307,MATCH(Cálculos!$K13,Retornos!$B$4:$B$307,0),MATCH(Cálculos!M$3,Retornos!$D$2:$I$2,0))</f>
        <v>#N/A</v>
      </c>
      <c r="N13" s="3" t="e">
        <f>INDEX(Retornos!$D$4:$I$307,MATCH(Cálculos!$K13,Retornos!$B$4:$B$307,0),MATCH(Cálculos!N$3,Retornos!$D$2:$I$2,0))</f>
        <v>#N/A</v>
      </c>
      <c r="O13" s="3" t="e">
        <f>INDEX(Retornos!$D$4:$I$307,MATCH(Cálculos!$K13,Retornos!$B$4:$B$307,0),MATCH(Cálculos!O$3,Retornos!$D$2:$I$2,0))</f>
        <v>#N/A</v>
      </c>
      <c r="P13" s="3" t="e">
        <f>INDEX(Retornos!$D$4:$I$307,MATCH(Cálculos!$K13,Retornos!$B$4:$B$307,0),MATCH(Cálculos!P$3,Retornos!$D$2:$I$2,0))</f>
        <v>#N/A</v>
      </c>
      <c r="Q13" s="3" t="e">
        <f>INDEX(Retornos!$D$4:$I$307,MATCH(Cálculos!$K13,Retornos!$B$4:$B$307,0),MATCH(Cálculos!Q$3,Retornos!$D$2:$I$2,0))</f>
        <v>#N/A</v>
      </c>
      <c r="R13" s="3"/>
      <c r="S13" s="5" t="str">
        <f>IF('Monte uma carteira de ações'!E15=0,"",'Monte uma carteira de ações'!E15*100)</f>
        <v/>
      </c>
      <c r="T13" s="5" t="str">
        <f t="shared" si="14"/>
        <v/>
      </c>
      <c r="U13" s="5" t="str">
        <f t="shared" si="15"/>
        <v/>
      </c>
      <c r="V13" s="5" t="str">
        <f t="shared" si="16"/>
        <v/>
      </c>
      <c r="W13" s="5" t="str">
        <f t="shared" si="7"/>
        <v/>
      </c>
      <c r="X13" s="5" t="str">
        <f t="shared" si="8"/>
        <v/>
      </c>
      <c r="Y13" s="5" t="str">
        <f t="shared" si="9"/>
        <v/>
      </c>
      <c r="Z13" s="5"/>
      <c r="AA13" s="9" t="str">
        <f t="shared" si="17"/>
        <v/>
      </c>
      <c r="AB13" s="3" t="e">
        <f>INDEX(Retornos!$N$4:$S$307,MATCH(Cálculos!$K13,Retornos!$M$4:$M$307,0),MATCH(Cálculos!AB$3,Retornos!$N$2:$S$2,0))</f>
        <v>#N/A</v>
      </c>
      <c r="AC13" s="3" t="e">
        <f>INDEX(Retornos!$N$4:$S$307,MATCH(Cálculos!$K13,Retornos!$M$4:$M$307,0),MATCH(Cálculos!AC$3,Retornos!$N$2:$S$2,0))</f>
        <v>#N/A</v>
      </c>
      <c r="AD13" s="3" t="e">
        <f>INDEX(Retornos!$N$4:$S$307,MATCH(Cálculos!$K13,Retornos!$M$4:$M$307,0),MATCH(Cálculos!AD$3,Retornos!$N$2:$S$2,0))</f>
        <v>#N/A</v>
      </c>
      <c r="AE13" s="3" t="e">
        <f>INDEX(Retornos!$N$4:$S$307,MATCH(Cálculos!$K13,Retornos!$M$4:$M$307,0),MATCH(Cálculos!AE$3,Retornos!$N$2:$S$2,0))</f>
        <v>#N/A</v>
      </c>
      <c r="AF13" s="3" t="e">
        <f>INDEX(Retornos!$N$4:$S$307,MATCH(Cálculos!$K13,Retornos!$M$4:$M$307,0),MATCH(Cálculos!AF$3,Retornos!$N$2:$S$2,0))</f>
        <v>#N/A</v>
      </c>
      <c r="AG13" s="3" t="e">
        <f>INDEX(Retornos!$N$4:$S$307,MATCH(Cálculos!$K13,Retornos!$M$4:$M$307,0),MATCH(Cálculos!AG$3,Retornos!$N$2:$S$2,0))</f>
        <v>#N/A</v>
      </c>
      <c r="AH13" s="3"/>
      <c r="AI13" s="8" t="str">
        <f t="shared" si="18"/>
        <v/>
      </c>
      <c r="AJ13" s="5" t="str">
        <f t="shared" si="24"/>
        <v/>
      </c>
      <c r="AK13" s="5" t="str">
        <f t="shared" si="24"/>
        <v/>
      </c>
      <c r="AL13" s="5" t="str">
        <f t="shared" si="20"/>
        <v/>
      </c>
      <c r="AM13" s="5" t="str">
        <f t="shared" si="10"/>
        <v/>
      </c>
      <c r="AN13" s="5" t="str">
        <f t="shared" si="11"/>
        <v/>
      </c>
      <c r="AO13" s="5" t="str">
        <f t="shared" si="12"/>
        <v/>
      </c>
    </row>
    <row r="14" spans="1:52" x14ac:dyDescent="0.35">
      <c r="A14">
        <v>11</v>
      </c>
      <c r="B14" t="str">
        <f>IF('Monte uma carteira de ações'!B16="","",'Monte uma carteira de ações'!B16)</f>
        <v/>
      </c>
      <c r="C14" t="str">
        <f>IF('Monte uma carteira de ações'!C16="","",'Monte uma carteira de ações'!C16)</f>
        <v xml:space="preserve"> </v>
      </c>
      <c r="D14" s="3" t="str">
        <f>IF(Cálculos!B14="","",'Monte uma carteira de ações'!E16)</f>
        <v/>
      </c>
      <c r="E14" s="2" t="str">
        <f>IF($B14="","",VLOOKUP($B14,Dados!$A$5:$L$307,E$2,FALSE))</f>
        <v/>
      </c>
      <c r="F14" s="2" t="str">
        <f>IF($B14="","",VLOOKUP($B14,Dados!$A$5:$L$307,F$2,FALSE))</f>
        <v/>
      </c>
      <c r="G14" s="2" t="str">
        <f>IF($B14="","",VLOOKUP($B14,Dados!$A$5:$L$307,G$2,FALSE))</f>
        <v/>
      </c>
      <c r="H14" s="2" t="str">
        <f>IF($B14="","",VLOOKUP($B14,Dados!$A$5:$L$307,H$2,FALSE))</f>
        <v/>
      </c>
      <c r="I14" s="2" t="str">
        <f>IF($B14="","",VLOOKUP($B14,Dados!$A$5:$L$307,I$2,FALSE))</f>
        <v/>
      </c>
      <c r="J14" s="2" t="str">
        <f>IF($B14="","",VLOOKUP($B14,Dados!$A$5:$L$307,J$2,FALSE))</f>
        <v/>
      </c>
      <c r="K14" s="15" t="str">
        <f>IF('Monte uma carteira de ações'!B16="","",'Monte uma carteira de ações'!B16)</f>
        <v/>
      </c>
      <c r="L14" s="3" t="e">
        <f>INDEX(Retornos!$D$4:$I$307,MATCH(Cálculos!$K14,Retornos!$B$4:$B$307,0),MATCH(Cálculos!L$3,Retornos!$D$2:$I$2,0))</f>
        <v>#N/A</v>
      </c>
      <c r="M14" s="3" t="e">
        <f>INDEX(Retornos!$D$4:$I$307,MATCH(Cálculos!$K14,Retornos!$B$4:$B$307,0),MATCH(Cálculos!M$3,Retornos!$D$2:$I$2,0))</f>
        <v>#N/A</v>
      </c>
      <c r="N14" s="3" t="e">
        <f>INDEX(Retornos!$D$4:$I$307,MATCH(Cálculos!$K14,Retornos!$B$4:$B$307,0),MATCH(Cálculos!N$3,Retornos!$D$2:$I$2,0))</f>
        <v>#N/A</v>
      </c>
      <c r="O14" s="3" t="e">
        <f>INDEX(Retornos!$D$4:$I$307,MATCH(Cálculos!$K14,Retornos!$B$4:$B$307,0),MATCH(Cálculos!O$3,Retornos!$D$2:$I$2,0))</f>
        <v>#N/A</v>
      </c>
      <c r="P14" s="3" t="e">
        <f>INDEX(Retornos!$D$4:$I$307,MATCH(Cálculos!$K14,Retornos!$B$4:$B$307,0),MATCH(Cálculos!P$3,Retornos!$D$2:$I$2,0))</f>
        <v>#N/A</v>
      </c>
      <c r="Q14" s="3" t="e">
        <f>INDEX(Retornos!$D$4:$I$307,MATCH(Cálculos!$K14,Retornos!$B$4:$B$307,0),MATCH(Cálculos!Q$3,Retornos!$D$2:$I$2,0))</f>
        <v>#N/A</v>
      </c>
      <c r="R14" s="3"/>
      <c r="S14" s="5" t="str">
        <f>IF('Monte uma carteira de ações'!E16=0,"",'Monte uma carteira de ações'!E16*100)</f>
        <v/>
      </c>
      <c r="T14" s="5" t="str">
        <f t="shared" si="14"/>
        <v/>
      </c>
      <c r="U14" s="5" t="str">
        <f t="shared" si="15"/>
        <v/>
      </c>
      <c r="V14" s="5" t="str">
        <f t="shared" si="16"/>
        <v/>
      </c>
      <c r="W14" s="5" t="str">
        <f t="shared" si="7"/>
        <v/>
      </c>
      <c r="X14" s="5" t="str">
        <f t="shared" si="8"/>
        <v/>
      </c>
      <c r="Y14" s="5" t="str">
        <f t="shared" si="9"/>
        <v/>
      </c>
      <c r="Z14" s="5"/>
      <c r="AA14" s="9" t="str">
        <f t="shared" si="17"/>
        <v/>
      </c>
      <c r="AB14" s="3" t="e">
        <f>INDEX(Retornos!$N$4:$S$307,MATCH(Cálculos!$K14,Retornos!$M$4:$M$307,0),MATCH(Cálculos!AB$3,Retornos!$N$2:$S$2,0))</f>
        <v>#N/A</v>
      </c>
      <c r="AC14" s="3" t="e">
        <f>INDEX(Retornos!$N$4:$S$307,MATCH(Cálculos!$K14,Retornos!$M$4:$M$307,0),MATCH(Cálculos!AC$3,Retornos!$N$2:$S$2,0))</f>
        <v>#N/A</v>
      </c>
      <c r="AD14" s="3" t="e">
        <f>INDEX(Retornos!$N$4:$S$307,MATCH(Cálculos!$K14,Retornos!$M$4:$M$307,0),MATCH(Cálculos!AD$3,Retornos!$N$2:$S$2,0))</f>
        <v>#N/A</v>
      </c>
      <c r="AE14" s="3" t="e">
        <f>INDEX(Retornos!$N$4:$S$307,MATCH(Cálculos!$K14,Retornos!$M$4:$M$307,0),MATCH(Cálculos!AE$3,Retornos!$N$2:$S$2,0))</f>
        <v>#N/A</v>
      </c>
      <c r="AF14" s="3" t="e">
        <f>INDEX(Retornos!$N$4:$S$307,MATCH(Cálculos!$K14,Retornos!$M$4:$M$307,0),MATCH(Cálculos!AF$3,Retornos!$N$2:$S$2,0))</f>
        <v>#N/A</v>
      </c>
      <c r="AG14" s="3" t="e">
        <f>INDEX(Retornos!$N$4:$S$307,MATCH(Cálculos!$K14,Retornos!$M$4:$M$307,0),MATCH(Cálculos!AG$3,Retornos!$N$2:$S$2,0))</f>
        <v>#N/A</v>
      </c>
      <c r="AH14" s="3"/>
      <c r="AI14" s="8" t="str">
        <f t="shared" si="18"/>
        <v/>
      </c>
      <c r="AJ14" s="5" t="str">
        <f t="shared" si="24"/>
        <v/>
      </c>
      <c r="AK14" s="5" t="str">
        <f t="shared" si="24"/>
        <v/>
      </c>
      <c r="AL14" s="5" t="str">
        <f t="shared" si="20"/>
        <v/>
      </c>
      <c r="AM14" s="5" t="str">
        <f t="shared" si="10"/>
        <v/>
      </c>
      <c r="AN14" s="5" t="str">
        <f t="shared" si="11"/>
        <v/>
      </c>
      <c r="AO14" s="5" t="str">
        <f t="shared" si="12"/>
        <v/>
      </c>
    </row>
    <row r="15" spans="1:52" x14ac:dyDescent="0.35">
      <c r="A15">
        <v>12</v>
      </c>
      <c r="B15" t="str">
        <f>IF('Monte uma carteira de ações'!B17="","",'Monte uma carteira de ações'!B17)</f>
        <v/>
      </c>
      <c r="C15" t="str">
        <f>IF('Monte uma carteira de ações'!C17="","",'Monte uma carteira de ações'!C17)</f>
        <v xml:space="preserve"> </v>
      </c>
      <c r="D15" s="3" t="str">
        <f>IF(Cálculos!B15="","",'Monte uma carteira de ações'!E17)</f>
        <v/>
      </c>
      <c r="E15" s="2" t="str">
        <f>IF($B15="","",VLOOKUP($B15,Dados!$A$5:$L$307,E$2,FALSE))</f>
        <v/>
      </c>
      <c r="F15" s="2" t="str">
        <f>IF($B15="","",VLOOKUP($B15,Dados!$A$5:$L$307,F$2,FALSE))</f>
        <v/>
      </c>
      <c r="G15" s="2" t="str">
        <f>IF($B15="","",VLOOKUP($B15,Dados!$A$5:$L$307,G$2,FALSE))</f>
        <v/>
      </c>
      <c r="H15" s="2" t="str">
        <f>IF($B15="","",VLOOKUP($B15,Dados!$A$5:$L$307,H$2,FALSE))</f>
        <v/>
      </c>
      <c r="I15" s="2" t="str">
        <f>IF($B15="","",VLOOKUP($B15,Dados!$A$5:$L$307,I$2,FALSE))</f>
        <v/>
      </c>
      <c r="J15" s="2" t="str">
        <f>IF($B15="","",VLOOKUP($B15,Dados!$A$5:$L$307,J$2,FALSE))</f>
        <v/>
      </c>
      <c r="K15" s="15" t="str">
        <f>IF('Monte uma carteira de ações'!B17="","",'Monte uma carteira de ações'!B17)</f>
        <v/>
      </c>
      <c r="L15" s="3" t="e">
        <f>INDEX(Retornos!$D$4:$I$307,MATCH(Cálculos!$K15,Retornos!$B$4:$B$307,0),MATCH(Cálculos!L$3,Retornos!$D$2:$I$2,0))</f>
        <v>#N/A</v>
      </c>
      <c r="M15" s="3" t="e">
        <f>INDEX(Retornos!$D$4:$I$307,MATCH(Cálculos!$K15,Retornos!$B$4:$B$307,0),MATCH(Cálculos!M$3,Retornos!$D$2:$I$2,0))</f>
        <v>#N/A</v>
      </c>
      <c r="N15" s="3" t="e">
        <f>INDEX(Retornos!$D$4:$I$307,MATCH(Cálculos!$K15,Retornos!$B$4:$B$307,0),MATCH(Cálculos!N$3,Retornos!$D$2:$I$2,0))</f>
        <v>#N/A</v>
      </c>
      <c r="O15" s="3" t="e">
        <f>INDEX(Retornos!$D$4:$I$307,MATCH(Cálculos!$K15,Retornos!$B$4:$B$307,0),MATCH(Cálculos!O$3,Retornos!$D$2:$I$2,0))</f>
        <v>#N/A</v>
      </c>
      <c r="P15" s="3" t="e">
        <f>INDEX(Retornos!$D$4:$I$307,MATCH(Cálculos!$K15,Retornos!$B$4:$B$307,0),MATCH(Cálculos!P$3,Retornos!$D$2:$I$2,0))</f>
        <v>#N/A</v>
      </c>
      <c r="Q15" s="3" t="e">
        <f>INDEX(Retornos!$D$4:$I$307,MATCH(Cálculos!$K15,Retornos!$B$4:$B$307,0),MATCH(Cálculos!Q$3,Retornos!$D$2:$I$2,0))</f>
        <v>#N/A</v>
      </c>
      <c r="R15" s="3"/>
      <c r="S15" s="5" t="str">
        <f>IF('Monte uma carteira de ações'!E17=0,"",'Monte uma carteira de ações'!E17*100)</f>
        <v/>
      </c>
      <c r="T15" s="5" t="str">
        <f t="shared" si="14"/>
        <v/>
      </c>
      <c r="U15" s="5" t="str">
        <f t="shared" si="15"/>
        <v/>
      </c>
      <c r="V15" s="5" t="str">
        <f t="shared" si="16"/>
        <v/>
      </c>
      <c r="W15" s="5" t="str">
        <f t="shared" si="7"/>
        <v/>
      </c>
      <c r="X15" s="5" t="str">
        <f t="shared" si="8"/>
        <v/>
      </c>
      <c r="Y15" s="5" t="str">
        <f t="shared" si="9"/>
        <v/>
      </c>
      <c r="Z15" s="5"/>
      <c r="AA15" s="9" t="str">
        <f t="shared" si="17"/>
        <v/>
      </c>
      <c r="AB15" s="3" t="e">
        <f>INDEX(Retornos!$N$4:$S$307,MATCH(Cálculos!$K15,Retornos!$M$4:$M$307,0),MATCH(Cálculos!AB$3,Retornos!$N$2:$S$2,0))</f>
        <v>#N/A</v>
      </c>
      <c r="AC15" s="3" t="e">
        <f>INDEX(Retornos!$N$4:$S$307,MATCH(Cálculos!$K15,Retornos!$M$4:$M$307,0),MATCH(Cálculos!AC$3,Retornos!$N$2:$S$2,0))</f>
        <v>#N/A</v>
      </c>
      <c r="AD15" s="3" t="e">
        <f>INDEX(Retornos!$N$4:$S$307,MATCH(Cálculos!$K15,Retornos!$M$4:$M$307,0),MATCH(Cálculos!AD$3,Retornos!$N$2:$S$2,0))</f>
        <v>#N/A</v>
      </c>
      <c r="AE15" s="3" t="e">
        <f>INDEX(Retornos!$N$4:$S$307,MATCH(Cálculos!$K15,Retornos!$M$4:$M$307,0),MATCH(Cálculos!AE$3,Retornos!$N$2:$S$2,0))</f>
        <v>#N/A</v>
      </c>
      <c r="AF15" s="3" t="e">
        <f>INDEX(Retornos!$N$4:$S$307,MATCH(Cálculos!$K15,Retornos!$M$4:$M$307,0),MATCH(Cálculos!AF$3,Retornos!$N$2:$S$2,0))</f>
        <v>#N/A</v>
      </c>
      <c r="AG15" s="3" t="e">
        <f>INDEX(Retornos!$N$4:$S$307,MATCH(Cálculos!$K15,Retornos!$M$4:$M$307,0),MATCH(Cálculos!AG$3,Retornos!$N$2:$S$2,0))</f>
        <v>#N/A</v>
      </c>
      <c r="AH15" s="3"/>
      <c r="AI15" s="8" t="str">
        <f t="shared" si="18"/>
        <v/>
      </c>
      <c r="AJ15" s="5" t="str">
        <f t="shared" si="24"/>
        <v/>
      </c>
      <c r="AK15" s="5" t="str">
        <f t="shared" si="24"/>
        <v/>
      </c>
      <c r="AL15" s="5" t="str">
        <f t="shared" si="20"/>
        <v/>
      </c>
      <c r="AM15" s="5" t="str">
        <f t="shared" si="10"/>
        <v/>
      </c>
      <c r="AN15" s="5" t="str">
        <f t="shared" si="11"/>
        <v/>
      </c>
      <c r="AO15" s="5" t="str">
        <f t="shared" si="12"/>
        <v/>
      </c>
    </row>
    <row r="16" spans="1:52" x14ac:dyDescent="0.35">
      <c r="A16">
        <v>13</v>
      </c>
      <c r="B16" t="str">
        <f>IF('Monte uma carteira de ações'!B18="","",'Monte uma carteira de ações'!B18)</f>
        <v/>
      </c>
      <c r="C16" t="str">
        <f>IF('Monte uma carteira de ações'!C18="","",'Monte uma carteira de ações'!C18)</f>
        <v xml:space="preserve"> </v>
      </c>
      <c r="D16" s="3" t="str">
        <f>IF(Cálculos!B16="","",'Monte uma carteira de ações'!E18)</f>
        <v/>
      </c>
      <c r="E16" s="2" t="str">
        <f>IF($B16="","",VLOOKUP($B16,Dados!$A$5:$L$307,E$2,FALSE))</f>
        <v/>
      </c>
      <c r="F16" s="2" t="str">
        <f>IF($B16="","",VLOOKUP($B16,Dados!$A$5:$L$307,F$2,FALSE))</f>
        <v/>
      </c>
      <c r="G16" s="2" t="str">
        <f>IF($B16="","",VLOOKUP($B16,Dados!$A$5:$L$307,G$2,FALSE))</f>
        <v/>
      </c>
      <c r="H16" s="2" t="str">
        <f>IF($B16="","",VLOOKUP($B16,Dados!$A$5:$L$307,H$2,FALSE))</f>
        <v/>
      </c>
      <c r="I16" s="2" t="str">
        <f>IF($B16="","",VLOOKUP($B16,Dados!$A$5:$L$307,I$2,FALSE))</f>
        <v/>
      </c>
      <c r="J16" s="2" t="str">
        <f>IF($B16="","",VLOOKUP($B16,Dados!$A$5:$L$307,J$2,FALSE))</f>
        <v/>
      </c>
      <c r="K16" s="15" t="str">
        <f>IF('Monte uma carteira de ações'!B18="","",'Monte uma carteira de ações'!B18)</f>
        <v/>
      </c>
      <c r="L16" s="3" t="e">
        <f>INDEX(Retornos!$D$4:$I$307,MATCH(Cálculos!$K16,Retornos!$B$4:$B$307,0),MATCH(Cálculos!L$3,Retornos!$D$2:$I$2,0))</f>
        <v>#N/A</v>
      </c>
      <c r="M16" s="3" t="e">
        <f>INDEX(Retornos!$D$4:$I$307,MATCH(Cálculos!$K16,Retornos!$B$4:$B$307,0),MATCH(Cálculos!M$3,Retornos!$D$2:$I$2,0))</f>
        <v>#N/A</v>
      </c>
      <c r="N16" s="3" t="e">
        <f>INDEX(Retornos!$D$4:$I$307,MATCH(Cálculos!$K16,Retornos!$B$4:$B$307,0),MATCH(Cálculos!N$3,Retornos!$D$2:$I$2,0))</f>
        <v>#N/A</v>
      </c>
      <c r="O16" s="3" t="e">
        <f>INDEX(Retornos!$D$4:$I$307,MATCH(Cálculos!$K16,Retornos!$B$4:$B$307,0),MATCH(Cálculos!O$3,Retornos!$D$2:$I$2,0))</f>
        <v>#N/A</v>
      </c>
      <c r="P16" s="3" t="e">
        <f>INDEX(Retornos!$D$4:$I$307,MATCH(Cálculos!$K16,Retornos!$B$4:$B$307,0),MATCH(Cálculos!P$3,Retornos!$D$2:$I$2,0))</f>
        <v>#N/A</v>
      </c>
      <c r="Q16" s="3" t="e">
        <f>INDEX(Retornos!$D$4:$I$307,MATCH(Cálculos!$K16,Retornos!$B$4:$B$307,0),MATCH(Cálculos!Q$3,Retornos!$D$2:$I$2,0))</f>
        <v>#N/A</v>
      </c>
      <c r="R16" s="3"/>
      <c r="S16" s="5" t="str">
        <f>IF('Monte uma carteira de ações'!E18=0,"",'Monte uma carteira de ações'!E18*100)</f>
        <v/>
      </c>
      <c r="T16" s="5" t="str">
        <f t="shared" si="14"/>
        <v/>
      </c>
      <c r="U16" s="5" t="str">
        <f t="shared" si="15"/>
        <v/>
      </c>
      <c r="V16" s="5" t="str">
        <f t="shared" si="16"/>
        <v/>
      </c>
      <c r="W16" s="5" t="str">
        <f t="shared" si="7"/>
        <v/>
      </c>
      <c r="X16" s="5" t="str">
        <f t="shared" si="8"/>
        <v/>
      </c>
      <c r="Y16" s="5" t="str">
        <f t="shared" si="9"/>
        <v/>
      </c>
      <c r="Z16" s="5"/>
      <c r="AA16" s="9" t="str">
        <f t="shared" si="17"/>
        <v/>
      </c>
      <c r="AB16" s="3" t="e">
        <f>INDEX(Retornos!$N$4:$S$307,MATCH(Cálculos!$K16,Retornos!$M$4:$M$307,0),MATCH(Cálculos!AB$3,Retornos!$N$2:$S$2,0))</f>
        <v>#N/A</v>
      </c>
      <c r="AC16" s="3" t="e">
        <f>INDEX(Retornos!$N$4:$S$307,MATCH(Cálculos!$K16,Retornos!$M$4:$M$307,0),MATCH(Cálculos!AC$3,Retornos!$N$2:$S$2,0))</f>
        <v>#N/A</v>
      </c>
      <c r="AD16" s="3" t="e">
        <f>INDEX(Retornos!$N$4:$S$307,MATCH(Cálculos!$K16,Retornos!$M$4:$M$307,0),MATCH(Cálculos!AD$3,Retornos!$N$2:$S$2,0))</f>
        <v>#N/A</v>
      </c>
      <c r="AE16" s="3" t="e">
        <f>INDEX(Retornos!$N$4:$S$307,MATCH(Cálculos!$K16,Retornos!$M$4:$M$307,0),MATCH(Cálculos!AE$3,Retornos!$N$2:$S$2,0))</f>
        <v>#N/A</v>
      </c>
      <c r="AF16" s="3" t="e">
        <f>INDEX(Retornos!$N$4:$S$307,MATCH(Cálculos!$K16,Retornos!$M$4:$M$307,0),MATCH(Cálculos!AF$3,Retornos!$N$2:$S$2,0))</f>
        <v>#N/A</v>
      </c>
      <c r="AG16" s="3" t="e">
        <f>INDEX(Retornos!$N$4:$S$307,MATCH(Cálculos!$K16,Retornos!$M$4:$M$307,0),MATCH(Cálculos!AG$3,Retornos!$N$2:$S$2,0))</f>
        <v>#N/A</v>
      </c>
      <c r="AH16" s="3"/>
      <c r="AI16" s="8" t="str">
        <f t="shared" si="18"/>
        <v/>
      </c>
      <c r="AJ16" s="5" t="str">
        <f t="shared" si="24"/>
        <v/>
      </c>
      <c r="AK16" s="5" t="str">
        <f t="shared" si="24"/>
        <v/>
      </c>
      <c r="AL16" s="5" t="str">
        <f t="shared" si="20"/>
        <v/>
      </c>
      <c r="AM16" s="5" t="str">
        <f t="shared" si="10"/>
        <v/>
      </c>
      <c r="AN16" s="5" t="str">
        <f t="shared" si="11"/>
        <v/>
      </c>
      <c r="AO16" s="5" t="str">
        <f t="shared" si="12"/>
        <v/>
      </c>
    </row>
    <row r="17" spans="1:50" x14ac:dyDescent="0.35">
      <c r="A17">
        <v>14</v>
      </c>
      <c r="B17" t="str">
        <f>IF('Monte uma carteira de ações'!B19="","",'Monte uma carteira de ações'!B19)</f>
        <v/>
      </c>
      <c r="C17" t="str">
        <f>IF('Monte uma carteira de ações'!C19="","",'Monte uma carteira de ações'!C19)</f>
        <v xml:space="preserve"> </v>
      </c>
      <c r="D17" s="3" t="str">
        <f>IF(Cálculos!B17="","",'Monte uma carteira de ações'!E19)</f>
        <v/>
      </c>
      <c r="E17" s="2" t="str">
        <f>IF($B17="","",VLOOKUP($B17,Dados!$A$5:$L$307,E$2,FALSE))</f>
        <v/>
      </c>
      <c r="F17" s="2" t="str">
        <f>IF($B17="","",VLOOKUP($B17,Dados!$A$5:$L$307,F$2,FALSE))</f>
        <v/>
      </c>
      <c r="G17" s="2" t="str">
        <f>IF($B17="","",VLOOKUP($B17,Dados!$A$5:$L$307,G$2,FALSE))</f>
        <v/>
      </c>
      <c r="H17" s="2" t="str">
        <f>IF($B17="","",VLOOKUP($B17,Dados!$A$5:$L$307,H$2,FALSE))</f>
        <v/>
      </c>
      <c r="I17" s="2" t="str">
        <f>IF($B17="","",VLOOKUP($B17,Dados!$A$5:$L$307,I$2,FALSE))</f>
        <v/>
      </c>
      <c r="J17" s="2" t="str">
        <f>IF($B17="","",VLOOKUP($B17,Dados!$A$5:$L$307,J$2,FALSE))</f>
        <v/>
      </c>
      <c r="K17" s="15" t="str">
        <f>IF('Monte uma carteira de ações'!B19="","",'Monte uma carteira de ações'!B19)</f>
        <v/>
      </c>
      <c r="L17" s="3" t="e">
        <f>INDEX(Retornos!$D$4:$I$307,MATCH(Cálculos!$K17,Retornos!$B$4:$B$307,0),MATCH(Cálculos!L$3,Retornos!$D$2:$I$2,0))</f>
        <v>#N/A</v>
      </c>
      <c r="M17" s="3" t="e">
        <f>INDEX(Retornos!$D$4:$I$307,MATCH(Cálculos!$K17,Retornos!$B$4:$B$307,0),MATCH(Cálculos!M$3,Retornos!$D$2:$I$2,0))</f>
        <v>#N/A</v>
      </c>
      <c r="N17" s="3" t="e">
        <f>INDEX(Retornos!$D$4:$I$307,MATCH(Cálculos!$K17,Retornos!$B$4:$B$307,0),MATCH(Cálculos!N$3,Retornos!$D$2:$I$2,0))</f>
        <v>#N/A</v>
      </c>
      <c r="O17" s="3" t="e">
        <f>INDEX(Retornos!$D$4:$I$307,MATCH(Cálculos!$K17,Retornos!$B$4:$B$307,0),MATCH(Cálculos!O$3,Retornos!$D$2:$I$2,0))</f>
        <v>#N/A</v>
      </c>
      <c r="P17" s="3" t="e">
        <f>INDEX(Retornos!$D$4:$I$307,MATCH(Cálculos!$K17,Retornos!$B$4:$B$307,0),MATCH(Cálculos!P$3,Retornos!$D$2:$I$2,0))</f>
        <v>#N/A</v>
      </c>
      <c r="Q17" s="3" t="e">
        <f>INDEX(Retornos!$D$4:$I$307,MATCH(Cálculos!$K17,Retornos!$B$4:$B$307,0),MATCH(Cálculos!Q$3,Retornos!$D$2:$I$2,0))</f>
        <v>#N/A</v>
      </c>
      <c r="R17" s="3"/>
      <c r="S17" s="5" t="str">
        <f>IF('Monte uma carteira de ações'!E19=0,"",'Monte uma carteira de ações'!E19*100)</f>
        <v/>
      </c>
      <c r="T17" s="5" t="str">
        <f t="shared" si="14"/>
        <v/>
      </c>
      <c r="U17" s="5" t="str">
        <f t="shared" si="15"/>
        <v/>
      </c>
      <c r="V17" s="5" t="str">
        <f t="shared" si="16"/>
        <v/>
      </c>
      <c r="W17" s="5" t="str">
        <f t="shared" si="7"/>
        <v/>
      </c>
      <c r="X17" s="5" t="str">
        <f t="shared" si="8"/>
        <v/>
      </c>
      <c r="Y17" s="5" t="str">
        <f t="shared" si="9"/>
        <v/>
      </c>
      <c r="Z17" s="5"/>
      <c r="AA17" s="9" t="str">
        <f t="shared" si="17"/>
        <v/>
      </c>
      <c r="AB17" s="3" t="e">
        <f>INDEX(Retornos!$N$4:$S$307,MATCH(Cálculos!$K17,Retornos!$M$4:$M$307,0),MATCH(Cálculos!AB$3,Retornos!$N$2:$S$2,0))</f>
        <v>#N/A</v>
      </c>
      <c r="AC17" s="3" t="e">
        <f>INDEX(Retornos!$N$4:$S$307,MATCH(Cálculos!$K17,Retornos!$M$4:$M$307,0),MATCH(Cálculos!AC$3,Retornos!$N$2:$S$2,0))</f>
        <v>#N/A</v>
      </c>
      <c r="AD17" s="3" t="e">
        <f>INDEX(Retornos!$N$4:$S$307,MATCH(Cálculos!$K17,Retornos!$M$4:$M$307,0),MATCH(Cálculos!AD$3,Retornos!$N$2:$S$2,0))</f>
        <v>#N/A</v>
      </c>
      <c r="AE17" s="3" t="e">
        <f>INDEX(Retornos!$N$4:$S$307,MATCH(Cálculos!$K17,Retornos!$M$4:$M$307,0),MATCH(Cálculos!AE$3,Retornos!$N$2:$S$2,0))</f>
        <v>#N/A</v>
      </c>
      <c r="AF17" s="3" t="e">
        <f>INDEX(Retornos!$N$4:$S$307,MATCH(Cálculos!$K17,Retornos!$M$4:$M$307,0),MATCH(Cálculos!AF$3,Retornos!$N$2:$S$2,0))</f>
        <v>#N/A</v>
      </c>
      <c r="AG17" s="3" t="e">
        <f>INDEX(Retornos!$N$4:$S$307,MATCH(Cálculos!$K17,Retornos!$M$4:$M$307,0),MATCH(Cálculos!AG$3,Retornos!$N$2:$S$2,0))</f>
        <v>#N/A</v>
      </c>
      <c r="AH17" s="3"/>
      <c r="AI17" s="8" t="str">
        <f t="shared" si="18"/>
        <v/>
      </c>
      <c r="AJ17" s="5" t="str">
        <f t="shared" si="24"/>
        <v/>
      </c>
      <c r="AK17" s="5" t="str">
        <f t="shared" si="24"/>
        <v/>
      </c>
      <c r="AL17" s="5" t="str">
        <f t="shared" si="20"/>
        <v/>
      </c>
      <c r="AM17" s="5" t="str">
        <f t="shared" si="10"/>
        <v/>
      </c>
      <c r="AN17" s="5" t="str">
        <f t="shared" si="11"/>
        <v/>
      </c>
      <c r="AO17" s="5" t="str">
        <f t="shared" si="12"/>
        <v/>
      </c>
    </row>
    <row r="18" spans="1:50" x14ac:dyDescent="0.35">
      <c r="A18">
        <v>15</v>
      </c>
      <c r="B18" t="str">
        <f>IF('Monte uma carteira de ações'!B20="","",'Monte uma carteira de ações'!B20)</f>
        <v/>
      </c>
      <c r="C18" t="str">
        <f>IF('Monte uma carteira de ações'!C20="","",'Monte uma carteira de ações'!C20)</f>
        <v xml:space="preserve"> </v>
      </c>
      <c r="D18" s="3" t="str">
        <f>IF(Cálculos!B18="","",'Monte uma carteira de ações'!E20)</f>
        <v/>
      </c>
      <c r="E18" s="2" t="str">
        <f>IF($B18="","",VLOOKUP($B18,Dados!$A$5:$L$307,E$2,FALSE))</f>
        <v/>
      </c>
      <c r="F18" s="2" t="str">
        <f>IF($B18="","",VLOOKUP($B18,Dados!$A$5:$L$307,F$2,FALSE))</f>
        <v/>
      </c>
      <c r="G18" s="2" t="str">
        <f>IF($B18="","",VLOOKUP($B18,Dados!$A$5:$L$307,G$2,FALSE))</f>
        <v/>
      </c>
      <c r="H18" s="2" t="str">
        <f>IF($B18="","",VLOOKUP($B18,Dados!$A$5:$L$307,H$2,FALSE))</f>
        <v/>
      </c>
      <c r="I18" s="2" t="str">
        <f>IF($B18="","",VLOOKUP($B18,Dados!$A$5:$L$307,I$2,FALSE))</f>
        <v/>
      </c>
      <c r="J18" s="2" t="str">
        <f>IF($B18="","",VLOOKUP($B18,Dados!$A$5:$L$307,J$2,FALSE))</f>
        <v/>
      </c>
      <c r="K18" s="15" t="str">
        <f>IF('Monte uma carteira de ações'!B20="","",'Monte uma carteira de ações'!B20)</f>
        <v/>
      </c>
      <c r="L18" s="3" t="e">
        <f>INDEX(Retornos!$D$4:$I$307,MATCH(Cálculos!$K18,Retornos!$B$4:$B$307,0),MATCH(Cálculos!L$3,Retornos!$D$2:$I$2,0))</f>
        <v>#N/A</v>
      </c>
      <c r="M18" s="3" t="e">
        <f>INDEX(Retornos!$D$4:$I$307,MATCH(Cálculos!$K18,Retornos!$B$4:$B$307,0),MATCH(Cálculos!M$3,Retornos!$D$2:$I$2,0))</f>
        <v>#N/A</v>
      </c>
      <c r="N18" s="3" t="e">
        <f>INDEX(Retornos!$D$4:$I$307,MATCH(Cálculos!$K18,Retornos!$B$4:$B$307,0),MATCH(Cálculos!N$3,Retornos!$D$2:$I$2,0))</f>
        <v>#N/A</v>
      </c>
      <c r="O18" s="3" t="e">
        <f>INDEX(Retornos!$D$4:$I$307,MATCH(Cálculos!$K18,Retornos!$B$4:$B$307,0),MATCH(Cálculos!O$3,Retornos!$D$2:$I$2,0))</f>
        <v>#N/A</v>
      </c>
      <c r="P18" s="3" t="e">
        <f>INDEX(Retornos!$D$4:$I$307,MATCH(Cálculos!$K18,Retornos!$B$4:$B$307,0),MATCH(Cálculos!P$3,Retornos!$D$2:$I$2,0))</f>
        <v>#N/A</v>
      </c>
      <c r="Q18" s="3" t="e">
        <f>INDEX(Retornos!$D$4:$I$307,MATCH(Cálculos!$K18,Retornos!$B$4:$B$307,0),MATCH(Cálculos!Q$3,Retornos!$D$2:$I$2,0))</f>
        <v>#N/A</v>
      </c>
      <c r="R18" s="3"/>
      <c r="S18" s="5" t="str">
        <f>IF('Monte uma carteira de ações'!E20=0,"",'Monte uma carteira de ações'!E20*100)</f>
        <v/>
      </c>
      <c r="T18" s="5" t="str">
        <f t="shared" si="14"/>
        <v/>
      </c>
      <c r="U18" s="5" t="str">
        <f t="shared" si="15"/>
        <v/>
      </c>
      <c r="V18" s="5" t="str">
        <f t="shared" si="16"/>
        <v/>
      </c>
      <c r="W18" s="5" t="str">
        <f t="shared" si="7"/>
        <v/>
      </c>
      <c r="X18" s="5" t="str">
        <f t="shared" si="8"/>
        <v/>
      </c>
      <c r="Y18" s="5" t="str">
        <f t="shared" si="9"/>
        <v/>
      </c>
      <c r="Z18" s="5"/>
      <c r="AA18" s="9" t="str">
        <f t="shared" si="17"/>
        <v/>
      </c>
      <c r="AB18" s="3" t="e">
        <f>INDEX(Retornos!$N$4:$S$307,MATCH(Cálculos!$K18,Retornos!$M$4:$M$307,0),MATCH(Cálculos!AB$3,Retornos!$N$2:$S$2,0))</f>
        <v>#N/A</v>
      </c>
      <c r="AC18" s="3" t="e">
        <f>INDEX(Retornos!$N$4:$S$307,MATCH(Cálculos!$K18,Retornos!$M$4:$M$307,0),MATCH(Cálculos!AC$3,Retornos!$N$2:$S$2,0))</f>
        <v>#N/A</v>
      </c>
      <c r="AD18" s="3" t="e">
        <f>INDEX(Retornos!$N$4:$S$307,MATCH(Cálculos!$K18,Retornos!$M$4:$M$307,0),MATCH(Cálculos!AD$3,Retornos!$N$2:$S$2,0))</f>
        <v>#N/A</v>
      </c>
      <c r="AE18" s="3" t="e">
        <f>INDEX(Retornos!$N$4:$S$307,MATCH(Cálculos!$K18,Retornos!$M$4:$M$307,0),MATCH(Cálculos!AE$3,Retornos!$N$2:$S$2,0))</f>
        <v>#N/A</v>
      </c>
      <c r="AF18" s="3" t="e">
        <f>INDEX(Retornos!$N$4:$S$307,MATCH(Cálculos!$K18,Retornos!$M$4:$M$307,0),MATCH(Cálculos!AF$3,Retornos!$N$2:$S$2,0))</f>
        <v>#N/A</v>
      </c>
      <c r="AG18" s="3" t="e">
        <f>INDEX(Retornos!$N$4:$S$307,MATCH(Cálculos!$K18,Retornos!$M$4:$M$307,0),MATCH(Cálculos!AG$3,Retornos!$N$2:$S$2,0))</f>
        <v>#N/A</v>
      </c>
      <c r="AH18" s="3"/>
      <c r="AI18" s="8" t="str">
        <f t="shared" si="18"/>
        <v/>
      </c>
      <c r="AJ18" s="5" t="str">
        <f t="shared" si="24"/>
        <v/>
      </c>
      <c r="AK18" s="5" t="str">
        <f t="shared" si="24"/>
        <v/>
      </c>
      <c r="AL18" s="5" t="str">
        <f t="shared" si="20"/>
        <v/>
      </c>
      <c r="AM18" s="5" t="str">
        <f t="shared" si="10"/>
        <v/>
      </c>
      <c r="AN18" s="5" t="str">
        <f t="shared" si="11"/>
        <v/>
      </c>
      <c r="AO18" s="5" t="str">
        <f t="shared" si="12"/>
        <v/>
      </c>
    </row>
    <row r="19" spans="1:50" x14ac:dyDescent="0.35">
      <c r="A19">
        <v>16</v>
      </c>
      <c r="B19" t="str">
        <f>IF('Monte uma carteira de ações'!B21="","",'Monte uma carteira de ações'!B21)</f>
        <v/>
      </c>
      <c r="C19" t="str">
        <f>IF('Monte uma carteira de ações'!C21="","",'Monte uma carteira de ações'!C21)</f>
        <v xml:space="preserve"> </v>
      </c>
      <c r="D19" s="3" t="str">
        <f>IF(Cálculos!B19="","",'Monte uma carteira de ações'!E21)</f>
        <v/>
      </c>
      <c r="E19" s="2" t="str">
        <f>IF($B19="","",VLOOKUP($B19,Dados!$A$5:$L$307,E$2,FALSE))</f>
        <v/>
      </c>
      <c r="F19" s="2" t="str">
        <f>IF($B19="","",VLOOKUP($B19,Dados!$A$5:$L$307,F$2,FALSE))</f>
        <v/>
      </c>
      <c r="G19" s="2" t="str">
        <f>IF($B19="","",VLOOKUP($B19,Dados!$A$5:$L$307,G$2,FALSE))</f>
        <v/>
      </c>
      <c r="H19" s="2" t="str">
        <f>IF($B19="","",VLOOKUP($B19,Dados!$A$5:$L$307,H$2,FALSE))</f>
        <v/>
      </c>
      <c r="I19" s="2" t="str">
        <f>IF($B19="","",VLOOKUP($B19,Dados!$A$5:$L$307,I$2,FALSE))</f>
        <v/>
      </c>
      <c r="J19" s="2" t="str">
        <f>IF($B19="","",VLOOKUP($B19,Dados!$A$5:$L$307,J$2,FALSE))</f>
        <v/>
      </c>
      <c r="K19" s="15" t="str">
        <f>IF('Monte uma carteira de ações'!B21="","",'Monte uma carteira de ações'!B21)</f>
        <v/>
      </c>
      <c r="L19" s="3" t="e">
        <f>INDEX(Retornos!$D$4:$I$307,MATCH(Cálculos!$K19,Retornos!$B$4:$B$307,0),MATCH(Cálculos!L$3,Retornos!$D$2:$I$2,0))</f>
        <v>#N/A</v>
      </c>
      <c r="M19" s="3" t="e">
        <f>INDEX(Retornos!$D$4:$I$307,MATCH(Cálculos!$K19,Retornos!$B$4:$B$307,0),MATCH(Cálculos!M$3,Retornos!$D$2:$I$2,0))</f>
        <v>#N/A</v>
      </c>
      <c r="N19" s="3" t="e">
        <f>INDEX(Retornos!$D$4:$I$307,MATCH(Cálculos!$K19,Retornos!$B$4:$B$307,0),MATCH(Cálculos!N$3,Retornos!$D$2:$I$2,0))</f>
        <v>#N/A</v>
      </c>
      <c r="O19" s="3" t="e">
        <f>INDEX(Retornos!$D$4:$I$307,MATCH(Cálculos!$K19,Retornos!$B$4:$B$307,0),MATCH(Cálculos!O$3,Retornos!$D$2:$I$2,0))</f>
        <v>#N/A</v>
      </c>
      <c r="P19" s="3" t="e">
        <f>INDEX(Retornos!$D$4:$I$307,MATCH(Cálculos!$K19,Retornos!$B$4:$B$307,0),MATCH(Cálculos!P$3,Retornos!$D$2:$I$2,0))</f>
        <v>#N/A</v>
      </c>
      <c r="Q19" s="3" t="e">
        <f>INDEX(Retornos!$D$4:$I$307,MATCH(Cálculos!$K19,Retornos!$B$4:$B$307,0),MATCH(Cálculos!Q$3,Retornos!$D$2:$I$2,0))</f>
        <v>#N/A</v>
      </c>
      <c r="R19" s="3"/>
      <c r="S19" s="5" t="str">
        <f>IF('Monte uma carteira de ações'!E21=0,"",'Monte uma carteira de ações'!E21*100)</f>
        <v/>
      </c>
      <c r="T19" s="5" t="str">
        <f t="shared" si="14"/>
        <v/>
      </c>
      <c r="U19" s="5" t="str">
        <f t="shared" si="15"/>
        <v/>
      </c>
      <c r="V19" s="5" t="str">
        <f t="shared" si="16"/>
        <v/>
      </c>
      <c r="W19" s="5" t="str">
        <f t="shared" si="7"/>
        <v/>
      </c>
      <c r="X19" s="5" t="str">
        <f t="shared" si="8"/>
        <v/>
      </c>
      <c r="Y19" s="5" t="str">
        <f t="shared" si="9"/>
        <v/>
      </c>
      <c r="Z19" s="5"/>
      <c r="AA19" s="9" t="str">
        <f t="shared" si="17"/>
        <v/>
      </c>
      <c r="AB19" s="3" t="e">
        <f>INDEX(Retornos!$N$4:$S$307,MATCH(Cálculos!$K19,Retornos!$M$4:$M$307,0),MATCH(Cálculos!AB$3,Retornos!$N$2:$S$2,0))</f>
        <v>#N/A</v>
      </c>
      <c r="AC19" s="3" t="e">
        <f>INDEX(Retornos!$N$4:$S$307,MATCH(Cálculos!$K19,Retornos!$M$4:$M$307,0),MATCH(Cálculos!AC$3,Retornos!$N$2:$S$2,0))</f>
        <v>#N/A</v>
      </c>
      <c r="AD19" s="3" t="e">
        <f>INDEX(Retornos!$N$4:$S$307,MATCH(Cálculos!$K19,Retornos!$M$4:$M$307,0),MATCH(Cálculos!AD$3,Retornos!$N$2:$S$2,0))</f>
        <v>#N/A</v>
      </c>
      <c r="AE19" s="3" t="e">
        <f>INDEX(Retornos!$N$4:$S$307,MATCH(Cálculos!$K19,Retornos!$M$4:$M$307,0),MATCH(Cálculos!AE$3,Retornos!$N$2:$S$2,0))</f>
        <v>#N/A</v>
      </c>
      <c r="AF19" s="3" t="e">
        <f>INDEX(Retornos!$N$4:$S$307,MATCH(Cálculos!$K19,Retornos!$M$4:$M$307,0),MATCH(Cálculos!AF$3,Retornos!$N$2:$S$2,0))</f>
        <v>#N/A</v>
      </c>
      <c r="AG19" s="3" t="e">
        <f>INDEX(Retornos!$N$4:$S$307,MATCH(Cálculos!$K19,Retornos!$M$4:$M$307,0),MATCH(Cálculos!AG$3,Retornos!$N$2:$S$2,0))</f>
        <v>#N/A</v>
      </c>
      <c r="AH19" s="3"/>
      <c r="AI19" s="8" t="str">
        <f t="shared" si="18"/>
        <v/>
      </c>
      <c r="AJ19" s="5" t="str">
        <f t="shared" si="24"/>
        <v/>
      </c>
      <c r="AK19" s="5" t="str">
        <f t="shared" si="24"/>
        <v/>
      </c>
      <c r="AL19" s="5" t="str">
        <f t="shared" si="20"/>
        <v/>
      </c>
      <c r="AM19" s="5" t="str">
        <f t="shared" si="10"/>
        <v/>
      </c>
      <c r="AN19" s="5" t="str">
        <f t="shared" si="11"/>
        <v/>
      </c>
      <c r="AO19" s="5" t="str">
        <f t="shared" si="12"/>
        <v/>
      </c>
      <c r="AR19" t="s">
        <v>548</v>
      </c>
    </row>
    <row r="20" spans="1:50" x14ac:dyDescent="0.35">
      <c r="A20">
        <v>17</v>
      </c>
      <c r="B20" t="str">
        <f>IF('Monte uma carteira de ações'!B22="","",'Monte uma carteira de ações'!B22)</f>
        <v/>
      </c>
      <c r="C20" t="str">
        <f>IF('Monte uma carteira de ações'!C22="","",'Monte uma carteira de ações'!C22)</f>
        <v xml:space="preserve"> </v>
      </c>
      <c r="D20" s="3" t="str">
        <f>IF(Cálculos!B20="","",'Monte uma carteira de ações'!E22)</f>
        <v/>
      </c>
      <c r="E20" s="2" t="str">
        <f>IF($B20="","",VLOOKUP($B20,Dados!$A$5:$L$307,E$2,FALSE))</f>
        <v/>
      </c>
      <c r="F20" s="2" t="str">
        <f>IF($B20="","",VLOOKUP($B20,Dados!$A$5:$L$307,F$2,FALSE))</f>
        <v/>
      </c>
      <c r="G20" s="2" t="str">
        <f>IF($B20="","",VLOOKUP($B20,Dados!$A$5:$L$307,G$2,FALSE))</f>
        <v/>
      </c>
      <c r="H20" s="2" t="str">
        <f>IF($B20="","",VLOOKUP($B20,Dados!$A$5:$L$307,H$2,FALSE))</f>
        <v/>
      </c>
      <c r="I20" s="2" t="str">
        <f>IF($B20="","",VLOOKUP($B20,Dados!$A$5:$L$307,I$2,FALSE))</f>
        <v/>
      </c>
      <c r="J20" s="2" t="str">
        <f>IF($B20="","",VLOOKUP($B20,Dados!$A$5:$L$307,J$2,FALSE))</f>
        <v/>
      </c>
      <c r="K20" s="15" t="str">
        <f>IF('Monte uma carteira de ações'!B22="","",'Monte uma carteira de ações'!B22)</f>
        <v/>
      </c>
      <c r="L20" s="3" t="e">
        <f>INDEX(Retornos!$D$4:$I$307,MATCH(Cálculos!$K20,Retornos!$B$4:$B$307,0),MATCH(Cálculos!L$3,Retornos!$D$2:$I$2,0))</f>
        <v>#N/A</v>
      </c>
      <c r="M20" s="3" t="e">
        <f>INDEX(Retornos!$D$4:$I$307,MATCH(Cálculos!$K20,Retornos!$B$4:$B$307,0),MATCH(Cálculos!M$3,Retornos!$D$2:$I$2,0))</f>
        <v>#N/A</v>
      </c>
      <c r="N20" s="3" t="e">
        <f>INDEX(Retornos!$D$4:$I$307,MATCH(Cálculos!$K20,Retornos!$B$4:$B$307,0),MATCH(Cálculos!N$3,Retornos!$D$2:$I$2,0))</f>
        <v>#N/A</v>
      </c>
      <c r="O20" s="3" t="e">
        <f>INDEX(Retornos!$D$4:$I$307,MATCH(Cálculos!$K20,Retornos!$B$4:$B$307,0),MATCH(Cálculos!O$3,Retornos!$D$2:$I$2,0))</f>
        <v>#N/A</v>
      </c>
      <c r="P20" s="3" t="e">
        <f>INDEX(Retornos!$D$4:$I$307,MATCH(Cálculos!$K20,Retornos!$B$4:$B$307,0),MATCH(Cálculos!P$3,Retornos!$D$2:$I$2,0))</f>
        <v>#N/A</v>
      </c>
      <c r="Q20" s="3" t="e">
        <f>INDEX(Retornos!$D$4:$I$307,MATCH(Cálculos!$K20,Retornos!$B$4:$B$307,0),MATCH(Cálculos!Q$3,Retornos!$D$2:$I$2,0))</f>
        <v>#N/A</v>
      </c>
      <c r="R20" s="3"/>
      <c r="S20" s="5" t="str">
        <f>IF('Monte uma carteira de ações'!E22=0,"",'Monte uma carteira de ações'!E22*100)</f>
        <v/>
      </c>
      <c r="T20" s="5" t="str">
        <f t="shared" si="14"/>
        <v/>
      </c>
      <c r="U20" s="5" t="str">
        <f t="shared" si="15"/>
        <v/>
      </c>
      <c r="V20" s="5" t="str">
        <f t="shared" si="16"/>
        <v/>
      </c>
      <c r="W20" s="5" t="str">
        <f t="shared" si="16"/>
        <v/>
      </c>
      <c r="X20" s="5" t="str">
        <f t="shared" si="8"/>
        <v/>
      </c>
      <c r="Y20" s="5" t="str">
        <f t="shared" si="9"/>
        <v/>
      </c>
      <c r="Z20" s="5"/>
      <c r="AA20" s="9" t="str">
        <f t="shared" si="17"/>
        <v/>
      </c>
      <c r="AB20" s="3" t="e">
        <f>INDEX(Retornos!$N$4:$S$307,MATCH(Cálculos!$K20,Retornos!$M$4:$M$307,0),MATCH(Cálculos!AB$3,Retornos!$N$2:$S$2,0))</f>
        <v>#N/A</v>
      </c>
      <c r="AC20" s="3" t="e">
        <f>INDEX(Retornos!$N$4:$S$307,MATCH(Cálculos!$K20,Retornos!$M$4:$M$307,0),MATCH(Cálculos!AC$3,Retornos!$N$2:$S$2,0))</f>
        <v>#N/A</v>
      </c>
      <c r="AD20" s="3" t="e">
        <f>INDEX(Retornos!$N$4:$S$307,MATCH(Cálculos!$K20,Retornos!$M$4:$M$307,0),MATCH(Cálculos!AD$3,Retornos!$N$2:$S$2,0))</f>
        <v>#N/A</v>
      </c>
      <c r="AE20" s="3" t="e">
        <f>INDEX(Retornos!$N$4:$S$307,MATCH(Cálculos!$K20,Retornos!$M$4:$M$307,0),MATCH(Cálculos!AE$3,Retornos!$N$2:$S$2,0))</f>
        <v>#N/A</v>
      </c>
      <c r="AF20" s="3" t="e">
        <f>INDEX(Retornos!$N$4:$S$307,MATCH(Cálculos!$K20,Retornos!$M$4:$M$307,0),MATCH(Cálculos!AF$3,Retornos!$N$2:$S$2,0))</f>
        <v>#N/A</v>
      </c>
      <c r="AG20" s="3" t="e">
        <f>INDEX(Retornos!$N$4:$S$307,MATCH(Cálculos!$K20,Retornos!$M$4:$M$307,0),MATCH(Cálculos!AG$3,Retornos!$N$2:$S$2,0))</f>
        <v>#N/A</v>
      </c>
      <c r="AH20" s="3"/>
      <c r="AI20" s="8" t="str">
        <f t="shared" si="18"/>
        <v/>
      </c>
      <c r="AJ20" s="5" t="str">
        <f t="shared" si="24"/>
        <v/>
      </c>
      <c r="AK20" s="5" t="str">
        <f t="shared" si="24"/>
        <v/>
      </c>
      <c r="AL20" s="5" t="str">
        <f t="shared" si="20"/>
        <v/>
      </c>
      <c r="AM20" s="5" t="str">
        <f t="shared" si="20"/>
        <v/>
      </c>
      <c r="AN20" s="5" t="str">
        <f t="shared" si="11"/>
        <v/>
      </c>
      <c r="AO20" s="5" t="str">
        <f t="shared" si="12"/>
        <v/>
      </c>
      <c r="AR20" t="s">
        <v>549</v>
      </c>
      <c r="AS20" t="s">
        <v>550</v>
      </c>
      <c r="AT20" t="s">
        <v>551</v>
      </c>
      <c r="AU20" t="s">
        <v>552</v>
      </c>
      <c r="AV20" t="s">
        <v>553</v>
      </c>
    </row>
    <row r="21" spans="1:50" x14ac:dyDescent="0.35">
      <c r="A21">
        <v>18</v>
      </c>
      <c r="B21" t="str">
        <f>IF('Monte uma carteira de ações'!B23="","",'Monte uma carteira de ações'!B23)</f>
        <v/>
      </c>
      <c r="C21" t="str">
        <f>IF('Monte uma carteira de ações'!C23="","",'Monte uma carteira de ações'!C23)</f>
        <v xml:space="preserve"> </v>
      </c>
      <c r="D21" s="3" t="str">
        <f>IF(Cálculos!B21="","",'Monte uma carteira de ações'!E23)</f>
        <v/>
      </c>
      <c r="E21" s="2" t="str">
        <f>IF($B21="","",VLOOKUP($B21,Dados!$A$5:$L$307,E$2,FALSE))</f>
        <v/>
      </c>
      <c r="F21" s="2" t="str">
        <f>IF($B21="","",VLOOKUP($B21,Dados!$A$5:$L$307,F$2,FALSE))</f>
        <v/>
      </c>
      <c r="G21" s="2" t="str">
        <f>IF($B21="","",VLOOKUP($B21,Dados!$A$5:$L$307,G$2,FALSE))</f>
        <v/>
      </c>
      <c r="H21" s="2" t="str">
        <f>IF($B21="","",VLOOKUP($B21,Dados!$A$5:$L$307,H$2,FALSE))</f>
        <v/>
      </c>
      <c r="I21" s="2" t="str">
        <f>IF($B21="","",VLOOKUP($B21,Dados!$A$5:$L$307,I$2,FALSE))</f>
        <v/>
      </c>
      <c r="J21" s="2" t="str">
        <f>IF($B21="","",VLOOKUP($B21,Dados!$A$5:$L$307,J$2,FALSE))</f>
        <v/>
      </c>
      <c r="K21" s="15" t="str">
        <f>IF('Monte uma carteira de ações'!B23="","",'Monte uma carteira de ações'!B23)</f>
        <v/>
      </c>
      <c r="L21" s="3" t="e">
        <f>INDEX(Retornos!$D$4:$I$307,MATCH(Cálculos!$K21,Retornos!$B$4:$B$307,0),MATCH(Cálculos!L$3,Retornos!$D$2:$I$2,0))</f>
        <v>#N/A</v>
      </c>
      <c r="M21" s="3" t="e">
        <f>INDEX(Retornos!$D$4:$I$307,MATCH(Cálculos!$K21,Retornos!$B$4:$B$307,0),MATCH(Cálculos!M$3,Retornos!$D$2:$I$2,0))</f>
        <v>#N/A</v>
      </c>
      <c r="N21" s="3" t="e">
        <f>INDEX(Retornos!$D$4:$I$307,MATCH(Cálculos!$K21,Retornos!$B$4:$B$307,0),MATCH(Cálculos!N$3,Retornos!$D$2:$I$2,0))</f>
        <v>#N/A</v>
      </c>
      <c r="O21" s="3" t="e">
        <f>INDEX(Retornos!$D$4:$I$307,MATCH(Cálculos!$K21,Retornos!$B$4:$B$307,0),MATCH(Cálculos!O$3,Retornos!$D$2:$I$2,0))</f>
        <v>#N/A</v>
      </c>
      <c r="P21" s="3" t="e">
        <f>INDEX(Retornos!$D$4:$I$307,MATCH(Cálculos!$K21,Retornos!$B$4:$B$307,0),MATCH(Cálculos!P$3,Retornos!$D$2:$I$2,0))</f>
        <v>#N/A</v>
      </c>
      <c r="Q21" s="3" t="e">
        <f>INDEX(Retornos!$D$4:$I$307,MATCH(Cálculos!$K21,Retornos!$B$4:$B$307,0),MATCH(Cálculos!Q$3,Retornos!$D$2:$I$2,0))</f>
        <v>#N/A</v>
      </c>
      <c r="R21" s="3"/>
      <c r="S21" s="5" t="str">
        <f>IF('Monte uma carteira de ações'!E23=0,"",'Monte uma carteira de ações'!E23*100)</f>
        <v/>
      </c>
      <c r="T21" s="5" t="str">
        <f t="shared" si="14"/>
        <v/>
      </c>
      <c r="U21" s="5" t="str">
        <f t="shared" si="15"/>
        <v/>
      </c>
      <c r="V21" s="5" t="str">
        <f t="shared" si="16"/>
        <v/>
      </c>
      <c r="W21" s="5" t="str">
        <f t="shared" si="16"/>
        <v/>
      </c>
      <c r="X21" s="5" t="str">
        <f t="shared" si="8"/>
        <v/>
      </c>
      <c r="Y21" s="5" t="str">
        <f t="shared" si="9"/>
        <v/>
      </c>
      <c r="Z21" s="5"/>
      <c r="AA21" s="9" t="str">
        <f t="shared" si="17"/>
        <v/>
      </c>
      <c r="AB21" s="3" t="e">
        <f>INDEX(Retornos!$N$4:$S$307,MATCH(Cálculos!$K21,Retornos!$M$4:$M$307,0),MATCH(Cálculos!AB$3,Retornos!$N$2:$S$2,0))</f>
        <v>#N/A</v>
      </c>
      <c r="AC21" s="3" t="e">
        <f>INDEX(Retornos!$N$4:$S$307,MATCH(Cálculos!$K21,Retornos!$M$4:$M$307,0),MATCH(Cálculos!AC$3,Retornos!$N$2:$S$2,0))</f>
        <v>#N/A</v>
      </c>
      <c r="AD21" s="3" t="e">
        <f>INDEX(Retornos!$N$4:$S$307,MATCH(Cálculos!$K21,Retornos!$M$4:$M$307,0),MATCH(Cálculos!AD$3,Retornos!$N$2:$S$2,0))</f>
        <v>#N/A</v>
      </c>
      <c r="AE21" s="3" t="e">
        <f>INDEX(Retornos!$N$4:$S$307,MATCH(Cálculos!$K21,Retornos!$M$4:$M$307,0),MATCH(Cálculos!AE$3,Retornos!$N$2:$S$2,0))</f>
        <v>#N/A</v>
      </c>
      <c r="AF21" s="3" t="e">
        <f>INDEX(Retornos!$N$4:$S$307,MATCH(Cálculos!$K21,Retornos!$M$4:$M$307,0),MATCH(Cálculos!AF$3,Retornos!$N$2:$S$2,0))</f>
        <v>#N/A</v>
      </c>
      <c r="AG21" s="3" t="e">
        <f>INDEX(Retornos!$N$4:$S$307,MATCH(Cálculos!$K21,Retornos!$M$4:$M$307,0),MATCH(Cálculos!AG$3,Retornos!$N$2:$S$2,0))</f>
        <v>#N/A</v>
      </c>
      <c r="AH21" s="3"/>
      <c r="AI21" s="8" t="str">
        <f t="shared" si="18"/>
        <v/>
      </c>
      <c r="AJ21" s="5" t="str">
        <f t="shared" si="24"/>
        <v/>
      </c>
      <c r="AK21" s="5" t="str">
        <f t="shared" si="24"/>
        <v/>
      </c>
      <c r="AL21" s="5" t="str">
        <f t="shared" si="20"/>
        <v/>
      </c>
      <c r="AM21" s="5" t="str">
        <f t="shared" si="20"/>
        <v/>
      </c>
      <c r="AN21" s="5" t="str">
        <f t="shared" si="11"/>
        <v/>
      </c>
      <c r="AO21" s="5" t="str">
        <f t="shared" si="12"/>
        <v/>
      </c>
      <c r="AR21">
        <v>2015</v>
      </c>
      <c r="AS21" t="s">
        <v>388</v>
      </c>
      <c r="AT21" t="s">
        <v>388</v>
      </c>
      <c r="AU21" t="s">
        <v>388</v>
      </c>
      <c r="AV21">
        <v>2025</v>
      </c>
      <c r="AX21">
        <v>100</v>
      </c>
    </row>
    <row r="22" spans="1:50" x14ac:dyDescent="0.35">
      <c r="A22">
        <v>19</v>
      </c>
      <c r="B22" t="str">
        <f>IF('Monte uma carteira de ações'!B24="","",'Monte uma carteira de ações'!B24)</f>
        <v/>
      </c>
      <c r="C22" t="str">
        <f>IF('Monte uma carteira de ações'!C24="","",'Monte uma carteira de ações'!C24)</f>
        <v xml:space="preserve"> </v>
      </c>
      <c r="D22" s="3" t="str">
        <f>IF(Cálculos!B22="","",'Monte uma carteira de ações'!E24)</f>
        <v/>
      </c>
      <c r="E22" s="2" t="str">
        <f>IF($B22="","",VLOOKUP($B22,Dados!$A$5:$L$307,E$2,FALSE))</f>
        <v/>
      </c>
      <c r="F22" s="2" t="str">
        <f>IF($B22="","",VLOOKUP($B22,Dados!$A$5:$L$307,F$2,FALSE))</f>
        <v/>
      </c>
      <c r="G22" s="2" t="str">
        <f>IF($B22="","",VLOOKUP($B22,Dados!$A$5:$L$307,G$2,FALSE))</f>
        <v/>
      </c>
      <c r="H22" s="2" t="str">
        <f>IF($B22="","",VLOOKUP($B22,Dados!$A$5:$L$307,H$2,FALSE))</f>
        <v/>
      </c>
      <c r="I22" s="2" t="str">
        <f>IF($B22="","",VLOOKUP($B22,Dados!$A$5:$L$307,I$2,FALSE))</f>
        <v/>
      </c>
      <c r="J22" s="2" t="str">
        <f>IF($B22="","",VLOOKUP($B22,Dados!$A$5:$L$307,J$2,FALSE))</f>
        <v/>
      </c>
      <c r="K22" s="15" t="str">
        <f>IF('Monte uma carteira de ações'!B24="","",'Monte uma carteira de ações'!B24)</f>
        <v/>
      </c>
      <c r="L22" s="3" t="e">
        <f>INDEX(Retornos!$D$4:$I$307,MATCH(Cálculos!$K22,Retornos!$B$4:$B$307,0),MATCH(Cálculos!L$3,Retornos!$D$2:$I$2,0))</f>
        <v>#N/A</v>
      </c>
      <c r="M22" s="3" t="e">
        <f>INDEX(Retornos!$D$4:$I$307,MATCH(Cálculos!$K22,Retornos!$B$4:$B$307,0),MATCH(Cálculos!M$3,Retornos!$D$2:$I$2,0))</f>
        <v>#N/A</v>
      </c>
      <c r="N22" s="3" t="e">
        <f>INDEX(Retornos!$D$4:$I$307,MATCH(Cálculos!$K22,Retornos!$B$4:$B$307,0),MATCH(Cálculos!N$3,Retornos!$D$2:$I$2,0))</f>
        <v>#N/A</v>
      </c>
      <c r="O22" s="3" t="e">
        <f>INDEX(Retornos!$D$4:$I$307,MATCH(Cálculos!$K22,Retornos!$B$4:$B$307,0),MATCH(Cálculos!O$3,Retornos!$D$2:$I$2,0))</f>
        <v>#N/A</v>
      </c>
      <c r="P22" s="3" t="e">
        <f>INDEX(Retornos!$D$4:$I$307,MATCH(Cálculos!$K22,Retornos!$B$4:$B$307,0),MATCH(Cálculos!P$3,Retornos!$D$2:$I$2,0))</f>
        <v>#N/A</v>
      </c>
      <c r="Q22" s="3" t="e">
        <f>INDEX(Retornos!$D$4:$I$307,MATCH(Cálculos!$K22,Retornos!$B$4:$B$307,0),MATCH(Cálculos!Q$3,Retornos!$D$2:$I$2,0))</f>
        <v>#N/A</v>
      </c>
      <c r="R22" s="3"/>
      <c r="S22" s="5" t="str">
        <f>IF('Monte uma carteira de ações'!E24=0,"",'Monte uma carteira de ações'!E24*100)</f>
        <v/>
      </c>
      <c r="T22" s="5" t="str">
        <f t="shared" si="14"/>
        <v/>
      </c>
      <c r="U22" s="5" t="str">
        <f t="shared" si="15"/>
        <v/>
      </c>
      <c r="V22" s="5" t="str">
        <f t="shared" si="16"/>
        <v/>
      </c>
      <c r="W22" s="5" t="str">
        <f t="shared" si="16"/>
        <v/>
      </c>
      <c r="X22" s="5" t="str">
        <f t="shared" si="8"/>
        <v/>
      </c>
      <c r="Y22" s="5" t="str">
        <f t="shared" si="9"/>
        <v/>
      </c>
      <c r="Z22" s="5"/>
      <c r="AA22" s="9" t="str">
        <f t="shared" si="17"/>
        <v/>
      </c>
      <c r="AB22" s="3" t="e">
        <f>INDEX(Retornos!$N$4:$S$307,MATCH(Cálculos!$K22,Retornos!$M$4:$M$307,0),MATCH(Cálculos!AB$3,Retornos!$N$2:$S$2,0))</f>
        <v>#N/A</v>
      </c>
      <c r="AC22" s="3" t="e">
        <f>INDEX(Retornos!$N$4:$S$307,MATCH(Cálculos!$K22,Retornos!$M$4:$M$307,0),MATCH(Cálculos!AC$3,Retornos!$N$2:$S$2,0))</f>
        <v>#N/A</v>
      </c>
      <c r="AD22" s="3" t="e">
        <f>INDEX(Retornos!$N$4:$S$307,MATCH(Cálculos!$K22,Retornos!$M$4:$M$307,0),MATCH(Cálculos!AD$3,Retornos!$N$2:$S$2,0))</f>
        <v>#N/A</v>
      </c>
      <c r="AE22" s="3" t="e">
        <f>INDEX(Retornos!$N$4:$S$307,MATCH(Cálculos!$K22,Retornos!$M$4:$M$307,0),MATCH(Cálculos!AE$3,Retornos!$N$2:$S$2,0))</f>
        <v>#N/A</v>
      </c>
      <c r="AF22" s="3" t="e">
        <f>INDEX(Retornos!$N$4:$S$307,MATCH(Cálculos!$K22,Retornos!$M$4:$M$307,0),MATCH(Cálculos!AF$3,Retornos!$N$2:$S$2,0))</f>
        <v>#N/A</v>
      </c>
      <c r="AG22" s="3" t="e">
        <f>INDEX(Retornos!$N$4:$S$307,MATCH(Cálculos!$K22,Retornos!$M$4:$M$307,0),MATCH(Cálculos!AG$3,Retornos!$N$2:$S$2,0))</f>
        <v>#N/A</v>
      </c>
      <c r="AH22" s="3"/>
      <c r="AI22" s="8" t="str">
        <f t="shared" si="18"/>
        <v/>
      </c>
      <c r="AJ22" s="5" t="str">
        <f t="shared" si="24"/>
        <v/>
      </c>
      <c r="AK22" s="5" t="str">
        <f t="shared" si="24"/>
        <v/>
      </c>
      <c r="AL22" s="5" t="str">
        <f t="shared" si="20"/>
        <v/>
      </c>
      <c r="AM22" s="5" t="str">
        <f t="shared" si="20"/>
        <v/>
      </c>
      <c r="AN22" s="5" t="str">
        <f t="shared" si="11"/>
        <v/>
      </c>
      <c r="AO22" s="5" t="str">
        <f t="shared" si="12"/>
        <v/>
      </c>
      <c r="AR22">
        <v>2016</v>
      </c>
      <c r="AS22" t="s">
        <v>388</v>
      </c>
      <c r="AT22" t="s">
        <v>388</v>
      </c>
      <c r="AU22" t="s">
        <v>388</v>
      </c>
      <c r="AV22">
        <v>3250</v>
      </c>
      <c r="AW22" s="3">
        <f>AV22/AV21-1</f>
        <v>0.60493827160493829</v>
      </c>
      <c r="AX22">
        <f>AX21*(1+AW22)</f>
        <v>160.49382716049382</v>
      </c>
    </row>
    <row r="23" spans="1:50" x14ac:dyDescent="0.35">
      <c r="A23">
        <v>20</v>
      </c>
      <c r="B23" t="str">
        <f>IF('Monte uma carteira de ações'!B25="","",'Monte uma carteira de ações'!B25)</f>
        <v/>
      </c>
      <c r="C23" t="str">
        <f>IF('Monte uma carteira de ações'!C25="","",'Monte uma carteira de ações'!C25)</f>
        <v xml:space="preserve"> </v>
      </c>
      <c r="D23" s="3" t="str">
        <f>IF(Cálculos!B23="","",'Monte uma carteira de ações'!E25)</f>
        <v/>
      </c>
      <c r="E23" s="2" t="str">
        <f>IF($B23="","",VLOOKUP($B23,Dados!$A$5:$L$307,E$2,FALSE))</f>
        <v/>
      </c>
      <c r="F23" s="2" t="str">
        <f>IF($B23="","",VLOOKUP($B23,Dados!$A$5:$L$307,F$2,FALSE))</f>
        <v/>
      </c>
      <c r="G23" s="2" t="str">
        <f>IF($B23="","",VLOOKUP($B23,Dados!$A$5:$L$307,G$2,FALSE))</f>
        <v/>
      </c>
      <c r="H23" s="2" t="str">
        <f>IF($B23="","",VLOOKUP($B23,Dados!$A$5:$L$307,H$2,FALSE))</f>
        <v/>
      </c>
      <c r="I23" s="2" t="str">
        <f>IF($B23="","",VLOOKUP($B23,Dados!$A$5:$L$307,I$2,FALSE))</f>
        <v/>
      </c>
      <c r="J23" s="2" t="str">
        <f>IF($B23="","",VLOOKUP($B23,Dados!$A$5:$L$307,J$2,FALSE))</f>
        <v/>
      </c>
      <c r="K23" s="15" t="str">
        <f>IF('Monte uma carteira de ações'!B25="","",'Monte uma carteira de ações'!B25)</f>
        <v/>
      </c>
      <c r="L23" s="3" t="e">
        <f>INDEX(Retornos!$D$4:$I$307,MATCH(Cálculos!$K23,Retornos!$B$4:$B$307,0),MATCH(Cálculos!L$3,Retornos!$D$2:$I$2,0))</f>
        <v>#N/A</v>
      </c>
      <c r="M23" s="3" t="e">
        <f>INDEX(Retornos!$D$4:$I$307,MATCH(Cálculos!$K23,Retornos!$B$4:$B$307,0),MATCH(Cálculos!M$3,Retornos!$D$2:$I$2,0))</f>
        <v>#N/A</v>
      </c>
      <c r="N23" s="3" t="e">
        <f>INDEX(Retornos!$D$4:$I$307,MATCH(Cálculos!$K23,Retornos!$B$4:$B$307,0),MATCH(Cálculos!N$3,Retornos!$D$2:$I$2,0))</f>
        <v>#N/A</v>
      </c>
      <c r="O23" s="3" t="e">
        <f>INDEX(Retornos!$D$4:$I$307,MATCH(Cálculos!$K23,Retornos!$B$4:$B$307,0),MATCH(Cálculos!O$3,Retornos!$D$2:$I$2,0))</f>
        <v>#N/A</v>
      </c>
      <c r="P23" s="3" t="e">
        <f>INDEX(Retornos!$D$4:$I$307,MATCH(Cálculos!$K23,Retornos!$B$4:$B$307,0),MATCH(Cálculos!P$3,Retornos!$D$2:$I$2,0))</f>
        <v>#N/A</v>
      </c>
      <c r="Q23" s="3" t="e">
        <f>INDEX(Retornos!$D$4:$I$307,MATCH(Cálculos!$K23,Retornos!$B$4:$B$307,0),MATCH(Cálculos!Q$3,Retornos!$D$2:$I$2,0))</f>
        <v>#N/A</v>
      </c>
      <c r="R23" s="3"/>
      <c r="S23" s="5" t="str">
        <f>IF('Monte uma carteira de ações'!E25=0,"",'Monte uma carteira de ações'!E25*100)</f>
        <v/>
      </c>
      <c r="T23" s="5" t="str">
        <f t="shared" si="14"/>
        <v/>
      </c>
      <c r="U23" s="5" t="str">
        <f t="shared" si="15"/>
        <v/>
      </c>
      <c r="V23" s="5" t="str">
        <f t="shared" si="16"/>
        <v/>
      </c>
      <c r="W23" s="5" t="str">
        <f t="shared" si="16"/>
        <v/>
      </c>
      <c r="X23" s="5" t="str">
        <f t="shared" si="8"/>
        <v/>
      </c>
      <c r="Y23" s="5" t="str">
        <f t="shared" si="9"/>
        <v/>
      </c>
      <c r="Z23" s="5"/>
      <c r="AA23" s="9" t="str">
        <f t="shared" si="17"/>
        <v/>
      </c>
      <c r="AB23" s="3" t="e">
        <f>INDEX(Retornos!$N$4:$S$307,MATCH(Cálculos!$K23,Retornos!$M$4:$M$307,0),MATCH(Cálculos!AB$3,Retornos!$N$2:$S$2,0))</f>
        <v>#N/A</v>
      </c>
      <c r="AC23" s="3" t="e">
        <f>INDEX(Retornos!$N$4:$S$307,MATCH(Cálculos!$K23,Retornos!$M$4:$M$307,0),MATCH(Cálculos!AC$3,Retornos!$N$2:$S$2,0))</f>
        <v>#N/A</v>
      </c>
      <c r="AD23" s="3" t="e">
        <f>INDEX(Retornos!$N$4:$S$307,MATCH(Cálculos!$K23,Retornos!$M$4:$M$307,0),MATCH(Cálculos!AD$3,Retornos!$N$2:$S$2,0))</f>
        <v>#N/A</v>
      </c>
      <c r="AE23" s="3" t="e">
        <f>INDEX(Retornos!$N$4:$S$307,MATCH(Cálculos!$K23,Retornos!$M$4:$M$307,0),MATCH(Cálculos!AE$3,Retornos!$N$2:$S$2,0))</f>
        <v>#N/A</v>
      </c>
      <c r="AF23" s="3" t="e">
        <f>INDEX(Retornos!$N$4:$S$307,MATCH(Cálculos!$K23,Retornos!$M$4:$M$307,0),MATCH(Cálculos!AF$3,Retornos!$N$2:$S$2,0))</f>
        <v>#N/A</v>
      </c>
      <c r="AG23" s="3" t="e">
        <f>INDEX(Retornos!$N$4:$S$307,MATCH(Cálculos!$K23,Retornos!$M$4:$M$307,0),MATCH(Cálculos!AG$3,Retornos!$N$2:$S$2,0))</f>
        <v>#N/A</v>
      </c>
      <c r="AH23" s="3"/>
      <c r="AI23" s="8" t="str">
        <f t="shared" si="18"/>
        <v/>
      </c>
      <c r="AJ23" s="5" t="str">
        <f t="shared" si="24"/>
        <v/>
      </c>
      <c r="AK23" s="5" t="str">
        <f t="shared" si="24"/>
        <v/>
      </c>
      <c r="AL23" s="5" t="str">
        <f t="shared" si="20"/>
        <v/>
      </c>
      <c r="AM23" s="5" t="str">
        <f t="shared" si="20"/>
        <v/>
      </c>
      <c r="AN23" s="5" t="str">
        <f t="shared" si="11"/>
        <v/>
      </c>
      <c r="AO23" s="5" t="str">
        <f t="shared" si="12"/>
        <v/>
      </c>
      <c r="AR23">
        <v>2017</v>
      </c>
      <c r="AS23" t="s">
        <v>388</v>
      </c>
      <c r="AT23" t="s">
        <v>388</v>
      </c>
      <c r="AU23" t="s">
        <v>388</v>
      </c>
      <c r="AV23">
        <v>4072.14</v>
      </c>
      <c r="AW23" s="3">
        <f t="shared" ref="AW23:AW27" si="28">AV23/AV22-1</f>
        <v>0.25296615384615384</v>
      </c>
      <c r="AX23">
        <f t="shared" ref="AX23:AX27" si="29">AX22*(1+AW23)</f>
        <v>201.09333333333333</v>
      </c>
    </row>
    <row r="24" spans="1:50" x14ac:dyDescent="0.35">
      <c r="A24">
        <v>21</v>
      </c>
      <c r="B24" t="str">
        <f>IF('Monte uma carteira de ações'!B26="","",'Monte uma carteira de ações'!B26)</f>
        <v/>
      </c>
      <c r="C24" t="str">
        <f>IF('Monte uma carteira de ações'!C26="","",'Monte uma carteira de ações'!C26)</f>
        <v xml:space="preserve"> </v>
      </c>
      <c r="D24" s="3" t="str">
        <f>IF(Cálculos!B24="","",'Monte uma carteira de ações'!E26)</f>
        <v/>
      </c>
      <c r="E24" s="2" t="str">
        <f>IF($B24="","",VLOOKUP($B24,Dados!$A$5:$L$307,E$2,FALSE))</f>
        <v/>
      </c>
      <c r="F24" s="2" t="str">
        <f>IF($B24="","",VLOOKUP($B24,Dados!$A$5:$L$307,F$2,FALSE))</f>
        <v/>
      </c>
      <c r="G24" s="2" t="str">
        <f>IF($B24="","",VLOOKUP($B24,Dados!$A$5:$L$307,G$2,FALSE))</f>
        <v/>
      </c>
      <c r="H24" s="2" t="str">
        <f>IF($B24="","",VLOOKUP($B24,Dados!$A$5:$L$307,H$2,FALSE))</f>
        <v/>
      </c>
      <c r="I24" s="2" t="str">
        <f>IF($B24="","",VLOOKUP($B24,Dados!$A$5:$L$307,I$2,FALSE))</f>
        <v/>
      </c>
      <c r="J24" s="2" t="str">
        <f>IF($B24="","",VLOOKUP($B24,Dados!$A$5:$L$307,J$2,FALSE))</f>
        <v/>
      </c>
      <c r="K24" s="15" t="str">
        <f>IF('Monte uma carteira de ações'!B26="","",'Monte uma carteira de ações'!B26)</f>
        <v/>
      </c>
      <c r="L24" s="3" t="e">
        <f>INDEX(Retornos!$D$4:$I$307,MATCH(Cálculos!$K24,Retornos!$B$4:$B$307,0),MATCH(Cálculos!L$3,Retornos!$D$2:$I$2,0))</f>
        <v>#N/A</v>
      </c>
      <c r="M24" s="3" t="e">
        <f>INDEX(Retornos!$D$4:$I$307,MATCH(Cálculos!$K24,Retornos!$B$4:$B$307,0),MATCH(Cálculos!M$3,Retornos!$D$2:$I$2,0))</f>
        <v>#N/A</v>
      </c>
      <c r="N24" s="3" t="e">
        <f>INDEX(Retornos!$D$4:$I$307,MATCH(Cálculos!$K24,Retornos!$B$4:$B$307,0),MATCH(Cálculos!N$3,Retornos!$D$2:$I$2,0))</f>
        <v>#N/A</v>
      </c>
      <c r="O24" s="3" t="e">
        <f>INDEX(Retornos!$D$4:$I$307,MATCH(Cálculos!$K24,Retornos!$B$4:$B$307,0),MATCH(Cálculos!O$3,Retornos!$D$2:$I$2,0))</f>
        <v>#N/A</v>
      </c>
      <c r="P24" s="3" t="e">
        <f>INDEX(Retornos!$D$4:$I$307,MATCH(Cálculos!$K24,Retornos!$B$4:$B$307,0),MATCH(Cálculos!P$3,Retornos!$D$2:$I$2,0))</f>
        <v>#N/A</v>
      </c>
      <c r="Q24" s="3" t="e">
        <f>INDEX(Retornos!$D$4:$I$307,MATCH(Cálculos!$K24,Retornos!$B$4:$B$307,0),MATCH(Cálculos!Q$3,Retornos!$D$2:$I$2,0))</f>
        <v>#N/A</v>
      </c>
      <c r="R24" s="3"/>
      <c r="S24" s="5" t="str">
        <f>IF('Monte uma carteira de ações'!E26=0,"",'Monte uma carteira de ações'!E26*100)</f>
        <v/>
      </c>
      <c r="T24" s="5" t="str">
        <f t="shared" si="14"/>
        <v/>
      </c>
      <c r="U24" s="5" t="str">
        <f t="shared" si="15"/>
        <v/>
      </c>
      <c r="V24" s="5" t="str">
        <f t="shared" si="16"/>
        <v/>
      </c>
      <c r="W24" s="5" t="str">
        <f t="shared" si="16"/>
        <v/>
      </c>
      <c r="X24" s="5" t="str">
        <f t="shared" si="8"/>
        <v/>
      </c>
      <c r="Y24" s="5" t="str">
        <f t="shared" si="9"/>
        <v/>
      </c>
      <c r="Z24" s="5"/>
      <c r="AA24" s="9" t="str">
        <f t="shared" si="17"/>
        <v/>
      </c>
      <c r="AB24" s="3" t="e">
        <f>INDEX(Retornos!$N$4:$S$307,MATCH(Cálculos!$K24,Retornos!$M$4:$M$307,0),MATCH(Cálculos!AB$3,Retornos!$N$2:$S$2,0))</f>
        <v>#N/A</v>
      </c>
      <c r="AC24" s="3" t="e">
        <f>INDEX(Retornos!$N$4:$S$307,MATCH(Cálculos!$K24,Retornos!$M$4:$M$307,0),MATCH(Cálculos!AC$3,Retornos!$N$2:$S$2,0))</f>
        <v>#N/A</v>
      </c>
      <c r="AD24" s="3" t="e">
        <f>INDEX(Retornos!$N$4:$S$307,MATCH(Cálculos!$K24,Retornos!$M$4:$M$307,0),MATCH(Cálculos!AD$3,Retornos!$N$2:$S$2,0))</f>
        <v>#N/A</v>
      </c>
      <c r="AE24" s="3" t="e">
        <f>INDEX(Retornos!$N$4:$S$307,MATCH(Cálculos!$K24,Retornos!$M$4:$M$307,0),MATCH(Cálculos!AE$3,Retornos!$N$2:$S$2,0))</f>
        <v>#N/A</v>
      </c>
      <c r="AF24" s="3" t="e">
        <f>INDEX(Retornos!$N$4:$S$307,MATCH(Cálculos!$K24,Retornos!$M$4:$M$307,0),MATCH(Cálculos!AF$3,Retornos!$N$2:$S$2,0))</f>
        <v>#N/A</v>
      </c>
      <c r="AG24" s="3" t="e">
        <f>INDEX(Retornos!$N$4:$S$307,MATCH(Cálculos!$K24,Retornos!$M$4:$M$307,0),MATCH(Cálculos!AG$3,Retornos!$N$2:$S$2,0))</f>
        <v>#N/A</v>
      </c>
      <c r="AH24" s="3"/>
      <c r="AI24" s="8" t="str">
        <f t="shared" si="18"/>
        <v/>
      </c>
      <c r="AJ24" s="5" t="str">
        <f t="shared" ref="AJ24:AK28" si="30">IFERROR(AI24*(1+AB24),AI24)</f>
        <v/>
      </c>
      <c r="AK24" s="5" t="str">
        <f t="shared" si="30"/>
        <v/>
      </c>
      <c r="AL24" s="5" t="str">
        <f t="shared" si="20"/>
        <v/>
      </c>
      <c r="AM24" s="5" t="str">
        <f t="shared" si="20"/>
        <v/>
      </c>
      <c r="AN24" s="5" t="str">
        <f t="shared" si="11"/>
        <v/>
      </c>
      <c r="AO24" s="5" t="str">
        <f t="shared" si="12"/>
        <v/>
      </c>
      <c r="AR24">
        <v>2018</v>
      </c>
      <c r="AS24" t="s">
        <v>388</v>
      </c>
      <c r="AT24" t="s">
        <v>388</v>
      </c>
      <c r="AU24" t="s">
        <v>388</v>
      </c>
      <c r="AV24">
        <v>4721.74</v>
      </c>
      <c r="AW24" s="3">
        <f t="shared" si="28"/>
        <v>0.15952300264725672</v>
      </c>
      <c r="AX24">
        <f t="shared" si="29"/>
        <v>233.17234567901235</v>
      </c>
    </row>
    <row r="25" spans="1:50" x14ac:dyDescent="0.35">
      <c r="A25">
        <v>22</v>
      </c>
      <c r="B25" t="str">
        <f>IF('Monte uma carteira de ações'!B27="","",'Monte uma carteira de ações'!B27)</f>
        <v/>
      </c>
      <c r="C25" t="str">
        <f>IF('Monte uma carteira de ações'!C27="","",'Monte uma carteira de ações'!C27)</f>
        <v xml:space="preserve"> </v>
      </c>
      <c r="D25" s="3" t="str">
        <f>IF(Cálculos!B25="","",'Monte uma carteira de ações'!E27)</f>
        <v/>
      </c>
      <c r="E25" s="2" t="str">
        <f>IF($B25="","",VLOOKUP($B25,Dados!$A$5:$L$307,E$2,FALSE))</f>
        <v/>
      </c>
      <c r="F25" s="2" t="str">
        <f>IF($B25="","",VLOOKUP($B25,Dados!$A$5:$L$307,F$2,FALSE))</f>
        <v/>
      </c>
      <c r="G25" s="2" t="str">
        <f>IF($B25="","",VLOOKUP($B25,Dados!$A$5:$L$307,G$2,FALSE))</f>
        <v/>
      </c>
      <c r="H25" s="2" t="str">
        <f>IF($B25="","",VLOOKUP($B25,Dados!$A$5:$L$307,H$2,FALSE))</f>
        <v/>
      </c>
      <c r="I25" s="2" t="str">
        <f>IF($B25="","",VLOOKUP($B25,Dados!$A$5:$L$307,I$2,FALSE))</f>
        <v/>
      </c>
      <c r="J25" s="2" t="str">
        <f>IF($B25="","",VLOOKUP($B25,Dados!$A$5:$L$307,J$2,FALSE))</f>
        <v/>
      </c>
      <c r="K25" s="15" t="str">
        <f>IF('Monte uma carteira de ações'!B27="","",'Monte uma carteira de ações'!B27)</f>
        <v/>
      </c>
      <c r="L25" s="3" t="e">
        <f>INDEX(Retornos!$D$4:$I$307,MATCH(Cálculos!$K25,Retornos!$B$4:$B$307,0),MATCH(Cálculos!L$3,Retornos!$D$2:$I$2,0))</f>
        <v>#N/A</v>
      </c>
      <c r="M25" s="3" t="e">
        <f>INDEX(Retornos!$D$4:$I$307,MATCH(Cálculos!$K25,Retornos!$B$4:$B$307,0),MATCH(Cálculos!M$3,Retornos!$D$2:$I$2,0))</f>
        <v>#N/A</v>
      </c>
      <c r="N25" s="3" t="e">
        <f>INDEX(Retornos!$D$4:$I$307,MATCH(Cálculos!$K25,Retornos!$B$4:$B$307,0),MATCH(Cálculos!N$3,Retornos!$D$2:$I$2,0))</f>
        <v>#N/A</v>
      </c>
      <c r="O25" s="3" t="e">
        <f>INDEX(Retornos!$D$4:$I$307,MATCH(Cálculos!$K25,Retornos!$B$4:$B$307,0),MATCH(Cálculos!O$3,Retornos!$D$2:$I$2,0))</f>
        <v>#N/A</v>
      </c>
      <c r="P25" s="3" t="e">
        <f>INDEX(Retornos!$D$4:$I$307,MATCH(Cálculos!$K25,Retornos!$B$4:$B$307,0),MATCH(Cálculos!P$3,Retornos!$D$2:$I$2,0))</f>
        <v>#N/A</v>
      </c>
      <c r="Q25" s="3" t="e">
        <f>INDEX(Retornos!$D$4:$I$307,MATCH(Cálculos!$K25,Retornos!$B$4:$B$307,0),MATCH(Cálculos!Q$3,Retornos!$D$2:$I$2,0))</f>
        <v>#N/A</v>
      </c>
      <c r="R25" s="3"/>
      <c r="S25" s="5" t="str">
        <f>IF('Monte uma carteira de ações'!E27=0,"",'Monte uma carteira de ações'!E27*100)</f>
        <v/>
      </c>
      <c r="T25" s="5" t="str">
        <f t="shared" si="14"/>
        <v/>
      </c>
      <c r="U25" s="5" t="str">
        <f t="shared" si="15"/>
        <v/>
      </c>
      <c r="V25" s="5" t="str">
        <f t="shared" si="16"/>
        <v/>
      </c>
      <c r="W25" s="5" t="str">
        <f t="shared" si="16"/>
        <v/>
      </c>
      <c r="X25" s="5" t="str">
        <f t="shared" si="8"/>
        <v/>
      </c>
      <c r="Y25" s="5" t="str">
        <f t="shared" si="9"/>
        <v/>
      </c>
      <c r="Z25" s="5"/>
      <c r="AA25" s="9" t="str">
        <f t="shared" si="17"/>
        <v/>
      </c>
      <c r="AB25" s="3" t="e">
        <f>INDEX(Retornos!$N$4:$S$307,MATCH(Cálculos!$K25,Retornos!$M$4:$M$307,0),MATCH(Cálculos!AB$3,Retornos!$N$2:$S$2,0))</f>
        <v>#N/A</v>
      </c>
      <c r="AC25" s="3" t="e">
        <f>INDEX(Retornos!$N$4:$S$307,MATCH(Cálculos!$K25,Retornos!$M$4:$M$307,0),MATCH(Cálculos!AC$3,Retornos!$N$2:$S$2,0))</f>
        <v>#N/A</v>
      </c>
      <c r="AD25" s="3" t="e">
        <f>INDEX(Retornos!$N$4:$S$307,MATCH(Cálculos!$K25,Retornos!$M$4:$M$307,0),MATCH(Cálculos!AD$3,Retornos!$N$2:$S$2,0))</f>
        <v>#N/A</v>
      </c>
      <c r="AE25" s="3" t="e">
        <f>INDEX(Retornos!$N$4:$S$307,MATCH(Cálculos!$K25,Retornos!$M$4:$M$307,0),MATCH(Cálculos!AE$3,Retornos!$N$2:$S$2,0))</f>
        <v>#N/A</v>
      </c>
      <c r="AF25" s="3" t="e">
        <f>INDEX(Retornos!$N$4:$S$307,MATCH(Cálculos!$K25,Retornos!$M$4:$M$307,0),MATCH(Cálculos!AF$3,Retornos!$N$2:$S$2,0))</f>
        <v>#N/A</v>
      </c>
      <c r="AG25" s="3" t="e">
        <f>INDEX(Retornos!$N$4:$S$307,MATCH(Cálculos!$K25,Retornos!$M$4:$M$307,0),MATCH(Cálculos!AG$3,Retornos!$N$2:$S$2,0))</f>
        <v>#N/A</v>
      </c>
      <c r="AH25" s="3"/>
      <c r="AI25" s="8" t="str">
        <f t="shared" si="18"/>
        <v/>
      </c>
      <c r="AJ25" s="5" t="str">
        <f t="shared" si="30"/>
        <v/>
      </c>
      <c r="AK25" s="5" t="str">
        <f t="shared" si="30"/>
        <v/>
      </c>
      <c r="AL25" s="5" t="str">
        <f t="shared" si="20"/>
        <v/>
      </c>
      <c r="AM25" s="5" t="str">
        <f t="shared" si="20"/>
        <v/>
      </c>
      <c r="AN25" s="5" t="str">
        <f t="shared" si="11"/>
        <v/>
      </c>
      <c r="AO25" s="5" t="str">
        <f t="shared" si="12"/>
        <v/>
      </c>
      <c r="AR25">
        <v>2019</v>
      </c>
      <c r="AS25" t="s">
        <v>388</v>
      </c>
      <c r="AT25" t="s">
        <v>388</v>
      </c>
      <c r="AU25" t="s">
        <v>388</v>
      </c>
      <c r="AV25">
        <v>6854.14</v>
      </c>
      <c r="AW25" s="3">
        <f t="shared" si="28"/>
        <v>0.45161317649849431</v>
      </c>
      <c r="AX25">
        <f t="shared" si="29"/>
        <v>338.4760493827161</v>
      </c>
    </row>
    <row r="26" spans="1:50" x14ac:dyDescent="0.35">
      <c r="A26">
        <v>23</v>
      </c>
      <c r="B26" t="str">
        <f>IF('Monte uma carteira de ações'!B28="","",'Monte uma carteira de ações'!B28)</f>
        <v/>
      </c>
      <c r="C26" t="str">
        <f>IF('Monte uma carteira de ações'!C28="","",'Monte uma carteira de ações'!C28)</f>
        <v xml:space="preserve"> </v>
      </c>
      <c r="D26" s="3" t="str">
        <f>IF(Cálculos!B26="","",'Monte uma carteira de ações'!E28)</f>
        <v/>
      </c>
      <c r="E26" s="2" t="str">
        <f>IF($B26="","",VLOOKUP($B26,Dados!$A$5:$L$307,E$2,FALSE))</f>
        <v/>
      </c>
      <c r="F26" s="2" t="str">
        <f>IF($B26="","",VLOOKUP($B26,Dados!$A$5:$L$307,F$2,FALSE))</f>
        <v/>
      </c>
      <c r="G26" s="2" t="str">
        <f>IF($B26="","",VLOOKUP($B26,Dados!$A$5:$L$307,G$2,FALSE))</f>
        <v/>
      </c>
      <c r="H26" s="2" t="str">
        <f>IF($B26="","",VLOOKUP($B26,Dados!$A$5:$L$307,H$2,FALSE))</f>
        <v/>
      </c>
      <c r="I26" s="2" t="str">
        <f>IF($B26="","",VLOOKUP($B26,Dados!$A$5:$L$307,I$2,FALSE))</f>
        <v/>
      </c>
      <c r="J26" s="2" t="str">
        <f>IF($B26="","",VLOOKUP($B26,Dados!$A$5:$L$307,J$2,FALSE))</f>
        <v/>
      </c>
      <c r="K26" s="15" t="str">
        <f>IF('Monte uma carteira de ações'!B28="","",'Monte uma carteira de ações'!B28)</f>
        <v/>
      </c>
      <c r="L26" s="3" t="e">
        <f>INDEX(Retornos!$D$4:$I$307,MATCH(Cálculos!$K26,Retornos!$B$4:$B$307,0),MATCH(Cálculos!L$3,Retornos!$D$2:$I$2,0))</f>
        <v>#N/A</v>
      </c>
      <c r="M26" s="3" t="e">
        <f>INDEX(Retornos!$D$4:$I$307,MATCH(Cálculos!$K26,Retornos!$B$4:$B$307,0),MATCH(Cálculos!M$3,Retornos!$D$2:$I$2,0))</f>
        <v>#N/A</v>
      </c>
      <c r="N26" s="3" t="e">
        <f>INDEX(Retornos!$D$4:$I$307,MATCH(Cálculos!$K26,Retornos!$B$4:$B$307,0),MATCH(Cálculos!N$3,Retornos!$D$2:$I$2,0))</f>
        <v>#N/A</v>
      </c>
      <c r="O26" s="3" t="e">
        <f>INDEX(Retornos!$D$4:$I$307,MATCH(Cálculos!$K26,Retornos!$B$4:$B$307,0),MATCH(Cálculos!O$3,Retornos!$D$2:$I$2,0))</f>
        <v>#N/A</v>
      </c>
      <c r="P26" s="3" t="e">
        <f>INDEX(Retornos!$D$4:$I$307,MATCH(Cálculos!$K26,Retornos!$B$4:$B$307,0),MATCH(Cálculos!P$3,Retornos!$D$2:$I$2,0))</f>
        <v>#N/A</v>
      </c>
      <c r="Q26" s="3" t="e">
        <f>INDEX(Retornos!$D$4:$I$307,MATCH(Cálculos!$K26,Retornos!$B$4:$B$307,0),MATCH(Cálculos!Q$3,Retornos!$D$2:$I$2,0))</f>
        <v>#N/A</v>
      </c>
      <c r="R26" s="3"/>
      <c r="S26" s="5" t="str">
        <f>IF('Monte uma carteira de ações'!E28=0,"",'Monte uma carteira de ações'!E28*100)</f>
        <v/>
      </c>
      <c r="T26" s="5" t="str">
        <f t="shared" si="14"/>
        <v/>
      </c>
      <c r="U26" s="5" t="str">
        <f t="shared" si="15"/>
        <v/>
      </c>
      <c r="V26" s="5" t="str">
        <f t="shared" si="16"/>
        <v/>
      </c>
      <c r="W26" s="5" t="str">
        <f t="shared" si="16"/>
        <v/>
      </c>
      <c r="X26" s="5" t="str">
        <f t="shared" si="8"/>
        <v/>
      </c>
      <c r="Y26" s="5" t="str">
        <f t="shared" si="9"/>
        <v/>
      </c>
      <c r="Z26" s="5"/>
      <c r="AA26" s="9" t="str">
        <f t="shared" si="17"/>
        <v/>
      </c>
      <c r="AB26" s="3" t="e">
        <f>INDEX(Retornos!$N$4:$S$307,MATCH(Cálculos!$K26,Retornos!$M$4:$M$307,0),MATCH(Cálculos!AB$3,Retornos!$N$2:$S$2,0))</f>
        <v>#N/A</v>
      </c>
      <c r="AC26" s="3" t="e">
        <f>INDEX(Retornos!$N$4:$S$307,MATCH(Cálculos!$K26,Retornos!$M$4:$M$307,0),MATCH(Cálculos!AC$3,Retornos!$N$2:$S$2,0))</f>
        <v>#N/A</v>
      </c>
      <c r="AD26" s="3" t="e">
        <f>INDEX(Retornos!$N$4:$S$307,MATCH(Cálculos!$K26,Retornos!$M$4:$M$307,0),MATCH(Cálculos!AD$3,Retornos!$N$2:$S$2,0))</f>
        <v>#N/A</v>
      </c>
      <c r="AE26" s="3" t="e">
        <f>INDEX(Retornos!$N$4:$S$307,MATCH(Cálculos!$K26,Retornos!$M$4:$M$307,0),MATCH(Cálculos!AE$3,Retornos!$N$2:$S$2,0))</f>
        <v>#N/A</v>
      </c>
      <c r="AF26" s="3" t="e">
        <f>INDEX(Retornos!$N$4:$S$307,MATCH(Cálculos!$K26,Retornos!$M$4:$M$307,0),MATCH(Cálculos!AF$3,Retornos!$N$2:$S$2,0))</f>
        <v>#N/A</v>
      </c>
      <c r="AG26" s="3" t="e">
        <f>INDEX(Retornos!$N$4:$S$307,MATCH(Cálculos!$K26,Retornos!$M$4:$M$307,0),MATCH(Cálculos!AG$3,Retornos!$N$2:$S$2,0))</f>
        <v>#N/A</v>
      </c>
      <c r="AH26" s="3"/>
      <c r="AI26" s="8" t="str">
        <f t="shared" si="18"/>
        <v/>
      </c>
      <c r="AJ26" s="5" t="str">
        <f t="shared" si="30"/>
        <v/>
      </c>
      <c r="AK26" s="5" t="str">
        <f t="shared" si="30"/>
        <v/>
      </c>
      <c r="AL26" s="5" t="str">
        <f t="shared" si="20"/>
        <v/>
      </c>
      <c r="AM26" s="5" t="str">
        <f t="shared" si="20"/>
        <v/>
      </c>
      <c r="AN26" s="5" t="str">
        <f t="shared" si="11"/>
        <v/>
      </c>
      <c r="AO26" s="5" t="str">
        <f t="shared" si="12"/>
        <v/>
      </c>
      <c r="AR26">
        <v>2020</v>
      </c>
      <c r="AS26" t="s">
        <v>388</v>
      </c>
      <c r="AT26" t="s">
        <v>388</v>
      </c>
      <c r="AU26" t="s">
        <v>388</v>
      </c>
      <c r="AV26">
        <v>6785.57</v>
      </c>
      <c r="AW26" s="3">
        <f t="shared" si="28"/>
        <v>-1.0004172660611044E-2</v>
      </c>
      <c r="AX26">
        <f t="shared" si="29"/>
        <v>335.08987654320987</v>
      </c>
    </row>
    <row r="27" spans="1:50" x14ac:dyDescent="0.35">
      <c r="A27">
        <v>24</v>
      </c>
      <c r="B27" t="str">
        <f>IF('Monte uma carteira de ações'!B29="","",'Monte uma carteira de ações'!B29)</f>
        <v/>
      </c>
      <c r="C27" t="str">
        <f>IF('Monte uma carteira de ações'!C29="","",'Monte uma carteira de ações'!C29)</f>
        <v xml:space="preserve"> </v>
      </c>
      <c r="D27" s="3" t="str">
        <f>IF(Cálculos!B27="","",'Monte uma carteira de ações'!E29)</f>
        <v/>
      </c>
      <c r="E27" s="2" t="str">
        <f>IF($B27="","",VLOOKUP($B27,Dados!$A$5:$L$307,E$2,FALSE))</f>
        <v/>
      </c>
      <c r="F27" s="2" t="str">
        <f>IF($B27="","",VLOOKUP($B27,Dados!$A$5:$L$307,F$2,FALSE))</f>
        <v/>
      </c>
      <c r="G27" s="2" t="str">
        <f>IF($B27="","",VLOOKUP($B27,Dados!$A$5:$L$307,G$2,FALSE))</f>
        <v/>
      </c>
      <c r="H27" s="2" t="str">
        <f>IF($B27="","",VLOOKUP($B27,Dados!$A$5:$L$307,H$2,FALSE))</f>
        <v/>
      </c>
      <c r="I27" s="2" t="str">
        <f>IF($B27="","",VLOOKUP($B27,Dados!$A$5:$L$307,I$2,FALSE))</f>
        <v/>
      </c>
      <c r="J27" s="2" t="str">
        <f>IF($B27="","",VLOOKUP($B27,Dados!$A$5:$L$307,J$2,FALSE))</f>
        <v/>
      </c>
      <c r="K27" s="15" t="str">
        <f>IF('Monte uma carteira de ações'!B29="","",'Monte uma carteira de ações'!B29)</f>
        <v/>
      </c>
      <c r="L27" s="3" t="e">
        <f>INDEX(Retornos!$D$4:$I$307,MATCH(Cálculos!$K27,Retornos!$B$4:$B$307,0),MATCH(Cálculos!L$3,Retornos!$D$2:$I$2,0))</f>
        <v>#N/A</v>
      </c>
      <c r="M27" s="3" t="e">
        <f>INDEX(Retornos!$D$4:$I$307,MATCH(Cálculos!$K27,Retornos!$B$4:$B$307,0),MATCH(Cálculos!M$3,Retornos!$D$2:$I$2,0))</f>
        <v>#N/A</v>
      </c>
      <c r="N27" s="3" t="e">
        <f>INDEX(Retornos!$D$4:$I$307,MATCH(Cálculos!$K27,Retornos!$B$4:$B$307,0),MATCH(Cálculos!N$3,Retornos!$D$2:$I$2,0))</f>
        <v>#N/A</v>
      </c>
      <c r="O27" s="3" t="e">
        <f>INDEX(Retornos!$D$4:$I$307,MATCH(Cálculos!$K27,Retornos!$B$4:$B$307,0),MATCH(Cálculos!O$3,Retornos!$D$2:$I$2,0))</f>
        <v>#N/A</v>
      </c>
      <c r="P27" s="3" t="e">
        <f>INDEX(Retornos!$D$4:$I$307,MATCH(Cálculos!$K27,Retornos!$B$4:$B$307,0),MATCH(Cálculos!P$3,Retornos!$D$2:$I$2,0))</f>
        <v>#N/A</v>
      </c>
      <c r="Q27" s="3" t="e">
        <f>INDEX(Retornos!$D$4:$I$307,MATCH(Cálculos!$K27,Retornos!$B$4:$B$307,0),MATCH(Cálculos!Q$3,Retornos!$D$2:$I$2,0))</f>
        <v>#N/A</v>
      </c>
      <c r="R27" s="3"/>
      <c r="S27" s="5" t="str">
        <f>IF('Monte uma carteira de ações'!E29=0,"",'Monte uma carteira de ações'!E29*100)</f>
        <v/>
      </c>
      <c r="T27" s="5" t="str">
        <f t="shared" si="14"/>
        <v/>
      </c>
      <c r="U27" s="5" t="str">
        <f t="shared" si="15"/>
        <v/>
      </c>
      <c r="V27" s="5" t="str">
        <f t="shared" si="16"/>
        <v/>
      </c>
      <c r="W27" s="5" t="str">
        <f t="shared" si="16"/>
        <v/>
      </c>
      <c r="X27" s="5" t="str">
        <f t="shared" si="8"/>
        <v/>
      </c>
      <c r="Y27" s="5" t="str">
        <f t="shared" si="9"/>
        <v/>
      </c>
      <c r="Z27" s="5"/>
      <c r="AA27" s="9" t="str">
        <f t="shared" si="17"/>
        <v/>
      </c>
      <c r="AB27" s="3" t="e">
        <f>INDEX(Retornos!$N$4:$S$307,MATCH(Cálculos!$K27,Retornos!$M$4:$M$307,0),MATCH(Cálculos!AB$3,Retornos!$N$2:$S$2,0))</f>
        <v>#N/A</v>
      </c>
      <c r="AC27" s="3" t="e">
        <f>INDEX(Retornos!$N$4:$S$307,MATCH(Cálculos!$K27,Retornos!$M$4:$M$307,0),MATCH(Cálculos!AC$3,Retornos!$N$2:$S$2,0))</f>
        <v>#N/A</v>
      </c>
      <c r="AD27" s="3" t="e">
        <f>INDEX(Retornos!$N$4:$S$307,MATCH(Cálculos!$K27,Retornos!$M$4:$M$307,0),MATCH(Cálculos!AD$3,Retornos!$N$2:$S$2,0))</f>
        <v>#N/A</v>
      </c>
      <c r="AE27" s="3" t="e">
        <f>INDEX(Retornos!$N$4:$S$307,MATCH(Cálculos!$K27,Retornos!$M$4:$M$307,0),MATCH(Cálculos!AE$3,Retornos!$N$2:$S$2,0))</f>
        <v>#N/A</v>
      </c>
      <c r="AF27" s="3" t="e">
        <f>INDEX(Retornos!$N$4:$S$307,MATCH(Cálculos!$K27,Retornos!$M$4:$M$307,0),MATCH(Cálculos!AF$3,Retornos!$N$2:$S$2,0))</f>
        <v>#N/A</v>
      </c>
      <c r="AG27" s="3" t="e">
        <f>INDEX(Retornos!$N$4:$S$307,MATCH(Cálculos!$K27,Retornos!$M$4:$M$307,0),MATCH(Cálculos!AG$3,Retornos!$N$2:$S$2,0))</f>
        <v>#N/A</v>
      </c>
      <c r="AH27" s="3"/>
      <c r="AI27" s="8" t="str">
        <f t="shared" si="18"/>
        <v/>
      </c>
      <c r="AJ27" s="5" t="str">
        <f t="shared" si="30"/>
        <v/>
      </c>
      <c r="AK27" s="5" t="str">
        <f t="shared" si="30"/>
        <v/>
      </c>
      <c r="AL27" s="5" t="str">
        <f t="shared" si="20"/>
        <v/>
      </c>
      <c r="AM27" s="5" t="str">
        <f t="shared" si="20"/>
        <v/>
      </c>
      <c r="AN27" s="5" t="str">
        <f t="shared" si="11"/>
        <v/>
      </c>
      <c r="AO27" s="5" t="str">
        <f t="shared" si="12"/>
        <v/>
      </c>
      <c r="AR27">
        <v>2021</v>
      </c>
      <c r="AS27" t="s">
        <v>388</v>
      </c>
      <c r="AT27" t="s">
        <v>388</v>
      </c>
      <c r="AU27" t="s">
        <v>388</v>
      </c>
      <c r="AV27">
        <v>6609.61</v>
      </c>
      <c r="AW27" s="3">
        <f t="shared" si="28"/>
        <v>-2.5931498753973492E-2</v>
      </c>
      <c r="AX27">
        <f t="shared" si="29"/>
        <v>326.40049382716052</v>
      </c>
    </row>
    <row r="28" spans="1:50" x14ac:dyDescent="0.35">
      <c r="A28">
        <v>25</v>
      </c>
      <c r="B28" t="str">
        <f>IF('Monte uma carteira de ações'!B30="","",'Monte uma carteira de ações'!B30)</f>
        <v/>
      </c>
      <c r="C28" t="str">
        <f>IF('Monte uma carteira de ações'!C30="","",'Monte uma carteira de ações'!C30)</f>
        <v xml:space="preserve"> </v>
      </c>
      <c r="D28" s="3" t="str">
        <f>IF(Cálculos!B28="","",'Monte uma carteira de ações'!E30)</f>
        <v/>
      </c>
      <c r="E28" s="2" t="str">
        <f>IF($B28="","",VLOOKUP($B28,Dados!$A$5:$L$307,E$2,FALSE))</f>
        <v/>
      </c>
      <c r="F28" s="2" t="str">
        <f>IF($B28="","",VLOOKUP($B28,Dados!$A$5:$L$307,F$2,FALSE))</f>
        <v/>
      </c>
      <c r="G28" s="2" t="str">
        <f>IF($B28="","",VLOOKUP($B28,Dados!$A$5:$L$307,G$2,FALSE))</f>
        <v/>
      </c>
      <c r="H28" s="2" t="str">
        <f>IF($B28="","",VLOOKUP($B28,Dados!$A$5:$L$307,H$2,FALSE))</f>
        <v/>
      </c>
      <c r="I28" s="2" t="str">
        <f>IF($B28="","",VLOOKUP($B28,Dados!$A$5:$L$307,I$2,FALSE))</f>
        <v/>
      </c>
      <c r="J28" s="2" t="str">
        <f>IF($B28="","",VLOOKUP($B28,Dados!$A$5:$L$307,J$2,FALSE))</f>
        <v/>
      </c>
      <c r="K28" s="15" t="str">
        <f>IF('Monte uma carteira de ações'!B30="","",'Monte uma carteira de ações'!B30)</f>
        <v/>
      </c>
      <c r="L28" s="3" t="e">
        <f>INDEX(Retornos!$D$4:$I$307,MATCH(Cálculos!$K28,Retornos!$B$4:$B$307,0),MATCH(Cálculos!L$3,Retornos!$D$2:$I$2,0))</f>
        <v>#N/A</v>
      </c>
      <c r="M28" s="3" t="e">
        <f>INDEX(Retornos!$D$4:$I$307,MATCH(Cálculos!$K28,Retornos!$B$4:$B$307,0),MATCH(Cálculos!M$3,Retornos!$D$2:$I$2,0))</f>
        <v>#N/A</v>
      </c>
      <c r="N28" s="3" t="e">
        <f>INDEX(Retornos!$D$4:$I$307,MATCH(Cálculos!$K28,Retornos!$B$4:$B$307,0),MATCH(Cálculos!N$3,Retornos!$D$2:$I$2,0))</f>
        <v>#N/A</v>
      </c>
      <c r="O28" s="3" t="e">
        <f>INDEX(Retornos!$D$4:$I$307,MATCH(Cálculos!$K28,Retornos!$B$4:$B$307,0),MATCH(Cálculos!O$3,Retornos!$D$2:$I$2,0))</f>
        <v>#N/A</v>
      </c>
      <c r="P28" s="3" t="e">
        <f>INDEX(Retornos!$D$4:$I$307,MATCH(Cálculos!$K28,Retornos!$B$4:$B$307,0),MATCH(Cálculos!P$3,Retornos!$D$2:$I$2,0))</f>
        <v>#N/A</v>
      </c>
      <c r="Q28" s="3" t="e">
        <f>INDEX(Retornos!$D$4:$I$307,MATCH(Cálculos!$K28,Retornos!$B$4:$B$307,0),MATCH(Cálculos!Q$3,Retornos!$D$2:$I$2,0))</f>
        <v>#N/A</v>
      </c>
      <c r="R28" s="3"/>
      <c r="S28" s="5" t="str">
        <f>IF('Monte uma carteira de ações'!E30=0,"",'Monte uma carteira de ações'!E30*100)</f>
        <v/>
      </c>
      <c r="T28" s="5" t="str">
        <f t="shared" si="14"/>
        <v/>
      </c>
      <c r="U28" s="5" t="str">
        <f t="shared" si="15"/>
        <v/>
      </c>
      <c r="V28" s="5" t="str">
        <f t="shared" si="16"/>
        <v/>
      </c>
      <c r="W28" s="5" t="str">
        <f t="shared" si="16"/>
        <v/>
      </c>
      <c r="X28" s="5" t="str">
        <f t="shared" si="8"/>
        <v/>
      </c>
      <c r="Y28" s="5" t="str">
        <f t="shared" si="9"/>
        <v/>
      </c>
      <c r="Z28" s="5"/>
      <c r="AA28" s="9" t="str">
        <f t="shared" si="17"/>
        <v/>
      </c>
      <c r="AB28" s="3" t="e">
        <f>INDEX(Retornos!$N$4:$S$307,MATCH(Cálculos!$K28,Retornos!$M$4:$M$307,0),MATCH(Cálculos!AB$3,Retornos!$N$2:$S$2,0))</f>
        <v>#N/A</v>
      </c>
      <c r="AC28" s="3" t="e">
        <f>INDEX(Retornos!$N$4:$S$307,MATCH(Cálculos!$K28,Retornos!$M$4:$M$307,0),MATCH(Cálculos!AC$3,Retornos!$N$2:$S$2,0))</f>
        <v>#N/A</v>
      </c>
      <c r="AD28" s="3" t="e">
        <f>INDEX(Retornos!$N$4:$S$307,MATCH(Cálculos!$K28,Retornos!$M$4:$M$307,0),MATCH(Cálculos!AD$3,Retornos!$N$2:$S$2,0))</f>
        <v>#N/A</v>
      </c>
      <c r="AE28" s="3" t="e">
        <f>INDEX(Retornos!$N$4:$S$307,MATCH(Cálculos!$K28,Retornos!$M$4:$M$307,0),MATCH(Cálculos!AE$3,Retornos!$N$2:$S$2,0))</f>
        <v>#N/A</v>
      </c>
      <c r="AF28" s="3" t="e">
        <f>INDEX(Retornos!$N$4:$S$307,MATCH(Cálculos!$K28,Retornos!$M$4:$M$307,0),MATCH(Cálculos!AF$3,Retornos!$N$2:$S$2,0))</f>
        <v>#N/A</v>
      </c>
      <c r="AG28" s="3" t="e">
        <f>INDEX(Retornos!$N$4:$S$307,MATCH(Cálculos!$K28,Retornos!$M$4:$M$307,0),MATCH(Cálculos!AG$3,Retornos!$N$2:$S$2,0))</f>
        <v>#N/A</v>
      </c>
      <c r="AH28" s="3"/>
      <c r="AI28" s="8" t="str">
        <f t="shared" si="18"/>
        <v/>
      </c>
      <c r="AJ28" s="5" t="str">
        <f t="shared" si="30"/>
        <v/>
      </c>
      <c r="AK28" s="5" t="str">
        <f t="shared" si="30"/>
        <v/>
      </c>
      <c r="AL28" s="5" t="str">
        <f t="shared" si="20"/>
        <v/>
      </c>
      <c r="AM28" s="5" t="str">
        <f t="shared" si="20"/>
        <v/>
      </c>
      <c r="AN28" s="5" t="str">
        <f t="shared" si="11"/>
        <v/>
      </c>
      <c r="AO28" s="5" t="str">
        <f t="shared" si="12"/>
        <v/>
      </c>
    </row>
    <row r="29" spans="1:50" x14ac:dyDescent="0.35">
      <c r="D29" s="3" t="str">
        <f>IF(Cálculos!B29="","",'Monte uma carteira de ações'!E31)</f>
        <v/>
      </c>
      <c r="E29" s="2"/>
      <c r="F29" s="2"/>
      <c r="G29" s="2"/>
      <c r="H29" s="2"/>
      <c r="I29" s="2"/>
    </row>
    <row r="30" spans="1:50" x14ac:dyDescent="0.35">
      <c r="A30" t="s">
        <v>383</v>
      </c>
      <c r="D30" s="10">
        <f>SUM(D4:D28)</f>
        <v>1</v>
      </c>
      <c r="E30">
        <v>2016</v>
      </c>
      <c r="F30">
        <v>2017</v>
      </c>
      <c r="G30">
        <v>2018</v>
      </c>
      <c r="H30">
        <v>2019</v>
      </c>
      <c r="I30">
        <v>2020</v>
      </c>
      <c r="J30">
        <v>2021</v>
      </c>
    </row>
    <row r="31" spans="1:50" x14ac:dyDescent="0.35">
      <c r="A31" t="s">
        <v>542</v>
      </c>
      <c r="E31" s="3">
        <f t="shared" ref="E31:J31" si="31">SUMPRODUCT($D$4:$D$28,E4:E28)/100</f>
        <v>7.0298457452200008E-2</v>
      </c>
      <c r="F31" s="3">
        <f t="shared" si="31"/>
        <v>6.3385478893600009E-2</v>
      </c>
      <c r="G31" s="3">
        <f t="shared" si="31"/>
        <v>0.10972205252720001</v>
      </c>
      <c r="H31" s="3">
        <f t="shared" si="31"/>
        <v>7.1412842509600005E-2</v>
      </c>
      <c r="I31" s="3">
        <f t="shared" si="31"/>
        <v>7.1444127884600001E-2</v>
      </c>
      <c r="J31" s="3">
        <f t="shared" si="31"/>
        <v>0.1335225403328</v>
      </c>
    </row>
    <row r="32" spans="1:50" x14ac:dyDescent="0.35">
      <c r="A32" t="s">
        <v>543</v>
      </c>
      <c r="E32" s="3">
        <v>7.7903931069997379E-2</v>
      </c>
      <c r="F32" s="3">
        <v>5.5556780411278511E-2</v>
      </c>
      <c r="G32" s="3">
        <v>7.8701533389025899E-2</v>
      </c>
      <c r="H32" s="3">
        <v>6.6710293742195836E-2</v>
      </c>
      <c r="I32" s="3">
        <v>4.3549821344181484E-2</v>
      </c>
      <c r="J32" s="3">
        <v>8.698814425928654E-2</v>
      </c>
    </row>
    <row r="34" spans="5:10" x14ac:dyDescent="0.35">
      <c r="E34" s="5"/>
      <c r="F34" s="5"/>
      <c r="G34" s="5"/>
      <c r="H34" s="5"/>
      <c r="I34" s="5"/>
      <c r="J34" s="5"/>
    </row>
  </sheetData>
  <sheetProtection algorithmName="SHA-512" hashValue="BA9x7lF01QwiwCXxcL337SVgHbHPyQLtWKX52y6m2Uhh2ceQhyuMgBRSF8yTdF/+rPo1DTFcSSxc/wXbLYvMdQ==" saltValue="pMAK7Gw/0yvOYAEktSRWCg==" spinCount="100000" sheet="1" objects="1" scenarios="1"/>
  <mergeCells count="4">
    <mergeCell ref="L1:Q1"/>
    <mergeCell ref="S1:Y1"/>
    <mergeCell ref="AB1:AG1"/>
    <mergeCell ref="AJ1:A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5A01-63C7-4884-B83E-578879E6F7FE}">
  <dimension ref="B1:AP584"/>
  <sheetViews>
    <sheetView workbookViewId="0">
      <selection activeCell="F2" sqref="F2"/>
    </sheetView>
  </sheetViews>
  <sheetFormatPr defaultRowHeight="14.5" x14ac:dyDescent="0.35"/>
  <cols>
    <col min="2" max="2" width="14.54296875" bestFit="1" customWidth="1"/>
    <col min="3" max="3" width="10.453125" customWidth="1"/>
    <col min="4" max="8" width="10.453125" bestFit="1" customWidth="1"/>
    <col min="9" max="11" width="10.453125" customWidth="1"/>
    <col min="12" max="12" width="14.54296875" bestFit="1" customWidth="1"/>
    <col min="13" max="13" width="10.453125" customWidth="1"/>
    <col min="14" max="19" width="10.453125" bestFit="1" customWidth="1"/>
  </cols>
  <sheetData>
    <row r="1" spans="2:42" x14ac:dyDescent="0.35">
      <c r="C1" s="105" t="s">
        <v>591</v>
      </c>
      <c r="D1" s="105"/>
      <c r="E1" s="105"/>
      <c r="F1" s="105"/>
      <c r="G1" s="105"/>
      <c r="H1" s="105"/>
      <c r="I1" s="105"/>
      <c r="M1" s="105" t="s">
        <v>592</v>
      </c>
      <c r="N1" s="105"/>
      <c r="O1" s="105"/>
      <c r="P1" s="105"/>
      <c r="Q1" s="105"/>
      <c r="R1" s="105"/>
    </row>
    <row r="2" spans="2:42" x14ac:dyDescent="0.35">
      <c r="C2" s="4">
        <v>42369</v>
      </c>
      <c r="D2" s="4">
        <f>EOMONTH(C2,12)</f>
        <v>42735</v>
      </c>
      <c r="E2" s="4">
        <f t="shared" ref="E2:G2" si="0">EOMONTH(D2,12)</f>
        <v>43100</v>
      </c>
      <c r="F2" s="4">
        <f t="shared" si="0"/>
        <v>43465</v>
      </c>
      <c r="G2" s="4">
        <f t="shared" si="0"/>
        <v>43830</v>
      </c>
      <c r="H2" s="4">
        <f>EOMONTH(G2,12)</f>
        <v>44196</v>
      </c>
      <c r="I2" s="4">
        <v>44469</v>
      </c>
      <c r="J2" s="4"/>
      <c r="K2" s="4"/>
      <c r="M2" s="4">
        <v>42369</v>
      </c>
      <c r="N2" s="4">
        <f>EOMONTH(M2,12)</f>
        <v>42735</v>
      </c>
      <c r="O2" s="4">
        <f t="shared" ref="O2:R2" si="1">EOMONTH(N2,12)</f>
        <v>43100</v>
      </c>
      <c r="P2" s="4">
        <f t="shared" si="1"/>
        <v>43465</v>
      </c>
      <c r="Q2" s="4">
        <f t="shared" si="1"/>
        <v>43830</v>
      </c>
      <c r="R2" s="4">
        <f t="shared" si="1"/>
        <v>44196</v>
      </c>
      <c r="S2" s="4">
        <f>I2</f>
        <v>44469</v>
      </c>
      <c r="AF2" t="e" cm="1">
        <f t="array" ref="AF2">_xll.ECONOMATICA(_xll.EcoRange(1,-1,582,-1),"Name",,,,,,,"false","true")</f>
        <v>#VALUE!</v>
      </c>
      <c r="AG2" t="e" cm="1">
        <f t="array" ref="AG2">_xll.ECONOMATICA(_xll.EcoRange(1,-2,582,-2),"Class",,,,,,,"false","true")</f>
        <v>#VALUE!</v>
      </c>
      <c r="AH2" t="e" cm="1">
        <f t="array" ref="AH2">_xll.ECONOMATICA(_xll.EcoRange(1,-3,582,-3),"Close",,"2016-12-31",,,"ORIGINAL CURRENCY",,"false","true",,{"tc.pers=4";"AdjustByCorporateActions=YesExceptForCashDividends"})</f>
        <v>#VALUE!</v>
      </c>
      <c r="AN2" t="e" cm="1">
        <f t="array" ref="AN2">_xll.ECONOMATICA(_xll.EcoRange(1,-1,582,-1),"Name",,,,,,,"false","true")</f>
        <v>#VALUE!</v>
      </c>
      <c r="AO2" t="e" cm="1">
        <f t="array" ref="AO2">_xll.ECONOMATICA(_xll.EcoRange(1,-2,582,-2),"Class",,,,,,,"false","true")</f>
        <v>#VALUE!</v>
      </c>
      <c r="AP2" t="e" cm="1">
        <f t="array" ref="AP2">_xll.ECONOMATICA(_xll.EcoRange(1,-3,582,-3),"Close",,"D-0",,,"ORIGINAL CURRENCY",,"false","true",,{"tc.pers=4"})</f>
        <v>#VALUE!</v>
      </c>
    </row>
    <row r="3" spans="2:42" x14ac:dyDescent="0.35">
      <c r="C3" t="str" cm="1">
        <f t="array" ref="C3">_xll.ECONOMATICA($B$4:$B$311,"close",,C2,,,,,,,"Fechamento",{"tc.pers=4";"AdjustByCorporateActions=YesExceptForCashDividends"})</f>
        <v>Fechamento</v>
      </c>
      <c r="D3" t="str" cm="1">
        <f t="array" ref="D3">_xll.ECONOMATICA($B$4:$B$311,"close",,D2,,,,,,,"Fechamento",{"tc.pers=4";"AdjustByCorporateActions=YesExceptForCashDividends"})</f>
        <v>Fechamento</v>
      </c>
      <c r="E3" t="str" cm="1">
        <f t="array" ref="E3">_xll.ECONOMATICA($B$4:$B$311,"close",,E2,,,,,,,"Fechamento",{"tc.pers=4";"AdjustByCorporateActions=YesExceptForCashDividends"})</f>
        <v>Fechamento</v>
      </c>
      <c r="F3" t="str" cm="1">
        <f t="array" ref="F3">_xll.ECONOMATICA($B$4:$B$311,"close",,F2,,,,,,,"Fechamento",{"tc.pers=4";"AdjustByCorporateActions=YesExceptForCashDividends"})</f>
        <v>Fechamento</v>
      </c>
      <c r="G3" t="str" cm="1">
        <f t="array" ref="G3">_xll.ECONOMATICA($B$4:$B$311,"close",,G2,,,,,,,"Fechamento",{"tc.pers=4";"AdjustByCorporateActions=YesExceptForCashDividends"})</f>
        <v>Fechamento</v>
      </c>
      <c r="H3" t="str" cm="1">
        <f t="array" ref="H3">_xll.ECONOMATICA($B$4:$B$311,"close",,H2,,,,,,,"Fechamento",{"tc.pers=4";"AdjustByCorporateActions=YesExceptForCashDividends"})</f>
        <v>Fechamento</v>
      </c>
      <c r="I3" t="str" cm="1">
        <f t="array" ref="I3">_xll.ECONOMATICA($B$4:$B$311,"close",,I2,,,,,,,"Fechamento",{"tc.pers=4";"AdjustByCorporateActions=YesExceptForCashDividends"})</f>
        <v>Fechamento</v>
      </c>
      <c r="M3" t="str" cm="1">
        <f t="array" ref="M3">_xll.ECONOMATICA($B$4:$B$311,"close",,M2,,,,,,,"Fechamento",{"tc.pers=4"})</f>
        <v>Fechamento</v>
      </c>
      <c r="N3" t="str" cm="1">
        <f t="array" ref="N3">_xll.ECONOMATICA($B$4:$B$311,"close",,N2,,,,,,,"Fechamento",{"tc.pers=4"})</f>
        <v>Fechamento</v>
      </c>
      <c r="O3" t="str" cm="1">
        <f t="array" ref="O3">_xll.ECONOMATICA($B$4:$B$311,"close",,O2,,,,,,,"Fechamento",{"tc.pers=4"})</f>
        <v>Fechamento</v>
      </c>
      <c r="P3" t="str" cm="1">
        <f t="array" ref="P3">_xll.ECONOMATICA($B$4:$B$311,"close",,P2,,,,,,,"Fechamento",{"tc.pers=4"})</f>
        <v>Fechamento</v>
      </c>
      <c r="Q3" t="str" cm="1">
        <f t="array" ref="Q3">_xll.ECONOMATICA($B$4:$B$311,"close",,Q2,,,,,,,"Fechamento",{"tc.pers=4"})</f>
        <v>Fechamento</v>
      </c>
      <c r="R3" t="str" cm="1">
        <f t="array" ref="R3">_xll.ECONOMATICA($B$4:$B$311,"close",,R2,,,,,,,"Fechamento",{"tc.pers=4"})</f>
        <v>Fechamento</v>
      </c>
      <c r="S3" t="str" cm="1">
        <f t="array" ref="S3">_xll.ECONOMATICA($B$4:$B$311,"close",,S2,,,,,,,"Fechamento",{"tc.pers=4"})</f>
        <v>Fechamento</v>
      </c>
      <c r="AE3" t="s">
        <v>593</v>
      </c>
      <c r="AM3" t="s">
        <v>593</v>
      </c>
    </row>
    <row r="4" spans="2:42" x14ac:dyDescent="0.35">
      <c r="B4" s="65" t="str">
        <f>Dados!A5</f>
        <v>ABCB4</v>
      </c>
      <c r="C4">
        <v>8.1892741022020292</v>
      </c>
      <c r="D4">
        <v>13.330059321640899</v>
      </c>
      <c r="E4">
        <v>16.690244561148599</v>
      </c>
      <c r="F4">
        <v>16.644125842518399</v>
      </c>
      <c r="G4">
        <v>20.0357027634454</v>
      </c>
      <c r="H4">
        <v>15.582295797648801</v>
      </c>
      <c r="I4">
        <v>14.8899999999994</v>
      </c>
      <c r="L4" t="str">
        <f>B4</f>
        <v>ABCB4</v>
      </c>
      <c r="M4">
        <v>5.4822880808642402</v>
      </c>
      <c r="N4">
        <v>9.8359592697233893</v>
      </c>
      <c r="O4">
        <v>13.248206835487499</v>
      </c>
      <c r="P4">
        <v>14.1404789774388</v>
      </c>
      <c r="Q4">
        <v>18.106420369644201</v>
      </c>
      <c r="R4">
        <v>14.598886962645301</v>
      </c>
      <c r="S4">
        <v>14.6634767213109</v>
      </c>
      <c r="AE4" t="s">
        <v>594</v>
      </c>
      <c r="AM4" t="s">
        <v>594</v>
      </c>
    </row>
    <row r="5" spans="2:42" x14ac:dyDescent="0.35">
      <c r="B5" s="65" t="str">
        <f>Dados!A6</f>
        <v>ABEV3</v>
      </c>
      <c r="C5">
        <v>17.850000000005799</v>
      </c>
      <c r="D5">
        <v>16.399999999994201</v>
      </c>
      <c r="E5">
        <v>21.2799999999988</v>
      </c>
      <c r="F5">
        <v>15.380000000004699</v>
      </c>
      <c r="G5">
        <v>18.670000000012799</v>
      </c>
      <c r="H5">
        <v>15.649999999994201</v>
      </c>
      <c r="I5">
        <v>15.3000000000029</v>
      </c>
      <c r="L5" t="str">
        <f t="shared" ref="L5:L68" si="2">B5</f>
        <v>ABEV3</v>
      </c>
      <c r="M5">
        <v>15.3251599592622</v>
      </c>
      <c r="N5">
        <v>14.5935145687254</v>
      </c>
      <c r="O5">
        <v>19.469627721264299</v>
      </c>
      <c r="P5">
        <v>14.5310950702697</v>
      </c>
      <c r="Q5">
        <v>18.1027901633643</v>
      </c>
      <c r="R5">
        <v>15.575766542970101</v>
      </c>
      <c r="S5">
        <v>15.3000000000029</v>
      </c>
      <c r="AE5" t="s">
        <v>595</v>
      </c>
      <c r="AM5" t="s">
        <v>595</v>
      </c>
    </row>
    <row r="6" spans="2:42" x14ac:dyDescent="0.35">
      <c r="B6" s="65" t="str">
        <f>Dados!A7</f>
        <v>AESB3</v>
      </c>
      <c r="D6">
        <v>13.966625281595</v>
      </c>
      <c r="E6">
        <v>12.7196051671635</v>
      </c>
      <c r="F6">
        <v>9.9961132372554893</v>
      </c>
      <c r="G6">
        <v>16.070000000006999</v>
      </c>
      <c r="H6">
        <v>16.5299999999988</v>
      </c>
      <c r="I6">
        <v>12.2799999999988</v>
      </c>
      <c r="L6" t="str">
        <f t="shared" si="2"/>
        <v>AESB3</v>
      </c>
      <c r="N6">
        <v>10.4280251936871</v>
      </c>
      <c r="O6">
        <v>10.085630024856099</v>
      </c>
      <c r="P6">
        <v>8.5357152653450594</v>
      </c>
      <c r="Q6">
        <v>14.728533206624</v>
      </c>
      <c r="R6">
        <v>16.241445689753199</v>
      </c>
      <c r="S6">
        <v>12.2799999999988</v>
      </c>
      <c r="AE6" t="s">
        <v>596</v>
      </c>
      <c r="AM6" t="s">
        <v>596</v>
      </c>
    </row>
    <row r="7" spans="2:42" x14ac:dyDescent="0.35">
      <c r="B7" s="65" t="str">
        <f>Dados!A8</f>
        <v>AFLT3</v>
      </c>
      <c r="C7" s="6"/>
      <c r="D7" s="6">
        <v>3.0200000000004401</v>
      </c>
      <c r="E7">
        <v>4.9700000000011597</v>
      </c>
      <c r="F7">
        <v>5.5500000000029104</v>
      </c>
      <c r="G7">
        <v>11.0800000000017</v>
      </c>
      <c r="H7">
        <v>9.8600000000005803</v>
      </c>
      <c r="I7">
        <v>8.6499999999941792</v>
      </c>
      <c r="L7" t="str">
        <f t="shared" si="2"/>
        <v>AFLT3</v>
      </c>
      <c r="M7" s="66"/>
      <c r="N7" s="66">
        <v>2.1990623160017999</v>
      </c>
      <c r="O7" s="66">
        <v>4.2418661037590901</v>
      </c>
      <c r="P7">
        <v>4.8857811669949998</v>
      </c>
      <c r="Q7">
        <v>9.8362373319832805</v>
      </c>
      <c r="R7">
        <v>9.39735891290184</v>
      </c>
      <c r="S7">
        <v>8.6499999999941792</v>
      </c>
      <c r="AE7" t="s">
        <v>597</v>
      </c>
      <c r="AM7" t="s">
        <v>597</v>
      </c>
    </row>
    <row r="8" spans="2:42" x14ac:dyDescent="0.35">
      <c r="B8" s="65" t="str">
        <f>Dados!A9</f>
        <v>AGRO3</v>
      </c>
      <c r="C8">
        <v>11.0299999999988</v>
      </c>
      <c r="D8">
        <v>11.0500000000029</v>
      </c>
      <c r="E8">
        <v>12.520000000004099</v>
      </c>
      <c r="F8">
        <v>15.6100000000006</v>
      </c>
      <c r="G8">
        <v>19.019999999989501</v>
      </c>
      <c r="H8">
        <v>25</v>
      </c>
      <c r="I8">
        <v>30.450000000011599</v>
      </c>
      <c r="L8" t="str">
        <f t="shared" si="2"/>
        <v>AGRO3</v>
      </c>
      <c r="M8" s="66">
        <v>8.9149199139210396</v>
      </c>
      <c r="N8" s="66">
        <v>9.4339628815068899</v>
      </c>
      <c r="O8" s="66">
        <v>10.884090015344601</v>
      </c>
      <c r="P8">
        <v>14.334213385707701</v>
      </c>
      <c r="Q8">
        <v>18.416344390570899</v>
      </c>
      <c r="R8">
        <v>25</v>
      </c>
      <c r="S8">
        <v>30.450000000011599</v>
      </c>
      <c r="AE8" t="s">
        <v>598</v>
      </c>
      <c r="AM8" t="s">
        <v>598</v>
      </c>
    </row>
    <row r="9" spans="2:42" x14ac:dyDescent="0.35">
      <c r="B9" s="65" t="str">
        <f>Dados!A10</f>
        <v>ALPA3</v>
      </c>
      <c r="C9">
        <v>7.6800000000075697</v>
      </c>
      <c r="D9">
        <v>7.1040000000066401</v>
      </c>
      <c r="E9">
        <v>13.632000000012299</v>
      </c>
      <c r="F9">
        <v>13.087999999988799</v>
      </c>
      <c r="G9">
        <v>27.579999999987201</v>
      </c>
      <c r="H9">
        <v>38.099999999976703</v>
      </c>
      <c r="I9">
        <v>44.179999999993001</v>
      </c>
      <c r="L9" t="str">
        <f t="shared" si="2"/>
        <v>ALPA3</v>
      </c>
      <c r="M9" s="66">
        <v>7.07288756896014</v>
      </c>
      <c r="N9" s="66">
        <v>6.7304883198376002</v>
      </c>
      <c r="O9" s="66">
        <v>13.228751493094</v>
      </c>
      <c r="P9">
        <v>13.0667411678587</v>
      </c>
      <c r="Q9">
        <v>27.535201819206101</v>
      </c>
      <c r="R9">
        <v>38.099999999976703</v>
      </c>
      <c r="S9">
        <v>44.179999999993001</v>
      </c>
      <c r="AE9" t="s">
        <v>599</v>
      </c>
      <c r="AM9" t="s">
        <v>599</v>
      </c>
    </row>
    <row r="10" spans="2:42" x14ac:dyDescent="0.35">
      <c r="B10" s="65" t="str">
        <f>Dados!A11</f>
        <v>ALPA4</v>
      </c>
      <c r="C10">
        <v>5.6960000000035498</v>
      </c>
      <c r="D10">
        <v>8.0080000000016298</v>
      </c>
      <c r="E10">
        <v>13.960000000006399</v>
      </c>
      <c r="F10">
        <v>13.6159999999945</v>
      </c>
      <c r="G10">
        <v>33.200000000011599</v>
      </c>
      <c r="H10">
        <v>42</v>
      </c>
      <c r="I10">
        <v>52.799999999988401</v>
      </c>
      <c r="L10" t="str">
        <f t="shared" si="2"/>
        <v>ALPA4</v>
      </c>
      <c r="M10" s="66">
        <v>5.2094705827403196</v>
      </c>
      <c r="N10" s="66">
        <v>7.5594165717266204</v>
      </c>
      <c r="O10" s="66">
        <v>13.5064434474916</v>
      </c>
      <c r="P10">
        <v>13.595007580210201</v>
      </c>
      <c r="Q10">
        <v>33.148814017593402</v>
      </c>
      <c r="R10">
        <v>42</v>
      </c>
      <c r="S10">
        <v>52.799999999988401</v>
      </c>
      <c r="AE10" t="s">
        <v>600</v>
      </c>
      <c r="AM10" t="s">
        <v>600</v>
      </c>
    </row>
    <row r="11" spans="2:42" x14ac:dyDescent="0.35">
      <c r="B11" s="65" t="str">
        <f>Dados!A12</f>
        <v>ALSO3</v>
      </c>
      <c r="C11">
        <v>16.179999999993001</v>
      </c>
      <c r="D11">
        <v>17.230000000010499</v>
      </c>
      <c r="E11">
        <v>25.350000000005799</v>
      </c>
      <c r="F11">
        <v>25.769999999989501</v>
      </c>
      <c r="G11">
        <v>50.140000000013998</v>
      </c>
      <c r="H11">
        <v>29.170000000012799</v>
      </c>
      <c r="I11">
        <v>22.7200000000012</v>
      </c>
      <c r="L11" t="str">
        <f t="shared" si="2"/>
        <v>ALSO3</v>
      </c>
      <c r="M11" s="66">
        <v>14.751797891556601</v>
      </c>
      <c r="N11" s="66">
        <v>16.141127338661999</v>
      </c>
      <c r="O11" s="66">
        <v>24.255384684016501</v>
      </c>
      <c r="P11">
        <v>25.1570952615293</v>
      </c>
      <c r="Q11">
        <v>49.718781381961897</v>
      </c>
      <c r="R11">
        <v>28.924947206047399</v>
      </c>
      <c r="S11">
        <v>22.7200000000012</v>
      </c>
      <c r="AE11" t="s">
        <v>601</v>
      </c>
      <c r="AM11" t="s">
        <v>601</v>
      </c>
    </row>
    <row r="12" spans="2:42" x14ac:dyDescent="0.35">
      <c r="B12" s="65" t="str">
        <f>Dados!A13</f>
        <v>ALUP11</v>
      </c>
      <c r="C12">
        <v>12.256681915270701</v>
      </c>
      <c r="D12">
        <v>17.100000000005799</v>
      </c>
      <c r="E12">
        <v>18.450000000011599</v>
      </c>
      <c r="F12">
        <v>18.329999999987201</v>
      </c>
      <c r="G12">
        <v>27.600000000005799</v>
      </c>
      <c r="H12">
        <v>27.0899999999965</v>
      </c>
      <c r="I12">
        <v>24.3099999999977</v>
      </c>
      <c r="L12" t="str">
        <f t="shared" si="2"/>
        <v>ALUP11</v>
      </c>
      <c r="M12" s="66">
        <v>9.9784613935044</v>
      </c>
      <c r="N12" s="66">
        <v>14.741585582771201</v>
      </c>
      <c r="O12" s="66">
        <v>16.338110443612099</v>
      </c>
      <c r="P12">
        <v>16.893806079809998</v>
      </c>
      <c r="Q12">
        <v>25.936256309418201</v>
      </c>
      <c r="R12">
        <v>26.2338826185151</v>
      </c>
      <c r="S12">
        <v>24.3099999999977</v>
      </c>
      <c r="AE12" t="s">
        <v>602</v>
      </c>
      <c r="AM12" t="s">
        <v>602</v>
      </c>
    </row>
    <row r="13" spans="2:42" x14ac:dyDescent="0.35">
      <c r="B13" s="65" t="str">
        <f>Dados!A14</f>
        <v>ALUP3</v>
      </c>
      <c r="D13">
        <v>8.1199999999953398</v>
      </c>
      <c r="E13">
        <v>7.9800000000031996</v>
      </c>
      <c r="F13">
        <v>7.5</v>
      </c>
      <c r="G13">
        <v>11.399999999994201</v>
      </c>
      <c r="H13">
        <v>8.9600000000063993</v>
      </c>
      <c r="I13">
        <v>8.1300000000046602</v>
      </c>
      <c r="L13" t="str">
        <f t="shared" si="2"/>
        <v>ALUP3</v>
      </c>
      <c r="M13" s="66"/>
      <c r="N13" s="66">
        <v>7.09556320209958</v>
      </c>
      <c r="O13" s="66">
        <v>7.1647668008590699</v>
      </c>
      <c r="P13">
        <v>6.9590580920994398</v>
      </c>
      <c r="Q13">
        <v>10.776101455601699</v>
      </c>
      <c r="R13">
        <v>8.6686178861709795</v>
      </c>
      <c r="S13">
        <v>8.1300000000046602</v>
      </c>
      <c r="AE13" t="s">
        <v>603</v>
      </c>
      <c r="AM13" t="s">
        <v>603</v>
      </c>
    </row>
    <row r="14" spans="2:42" x14ac:dyDescent="0.35">
      <c r="B14" s="65" t="str">
        <f>Dados!A15</f>
        <v>ALUP4</v>
      </c>
      <c r="D14">
        <v>4.4000000000014596</v>
      </c>
      <c r="E14">
        <v>5.3499999999985404</v>
      </c>
      <c r="F14">
        <v>5.4599999999991304</v>
      </c>
      <c r="G14">
        <v>8.4499999999970896</v>
      </c>
      <c r="H14">
        <v>8.8999999999941792</v>
      </c>
      <c r="I14">
        <v>8.1600000000034907</v>
      </c>
      <c r="L14" t="str">
        <f t="shared" si="2"/>
        <v>ALUP4</v>
      </c>
      <c r="M14" s="66"/>
      <c r="N14" s="66">
        <v>3.7525451979090598</v>
      </c>
      <c r="O14" s="66">
        <v>4.6878825571329799</v>
      </c>
      <c r="P14">
        <v>5.0055388087348502</v>
      </c>
      <c r="Q14">
        <v>7.9073864405945598</v>
      </c>
      <c r="R14">
        <v>8.6209406495036092</v>
      </c>
      <c r="S14">
        <v>8.1600000000034907</v>
      </c>
      <c r="AE14" t="s">
        <v>604</v>
      </c>
      <c r="AM14" t="s">
        <v>604</v>
      </c>
    </row>
    <row r="15" spans="2:42" x14ac:dyDescent="0.35">
      <c r="B15" s="65" t="str">
        <f>Dados!A16</f>
        <v>AMBP3</v>
      </c>
      <c r="H15">
        <v>26.420000000012799</v>
      </c>
      <c r="I15">
        <v>46.830000000016298</v>
      </c>
      <c r="L15" t="str">
        <f t="shared" si="2"/>
        <v>AMBP3</v>
      </c>
      <c r="M15" s="66"/>
      <c r="N15" s="66"/>
      <c r="O15" s="66"/>
      <c r="R15">
        <v>26.334354863822199</v>
      </c>
      <c r="S15">
        <v>46.830000000016298</v>
      </c>
      <c r="AE15" t="s">
        <v>605</v>
      </c>
      <c r="AM15" t="s">
        <v>605</v>
      </c>
    </row>
    <row r="16" spans="2:42" x14ac:dyDescent="0.35">
      <c r="B16" s="65" t="str">
        <f>Dados!A17</f>
        <v>ANIM3</v>
      </c>
      <c r="C16">
        <v>4.6000000000058199</v>
      </c>
      <c r="D16">
        <v>4.54333333333489</v>
      </c>
      <c r="E16">
        <v>9.4333333333342999</v>
      </c>
      <c r="F16">
        <v>5.66666666667152</v>
      </c>
      <c r="G16">
        <v>9.9300000000075705</v>
      </c>
      <c r="H16">
        <v>12</v>
      </c>
      <c r="I16">
        <v>8.9400000000023301</v>
      </c>
      <c r="L16" t="str">
        <f t="shared" si="2"/>
        <v>ANIM3</v>
      </c>
      <c r="M16" s="66">
        <v>4.4439738634537198</v>
      </c>
      <c r="N16" s="66">
        <v>4.46942224067607</v>
      </c>
      <c r="O16" s="66">
        <v>9.3226812049833807</v>
      </c>
      <c r="P16">
        <v>5.6646748174534904</v>
      </c>
      <c r="Q16">
        <v>9.9300000000075705</v>
      </c>
      <c r="R16">
        <v>12</v>
      </c>
      <c r="S16">
        <v>8.9400000000023301</v>
      </c>
      <c r="AE16" t="s">
        <v>606</v>
      </c>
      <c r="AM16" t="s">
        <v>606</v>
      </c>
    </row>
    <row r="17" spans="2:39" x14ac:dyDescent="0.35">
      <c r="B17" s="65" t="str">
        <f>Dados!A18</f>
        <v>ARZZ3</v>
      </c>
      <c r="C17">
        <v>21</v>
      </c>
      <c r="D17">
        <v>25.0599999999977</v>
      </c>
      <c r="E17">
        <v>54.700000000011599</v>
      </c>
      <c r="F17">
        <v>55.0599999999977</v>
      </c>
      <c r="G17">
        <v>64</v>
      </c>
      <c r="H17">
        <v>68.180000000051194</v>
      </c>
      <c r="I17">
        <v>82.869999999995301</v>
      </c>
      <c r="L17" t="str">
        <f t="shared" si="2"/>
        <v>ARZZ3</v>
      </c>
      <c r="M17">
        <v>18.0066764131479</v>
      </c>
      <c r="N17">
        <v>22.2122178462741</v>
      </c>
      <c r="O17">
        <v>51.040561637259103</v>
      </c>
      <c r="P17">
        <v>52.810777206264902</v>
      </c>
      <c r="Q17">
        <v>63.229117749666301</v>
      </c>
      <c r="R17">
        <v>67.939119903370695</v>
      </c>
      <c r="S17">
        <v>82.869999999995301</v>
      </c>
      <c r="AE17" t="s">
        <v>607</v>
      </c>
      <c r="AM17" t="s">
        <v>607</v>
      </c>
    </row>
    <row r="18" spans="2:39" x14ac:dyDescent="0.35">
      <c r="B18" s="65" t="str">
        <f>Dados!A19</f>
        <v>AURA33</v>
      </c>
      <c r="H18">
        <v>60.700000000011599</v>
      </c>
      <c r="I18">
        <v>57.469999999972103</v>
      </c>
      <c r="L18" t="str">
        <f t="shared" si="2"/>
        <v>AURA33</v>
      </c>
      <c r="R18">
        <v>56.670927536266397</v>
      </c>
      <c r="S18">
        <v>57.469999999972103</v>
      </c>
      <c r="AE18" t="s">
        <v>608</v>
      </c>
      <c r="AM18" t="s">
        <v>608</v>
      </c>
    </row>
    <row r="19" spans="2:39" x14ac:dyDescent="0.35">
      <c r="B19" s="65" t="str">
        <f>Dados!A20</f>
        <v>B3SA3</v>
      </c>
      <c r="C19">
        <v>3.63000000000102</v>
      </c>
      <c r="D19">
        <v>5.5</v>
      </c>
      <c r="E19">
        <v>7.5933333333378004</v>
      </c>
      <c r="F19">
        <v>8.9366666666755901</v>
      </c>
      <c r="G19">
        <v>14.3233333333337</v>
      </c>
      <c r="H19">
        <v>20.6600000000035</v>
      </c>
      <c r="I19">
        <v>12.7400000000052</v>
      </c>
      <c r="L19" t="str">
        <f t="shared" si="2"/>
        <v>B3SA3</v>
      </c>
      <c r="M19">
        <v>2.9694778333323502</v>
      </c>
      <c r="N19">
        <v>4.6404501305369203</v>
      </c>
      <c r="O19">
        <v>6.5409959376193001</v>
      </c>
      <c r="P19">
        <v>7.9345278173786902</v>
      </c>
      <c r="Q19">
        <v>12.982838421870801</v>
      </c>
      <c r="R19">
        <v>19.5084493022296</v>
      </c>
      <c r="S19">
        <v>12.7400000000052</v>
      </c>
      <c r="AE19" t="s">
        <v>609</v>
      </c>
      <c r="AM19" t="s">
        <v>609</v>
      </c>
    </row>
    <row r="20" spans="2:39" x14ac:dyDescent="0.35">
      <c r="B20" s="65" t="str">
        <f>Dados!A21</f>
        <v>BALM3</v>
      </c>
      <c r="H20">
        <v>20.7200000000012</v>
      </c>
      <c r="I20">
        <v>16.7200000000012</v>
      </c>
      <c r="L20" t="str">
        <f t="shared" si="2"/>
        <v>BALM3</v>
      </c>
      <c r="R20">
        <v>20.339816513762301</v>
      </c>
      <c r="S20">
        <v>16.7200000000012</v>
      </c>
      <c r="AE20" t="s">
        <v>610</v>
      </c>
      <c r="AM20" t="s">
        <v>610</v>
      </c>
    </row>
    <row r="21" spans="2:39" x14ac:dyDescent="0.35">
      <c r="B21" s="65" t="str">
        <f>Dados!A22</f>
        <v>BALM4</v>
      </c>
      <c r="E21">
        <v>8.8000000000029104</v>
      </c>
      <c r="G21">
        <v>9.8000000000029104</v>
      </c>
      <c r="H21">
        <v>15.6999999999971</v>
      </c>
      <c r="I21">
        <v>13.8600000000006</v>
      </c>
      <c r="L21" t="str">
        <f t="shared" si="2"/>
        <v>BALM4</v>
      </c>
      <c r="O21">
        <v>8.1766540690296097</v>
      </c>
      <c r="Q21">
        <v>9.3418134027451707</v>
      </c>
      <c r="R21">
        <v>15.276513157878099</v>
      </c>
      <c r="S21">
        <v>13.8600000000006</v>
      </c>
      <c r="AE21" t="s">
        <v>611</v>
      </c>
      <c r="AM21" t="s">
        <v>611</v>
      </c>
    </row>
    <row r="22" spans="2:39" x14ac:dyDescent="0.35">
      <c r="B22" s="65" t="str">
        <f>Dados!A23</f>
        <v>BAUH4</v>
      </c>
      <c r="C22">
        <v>7.5</v>
      </c>
      <c r="E22">
        <v>11</v>
      </c>
      <c r="F22">
        <v>18.950000000011599</v>
      </c>
      <c r="G22">
        <v>78</v>
      </c>
      <c r="H22">
        <v>96.680000000051194</v>
      </c>
      <c r="I22">
        <v>88.489999999990701</v>
      </c>
      <c r="L22" t="str">
        <f t="shared" si="2"/>
        <v>BAUH4</v>
      </c>
      <c r="M22">
        <v>6.3960749078396502</v>
      </c>
      <c r="O22">
        <v>10.288529652927499</v>
      </c>
      <c r="P22">
        <v>18.277668951050099</v>
      </c>
      <c r="Q22">
        <v>76.625196155509897</v>
      </c>
      <c r="R22">
        <v>95.885455463547302</v>
      </c>
      <c r="S22">
        <v>88.489999999990701</v>
      </c>
      <c r="AE22" t="s">
        <v>612</v>
      </c>
      <c r="AM22" t="s">
        <v>612</v>
      </c>
    </row>
    <row r="23" spans="2:39" x14ac:dyDescent="0.35">
      <c r="B23" s="65" t="str">
        <f>Dados!A24</f>
        <v>BAZA3</v>
      </c>
      <c r="C23">
        <v>25</v>
      </c>
      <c r="D23">
        <v>28.100000000005799</v>
      </c>
      <c r="E23">
        <v>25</v>
      </c>
      <c r="F23">
        <v>23.869999999995301</v>
      </c>
      <c r="G23">
        <v>40</v>
      </c>
      <c r="H23">
        <v>42.200000000011599</v>
      </c>
      <c r="I23">
        <v>38.119999999995301</v>
      </c>
      <c r="L23" t="str">
        <f t="shared" si="2"/>
        <v>BAZA3</v>
      </c>
      <c r="M23">
        <v>17.002961137041002</v>
      </c>
      <c r="N23">
        <v>21.393532664224001</v>
      </c>
      <c r="O23">
        <v>19.435141437512399</v>
      </c>
      <c r="P23">
        <v>19.031223554338801</v>
      </c>
      <c r="Q23">
        <v>33.6843253804836</v>
      </c>
      <c r="R23">
        <v>39.463285270961897</v>
      </c>
      <c r="S23">
        <v>38.119999999995301</v>
      </c>
      <c r="AE23" t="s">
        <v>613</v>
      </c>
      <c r="AM23" t="s">
        <v>613</v>
      </c>
    </row>
    <row r="24" spans="2:39" x14ac:dyDescent="0.35">
      <c r="B24" s="65" t="str">
        <f>Dados!A25</f>
        <v>BBAS3</v>
      </c>
      <c r="C24">
        <v>14.7400000000052</v>
      </c>
      <c r="D24">
        <v>28.0899999999965</v>
      </c>
      <c r="E24">
        <v>31.820000000006999</v>
      </c>
      <c r="F24">
        <v>46.489999999990701</v>
      </c>
      <c r="G24">
        <v>52.820000000006999</v>
      </c>
      <c r="H24">
        <v>38.799999999988401</v>
      </c>
      <c r="I24">
        <v>28.899999999994201</v>
      </c>
      <c r="L24" t="str">
        <f t="shared" si="2"/>
        <v>BBAS3</v>
      </c>
      <c r="M24">
        <v>11.3074415143492</v>
      </c>
      <c r="N24">
        <v>22.547255163110101</v>
      </c>
      <c r="O24">
        <v>26.3455784094986</v>
      </c>
      <c r="P24">
        <v>40.151548625901299</v>
      </c>
      <c r="Q24">
        <v>48.038142789446297</v>
      </c>
      <c r="R24">
        <v>36.709232333057997</v>
      </c>
      <c r="S24">
        <v>28.899999999994201</v>
      </c>
      <c r="AE24" t="s">
        <v>614</v>
      </c>
      <c r="AM24" t="s">
        <v>614</v>
      </c>
    </row>
    <row r="25" spans="2:39" x14ac:dyDescent="0.35">
      <c r="B25" s="65" t="str">
        <f>Dados!A26</f>
        <v>BBDC3</v>
      </c>
      <c r="C25">
        <v>10.6074059356033</v>
      </c>
      <c r="D25">
        <v>16.585843407781802</v>
      </c>
      <c r="E25">
        <v>20.072627097397302</v>
      </c>
      <c r="F25">
        <v>23.312672176311001</v>
      </c>
      <c r="G25">
        <v>28.157024793414202</v>
      </c>
      <c r="H25">
        <v>22</v>
      </c>
      <c r="I25">
        <v>17.859999999986002</v>
      </c>
      <c r="L25" t="str">
        <f t="shared" si="2"/>
        <v>BBDC3</v>
      </c>
      <c r="M25">
        <v>8.4282401307573291</v>
      </c>
      <c r="N25">
        <v>13.7772534729447</v>
      </c>
      <c r="O25">
        <v>17.305251222889598</v>
      </c>
      <c r="P25">
        <v>20.7969888444932</v>
      </c>
      <c r="Q25">
        <v>26.557423076039399</v>
      </c>
      <c r="R25">
        <v>21.316324234969201</v>
      </c>
      <c r="S25">
        <v>17.8431095453561</v>
      </c>
      <c r="AE25" t="s">
        <v>615</v>
      </c>
      <c r="AM25" t="s">
        <v>615</v>
      </c>
    </row>
    <row r="26" spans="2:39" x14ac:dyDescent="0.35">
      <c r="B26" s="65" t="str">
        <f>Dados!A27</f>
        <v>BBDC4</v>
      </c>
      <c r="C26">
        <v>9.9761359238182195</v>
      </c>
      <c r="D26">
        <v>16.506158504664199</v>
      </c>
      <c r="E26">
        <v>21.1933383420692</v>
      </c>
      <c r="F26">
        <v>26.6184573002975</v>
      </c>
      <c r="G26">
        <v>29.892561983462699</v>
      </c>
      <c r="H26">
        <v>24.6727272727294</v>
      </c>
      <c r="I26">
        <v>20.829999999987201</v>
      </c>
      <c r="L26" t="str">
        <f t="shared" si="2"/>
        <v>BBDC4</v>
      </c>
      <c r="M26">
        <v>7.8935627698811004</v>
      </c>
      <c r="N26">
        <v>13.7111886625644</v>
      </c>
      <c r="O26">
        <v>18.298586235381698</v>
      </c>
      <c r="P26">
        <v>23.767455343389901</v>
      </c>
      <c r="Q26">
        <v>28.2522239625978</v>
      </c>
      <c r="R26">
        <v>23.9534805181029</v>
      </c>
      <c r="S26">
        <v>20.811487340892199</v>
      </c>
      <c r="AE26" t="s">
        <v>616</v>
      </c>
      <c r="AM26" t="s">
        <v>616</v>
      </c>
    </row>
    <row r="27" spans="2:39" x14ac:dyDescent="0.35">
      <c r="B27" s="65" t="str">
        <f>Dados!A28</f>
        <v>BBSE3</v>
      </c>
      <c r="C27">
        <v>24.329999999987201</v>
      </c>
      <c r="D27">
        <v>28.299999999988401</v>
      </c>
      <c r="E27">
        <v>28.489999999990701</v>
      </c>
      <c r="F27">
        <v>27.5899999999965</v>
      </c>
      <c r="G27">
        <v>37.700000000011599</v>
      </c>
      <c r="H27">
        <v>29.630000000004699</v>
      </c>
      <c r="I27">
        <v>19.950000000011599</v>
      </c>
      <c r="L27" t="str">
        <f t="shared" si="2"/>
        <v>BBSE3</v>
      </c>
      <c r="M27">
        <v>15.6007000871177</v>
      </c>
      <c r="N27">
        <v>19.295360196207199</v>
      </c>
      <c r="O27">
        <v>20.621685071091601</v>
      </c>
      <c r="P27">
        <v>22.360784794698699</v>
      </c>
      <c r="Q27">
        <v>32.112750719592398</v>
      </c>
      <c r="R27">
        <v>28.438308829761802</v>
      </c>
      <c r="S27">
        <v>19.950000000011599</v>
      </c>
      <c r="AE27" t="s">
        <v>617</v>
      </c>
      <c r="AM27" t="s">
        <v>617</v>
      </c>
    </row>
    <row r="28" spans="2:39" x14ac:dyDescent="0.35">
      <c r="B28" s="65" t="str">
        <f>Dados!A29</f>
        <v>BEEF3</v>
      </c>
      <c r="C28">
        <v>13.3000000000029</v>
      </c>
      <c r="D28">
        <v>12.149999999994201</v>
      </c>
      <c r="E28">
        <v>10.649999999994201</v>
      </c>
      <c r="F28">
        <v>4.9899999999979601</v>
      </c>
      <c r="G28">
        <v>12.8399999999965</v>
      </c>
      <c r="H28">
        <v>10.179999999993001</v>
      </c>
      <c r="I28">
        <v>10.4499999999971</v>
      </c>
      <c r="L28" t="str">
        <f t="shared" si="2"/>
        <v>BEEF3</v>
      </c>
      <c r="M28">
        <v>11.7601349435863</v>
      </c>
      <c r="N28">
        <v>10.7432811702602</v>
      </c>
      <c r="O28">
        <v>9.6785183486499609</v>
      </c>
      <c r="P28">
        <v>4.5348175173494401</v>
      </c>
      <c r="Q28">
        <v>11.668748882308099</v>
      </c>
      <c r="R28">
        <v>9.4865788054157694</v>
      </c>
      <c r="S28">
        <v>10.4499999999971</v>
      </c>
      <c r="AE28" t="s">
        <v>618</v>
      </c>
      <c r="AM28" t="s">
        <v>618</v>
      </c>
    </row>
    <row r="29" spans="2:39" x14ac:dyDescent="0.35">
      <c r="B29" s="65" t="str">
        <f>Dados!A30</f>
        <v>BEES3</v>
      </c>
      <c r="C29">
        <v>1.79999999999927</v>
      </c>
      <c r="D29">
        <v>2.63000000000102</v>
      </c>
      <c r="E29">
        <v>3.6100000000005799</v>
      </c>
      <c r="F29">
        <v>4.1299999999973798</v>
      </c>
      <c r="G29">
        <v>6.3000000000029104</v>
      </c>
      <c r="H29">
        <v>5.4499999999970896</v>
      </c>
      <c r="I29">
        <v>4.9599999999991304</v>
      </c>
      <c r="L29" t="str">
        <f t="shared" si="2"/>
        <v>BEES3</v>
      </c>
      <c r="M29">
        <v>1.2554942663373401</v>
      </c>
      <c r="N29">
        <v>2.0028473544662102</v>
      </c>
      <c r="O29">
        <v>2.9117272082949102</v>
      </c>
      <c r="P29">
        <v>3.5588599967886698</v>
      </c>
      <c r="Q29">
        <v>5.7523619620260398</v>
      </c>
      <c r="R29">
        <v>5.1853184433712203</v>
      </c>
      <c r="S29">
        <v>4.9410074208353798</v>
      </c>
      <c r="AE29" t="s">
        <v>619</v>
      </c>
      <c r="AM29" t="s">
        <v>619</v>
      </c>
    </row>
    <row r="30" spans="2:39" x14ac:dyDescent="0.35">
      <c r="B30" s="65" t="str">
        <f>Dados!A31</f>
        <v>BEES4</v>
      </c>
      <c r="C30">
        <v>1.75</v>
      </c>
      <c r="D30">
        <v>2.65999999999985</v>
      </c>
      <c r="E30">
        <v>3.84000000000015</v>
      </c>
      <c r="F30">
        <v>4.25</v>
      </c>
      <c r="G30">
        <v>6.7699999999968004</v>
      </c>
      <c r="H30">
        <v>6.0299999999988403</v>
      </c>
      <c r="I30">
        <v>5.9199999999982502</v>
      </c>
      <c r="L30" t="str">
        <f t="shared" si="2"/>
        <v>BEES4</v>
      </c>
      <c r="M30">
        <v>1.23849020085254</v>
      </c>
      <c r="N30">
        <v>2.0486990570643702</v>
      </c>
      <c r="O30">
        <v>3.123906311881</v>
      </c>
      <c r="P30">
        <v>3.6880487787457201</v>
      </c>
      <c r="Q30">
        <v>6.2230730311421203</v>
      </c>
      <c r="R30">
        <v>5.77044510476117</v>
      </c>
      <c r="S30">
        <v>5.90100742084178</v>
      </c>
      <c r="AE30" t="s">
        <v>620</v>
      </c>
      <c r="AM30" t="s">
        <v>620</v>
      </c>
    </row>
    <row r="31" spans="2:39" x14ac:dyDescent="0.35">
      <c r="B31" s="65" t="str">
        <f>Dados!A32</f>
        <v>BGIP3</v>
      </c>
      <c r="D31">
        <v>18.600000000005799</v>
      </c>
      <c r="E31">
        <v>38.5</v>
      </c>
      <c r="F31">
        <v>36.950000000011599</v>
      </c>
      <c r="I31">
        <v>32.010000000009299</v>
      </c>
      <c r="L31" t="str">
        <f t="shared" si="2"/>
        <v>BGIP3</v>
      </c>
      <c r="N31">
        <v>14.493541172953</v>
      </c>
      <c r="O31">
        <v>34.623371350753601</v>
      </c>
      <c r="P31">
        <v>34.622057591565003</v>
      </c>
      <c r="S31">
        <v>32.010000000009299</v>
      </c>
      <c r="AE31" t="s">
        <v>621</v>
      </c>
      <c r="AM31" t="s">
        <v>621</v>
      </c>
    </row>
    <row r="32" spans="2:39" x14ac:dyDescent="0.35">
      <c r="B32" s="65" t="str">
        <f>Dados!A33</f>
        <v>BGIP4</v>
      </c>
      <c r="C32">
        <v>11.1900000000023</v>
      </c>
      <c r="D32">
        <v>14.649999999994201</v>
      </c>
      <c r="E32">
        <v>35.989999999990701</v>
      </c>
      <c r="F32">
        <v>35.5</v>
      </c>
      <c r="G32">
        <v>38.5</v>
      </c>
      <c r="H32">
        <v>27.140000000013998</v>
      </c>
      <c r="I32">
        <v>22.5599999999977</v>
      </c>
      <c r="L32" t="str">
        <f t="shared" si="2"/>
        <v>BGIP4</v>
      </c>
      <c r="M32">
        <v>8.1120353189180605</v>
      </c>
      <c r="N32">
        <v>10.9018015101465</v>
      </c>
      <c r="O32">
        <v>31.3036858532578</v>
      </c>
      <c r="P32">
        <v>32.314467024582001</v>
      </c>
      <c r="Q32">
        <v>35.796523218683397</v>
      </c>
      <c r="R32">
        <v>25.805194944521599</v>
      </c>
      <c r="S32">
        <v>22.5599999999977</v>
      </c>
      <c r="AE32" t="s">
        <v>622</v>
      </c>
      <c r="AM32" t="s">
        <v>622</v>
      </c>
    </row>
    <row r="33" spans="2:39" x14ac:dyDescent="0.35">
      <c r="B33" s="65" t="str">
        <f>Dados!A34</f>
        <v>BIDI11</v>
      </c>
      <c r="G33">
        <v>15.5244120710122</v>
      </c>
      <c r="H33">
        <v>32.816666666651102</v>
      </c>
      <c r="I33">
        <v>46.650000000023297</v>
      </c>
      <c r="L33" t="str">
        <f t="shared" si="2"/>
        <v>BIDI11</v>
      </c>
      <c r="Q33">
        <v>15.446785904889101</v>
      </c>
      <c r="R33">
        <v>32.793647352897104</v>
      </c>
      <c r="S33">
        <v>46.650000000023297</v>
      </c>
      <c r="AE33" t="s">
        <v>623</v>
      </c>
      <c r="AM33" t="s">
        <v>623</v>
      </c>
    </row>
    <row r="34" spans="2:39" x14ac:dyDescent="0.35">
      <c r="B34" s="65" t="str">
        <f>Dados!A35</f>
        <v>BIDI3</v>
      </c>
      <c r="G34">
        <v>4.9424738349553099</v>
      </c>
      <c r="H34">
        <v>11</v>
      </c>
      <c r="I34">
        <v>15.25</v>
      </c>
      <c r="L34" t="str">
        <f t="shared" si="2"/>
        <v>BIDI3</v>
      </c>
      <c r="Q34">
        <v>4.9171578341629401</v>
      </c>
      <c r="R34">
        <v>10.9922391561122</v>
      </c>
      <c r="S34">
        <v>15.25</v>
      </c>
      <c r="AE34" t="s">
        <v>624</v>
      </c>
      <c r="AM34" t="s">
        <v>624</v>
      </c>
    </row>
    <row r="35" spans="2:39" x14ac:dyDescent="0.35">
      <c r="B35" s="65" t="str">
        <f>Dados!A36</f>
        <v>BIDI4</v>
      </c>
      <c r="F35">
        <v>2.1422433440820901</v>
      </c>
      <c r="G35">
        <v>5.2226549316110296</v>
      </c>
      <c r="H35">
        <v>10.966666666674399</v>
      </c>
      <c r="I35">
        <v>15.679999999993001</v>
      </c>
      <c r="L35" t="str">
        <f t="shared" si="2"/>
        <v>BIDI4</v>
      </c>
      <c r="P35">
        <v>2.1121813273166499</v>
      </c>
      <c r="Q35">
        <v>5.1968608562601704</v>
      </c>
      <c r="R35">
        <v>10.9589225826203</v>
      </c>
      <c r="S35">
        <v>15.679999999993001</v>
      </c>
      <c r="AE35" t="s">
        <v>625</v>
      </c>
      <c r="AM35" t="s">
        <v>625</v>
      </c>
    </row>
    <row r="36" spans="2:39" x14ac:dyDescent="0.35">
      <c r="B36" s="65" t="str">
        <f>Dados!A37</f>
        <v>BKBR3</v>
      </c>
      <c r="E36">
        <v>17.5</v>
      </c>
      <c r="F36">
        <v>20.679999999993001</v>
      </c>
      <c r="G36">
        <v>17.7799999999988</v>
      </c>
      <c r="H36">
        <v>10.899999999994201</v>
      </c>
      <c r="I36">
        <v>8.2100000000063993</v>
      </c>
      <c r="L36" t="str">
        <f t="shared" si="2"/>
        <v>BKBR3</v>
      </c>
      <c r="O36">
        <v>17.329557889286701</v>
      </c>
      <c r="P36">
        <v>20.530431953026</v>
      </c>
      <c r="Q36">
        <v>17.717776617297201</v>
      </c>
      <c r="R36">
        <v>10.899999999994201</v>
      </c>
      <c r="S36">
        <v>8.2100000000063993</v>
      </c>
      <c r="AE36" t="s">
        <v>626</v>
      </c>
      <c r="AM36" t="s">
        <v>626</v>
      </c>
    </row>
    <row r="37" spans="2:39" x14ac:dyDescent="0.35">
      <c r="B37" s="65" t="str">
        <f>Dados!A38</f>
        <v>BMEB3</v>
      </c>
      <c r="D37">
        <v>5.1999999999970896</v>
      </c>
      <c r="E37">
        <v>6.4899999999979601</v>
      </c>
      <c r="F37">
        <v>7.0599999999976699</v>
      </c>
      <c r="G37">
        <v>13.0800000000017</v>
      </c>
      <c r="H37">
        <v>16.5</v>
      </c>
      <c r="I37">
        <v>22.299999999988401</v>
      </c>
      <c r="L37" t="str">
        <f t="shared" si="2"/>
        <v>BMEB3</v>
      </c>
      <c r="N37">
        <v>4.6784229106124302</v>
      </c>
      <c r="O37">
        <v>5.8390316711302104</v>
      </c>
      <c r="P37">
        <v>6.3518587978687702</v>
      </c>
      <c r="Q37">
        <v>11.8435628976295</v>
      </c>
      <c r="R37">
        <v>15.546415432050701</v>
      </c>
      <c r="S37">
        <v>22.299999999988401</v>
      </c>
      <c r="AE37" t="s">
        <v>627</v>
      </c>
      <c r="AM37" t="s">
        <v>627</v>
      </c>
    </row>
    <row r="38" spans="2:39" x14ac:dyDescent="0.35">
      <c r="B38" s="65" t="str">
        <f>Dados!A39</f>
        <v>BMEB4</v>
      </c>
      <c r="C38">
        <v>4.1999999999970896</v>
      </c>
      <c r="D38">
        <v>4.1900000000023301</v>
      </c>
      <c r="E38">
        <v>5.0100000000020399</v>
      </c>
      <c r="F38">
        <v>7.0400000000008696</v>
      </c>
      <c r="G38">
        <v>12.960000000006399</v>
      </c>
      <c r="H38">
        <v>16.25</v>
      </c>
      <c r="I38">
        <v>19.1600000000035</v>
      </c>
      <c r="L38" t="str">
        <f t="shared" si="2"/>
        <v>BMEB4</v>
      </c>
      <c r="M38">
        <v>2.5175702587221198</v>
      </c>
      <c r="N38">
        <v>2.8818074008959198</v>
      </c>
      <c r="O38">
        <v>3.6595743028337901</v>
      </c>
      <c r="P38">
        <v>5.7620538183109602</v>
      </c>
      <c r="Q38">
        <v>11.535164685337801</v>
      </c>
      <c r="R38">
        <v>15.1384507504845</v>
      </c>
      <c r="S38">
        <v>19.1600000000035</v>
      </c>
      <c r="AE38" t="s">
        <v>628</v>
      </c>
      <c r="AM38" t="s">
        <v>628</v>
      </c>
    </row>
    <row r="39" spans="2:39" x14ac:dyDescent="0.35">
      <c r="B39" s="65" t="str">
        <f>Dados!A40</f>
        <v>BMGB4</v>
      </c>
      <c r="G39">
        <v>9.7899999999936007</v>
      </c>
      <c r="H39">
        <v>6.2300000000031996</v>
      </c>
      <c r="I39">
        <v>3.7200000000011602</v>
      </c>
      <c r="L39" t="str">
        <f t="shared" si="2"/>
        <v>BMGB4</v>
      </c>
      <c r="Q39">
        <v>9.4961235132650508</v>
      </c>
      <c r="R39">
        <v>6.2300000000031996</v>
      </c>
      <c r="S39">
        <v>3.7200000000011602</v>
      </c>
      <c r="AE39" t="s">
        <v>629</v>
      </c>
      <c r="AM39" t="s">
        <v>629</v>
      </c>
    </row>
    <row r="40" spans="2:39" x14ac:dyDescent="0.35">
      <c r="B40" s="65" t="str">
        <f>Dados!A41</f>
        <v>BMIN3</v>
      </c>
      <c r="H40">
        <v>19.989999999990701</v>
      </c>
      <c r="I40">
        <v>22.25</v>
      </c>
      <c r="L40" t="str">
        <f t="shared" si="2"/>
        <v>BMIN3</v>
      </c>
      <c r="R40">
        <v>19.989999999990701</v>
      </c>
      <c r="S40">
        <v>22.25</v>
      </c>
      <c r="AE40" t="s">
        <v>630</v>
      </c>
      <c r="AM40" t="s">
        <v>630</v>
      </c>
    </row>
    <row r="41" spans="2:39" x14ac:dyDescent="0.35">
      <c r="B41" s="65" t="str">
        <f>Dados!A42</f>
        <v>BMIN4</v>
      </c>
      <c r="C41">
        <v>13.0000000000146</v>
      </c>
      <c r="D41">
        <v>29</v>
      </c>
      <c r="E41">
        <v>17.8099999999977</v>
      </c>
      <c r="F41">
        <v>12.020000000004099</v>
      </c>
      <c r="G41">
        <v>19.890000000013998</v>
      </c>
      <c r="H41">
        <v>19.890000000013998</v>
      </c>
      <c r="I41">
        <v>17.709999999991901</v>
      </c>
      <c r="L41" t="str">
        <f t="shared" si="2"/>
        <v>BMIN4</v>
      </c>
      <c r="M41">
        <v>9.2741581046284391</v>
      </c>
      <c r="N41">
        <v>21.486797616729699</v>
      </c>
      <c r="O41">
        <v>13.840669883167701</v>
      </c>
      <c r="P41">
        <v>9.8475113164458907</v>
      </c>
      <c r="Q41">
        <v>17.283100534987199</v>
      </c>
      <c r="R41">
        <v>18.349018629640302</v>
      </c>
      <c r="S41">
        <v>17.709999999991901</v>
      </c>
      <c r="AE41" t="s">
        <v>631</v>
      </c>
      <c r="AM41" t="s">
        <v>631</v>
      </c>
    </row>
    <row r="42" spans="2:39" x14ac:dyDescent="0.35">
      <c r="B42" s="65" t="str">
        <f>Dados!A43</f>
        <v>BMKS3</v>
      </c>
      <c r="C42">
        <v>213</v>
      </c>
      <c r="D42">
        <v>287.970000000205</v>
      </c>
      <c r="E42">
        <v>344.89999999990698</v>
      </c>
      <c r="F42">
        <v>282.5</v>
      </c>
      <c r="G42">
        <v>275</v>
      </c>
      <c r="H42">
        <v>251.93999999994401</v>
      </c>
      <c r="I42">
        <v>230</v>
      </c>
      <c r="L42" t="str">
        <f t="shared" si="2"/>
        <v>BMKS3</v>
      </c>
      <c r="M42">
        <v>150.299225076102</v>
      </c>
      <c r="N42">
        <v>222.23386979755</v>
      </c>
      <c r="O42">
        <v>295.72341606579698</v>
      </c>
      <c r="P42">
        <v>256.18953110417402</v>
      </c>
      <c r="Q42">
        <v>257.34581754542899</v>
      </c>
      <c r="R42">
        <v>243.69466976425599</v>
      </c>
      <c r="S42">
        <v>230</v>
      </c>
      <c r="AE42" t="s">
        <v>632</v>
      </c>
      <c r="AM42" t="s">
        <v>632</v>
      </c>
    </row>
    <row r="43" spans="2:39" x14ac:dyDescent="0.35">
      <c r="B43" s="65" t="str">
        <f>Dados!A44</f>
        <v>BNBR3</v>
      </c>
      <c r="D43">
        <v>25.4400000000023</v>
      </c>
      <c r="E43">
        <v>37</v>
      </c>
      <c r="G43">
        <v>94.989999999990701</v>
      </c>
      <c r="H43">
        <v>76</v>
      </c>
      <c r="L43" t="str">
        <f t="shared" si="2"/>
        <v>BNBR3</v>
      </c>
      <c r="N43">
        <v>19.533204688981598</v>
      </c>
      <c r="O43">
        <v>30.771103349747101</v>
      </c>
      <c r="Q43">
        <v>88.226633233367494</v>
      </c>
      <c r="R43">
        <v>72.981877986458102</v>
      </c>
      <c r="AE43" t="s">
        <v>633</v>
      </c>
      <c r="AM43" t="s">
        <v>633</v>
      </c>
    </row>
    <row r="44" spans="2:39" x14ac:dyDescent="0.35">
      <c r="B44" s="65" t="str">
        <f>Dados!A45</f>
        <v>BOAS3</v>
      </c>
      <c r="H44">
        <v>12.649999999994201</v>
      </c>
      <c r="I44">
        <v>12.6999999999971</v>
      </c>
      <c r="L44" t="str">
        <f t="shared" si="2"/>
        <v>BOAS3</v>
      </c>
      <c r="R44">
        <v>12.6309124570398</v>
      </c>
      <c r="S44">
        <v>12.6999999999971</v>
      </c>
      <c r="AE44" t="s">
        <v>634</v>
      </c>
      <c r="AM44" t="s">
        <v>634</v>
      </c>
    </row>
    <row r="45" spans="2:39" x14ac:dyDescent="0.35">
      <c r="B45" s="65" t="str">
        <f>Dados!A46</f>
        <v>BPAC11</v>
      </c>
      <c r="E45">
        <v>4.7474999999976699</v>
      </c>
      <c r="F45">
        <v>5.8874999999970896</v>
      </c>
      <c r="G45">
        <v>19.0325000000012</v>
      </c>
      <c r="H45">
        <v>23.5</v>
      </c>
      <c r="I45">
        <v>25.1600000000035</v>
      </c>
      <c r="L45" t="str">
        <f t="shared" si="2"/>
        <v>BPAC11</v>
      </c>
      <c r="O45">
        <v>4.1502338466671098</v>
      </c>
      <c r="P45">
        <v>5.5200605028003302</v>
      </c>
      <c r="Q45">
        <v>18.511427359248</v>
      </c>
      <c r="R45">
        <v>23.199428255786199</v>
      </c>
      <c r="S45">
        <v>25.1600000000035</v>
      </c>
      <c r="AE45" t="s">
        <v>635</v>
      </c>
      <c r="AM45" t="s">
        <v>635</v>
      </c>
    </row>
    <row r="46" spans="2:39" x14ac:dyDescent="0.35">
      <c r="B46" s="65" t="str">
        <f>Dados!A47</f>
        <v>BPAC3</v>
      </c>
      <c r="E46">
        <v>2.02750000000015</v>
      </c>
      <c r="F46">
        <v>2.0750000000007298</v>
      </c>
      <c r="G46">
        <v>10</v>
      </c>
      <c r="H46">
        <v>11.412500000005799</v>
      </c>
      <c r="I46">
        <v>15.149999999994201</v>
      </c>
      <c r="L46" t="str">
        <f t="shared" si="2"/>
        <v>BPAC3</v>
      </c>
      <c r="O46">
        <v>1.8252329870592801</v>
      </c>
      <c r="P46">
        <v>1.9707895042865899</v>
      </c>
      <c r="Q46">
        <v>9.8418336383620009</v>
      </c>
      <c r="R46">
        <v>11.325479598846901</v>
      </c>
      <c r="S46">
        <v>15.149999999994201</v>
      </c>
      <c r="AE46" t="s">
        <v>636</v>
      </c>
      <c r="AM46" t="s">
        <v>636</v>
      </c>
    </row>
    <row r="47" spans="2:39" x14ac:dyDescent="0.35">
      <c r="B47" s="65" t="str">
        <f>Dados!A48</f>
        <v>BPAC5</v>
      </c>
      <c r="F47">
        <v>1.85250000000087</v>
      </c>
      <c r="G47">
        <v>5.75</v>
      </c>
      <c r="H47">
        <v>5.7525000000023301</v>
      </c>
      <c r="I47">
        <v>5.8799999999973798</v>
      </c>
      <c r="L47" t="str">
        <f t="shared" si="2"/>
        <v>BPAC5</v>
      </c>
      <c r="P47">
        <v>1.7167254017786</v>
      </c>
      <c r="Q47">
        <v>5.5413056760880899</v>
      </c>
      <c r="R47">
        <v>5.6463136032980401</v>
      </c>
      <c r="S47">
        <v>5.8799999999973798</v>
      </c>
      <c r="AE47" t="s">
        <v>637</v>
      </c>
      <c r="AM47" t="s">
        <v>637</v>
      </c>
    </row>
    <row r="48" spans="2:39" x14ac:dyDescent="0.35">
      <c r="B48" s="65" t="str">
        <f>Dados!A49</f>
        <v>BPAN4</v>
      </c>
      <c r="C48">
        <v>1.6200000000007999</v>
      </c>
      <c r="D48">
        <v>1.29000000000087</v>
      </c>
      <c r="E48">
        <v>1.8700000000007999</v>
      </c>
      <c r="F48">
        <v>1.95000000000073</v>
      </c>
      <c r="G48">
        <v>10.600000000005799</v>
      </c>
      <c r="H48">
        <v>9.5299999999988394</v>
      </c>
      <c r="I48">
        <v>15.960000000006399</v>
      </c>
      <c r="L48" t="str">
        <f t="shared" si="2"/>
        <v>BPAN4</v>
      </c>
      <c r="M48">
        <v>1.48612131684058</v>
      </c>
      <c r="N48">
        <v>1.18561512310953</v>
      </c>
      <c r="O48">
        <v>1.71868238776187</v>
      </c>
      <c r="P48">
        <v>1.8514667171602901</v>
      </c>
      <c r="Q48">
        <v>10.2093079303595</v>
      </c>
      <c r="R48">
        <v>9.5262281397153892</v>
      </c>
      <c r="S48">
        <v>15.960000000006399</v>
      </c>
      <c r="AE48" t="s">
        <v>638</v>
      </c>
      <c r="AM48" t="s">
        <v>638</v>
      </c>
    </row>
    <row r="49" spans="2:39" x14ac:dyDescent="0.35">
      <c r="B49" s="65" t="str">
        <f>Dados!A50</f>
        <v>BRAP3</v>
      </c>
      <c r="C49">
        <v>3.93102133279899</v>
      </c>
      <c r="D49">
        <v>11.1378937762638</v>
      </c>
      <c r="E49">
        <v>21.8950805315399</v>
      </c>
      <c r="F49">
        <v>25.941199335793499</v>
      </c>
      <c r="G49">
        <v>31.315365887625401</v>
      </c>
      <c r="H49">
        <v>50.678302047133897</v>
      </c>
      <c r="I49">
        <v>47.4400000000023</v>
      </c>
      <c r="L49" t="str">
        <f t="shared" si="2"/>
        <v>BRAP3</v>
      </c>
      <c r="M49">
        <v>2.95233806491524</v>
      </c>
      <c r="N49">
        <v>8.4363782342843496</v>
      </c>
      <c r="O49">
        <v>17.606877537182299</v>
      </c>
      <c r="P49">
        <v>21.643069024430599</v>
      </c>
      <c r="Q49">
        <v>27.740395332453801</v>
      </c>
      <c r="R49">
        <v>46.808609970204998</v>
      </c>
      <c r="S49">
        <v>47.4400000000023</v>
      </c>
      <c r="AE49" t="s">
        <v>639</v>
      </c>
      <c r="AM49" t="s">
        <v>639</v>
      </c>
    </row>
    <row r="50" spans="2:39" x14ac:dyDescent="0.35">
      <c r="B50" s="65" t="str">
        <f>Dados!A51</f>
        <v>BRAP4</v>
      </c>
      <c r="C50">
        <v>4.4179721735708899</v>
      </c>
      <c r="D50">
        <v>13.147672700914001</v>
      </c>
      <c r="E50">
        <v>25.427687540068298</v>
      </c>
      <c r="F50">
        <v>28.057222080242401</v>
      </c>
      <c r="G50">
        <v>33.8917785179219</v>
      </c>
      <c r="H50">
        <v>56.406614665000198</v>
      </c>
      <c r="I50">
        <v>52.270000000018598</v>
      </c>
      <c r="L50" t="str">
        <f t="shared" si="2"/>
        <v>BRAP4</v>
      </c>
      <c r="M50">
        <v>3.3475361335076701</v>
      </c>
      <c r="N50">
        <v>10.039932194878901</v>
      </c>
      <c r="O50">
        <v>20.5702311012137</v>
      </c>
      <c r="P50">
        <v>23.526619920419801</v>
      </c>
      <c r="Q50">
        <v>30.175612662686</v>
      </c>
      <c r="R50">
        <v>52.3653598842793</v>
      </c>
      <c r="S50">
        <v>52.270000000018598</v>
      </c>
      <c r="AE50" t="s">
        <v>640</v>
      </c>
      <c r="AM50" t="s">
        <v>640</v>
      </c>
    </row>
    <row r="51" spans="2:39" x14ac:dyDescent="0.35">
      <c r="B51" s="65" t="str">
        <f>Dados!A52</f>
        <v>BRDT3</v>
      </c>
      <c r="E51">
        <v>17.100000000005799</v>
      </c>
      <c r="F51">
        <v>25.700000000011599</v>
      </c>
      <c r="G51">
        <v>30.070000000006999</v>
      </c>
      <c r="H51">
        <v>22.130000000004699</v>
      </c>
      <c r="I51">
        <v>23.489999999990701</v>
      </c>
      <c r="L51" t="str">
        <f t="shared" si="2"/>
        <v>BRDT3</v>
      </c>
      <c r="O51">
        <v>12.663315318815901</v>
      </c>
      <c r="P51">
        <v>20.2966204136901</v>
      </c>
      <c r="Q51">
        <v>26.569342634466</v>
      </c>
      <c r="R51">
        <v>20.382999971188799</v>
      </c>
      <c r="S51">
        <v>23.489999999990701</v>
      </c>
      <c r="AE51" t="s">
        <v>641</v>
      </c>
      <c r="AM51" t="s">
        <v>641</v>
      </c>
    </row>
    <row r="52" spans="2:39" x14ac:dyDescent="0.35">
      <c r="B52" s="65" t="str">
        <f>Dados!A53</f>
        <v>BRGE11</v>
      </c>
      <c r="G52">
        <v>16</v>
      </c>
      <c r="H52">
        <v>10.070000000006999</v>
      </c>
      <c r="L52" t="str">
        <f t="shared" si="2"/>
        <v>BRGE11</v>
      </c>
      <c r="Q52">
        <v>15.101829955980101</v>
      </c>
      <c r="R52">
        <v>9.79932153446134</v>
      </c>
      <c r="AE52" t="s">
        <v>642</v>
      </c>
      <c r="AM52" t="s">
        <v>642</v>
      </c>
    </row>
    <row r="53" spans="2:39" x14ac:dyDescent="0.35">
      <c r="B53" s="65" t="str">
        <f>Dados!A54</f>
        <v>BRGE12</v>
      </c>
      <c r="G53">
        <v>8.1799999999930204</v>
      </c>
      <c r="H53">
        <v>6.5</v>
      </c>
      <c r="I53">
        <v>6.8899999999994197</v>
      </c>
      <c r="L53" t="str">
        <f t="shared" si="2"/>
        <v>BRGE12</v>
      </c>
      <c r="Q53">
        <v>8.1793496024329198</v>
      </c>
      <c r="R53">
        <v>6.4994831804287996</v>
      </c>
      <c r="S53">
        <v>6.8899999999994197</v>
      </c>
      <c r="AE53" t="s">
        <v>643</v>
      </c>
      <c r="AM53" t="s">
        <v>643</v>
      </c>
    </row>
    <row r="54" spans="2:39" x14ac:dyDescent="0.35">
      <c r="B54" s="65" t="str">
        <f>Dados!A55</f>
        <v>BRGE3</v>
      </c>
      <c r="G54">
        <v>15</v>
      </c>
      <c r="H54">
        <v>10.270000000004099</v>
      </c>
      <c r="I54">
        <v>9.0800000000017498</v>
      </c>
      <c r="L54" t="str">
        <f t="shared" si="2"/>
        <v>BRGE3</v>
      </c>
      <c r="Q54">
        <v>14.9991617122432</v>
      </c>
      <c r="R54">
        <v>10.269426052327599</v>
      </c>
      <c r="S54">
        <v>9.0800000000017498</v>
      </c>
      <c r="AE54" t="s">
        <v>644</v>
      </c>
      <c r="AM54" t="s">
        <v>644</v>
      </c>
    </row>
    <row r="55" spans="2:39" x14ac:dyDescent="0.35">
      <c r="B55" s="65" t="str">
        <f>Dados!A56</f>
        <v>BRGE5</v>
      </c>
      <c r="D55">
        <v>2.5</v>
      </c>
      <c r="G55">
        <v>43.4400000000023</v>
      </c>
      <c r="L55" t="str">
        <f t="shared" si="2"/>
        <v>BRGE5</v>
      </c>
      <c r="N55">
        <v>1.7706992058720099</v>
      </c>
      <c r="Q55">
        <v>42.085418430389801</v>
      </c>
      <c r="AE55" t="s">
        <v>645</v>
      </c>
      <c r="AM55" t="s">
        <v>645</v>
      </c>
    </row>
    <row r="56" spans="2:39" x14ac:dyDescent="0.35">
      <c r="B56" s="65" t="str">
        <f>Dados!A57</f>
        <v>BRGE6</v>
      </c>
      <c r="H56">
        <v>18.510000000009299</v>
      </c>
      <c r="L56" t="str">
        <f t="shared" si="2"/>
        <v>BRGE6</v>
      </c>
      <c r="R56">
        <v>17.6842740587308</v>
      </c>
      <c r="AE56" t="s">
        <v>646</v>
      </c>
      <c r="AM56" t="s">
        <v>646</v>
      </c>
    </row>
    <row r="57" spans="2:39" x14ac:dyDescent="0.35">
      <c r="B57" s="65" t="str">
        <f>Dados!A58</f>
        <v>BRGE7</v>
      </c>
      <c r="L57" t="str">
        <f t="shared" si="2"/>
        <v>BRGE7</v>
      </c>
      <c r="AE57" t="s">
        <v>647</v>
      </c>
      <c r="AM57" t="s">
        <v>647</v>
      </c>
    </row>
    <row r="58" spans="2:39" x14ac:dyDescent="0.35">
      <c r="B58" s="65" t="str">
        <f>Dados!A59</f>
        <v>BRGE8</v>
      </c>
      <c r="G58">
        <v>11</v>
      </c>
      <c r="L58" t="str">
        <f t="shared" si="2"/>
        <v>BRGE8</v>
      </c>
      <c r="Q58">
        <v>10.266356780935901</v>
      </c>
      <c r="AE58" t="s">
        <v>648</v>
      </c>
      <c r="AM58" t="s">
        <v>648</v>
      </c>
    </row>
    <row r="59" spans="2:39" x14ac:dyDescent="0.35">
      <c r="B59" s="65" t="str">
        <f>Dados!A60</f>
        <v>BRIV3</v>
      </c>
      <c r="C59">
        <v>6.1399999999994197</v>
      </c>
      <c r="E59">
        <v>5.6299999999973798</v>
      </c>
      <c r="G59">
        <v>8.7799999999988394</v>
      </c>
      <c r="H59">
        <v>8.8999999999941792</v>
      </c>
      <c r="I59">
        <v>9.0500000000029104</v>
      </c>
      <c r="L59" t="str">
        <f t="shared" si="2"/>
        <v>BRIV3</v>
      </c>
      <c r="M59">
        <v>5.8364739800017604</v>
      </c>
      <c r="O59">
        <v>5.6185462466091796</v>
      </c>
      <c r="Q59">
        <v>8.7621378410694906</v>
      </c>
      <c r="R59">
        <v>8.8818937113392202</v>
      </c>
      <c r="S59">
        <v>9.0500000000029104</v>
      </c>
      <c r="AE59" t="s">
        <v>649</v>
      </c>
      <c r="AM59" t="s">
        <v>649</v>
      </c>
    </row>
    <row r="60" spans="2:39" x14ac:dyDescent="0.35">
      <c r="B60" s="65" t="str">
        <f>Dados!A61</f>
        <v>BRIV4</v>
      </c>
      <c r="C60">
        <v>6.9700000000011597</v>
      </c>
      <c r="D60">
        <v>5.7399999999979601</v>
      </c>
      <c r="E60">
        <v>6.2600000000020399</v>
      </c>
      <c r="F60">
        <v>6.5</v>
      </c>
      <c r="G60">
        <v>8.8999999999941792</v>
      </c>
      <c r="H60">
        <v>9.0500000000029104</v>
      </c>
      <c r="I60">
        <v>8.4199999999982502</v>
      </c>
      <c r="L60" t="str">
        <f t="shared" si="2"/>
        <v>BRIV4</v>
      </c>
      <c r="M60">
        <v>4.5036164506673204</v>
      </c>
      <c r="N60">
        <v>3.9849205254722602</v>
      </c>
      <c r="O60">
        <v>4.71381677990576</v>
      </c>
      <c r="P60">
        <v>5.2898636545869504</v>
      </c>
      <c r="Q60">
        <v>7.7252095644580496</v>
      </c>
      <c r="R60">
        <v>8.4696897580433905</v>
      </c>
      <c r="S60">
        <v>8.4199999999982502</v>
      </c>
      <c r="AE60" t="s">
        <v>650</v>
      </c>
      <c r="AM60" t="s">
        <v>650</v>
      </c>
    </row>
    <row r="61" spans="2:39" x14ac:dyDescent="0.35">
      <c r="B61" s="65" t="str">
        <f>Dados!A62</f>
        <v>BRKM3</v>
      </c>
      <c r="C61">
        <v>15.9100000000035</v>
      </c>
      <c r="D61">
        <v>29.989999999990701</v>
      </c>
      <c r="E61">
        <v>43.5</v>
      </c>
      <c r="F61">
        <v>45.510000000009299</v>
      </c>
      <c r="G61">
        <v>31.540000000008099</v>
      </c>
      <c r="H61">
        <v>25.2200000000012</v>
      </c>
      <c r="I61">
        <v>56.869999999995301</v>
      </c>
      <c r="L61" t="str">
        <f t="shared" si="2"/>
        <v>BRKM3</v>
      </c>
      <c r="M61">
        <v>12.844164699825299</v>
      </c>
      <c r="N61">
        <v>27.258598932327001</v>
      </c>
      <c r="O61">
        <v>40.648915856261702</v>
      </c>
      <c r="P61">
        <v>44.307933938049203</v>
      </c>
      <c r="Q61">
        <v>31.540000000008099</v>
      </c>
      <c r="R61">
        <v>25.2200000000012</v>
      </c>
      <c r="S61">
        <v>56.869999999995301</v>
      </c>
      <c r="AE61" t="s">
        <v>651</v>
      </c>
      <c r="AM61" t="s">
        <v>651</v>
      </c>
    </row>
    <row r="62" spans="2:39" x14ac:dyDescent="0.35">
      <c r="B62" s="65" t="str">
        <f>Dados!A63</f>
        <v>BRKM5</v>
      </c>
      <c r="C62">
        <v>27.619999999995301</v>
      </c>
      <c r="D62">
        <v>34.25</v>
      </c>
      <c r="E62">
        <v>42.869999999995301</v>
      </c>
      <c r="F62">
        <v>47.380000000004699</v>
      </c>
      <c r="G62">
        <v>29.850000000005799</v>
      </c>
      <c r="H62">
        <v>23.570000000006999</v>
      </c>
      <c r="I62">
        <v>59.340000000025597</v>
      </c>
      <c r="L62" t="str">
        <f t="shared" si="2"/>
        <v>BRKM5</v>
      </c>
      <c r="M62">
        <v>22.528713190899001</v>
      </c>
      <c r="N62">
        <v>31.048264723853201</v>
      </c>
      <c r="O62">
        <v>39.973110711784102</v>
      </c>
      <c r="P62">
        <v>46.081933455774603</v>
      </c>
      <c r="Q62">
        <v>29.850000000005799</v>
      </c>
      <c r="R62">
        <v>23.570000000006999</v>
      </c>
      <c r="S62">
        <v>59.340000000025597</v>
      </c>
      <c r="AE62" t="s">
        <v>652</v>
      </c>
      <c r="AM62" t="s">
        <v>652</v>
      </c>
    </row>
    <row r="63" spans="2:39" x14ac:dyDescent="0.35">
      <c r="B63" s="65" t="str">
        <f>Dados!A64</f>
        <v>BRKM6</v>
      </c>
      <c r="H63">
        <v>18.079999999987201</v>
      </c>
      <c r="L63" t="str">
        <f t="shared" si="2"/>
        <v>BRKM6</v>
      </c>
      <c r="R63">
        <v>18.079999999987201</v>
      </c>
      <c r="AE63" t="s">
        <v>653</v>
      </c>
      <c r="AM63" t="s">
        <v>653</v>
      </c>
    </row>
    <row r="64" spans="2:39" x14ac:dyDescent="0.35">
      <c r="B64" s="65" t="str">
        <f>Dados!A65</f>
        <v>BRML3</v>
      </c>
      <c r="C64">
        <v>7.4247491638889196</v>
      </c>
      <c r="D64">
        <v>10.3913043478242</v>
      </c>
      <c r="E64">
        <v>12.729999999995901</v>
      </c>
      <c r="F64">
        <v>13.070000000006999</v>
      </c>
      <c r="G64">
        <v>18.0599999999977</v>
      </c>
      <c r="H64">
        <v>9.8999999999941792</v>
      </c>
      <c r="I64">
        <v>8.0800000000017498</v>
      </c>
      <c r="L64" t="str">
        <f t="shared" si="2"/>
        <v>BRML3</v>
      </c>
      <c r="M64">
        <v>6.8576087506371604</v>
      </c>
      <c r="N64">
        <v>9.5975632379268099</v>
      </c>
      <c r="O64">
        <v>11.813300719440999</v>
      </c>
      <c r="P64">
        <v>12.223093396562</v>
      </c>
      <c r="Q64">
        <v>18.0599999999977</v>
      </c>
      <c r="R64">
        <v>9.8999999999941792</v>
      </c>
      <c r="S64">
        <v>8.0800000000017498</v>
      </c>
      <c r="AE64" t="s">
        <v>654</v>
      </c>
      <c r="AM64" t="s">
        <v>654</v>
      </c>
    </row>
    <row r="65" spans="2:39" x14ac:dyDescent="0.35">
      <c r="B65" s="65" t="str">
        <f>Dados!A66</f>
        <v>BRPR3</v>
      </c>
      <c r="C65">
        <v>8.4199999999982502</v>
      </c>
      <c r="D65">
        <v>7.5</v>
      </c>
      <c r="E65">
        <v>10.600000000005799</v>
      </c>
      <c r="F65">
        <v>8.1999999999970896</v>
      </c>
      <c r="G65">
        <v>14.479999999995901</v>
      </c>
      <c r="H65">
        <v>9.8999999999941792</v>
      </c>
      <c r="I65">
        <v>7.9400000000023301</v>
      </c>
      <c r="L65" t="str">
        <f t="shared" si="2"/>
        <v>BRPR3</v>
      </c>
      <c r="M65">
        <v>7.98727258532017</v>
      </c>
      <c r="N65">
        <v>7.1145539655481098</v>
      </c>
      <c r="O65">
        <v>10.0798540543474</v>
      </c>
      <c r="P65">
        <v>7.9427897637578999</v>
      </c>
      <c r="Q65">
        <v>14.0258043633221</v>
      </c>
      <c r="R65">
        <v>9.6842570509470498</v>
      </c>
      <c r="S65">
        <v>7.9400000000023301</v>
      </c>
      <c r="AE65" t="s">
        <v>655</v>
      </c>
      <c r="AM65" t="s">
        <v>655</v>
      </c>
    </row>
    <row r="66" spans="2:39" x14ac:dyDescent="0.35">
      <c r="B66" s="65" t="str">
        <f>Dados!A67</f>
        <v>BRSR3</v>
      </c>
      <c r="C66">
        <v>9</v>
      </c>
      <c r="E66">
        <v>26.399999999994201</v>
      </c>
      <c r="F66">
        <v>21.399999999994201</v>
      </c>
      <c r="G66">
        <v>23</v>
      </c>
      <c r="H66">
        <v>15.75</v>
      </c>
      <c r="I66">
        <v>12.880000000004699</v>
      </c>
      <c r="L66" t="str">
        <f t="shared" si="2"/>
        <v>BRSR3</v>
      </c>
      <c r="M66">
        <v>6.3498584479748397</v>
      </c>
      <c r="O66">
        <v>20.537180152954502</v>
      </c>
      <c r="P66">
        <v>18.5190755260701</v>
      </c>
      <c r="Q66">
        <v>21.015802842826801</v>
      </c>
      <c r="R66">
        <v>14.836149661598</v>
      </c>
      <c r="S66">
        <v>12.880000000004699</v>
      </c>
      <c r="AE66" t="s">
        <v>656</v>
      </c>
      <c r="AM66" t="s">
        <v>656</v>
      </c>
    </row>
    <row r="67" spans="2:39" x14ac:dyDescent="0.35">
      <c r="B67" s="65" t="str">
        <f>Dados!A68</f>
        <v>BRSR5</v>
      </c>
      <c r="D67">
        <v>11.1999999999971</v>
      </c>
      <c r="F67">
        <v>24</v>
      </c>
      <c r="G67">
        <v>24.899999999994201</v>
      </c>
      <c r="H67">
        <v>19.890000000013998</v>
      </c>
      <c r="L67" t="str">
        <f t="shared" si="2"/>
        <v>BRSR5</v>
      </c>
      <c r="N67">
        <v>8.4904143510066206</v>
      </c>
      <c r="P67">
        <v>20.817640059394801</v>
      </c>
      <c r="Q67">
        <v>22.838119196356299</v>
      </c>
      <c r="R67">
        <v>18.720999230543399</v>
      </c>
      <c r="AE67" t="s">
        <v>657</v>
      </c>
      <c r="AM67" t="s">
        <v>657</v>
      </c>
    </row>
    <row r="68" spans="2:39" x14ac:dyDescent="0.35">
      <c r="B68" s="65" t="str">
        <f>Dados!A69</f>
        <v>BRSR6</v>
      </c>
      <c r="C68">
        <v>5.8600000000005803</v>
      </c>
      <c r="D68">
        <v>10.320000000006999</v>
      </c>
      <c r="E68">
        <v>14.899999999994201</v>
      </c>
      <c r="F68">
        <v>22.179999999993001</v>
      </c>
      <c r="G68">
        <v>21.649999999994201</v>
      </c>
      <c r="H68">
        <v>14.570000000006999</v>
      </c>
      <c r="I68">
        <v>11.6600000000035</v>
      </c>
      <c r="L68" t="str">
        <f t="shared" si="2"/>
        <v>BRSR6</v>
      </c>
      <c r="M68">
        <v>3.9484743566754301</v>
      </c>
      <c r="N68">
        <v>7.4630079562630298</v>
      </c>
      <c r="O68">
        <v>11.280104290199199</v>
      </c>
      <c r="P68">
        <v>18.9399180863693</v>
      </c>
      <c r="Q68">
        <v>19.521989178581901</v>
      </c>
      <c r="R68">
        <v>13.6427299259813</v>
      </c>
      <c r="S68">
        <v>11.6600000000035</v>
      </c>
      <c r="AE68" t="s">
        <v>658</v>
      </c>
      <c r="AM68" t="s">
        <v>658</v>
      </c>
    </row>
    <row r="69" spans="2:39" x14ac:dyDescent="0.35">
      <c r="B69" s="65" t="str">
        <f>Dados!A70</f>
        <v>BSLI3</v>
      </c>
      <c r="I69">
        <v>27.010000000009299</v>
      </c>
      <c r="L69" t="str">
        <f t="shared" ref="L69:L132" si="3">B69</f>
        <v>BSLI3</v>
      </c>
      <c r="S69">
        <v>27.010000000009299</v>
      </c>
      <c r="AE69" t="s">
        <v>659</v>
      </c>
      <c r="AM69" t="s">
        <v>659</v>
      </c>
    </row>
    <row r="70" spans="2:39" x14ac:dyDescent="0.35">
      <c r="B70" s="65" t="str">
        <f>Dados!A71</f>
        <v>BSLI4</v>
      </c>
      <c r="D70">
        <v>2.0060000000012201</v>
      </c>
      <c r="L70" t="str">
        <f t="shared" si="3"/>
        <v>BSLI4</v>
      </c>
      <c r="N70">
        <v>1.3254391180962599</v>
      </c>
      <c r="AE70" t="s">
        <v>660</v>
      </c>
      <c r="AM70" t="s">
        <v>660</v>
      </c>
    </row>
    <row r="71" spans="2:39" x14ac:dyDescent="0.35">
      <c r="B71" s="65" t="str">
        <f>Dados!A72</f>
        <v>CALI4</v>
      </c>
      <c r="L71" t="str">
        <f t="shared" si="3"/>
        <v>CALI4</v>
      </c>
      <c r="AE71" t="s">
        <v>661</v>
      </c>
      <c r="AM71" t="s">
        <v>661</v>
      </c>
    </row>
    <row r="72" spans="2:39" x14ac:dyDescent="0.35">
      <c r="B72" s="65" t="str">
        <f>Dados!A73</f>
        <v>CAML3</v>
      </c>
      <c r="E72">
        <v>7.8300000000017498</v>
      </c>
      <c r="F72">
        <v>7.0500000000029104</v>
      </c>
      <c r="G72">
        <v>9.0099999999947595</v>
      </c>
      <c r="H72">
        <v>11.070000000006999</v>
      </c>
      <c r="I72">
        <v>9.8699999999953398</v>
      </c>
      <c r="L72" t="str">
        <f t="shared" si="3"/>
        <v>CAML3</v>
      </c>
      <c r="O72">
        <v>6.9612635676021499</v>
      </c>
      <c r="P72">
        <v>6.4161774412641499</v>
      </c>
      <c r="Q72">
        <v>8.4103156779019592</v>
      </c>
      <c r="R72">
        <v>10.879204666503901</v>
      </c>
      <c r="S72">
        <v>9.8699999999953398</v>
      </c>
      <c r="AE72" t="s">
        <v>662</v>
      </c>
      <c r="AM72" t="s">
        <v>662</v>
      </c>
    </row>
    <row r="73" spans="2:39" x14ac:dyDescent="0.35">
      <c r="B73" s="65" t="str">
        <f>Dados!A74</f>
        <v>CARD3</v>
      </c>
      <c r="C73">
        <v>2.9799999999995599</v>
      </c>
      <c r="D73">
        <v>4.9000000000014596</v>
      </c>
      <c r="E73">
        <v>9.8500000000058208</v>
      </c>
      <c r="F73">
        <v>6.8899999999994197</v>
      </c>
      <c r="G73">
        <v>12.2599999999948</v>
      </c>
      <c r="H73">
        <v>15.0899999999965</v>
      </c>
      <c r="I73">
        <v>19.700000000011599</v>
      </c>
      <c r="L73" t="str">
        <f t="shared" si="3"/>
        <v>CARD3</v>
      </c>
      <c r="M73">
        <v>2.39248301281259</v>
      </c>
      <c r="N73">
        <v>4.1930333882119202</v>
      </c>
      <c r="O73">
        <v>8.7416502978885493</v>
      </c>
      <c r="P73">
        <v>6.3827497953243402</v>
      </c>
      <c r="Q73">
        <v>11.751966175870599</v>
      </c>
      <c r="R73">
        <v>14.8056161453424</v>
      </c>
      <c r="S73">
        <v>19.700000000011599</v>
      </c>
      <c r="AE73" t="s">
        <v>663</v>
      </c>
      <c r="AM73" t="s">
        <v>663</v>
      </c>
    </row>
    <row r="74" spans="2:39" x14ac:dyDescent="0.35">
      <c r="B74" s="65" t="str">
        <f>Dados!A75</f>
        <v>CASN3</v>
      </c>
      <c r="L74" t="str">
        <f t="shared" si="3"/>
        <v>CASN3</v>
      </c>
      <c r="AE74" t="s">
        <v>664</v>
      </c>
      <c r="AM74" t="s">
        <v>664</v>
      </c>
    </row>
    <row r="75" spans="2:39" x14ac:dyDescent="0.35">
      <c r="B75" s="65" t="str">
        <f>Dados!A76</f>
        <v>CBEE3</v>
      </c>
      <c r="C75">
        <v>27.054339339840201</v>
      </c>
      <c r="D75">
        <v>32.677994146419202</v>
      </c>
      <c r="E75">
        <v>25.799999999988401</v>
      </c>
      <c r="G75">
        <v>19.799999999988401</v>
      </c>
      <c r="H75">
        <v>19.899999999994201</v>
      </c>
      <c r="I75">
        <v>23</v>
      </c>
      <c r="L75" t="str">
        <f t="shared" si="3"/>
        <v>CBEE3</v>
      </c>
      <c r="M75">
        <v>25.988693607330799</v>
      </c>
      <c r="N75">
        <v>31.390837784129001</v>
      </c>
      <c r="O75">
        <v>24.783761549158999</v>
      </c>
      <c r="Q75">
        <v>19.225000018195701</v>
      </c>
      <c r="R75">
        <v>19.849250573752201</v>
      </c>
      <c r="S75">
        <v>23</v>
      </c>
      <c r="AE75" t="s">
        <v>665</v>
      </c>
      <c r="AM75" t="s">
        <v>665</v>
      </c>
    </row>
    <row r="76" spans="2:39" x14ac:dyDescent="0.35">
      <c r="B76" s="65" t="str">
        <f>Dados!A77</f>
        <v>CCRO3</v>
      </c>
      <c r="C76">
        <v>12.5500000000029</v>
      </c>
      <c r="D76">
        <v>15.960000000006399</v>
      </c>
      <c r="E76">
        <v>16.149999999994201</v>
      </c>
      <c r="F76">
        <v>11.1999999999971</v>
      </c>
      <c r="G76">
        <v>18.980000000010499</v>
      </c>
      <c r="H76">
        <v>13.4700000000012</v>
      </c>
      <c r="I76">
        <v>11.6999999999971</v>
      </c>
      <c r="L76" t="str">
        <f t="shared" si="3"/>
        <v>CCRO3</v>
      </c>
      <c r="M76">
        <v>9.9664873952715407</v>
      </c>
      <c r="N76">
        <v>13.2747967233881</v>
      </c>
      <c r="O76">
        <v>13.907767224474799</v>
      </c>
      <c r="P76">
        <v>10.1754319290194</v>
      </c>
      <c r="Q76">
        <v>18.145222329592801</v>
      </c>
      <c r="R76">
        <v>13.376188177222501</v>
      </c>
      <c r="S76">
        <v>11.6999999999971</v>
      </c>
      <c r="AE76" t="s">
        <v>666</v>
      </c>
      <c r="AM76" t="s">
        <v>666</v>
      </c>
    </row>
    <row r="77" spans="2:39" x14ac:dyDescent="0.35">
      <c r="B77" s="65" t="str">
        <f>Dados!A78</f>
        <v>CEAB3</v>
      </c>
      <c r="G77">
        <v>17.9400000000023</v>
      </c>
      <c r="H77">
        <v>12.8899999999994</v>
      </c>
      <c r="I77">
        <v>7.2099999999991304</v>
      </c>
      <c r="L77" t="str">
        <f t="shared" si="3"/>
        <v>CEAB3</v>
      </c>
      <c r="Q77">
        <v>17.686522620992001</v>
      </c>
      <c r="R77">
        <v>12.8899999999994</v>
      </c>
      <c r="S77">
        <v>7.2099999999991304</v>
      </c>
      <c r="AE77" t="s">
        <v>667</v>
      </c>
      <c r="AM77" t="s">
        <v>667</v>
      </c>
    </row>
    <row r="78" spans="2:39" x14ac:dyDescent="0.35">
      <c r="B78" s="65" t="str">
        <f>Dados!A79</f>
        <v>CEBR3</v>
      </c>
      <c r="D78">
        <v>28.899999999994201</v>
      </c>
      <c r="H78">
        <v>125</v>
      </c>
      <c r="I78">
        <v>175</v>
      </c>
      <c r="L78" t="str">
        <f t="shared" si="3"/>
        <v>CEBR3</v>
      </c>
      <c r="N78">
        <v>23.420688090554901</v>
      </c>
      <c r="R78">
        <v>104.767644317239</v>
      </c>
      <c r="S78">
        <v>175</v>
      </c>
      <c r="AE78" t="s">
        <v>668</v>
      </c>
      <c r="AM78" t="s">
        <v>668</v>
      </c>
    </row>
    <row r="79" spans="2:39" x14ac:dyDescent="0.35">
      <c r="B79" s="65" t="str">
        <f>Dados!A80</f>
        <v>CEBR5</v>
      </c>
      <c r="G79">
        <v>65.199999999953405</v>
      </c>
      <c r="H79">
        <v>155</v>
      </c>
      <c r="I79">
        <v>176</v>
      </c>
      <c r="L79" t="str">
        <f t="shared" si="3"/>
        <v>CEBR5</v>
      </c>
      <c r="Q79">
        <v>52.832543124328403</v>
      </c>
      <c r="R79">
        <v>131.16633727471299</v>
      </c>
      <c r="S79">
        <v>176</v>
      </c>
      <c r="AE79" t="s">
        <v>669</v>
      </c>
      <c r="AM79" t="s">
        <v>669</v>
      </c>
    </row>
    <row r="80" spans="2:39" x14ac:dyDescent="0.35">
      <c r="B80" s="65" t="str">
        <f>Dados!A81</f>
        <v>CEBR6</v>
      </c>
      <c r="E80">
        <v>25</v>
      </c>
      <c r="H80">
        <v>146</v>
      </c>
      <c r="I80">
        <v>175</v>
      </c>
      <c r="L80" t="str">
        <f t="shared" si="3"/>
        <v>CEBR6</v>
      </c>
      <c r="O80">
        <v>19.7857513911149</v>
      </c>
      <c r="R80">
        <v>120.00888945173899</v>
      </c>
      <c r="S80">
        <v>175</v>
      </c>
      <c r="AE80" t="s">
        <v>670</v>
      </c>
      <c r="AM80" t="s">
        <v>670</v>
      </c>
    </row>
    <row r="81" spans="2:39" x14ac:dyDescent="0.35">
      <c r="B81" s="65" t="str">
        <f>Dados!A82</f>
        <v>CEEB3</v>
      </c>
      <c r="E81">
        <v>23.899999999994201</v>
      </c>
      <c r="F81">
        <v>26.600000000005799</v>
      </c>
      <c r="G81">
        <v>39.950000000011599</v>
      </c>
      <c r="H81">
        <v>44.450000000011599</v>
      </c>
      <c r="I81">
        <v>34.9400000000023</v>
      </c>
      <c r="L81" t="str">
        <f t="shared" si="3"/>
        <v>CEEB3</v>
      </c>
      <c r="O81">
        <v>18.508193907007801</v>
      </c>
      <c r="P81">
        <v>21.004899102787</v>
      </c>
      <c r="Q81">
        <v>36.190708109177599</v>
      </c>
      <c r="R81">
        <v>40.763465782685699</v>
      </c>
      <c r="S81">
        <v>34.9400000000023</v>
      </c>
      <c r="AE81" t="s">
        <v>671</v>
      </c>
      <c r="AM81" t="s">
        <v>671</v>
      </c>
    </row>
    <row r="82" spans="2:39" x14ac:dyDescent="0.35">
      <c r="B82" s="65" t="str">
        <f>Dados!A83</f>
        <v>CEEB5</v>
      </c>
      <c r="D82">
        <v>24.307625354355</v>
      </c>
      <c r="L82" t="str">
        <f t="shared" si="3"/>
        <v>CEEB5</v>
      </c>
      <c r="N82">
        <v>17.799135981127598</v>
      </c>
      <c r="AE82" t="s">
        <v>672</v>
      </c>
      <c r="AM82" t="s">
        <v>672</v>
      </c>
    </row>
    <row r="83" spans="2:39" x14ac:dyDescent="0.35">
      <c r="B83" s="65" t="str">
        <f>Dados!A84</f>
        <v>CEGR3</v>
      </c>
      <c r="I83">
        <v>60</v>
      </c>
      <c r="L83" t="str">
        <f t="shared" si="3"/>
        <v>CEGR3</v>
      </c>
      <c r="S83">
        <v>60</v>
      </c>
      <c r="AE83" t="s">
        <v>673</v>
      </c>
      <c r="AM83" t="s">
        <v>673</v>
      </c>
    </row>
    <row r="84" spans="2:39" x14ac:dyDescent="0.35">
      <c r="B84" s="65" t="str">
        <f>Dados!A85</f>
        <v>CEPE5</v>
      </c>
      <c r="C84">
        <v>24.790000000008099</v>
      </c>
      <c r="D84">
        <v>18.5</v>
      </c>
      <c r="E84">
        <v>15.5</v>
      </c>
      <c r="F84">
        <v>18</v>
      </c>
      <c r="H84">
        <v>34</v>
      </c>
      <c r="L84" t="str">
        <f t="shared" si="3"/>
        <v>CEPE5</v>
      </c>
      <c r="M84">
        <v>16.565667479822899</v>
      </c>
      <c r="N84">
        <v>12.7227076781419</v>
      </c>
      <c r="O84">
        <v>11.637872375067699</v>
      </c>
      <c r="P84">
        <v>14.1710138397611</v>
      </c>
      <c r="R84">
        <v>30.464003135392002</v>
      </c>
      <c r="AE84" t="s">
        <v>674</v>
      </c>
      <c r="AM84" t="s">
        <v>674</v>
      </c>
    </row>
    <row r="85" spans="2:39" x14ac:dyDescent="0.35">
      <c r="B85" s="65" t="str">
        <f>Dados!A86</f>
        <v>CEPE6</v>
      </c>
      <c r="H85">
        <v>38.010000000009299</v>
      </c>
      <c r="L85" t="str">
        <f t="shared" si="3"/>
        <v>CEPE6</v>
      </c>
      <c r="R85">
        <v>34.781952315184803</v>
      </c>
      <c r="AE85" t="s">
        <v>675</v>
      </c>
      <c r="AM85" t="s">
        <v>675</v>
      </c>
    </row>
    <row r="86" spans="2:39" x14ac:dyDescent="0.35">
      <c r="B86" s="65" t="str">
        <f>Dados!A87</f>
        <v>CESP3</v>
      </c>
      <c r="C86">
        <v>10.1999999999971</v>
      </c>
      <c r="D86">
        <v>12.5</v>
      </c>
      <c r="E86">
        <v>11.1100000000006</v>
      </c>
      <c r="F86">
        <v>20.950000000011599</v>
      </c>
      <c r="G86">
        <v>32.5</v>
      </c>
      <c r="H86">
        <v>27.799999999988401</v>
      </c>
      <c r="I86">
        <v>22</v>
      </c>
      <c r="L86" t="str">
        <f t="shared" si="3"/>
        <v>CESP3</v>
      </c>
      <c r="M86">
        <v>7.8478303558585996</v>
      </c>
      <c r="N86">
        <v>10.004490425883001</v>
      </c>
      <c r="O86">
        <v>9.1862559308938199</v>
      </c>
      <c r="P86">
        <v>17.369627441046799</v>
      </c>
      <c r="Q86">
        <v>27.971820000180699</v>
      </c>
      <c r="R86">
        <v>26.007408562349202</v>
      </c>
      <c r="S86">
        <v>22</v>
      </c>
      <c r="AE86" t="s">
        <v>676</v>
      </c>
      <c r="AM86" t="s">
        <v>676</v>
      </c>
    </row>
    <row r="87" spans="2:39" x14ac:dyDescent="0.35">
      <c r="B87" s="65" t="str">
        <f>Dados!A88</f>
        <v>CESP5</v>
      </c>
      <c r="D87">
        <v>19.299999999988401</v>
      </c>
      <c r="E87">
        <v>20</v>
      </c>
      <c r="F87">
        <v>20.010000000009299</v>
      </c>
      <c r="G87">
        <v>32</v>
      </c>
      <c r="H87">
        <v>35.619999999995301</v>
      </c>
      <c r="I87">
        <v>30.5</v>
      </c>
      <c r="L87" t="str">
        <f t="shared" si="3"/>
        <v>CESP5</v>
      </c>
      <c r="N87">
        <v>14.7906206731714</v>
      </c>
      <c r="O87">
        <v>15.3270680551068</v>
      </c>
      <c r="P87">
        <v>16.596437674510501</v>
      </c>
      <c r="Q87">
        <v>28.435940597264601</v>
      </c>
      <c r="R87">
        <v>35.047297387849497</v>
      </c>
      <c r="S87">
        <v>30.5</v>
      </c>
      <c r="AE87" t="s">
        <v>677</v>
      </c>
      <c r="AM87" t="s">
        <v>677</v>
      </c>
    </row>
    <row r="88" spans="2:39" x14ac:dyDescent="0.35">
      <c r="B88" s="65" t="str">
        <f>Dados!A89</f>
        <v>CESP6</v>
      </c>
      <c r="C88">
        <v>13.399999999994201</v>
      </c>
      <c r="D88">
        <v>13.4900000000052</v>
      </c>
      <c r="E88">
        <v>13.1999999999971</v>
      </c>
      <c r="F88">
        <v>21.799999999988401</v>
      </c>
      <c r="G88">
        <v>31.9400000000023</v>
      </c>
      <c r="H88">
        <v>28.9700000000012</v>
      </c>
      <c r="I88">
        <v>23.609999999986002</v>
      </c>
      <c r="L88" t="str">
        <f t="shared" si="3"/>
        <v>CESP6</v>
      </c>
      <c r="M88">
        <v>10.263771770216399</v>
      </c>
      <c r="N88">
        <v>10.7006187266234</v>
      </c>
      <c r="O88">
        <v>10.754852614059899</v>
      </c>
      <c r="P88">
        <v>17.800396132341099</v>
      </c>
      <c r="Q88">
        <v>26.964854515797899</v>
      </c>
      <c r="R88">
        <v>26.7705815641384</v>
      </c>
      <c r="S88">
        <v>23.609999999986002</v>
      </c>
      <c r="AE88" t="s">
        <v>678</v>
      </c>
      <c r="AM88" t="s">
        <v>678</v>
      </c>
    </row>
    <row r="89" spans="2:39" x14ac:dyDescent="0.35">
      <c r="B89" s="65" t="str">
        <f>Dados!A90</f>
        <v>CGAS3</v>
      </c>
      <c r="C89">
        <v>36.992794267774997</v>
      </c>
      <c r="D89">
        <v>40.522106801974601</v>
      </c>
      <c r="E89">
        <v>54.987094477226499</v>
      </c>
      <c r="F89">
        <v>61.876730428310097</v>
      </c>
      <c r="G89">
        <v>142.87999999988801</v>
      </c>
      <c r="H89">
        <v>174.10000000009299</v>
      </c>
      <c r="I89">
        <v>148</v>
      </c>
      <c r="L89" t="str">
        <f t="shared" si="3"/>
        <v>CGAS3</v>
      </c>
      <c r="M89">
        <v>16.4477328066423</v>
      </c>
      <c r="N89">
        <v>24.932892719371001</v>
      </c>
      <c r="O89">
        <v>40.930886409187202</v>
      </c>
      <c r="P89">
        <v>49.531696287100203</v>
      </c>
      <c r="Q89">
        <v>135.88026513159301</v>
      </c>
      <c r="R89">
        <v>172.96527214557901</v>
      </c>
      <c r="S89">
        <v>148</v>
      </c>
      <c r="AE89" t="s">
        <v>679</v>
      </c>
      <c r="AM89" t="s">
        <v>679</v>
      </c>
    </row>
    <row r="90" spans="2:39" x14ac:dyDescent="0.35">
      <c r="B90" s="65" t="str">
        <f>Dados!A91</f>
        <v>CGAS5</v>
      </c>
      <c r="C90">
        <v>39.557554399361798</v>
      </c>
      <c r="D90">
        <v>45.850801690248801</v>
      </c>
      <c r="E90">
        <v>59.9757992423838</v>
      </c>
      <c r="F90">
        <v>58.748478522989899</v>
      </c>
      <c r="G90">
        <v>142.459999999963</v>
      </c>
      <c r="H90">
        <v>172.709999999963</v>
      </c>
      <c r="I90">
        <v>146.030000000028</v>
      </c>
      <c r="L90" t="str">
        <f t="shared" si="3"/>
        <v>CGAS5</v>
      </c>
      <c r="M90">
        <v>16.6028326341184</v>
      </c>
      <c r="N90">
        <v>26.212901514634702</v>
      </c>
      <c r="O90">
        <v>41.991869730933097</v>
      </c>
      <c r="P90">
        <v>44.521647459070699</v>
      </c>
      <c r="Q90">
        <v>134.629635165911</v>
      </c>
      <c r="R90">
        <v>171.43431765888801</v>
      </c>
      <c r="S90">
        <v>146.030000000028</v>
      </c>
      <c r="AE90" t="s">
        <v>680</v>
      </c>
      <c r="AM90" t="s">
        <v>680</v>
      </c>
    </row>
    <row r="91" spans="2:39" x14ac:dyDescent="0.35">
      <c r="B91" s="65" t="str">
        <f>Dados!A92</f>
        <v>CGRA3</v>
      </c>
      <c r="C91">
        <v>10.3000000000029</v>
      </c>
      <c r="D91">
        <v>17</v>
      </c>
      <c r="E91">
        <v>27.130000000004699</v>
      </c>
      <c r="F91">
        <v>22.609999999986002</v>
      </c>
      <c r="G91">
        <v>29.899999999994201</v>
      </c>
      <c r="H91">
        <v>34.989999999990701</v>
      </c>
      <c r="I91">
        <v>45</v>
      </c>
      <c r="L91" t="str">
        <f t="shared" si="3"/>
        <v>CGRA3</v>
      </c>
      <c r="M91">
        <v>7.6849999364349104</v>
      </c>
      <c r="N91">
        <v>13.644159808303799</v>
      </c>
      <c r="O91">
        <v>21.774473858764399</v>
      </c>
      <c r="P91">
        <v>19.9783707929309</v>
      </c>
      <c r="Q91">
        <v>27.686526331061</v>
      </c>
      <c r="R91">
        <v>34.362523330317302</v>
      </c>
      <c r="S91">
        <v>45</v>
      </c>
      <c r="AE91" t="s">
        <v>681</v>
      </c>
      <c r="AM91" t="s">
        <v>681</v>
      </c>
    </row>
    <row r="92" spans="2:39" x14ac:dyDescent="0.35">
      <c r="B92" s="65" t="str">
        <f>Dados!A93</f>
        <v>CGRA4</v>
      </c>
      <c r="C92">
        <v>9.0500000000029104</v>
      </c>
      <c r="D92">
        <v>16.549999999988401</v>
      </c>
      <c r="E92">
        <v>28.579999999987201</v>
      </c>
      <c r="F92">
        <v>23.600000000005799</v>
      </c>
      <c r="G92">
        <v>29.600000000005799</v>
      </c>
      <c r="H92">
        <v>35</v>
      </c>
      <c r="I92">
        <v>45.700000000011599</v>
      </c>
      <c r="L92" t="str">
        <f t="shared" si="3"/>
        <v>CGRA4</v>
      </c>
      <c r="M92">
        <v>6.8151858475466698</v>
      </c>
      <c r="N92">
        <v>13.3887050563935</v>
      </c>
      <c r="O92">
        <v>23.120797009789399</v>
      </c>
      <c r="P92">
        <v>20.964331740251499</v>
      </c>
      <c r="Q92">
        <v>27.481560131884201</v>
      </c>
      <c r="R92">
        <v>34.371985134377603</v>
      </c>
      <c r="S92">
        <v>45.700000000011599</v>
      </c>
      <c r="AE92" t="s">
        <v>682</v>
      </c>
      <c r="AM92" t="s">
        <v>682</v>
      </c>
    </row>
    <row r="93" spans="2:39" x14ac:dyDescent="0.35">
      <c r="B93" s="65" t="str">
        <f>Dados!A94</f>
        <v>CIEL3</v>
      </c>
      <c r="C93">
        <v>23.3263888889051</v>
      </c>
      <c r="D93">
        <v>23.2416666666686</v>
      </c>
      <c r="E93">
        <v>23.519999999989501</v>
      </c>
      <c r="F93">
        <v>8.8899999999994197</v>
      </c>
      <c r="G93">
        <v>8.3699999999953398</v>
      </c>
      <c r="H93">
        <v>4</v>
      </c>
      <c r="I93">
        <v>2.29000000000087</v>
      </c>
      <c r="L93" t="str">
        <f t="shared" si="3"/>
        <v>CIEL3</v>
      </c>
      <c r="M93">
        <v>18.260981144936501</v>
      </c>
      <c r="N93">
        <v>18.502575174090499</v>
      </c>
      <c r="O93">
        <v>19.407689098647101</v>
      </c>
      <c r="P93">
        <v>8.1226061673805798</v>
      </c>
      <c r="Q93">
        <v>8.0741597979213093</v>
      </c>
      <c r="R93">
        <v>3.9306378769142598</v>
      </c>
      <c r="S93">
        <v>2.29000000000087</v>
      </c>
      <c r="AE93" t="s">
        <v>683</v>
      </c>
      <c r="AM93" t="s">
        <v>683</v>
      </c>
    </row>
    <row r="94" spans="2:39" x14ac:dyDescent="0.35">
      <c r="B94" s="65" t="str">
        <f>Dados!A95</f>
        <v>CLSC3</v>
      </c>
      <c r="C94">
        <v>30</v>
      </c>
      <c r="H94">
        <v>60</v>
      </c>
      <c r="I94">
        <v>77</v>
      </c>
      <c r="L94" t="str">
        <f t="shared" si="3"/>
        <v>CLSC3</v>
      </c>
      <c r="M94">
        <v>25.809949204704001</v>
      </c>
      <c r="R94">
        <v>56.931767636153403</v>
      </c>
      <c r="S94">
        <v>77</v>
      </c>
      <c r="AE94" t="s">
        <v>684</v>
      </c>
      <c r="AM94" t="s">
        <v>684</v>
      </c>
    </row>
    <row r="95" spans="2:39" x14ac:dyDescent="0.35">
      <c r="B95" s="65" t="str">
        <f>Dados!A96</f>
        <v>CLSC4</v>
      </c>
      <c r="C95">
        <v>9.9900000000052405</v>
      </c>
      <c r="D95">
        <v>15.8899999999994</v>
      </c>
      <c r="E95">
        <v>27.100000000005799</v>
      </c>
      <c r="F95">
        <v>49.869999999995301</v>
      </c>
      <c r="G95">
        <v>51.5</v>
      </c>
      <c r="H95">
        <v>56.419999999983702</v>
      </c>
      <c r="I95">
        <v>68.020000000018598</v>
      </c>
      <c r="L95" t="str">
        <f t="shared" si="3"/>
        <v>CLSC4</v>
      </c>
      <c r="M95">
        <v>8.0082323182723503</v>
      </c>
      <c r="N95">
        <v>13.8018447031791</v>
      </c>
      <c r="O95">
        <v>23.538703049474901</v>
      </c>
      <c r="P95">
        <v>44.068203576898703</v>
      </c>
      <c r="Q95">
        <v>46.553315403929403</v>
      </c>
      <c r="R95">
        <v>53.165904844703597</v>
      </c>
      <c r="S95">
        <v>68.020000000018598</v>
      </c>
      <c r="AE95" t="s">
        <v>685</v>
      </c>
      <c r="AM95" t="s">
        <v>685</v>
      </c>
    </row>
    <row r="96" spans="2:39" x14ac:dyDescent="0.35">
      <c r="B96" s="65" t="str">
        <f>Dados!A97</f>
        <v>CMIG3</v>
      </c>
      <c r="C96">
        <v>5.4197147940649302</v>
      </c>
      <c r="D96">
        <v>6.6315764871396796</v>
      </c>
      <c r="E96">
        <v>5.5219166350507303</v>
      </c>
      <c r="F96">
        <v>12.9476454016694</v>
      </c>
      <c r="G96">
        <v>13.430059335471</v>
      </c>
      <c r="H96">
        <v>14.708929134038</v>
      </c>
      <c r="I96">
        <v>17.079999999987201</v>
      </c>
      <c r="L96" t="str">
        <f t="shared" si="3"/>
        <v>CMIG3</v>
      </c>
      <c r="M96">
        <v>4.20401542928448</v>
      </c>
      <c r="N96">
        <v>5.7657122064774704</v>
      </c>
      <c r="O96">
        <v>4.8009371840307704</v>
      </c>
      <c r="P96">
        <v>11.4155218332016</v>
      </c>
      <c r="Q96">
        <v>12.368939810417899</v>
      </c>
      <c r="R96">
        <v>13.9294074474601</v>
      </c>
      <c r="S96">
        <v>17.079999999987201</v>
      </c>
      <c r="AE96" t="s">
        <v>686</v>
      </c>
      <c r="AM96" t="s">
        <v>686</v>
      </c>
    </row>
    <row r="97" spans="2:39" x14ac:dyDescent="0.35">
      <c r="B97" s="65" t="str">
        <f>Dados!A98</f>
        <v>CMIG4</v>
      </c>
      <c r="C97">
        <v>5.1189740655318001</v>
      </c>
      <c r="D97">
        <v>6.4383833679094096</v>
      </c>
      <c r="E97">
        <v>5.9181852235196901</v>
      </c>
      <c r="F97">
        <v>11.9397448614327</v>
      </c>
      <c r="G97">
        <v>11.879443119702</v>
      </c>
      <c r="H97">
        <v>13.0586590360763</v>
      </c>
      <c r="I97">
        <v>14.0299999999988</v>
      </c>
      <c r="L97" t="str">
        <f t="shared" si="3"/>
        <v>CMIG4</v>
      </c>
      <c r="M97">
        <v>3.5581551219365801</v>
      </c>
      <c r="N97">
        <v>5.0438238876085997</v>
      </c>
      <c r="O97">
        <v>4.7626618827707699</v>
      </c>
      <c r="P97">
        <v>10.323551073612199</v>
      </c>
      <c r="Q97">
        <v>10.8183097439323</v>
      </c>
      <c r="R97">
        <v>12.236724059897799</v>
      </c>
      <c r="S97">
        <v>14.0299999999988</v>
      </c>
      <c r="AE97" t="s">
        <v>687</v>
      </c>
      <c r="AM97" t="s">
        <v>687</v>
      </c>
    </row>
    <row r="98" spans="2:39" x14ac:dyDescent="0.35">
      <c r="B98" s="65" t="str">
        <f>Dados!A99</f>
        <v>COCE3</v>
      </c>
      <c r="C98">
        <v>33.609999999986002</v>
      </c>
      <c r="E98">
        <v>48.650000000023297</v>
      </c>
      <c r="F98">
        <v>38</v>
      </c>
      <c r="H98">
        <v>72.599999999976703</v>
      </c>
      <c r="L98" t="str">
        <f t="shared" si="3"/>
        <v>COCE3</v>
      </c>
      <c r="M98">
        <v>26.6696717031591</v>
      </c>
      <c r="O98">
        <v>41.7741277436144</v>
      </c>
      <c r="P98">
        <v>33.305364665284301</v>
      </c>
      <c r="R98">
        <v>70.292423105100198</v>
      </c>
      <c r="AE98" t="s">
        <v>688</v>
      </c>
      <c r="AM98" t="s">
        <v>688</v>
      </c>
    </row>
    <row r="99" spans="2:39" x14ac:dyDescent="0.35">
      <c r="B99" s="65" t="str">
        <f>Dados!A100</f>
        <v>COCE5</v>
      </c>
      <c r="C99">
        <v>36</v>
      </c>
      <c r="D99">
        <v>49.989999999990701</v>
      </c>
      <c r="E99">
        <v>54.75</v>
      </c>
      <c r="F99">
        <v>48</v>
      </c>
      <c r="G99">
        <v>62.409999999974403</v>
      </c>
      <c r="H99">
        <v>60</v>
      </c>
      <c r="I99">
        <v>57.799999999988401</v>
      </c>
      <c r="L99" t="str">
        <f t="shared" si="3"/>
        <v>COCE5</v>
      </c>
      <c r="M99">
        <v>29.337923274899399</v>
      </c>
      <c r="N99">
        <v>41.762078135914599</v>
      </c>
      <c r="O99">
        <v>47.7631326956907</v>
      </c>
      <c r="P99">
        <v>42.702360008435797</v>
      </c>
      <c r="Q99">
        <v>57.544850986800199</v>
      </c>
      <c r="R99">
        <v>57.776234003133098</v>
      </c>
      <c r="S99">
        <v>57.799999999988401</v>
      </c>
      <c r="AE99" t="s">
        <v>689</v>
      </c>
      <c r="AM99" t="s">
        <v>689</v>
      </c>
    </row>
    <row r="100" spans="2:39" x14ac:dyDescent="0.35">
      <c r="B100" s="65" t="str">
        <f>Dados!A101</f>
        <v>COGN3</v>
      </c>
      <c r="C100">
        <v>9.5299999999988394</v>
      </c>
      <c r="D100">
        <v>13.3300000000017</v>
      </c>
      <c r="E100">
        <v>18.399999999994201</v>
      </c>
      <c r="F100">
        <v>8.8699999999953398</v>
      </c>
      <c r="G100">
        <v>11.429999999993001</v>
      </c>
      <c r="H100">
        <v>4.6299999999973798</v>
      </c>
      <c r="I100">
        <v>2.70999999999913</v>
      </c>
      <c r="L100" t="str">
        <f t="shared" si="3"/>
        <v>COGN3</v>
      </c>
      <c r="M100">
        <v>8.6247962223715096</v>
      </c>
      <c r="N100">
        <v>12.3892827696691</v>
      </c>
      <c r="O100">
        <v>17.563374881748999</v>
      </c>
      <c r="P100">
        <v>8.7660395437269507</v>
      </c>
      <c r="Q100">
        <v>11.429999999993001</v>
      </c>
      <c r="R100">
        <v>4.6299999999973798</v>
      </c>
      <c r="S100">
        <v>2.70999999999913</v>
      </c>
      <c r="AE100" t="s">
        <v>690</v>
      </c>
      <c r="AM100" t="s">
        <v>690</v>
      </c>
    </row>
    <row r="101" spans="2:39" x14ac:dyDescent="0.35">
      <c r="B101" s="65" t="str">
        <f>Dados!A102</f>
        <v>CORR4</v>
      </c>
      <c r="L101" t="str">
        <f t="shared" si="3"/>
        <v>CORR4</v>
      </c>
      <c r="AE101" t="s">
        <v>691</v>
      </c>
      <c r="AM101" t="s">
        <v>691</v>
      </c>
    </row>
    <row r="102" spans="2:39" x14ac:dyDescent="0.35">
      <c r="B102" s="65" t="str">
        <f>Dados!A103</f>
        <v>CPFE3</v>
      </c>
      <c r="C102">
        <v>14.808662358947901</v>
      </c>
      <c r="D102">
        <v>25.209999999991901</v>
      </c>
      <c r="E102">
        <v>19.350000000005799</v>
      </c>
      <c r="F102">
        <v>28.850000000005799</v>
      </c>
      <c r="G102">
        <v>35.549999999988401</v>
      </c>
      <c r="H102">
        <v>32.549999999988401</v>
      </c>
      <c r="I102">
        <v>26.929999999993001</v>
      </c>
      <c r="L102" t="str">
        <f t="shared" si="3"/>
        <v>CPFE3</v>
      </c>
      <c r="M102">
        <v>12.023287289353901</v>
      </c>
      <c r="N102">
        <v>20.683785506204</v>
      </c>
      <c r="O102">
        <v>16.0136891371512</v>
      </c>
      <c r="P102">
        <v>24.146665044157999</v>
      </c>
      <c r="Q102">
        <v>30.241349847579801</v>
      </c>
      <c r="R102">
        <v>29.2872005625686</v>
      </c>
      <c r="S102">
        <v>26.929999999993001</v>
      </c>
      <c r="AE102" t="s">
        <v>692</v>
      </c>
      <c r="AM102" t="s">
        <v>692</v>
      </c>
    </row>
    <row r="103" spans="2:39" x14ac:dyDescent="0.35">
      <c r="B103" s="65" t="str">
        <f>Dados!A104</f>
        <v>CPLE3</v>
      </c>
      <c r="C103">
        <v>1.60000000000036</v>
      </c>
      <c r="D103">
        <v>1.9079999999994499</v>
      </c>
      <c r="E103">
        <v>2.1399999999994201</v>
      </c>
      <c r="F103">
        <v>2.9799999999995599</v>
      </c>
      <c r="G103">
        <v>6.9099999999962201</v>
      </c>
      <c r="H103">
        <v>7</v>
      </c>
      <c r="I103">
        <v>6.6600000000034898</v>
      </c>
      <c r="L103" t="str">
        <f t="shared" si="3"/>
        <v>CPLE3</v>
      </c>
      <c r="M103">
        <v>1.0003615861169199</v>
      </c>
      <c r="N103">
        <v>1.2672920713084701</v>
      </c>
      <c r="O103">
        <v>1.5375884635032</v>
      </c>
      <c r="P103">
        <v>2.3236165794878598</v>
      </c>
      <c r="Q103">
        <v>5.6190356086881401</v>
      </c>
      <c r="R103">
        <v>5.9213620022565001</v>
      </c>
      <c r="S103">
        <v>6.1654260299983399</v>
      </c>
      <c r="AE103" t="s">
        <v>693</v>
      </c>
      <c r="AM103" t="s">
        <v>693</v>
      </c>
    </row>
    <row r="104" spans="2:39" x14ac:dyDescent="0.35">
      <c r="B104" s="65" t="str">
        <f>Dados!A105</f>
        <v>CPLE6</v>
      </c>
      <c r="C104">
        <v>2.4300000000002902</v>
      </c>
      <c r="D104">
        <v>2.7360000000007898</v>
      </c>
      <c r="E104">
        <v>2.4950000000026198</v>
      </c>
      <c r="F104">
        <v>3.0550000000002902</v>
      </c>
      <c r="G104">
        <v>6.9069999999992397</v>
      </c>
      <c r="H104">
        <v>7.4939999999987803</v>
      </c>
      <c r="I104">
        <v>7.2799999999988403</v>
      </c>
      <c r="L104" t="str">
        <f t="shared" si="3"/>
        <v>CPLE6</v>
      </c>
      <c r="M104">
        <v>1.5401219612122099</v>
      </c>
      <c r="N104">
        <v>1.8105264513542401</v>
      </c>
      <c r="O104">
        <v>1.7688975003966301</v>
      </c>
      <c r="P104">
        <v>2.3509887549771502</v>
      </c>
      <c r="Q104">
        <v>5.56311128772359</v>
      </c>
      <c r="R104">
        <v>6.29170608720597</v>
      </c>
      <c r="S104">
        <v>6.7359686099953304</v>
      </c>
      <c r="AE104" t="s">
        <v>694</v>
      </c>
      <c r="AM104" t="s">
        <v>694</v>
      </c>
    </row>
    <row r="105" spans="2:39" x14ac:dyDescent="0.35">
      <c r="B105" s="65" t="str">
        <f>Dados!A106</f>
        <v>CRFB3</v>
      </c>
      <c r="E105">
        <v>15.25</v>
      </c>
      <c r="F105">
        <v>18.0899999999965</v>
      </c>
      <c r="G105">
        <v>23.350000000005799</v>
      </c>
      <c r="H105">
        <v>19.390000000013998</v>
      </c>
      <c r="I105">
        <v>17.760000000009299</v>
      </c>
      <c r="L105" t="str">
        <f t="shared" si="3"/>
        <v>CRFB3</v>
      </c>
      <c r="O105">
        <v>14.2311115536577</v>
      </c>
      <c r="P105">
        <v>17.27507121503</v>
      </c>
      <c r="Q105">
        <v>22.579549332585898</v>
      </c>
      <c r="R105">
        <v>18.994426179415299</v>
      </c>
      <c r="S105">
        <v>17.760000000009299</v>
      </c>
      <c r="AE105" t="s">
        <v>695</v>
      </c>
      <c r="AM105" t="s">
        <v>695</v>
      </c>
    </row>
    <row r="106" spans="2:39" x14ac:dyDescent="0.35">
      <c r="B106" s="65" t="str">
        <f>Dados!A107</f>
        <v>CRIV3</v>
      </c>
      <c r="C106">
        <v>2.6399999999994201</v>
      </c>
      <c r="E106">
        <v>3.25</v>
      </c>
      <c r="F106">
        <v>4.3000000000029104</v>
      </c>
      <c r="G106">
        <v>6.1900000000023301</v>
      </c>
      <c r="H106">
        <v>5.4599999999991304</v>
      </c>
      <c r="I106">
        <v>5.2900000000008696</v>
      </c>
      <c r="L106" t="str">
        <f t="shared" si="3"/>
        <v>CRIV3</v>
      </c>
      <c r="M106">
        <v>2.5807170988555299</v>
      </c>
      <c r="O106">
        <v>3.1770191557879999</v>
      </c>
      <c r="P106">
        <v>4.2581201648572504</v>
      </c>
      <c r="Q106">
        <v>6.1557637084042698</v>
      </c>
      <c r="R106">
        <v>5.4599999999991304</v>
      </c>
      <c r="S106">
        <v>5.2900000000008696</v>
      </c>
      <c r="AE106" t="s">
        <v>696</v>
      </c>
      <c r="AM106" t="s">
        <v>696</v>
      </c>
    </row>
    <row r="107" spans="2:39" x14ac:dyDescent="0.35">
      <c r="B107" s="65" t="str">
        <f>Dados!A108</f>
        <v>CRIV4</v>
      </c>
      <c r="C107">
        <v>3.4900000000015998</v>
      </c>
      <c r="D107">
        <v>3.7000000000007298</v>
      </c>
      <c r="F107">
        <v>5.6500000000014596</v>
      </c>
      <c r="G107">
        <v>7.3000000000029104</v>
      </c>
      <c r="H107">
        <v>6.4499999999970896</v>
      </c>
      <c r="I107">
        <v>5.8499999999985404</v>
      </c>
      <c r="L107" t="str">
        <f t="shared" si="3"/>
        <v>CRIV4</v>
      </c>
      <c r="M107">
        <v>2.1546779258133002</v>
      </c>
      <c r="N107">
        <v>2.5590828656641</v>
      </c>
      <c r="P107">
        <v>4.6093522933224396</v>
      </c>
      <c r="Q107">
        <v>6.2916049233826898</v>
      </c>
      <c r="R107">
        <v>5.9909006352609104</v>
      </c>
      <c r="S107">
        <v>5.8499999999985404</v>
      </c>
      <c r="AE107" t="s">
        <v>697</v>
      </c>
      <c r="AM107" t="s">
        <v>697</v>
      </c>
    </row>
    <row r="108" spans="2:39" x14ac:dyDescent="0.35">
      <c r="B108" s="65" t="str">
        <f>Dados!A109</f>
        <v>CRPG3</v>
      </c>
      <c r="E108">
        <v>16.1600000000035</v>
      </c>
      <c r="G108">
        <v>28.049999999988401</v>
      </c>
      <c r="H108">
        <v>33.590000000025597</v>
      </c>
      <c r="L108" t="str">
        <f t="shared" si="3"/>
        <v>CRPG3</v>
      </c>
      <c r="O108">
        <v>12.584804007914499</v>
      </c>
      <c r="Q108">
        <v>26.6079252800264</v>
      </c>
      <c r="R108">
        <v>32.049117922550103</v>
      </c>
      <c r="AE108" t="s">
        <v>698</v>
      </c>
      <c r="AM108" t="s">
        <v>698</v>
      </c>
    </row>
    <row r="109" spans="2:39" x14ac:dyDescent="0.35">
      <c r="B109" s="65" t="str">
        <f>Dados!A110</f>
        <v>CRPG5</v>
      </c>
      <c r="C109">
        <v>3.04000000000087</v>
      </c>
      <c r="D109">
        <v>4.7920000000012797</v>
      </c>
      <c r="E109">
        <v>12.5599999999977</v>
      </c>
      <c r="F109">
        <v>27.983999999996701</v>
      </c>
      <c r="G109">
        <v>25.0299999999988</v>
      </c>
      <c r="H109">
        <v>34.650000000023297</v>
      </c>
      <c r="I109">
        <v>75.709999999962704</v>
      </c>
      <c r="L109" t="str">
        <f t="shared" si="3"/>
        <v>CRPG5</v>
      </c>
      <c r="M109">
        <v>2.2944906701959602</v>
      </c>
      <c r="N109">
        <v>3.61684187222636</v>
      </c>
      <c r="O109">
        <v>9.7707053688209307</v>
      </c>
      <c r="P109">
        <v>26.089188685029502</v>
      </c>
      <c r="Q109">
        <v>23.7909638163983</v>
      </c>
      <c r="R109">
        <v>33.127909428323598</v>
      </c>
      <c r="S109">
        <v>75.709999999962704</v>
      </c>
      <c r="AE109" t="s">
        <v>699</v>
      </c>
      <c r="AM109" t="s">
        <v>699</v>
      </c>
    </row>
    <row r="110" spans="2:39" x14ac:dyDescent="0.35">
      <c r="B110" s="65" t="str">
        <f>Dados!A111</f>
        <v>CRPG6</v>
      </c>
      <c r="C110">
        <v>3.0240000000012501</v>
      </c>
      <c r="D110">
        <v>4.9599999999991304</v>
      </c>
      <c r="E110">
        <v>12.4800000000105</v>
      </c>
      <c r="F110">
        <v>26.592000000004202</v>
      </c>
      <c r="G110">
        <v>24.959999999991901</v>
      </c>
      <c r="H110">
        <v>34.489999999990701</v>
      </c>
      <c r="I110">
        <v>86</v>
      </c>
      <c r="L110" t="str">
        <f t="shared" si="3"/>
        <v>CRPG6</v>
      </c>
      <c r="M110">
        <v>2.28158047842226</v>
      </c>
      <c r="N110">
        <v>3.74227485878873</v>
      </c>
      <c r="O110">
        <v>9.6278732976934407</v>
      </c>
      <c r="P110">
        <v>24.788194242020801</v>
      </c>
      <c r="Q110">
        <v>23.720047232112801</v>
      </c>
      <c r="R110">
        <v>32.9696603909251</v>
      </c>
      <c r="S110">
        <v>86</v>
      </c>
      <c r="AE110" t="s">
        <v>700</v>
      </c>
      <c r="AM110" t="s">
        <v>700</v>
      </c>
    </row>
    <row r="111" spans="2:39" x14ac:dyDescent="0.35">
      <c r="B111" s="65" t="str">
        <f>Dados!A112</f>
        <v>CSAB3</v>
      </c>
      <c r="L111" t="str">
        <f t="shared" si="3"/>
        <v>CSAB3</v>
      </c>
      <c r="AE111" t="s">
        <v>701</v>
      </c>
      <c r="AM111" t="s">
        <v>701</v>
      </c>
    </row>
    <row r="112" spans="2:39" x14ac:dyDescent="0.35">
      <c r="B112" s="65" t="str">
        <f>Dados!A113</f>
        <v>CSAB4</v>
      </c>
      <c r="D112">
        <v>50.020000000018598</v>
      </c>
      <c r="I112">
        <v>45</v>
      </c>
      <c r="L112" t="str">
        <f t="shared" si="3"/>
        <v>CSAB4</v>
      </c>
      <c r="N112">
        <v>33.5441328416346</v>
      </c>
      <c r="S112">
        <v>45</v>
      </c>
      <c r="AE112" t="s">
        <v>702</v>
      </c>
      <c r="AM112" t="s">
        <v>702</v>
      </c>
    </row>
    <row r="113" spans="2:39" x14ac:dyDescent="0.35">
      <c r="B113" s="65" t="str">
        <f>Dados!A114</f>
        <v>CSAN3</v>
      </c>
      <c r="C113">
        <v>6.3000000000029104</v>
      </c>
      <c r="D113">
        <v>9.5375000000058208</v>
      </c>
      <c r="E113">
        <v>10.375</v>
      </c>
      <c r="F113">
        <v>8.3650000000052405</v>
      </c>
      <c r="G113">
        <v>17.392499999987201</v>
      </c>
      <c r="H113">
        <v>18.932499999995301</v>
      </c>
      <c r="I113">
        <v>22.980000000010499</v>
      </c>
      <c r="L113" t="str">
        <f t="shared" si="3"/>
        <v>CSAN3</v>
      </c>
      <c r="M113">
        <v>5.2737545579511798</v>
      </c>
      <c r="N113">
        <v>8.5606712005974295</v>
      </c>
      <c r="O113">
        <v>9.5522058007772994</v>
      </c>
      <c r="P113">
        <v>7.9227429578968396</v>
      </c>
      <c r="Q113">
        <v>16.8330184347287</v>
      </c>
      <c r="R113">
        <v>18.713685398717601</v>
      </c>
      <c r="S113">
        <v>22.980000000010499</v>
      </c>
      <c r="AE113" t="s">
        <v>703</v>
      </c>
      <c r="AM113" t="s">
        <v>703</v>
      </c>
    </row>
    <row r="114" spans="2:39" x14ac:dyDescent="0.35">
      <c r="B114" s="65" t="str">
        <f>Dados!A115</f>
        <v>CSMG3</v>
      </c>
      <c r="C114">
        <v>5.0826681021571902</v>
      </c>
      <c r="D114">
        <v>12.1666666666715</v>
      </c>
      <c r="E114">
        <v>14.4633333333477</v>
      </c>
      <c r="F114">
        <v>20.510000000009299</v>
      </c>
      <c r="G114">
        <v>22.663333333330201</v>
      </c>
      <c r="H114">
        <v>16.399999999994201</v>
      </c>
      <c r="I114">
        <v>13.8000000000029</v>
      </c>
      <c r="L114" t="str">
        <f t="shared" si="3"/>
        <v>CSMG3</v>
      </c>
      <c r="M114">
        <v>3.3131552804443301</v>
      </c>
      <c r="N114">
        <v>8.1144623463042098</v>
      </c>
      <c r="O114">
        <v>10.143894933848101</v>
      </c>
      <c r="P114">
        <v>15.6828420116217</v>
      </c>
      <c r="Q114">
        <v>17.817017806461099</v>
      </c>
      <c r="R114">
        <v>15.3786173380504</v>
      </c>
      <c r="S114">
        <v>13.8000000000029</v>
      </c>
      <c r="AE114" t="s">
        <v>704</v>
      </c>
      <c r="AM114" t="s">
        <v>704</v>
      </c>
    </row>
    <row r="115" spans="2:39" x14ac:dyDescent="0.35">
      <c r="B115" s="65" t="str">
        <f>Dados!A116</f>
        <v>CSNA3</v>
      </c>
      <c r="C115">
        <v>4</v>
      </c>
      <c r="D115">
        <v>10.850000000005799</v>
      </c>
      <c r="E115">
        <v>8.3800000000046602</v>
      </c>
      <c r="F115">
        <v>8.8399999999965093</v>
      </c>
      <c r="G115">
        <v>14.1100000000006</v>
      </c>
      <c r="H115">
        <v>31.850000000005799</v>
      </c>
      <c r="I115">
        <v>28.730000000010499</v>
      </c>
      <c r="L115" t="str">
        <f t="shared" si="3"/>
        <v>CSNA3</v>
      </c>
      <c r="M115">
        <v>3.5803558956831698</v>
      </c>
      <c r="N115">
        <v>9.7117153670406005</v>
      </c>
      <c r="O115">
        <v>7.5008456014620597</v>
      </c>
      <c r="P115">
        <v>7.9125865294554396</v>
      </c>
      <c r="Q115">
        <v>13.530239040817801</v>
      </c>
      <c r="R115">
        <v>30.574814627238101</v>
      </c>
      <c r="S115">
        <v>28.730000000010499</v>
      </c>
      <c r="AE115" t="s">
        <v>705</v>
      </c>
      <c r="AM115" t="s">
        <v>705</v>
      </c>
    </row>
    <row r="116" spans="2:39" x14ac:dyDescent="0.35">
      <c r="B116" s="65" t="str">
        <f>Dados!A117</f>
        <v>CSRN3</v>
      </c>
      <c r="D116">
        <v>14.399999999994201</v>
      </c>
      <c r="F116">
        <v>17.149999999994201</v>
      </c>
      <c r="G116">
        <v>18.700000000011599</v>
      </c>
      <c r="H116">
        <v>17.4700000000012</v>
      </c>
      <c r="I116">
        <v>17.239999999990701</v>
      </c>
      <c r="L116" t="str">
        <f t="shared" si="3"/>
        <v>CSRN3</v>
      </c>
      <c r="N116">
        <v>10.8622159186052</v>
      </c>
      <c r="P116">
        <v>14.0617619030672</v>
      </c>
      <c r="Q116">
        <v>16.466340938612099</v>
      </c>
      <c r="R116">
        <v>15.520807750072001</v>
      </c>
      <c r="S116">
        <v>17.239999999990701</v>
      </c>
      <c r="AE116" t="s">
        <v>706</v>
      </c>
      <c r="AM116" t="s">
        <v>706</v>
      </c>
    </row>
    <row r="117" spans="2:39" x14ac:dyDescent="0.35">
      <c r="B117" s="65" t="str">
        <f>Dados!A118</f>
        <v>CSRN5</v>
      </c>
      <c r="C117">
        <v>7.9000000000014596</v>
      </c>
      <c r="H117">
        <v>17.989999999990701</v>
      </c>
      <c r="I117">
        <v>16.019999999989501</v>
      </c>
      <c r="L117" t="str">
        <f t="shared" si="3"/>
        <v>CSRN5</v>
      </c>
      <c r="M117">
        <v>5.0819180061371299</v>
      </c>
      <c r="R117">
        <v>15.8480432665965</v>
      </c>
      <c r="S117">
        <v>16.019999999989501</v>
      </c>
      <c r="AE117" t="s">
        <v>707</v>
      </c>
      <c r="AM117" t="s">
        <v>707</v>
      </c>
    </row>
    <row r="118" spans="2:39" x14ac:dyDescent="0.35">
      <c r="B118" s="65" t="str">
        <f>Dados!A119</f>
        <v>CSRN6</v>
      </c>
      <c r="H118">
        <v>17.209999999991901</v>
      </c>
      <c r="I118">
        <v>17.640000000013998</v>
      </c>
      <c r="L118" t="str">
        <f t="shared" si="3"/>
        <v>CSRN6</v>
      </c>
      <c r="R118">
        <v>15.2184661647334</v>
      </c>
      <c r="S118">
        <v>17.640000000013998</v>
      </c>
      <c r="AE118" t="s">
        <v>708</v>
      </c>
      <c r="AM118" t="s">
        <v>708</v>
      </c>
    </row>
    <row r="119" spans="2:39" x14ac:dyDescent="0.35">
      <c r="B119" s="65" t="str">
        <f>Dados!A120</f>
        <v>CTSA3</v>
      </c>
      <c r="C119">
        <v>0.76776026559946298</v>
      </c>
      <c r="D119">
        <v>0.52599745856059599</v>
      </c>
      <c r="E119">
        <v>1.1892116454400801</v>
      </c>
      <c r="F119">
        <v>1.5289864012811401</v>
      </c>
      <c r="G119">
        <v>2.0909215743995402</v>
      </c>
      <c r="H119">
        <v>2.5299999999988398</v>
      </c>
      <c r="I119">
        <v>2.3199999999997098</v>
      </c>
      <c r="L119" t="str">
        <f t="shared" si="3"/>
        <v>CTSA3</v>
      </c>
      <c r="M119">
        <v>0.49642620189843001</v>
      </c>
      <c r="N119">
        <v>0.34010475959894398</v>
      </c>
      <c r="O119">
        <v>0.77485874249214204</v>
      </c>
      <c r="P119">
        <v>1.4255418311276999</v>
      </c>
      <c r="Q119">
        <v>2.0815898098080701</v>
      </c>
      <c r="R119">
        <v>2.5299999999988398</v>
      </c>
      <c r="S119">
        <v>2.3199999999997098</v>
      </c>
      <c r="AE119" t="s">
        <v>709</v>
      </c>
      <c r="AM119" t="s">
        <v>709</v>
      </c>
    </row>
    <row r="120" spans="2:39" x14ac:dyDescent="0.35">
      <c r="B120" s="65" t="str">
        <f>Dados!A121</f>
        <v>CTSA4</v>
      </c>
      <c r="C120">
        <v>0.70618934749108997</v>
      </c>
      <c r="D120">
        <v>0.63557041274179904</v>
      </c>
      <c r="E120">
        <v>1.2005218907361299</v>
      </c>
      <c r="F120">
        <v>2.4186985151572999</v>
      </c>
      <c r="G120">
        <v>2.4787246096930202</v>
      </c>
      <c r="H120">
        <v>2.04000000000087</v>
      </c>
      <c r="I120">
        <v>1.8299999999999299</v>
      </c>
      <c r="L120" t="str">
        <f t="shared" si="3"/>
        <v>CTSA4</v>
      </c>
      <c r="M120">
        <v>0.49302876461888401</v>
      </c>
      <c r="N120">
        <v>0.44372588815667802</v>
      </c>
      <c r="O120">
        <v>0.84633714451683795</v>
      </c>
      <c r="P120">
        <v>2.2663806939817701</v>
      </c>
      <c r="Q120">
        <v>2.4670355728412701</v>
      </c>
      <c r="R120">
        <v>2.04000000000087</v>
      </c>
      <c r="S120">
        <v>1.8299999999999299</v>
      </c>
      <c r="AE120" t="s">
        <v>710</v>
      </c>
      <c r="AM120" t="s">
        <v>710</v>
      </c>
    </row>
    <row r="121" spans="2:39" x14ac:dyDescent="0.35">
      <c r="B121" s="65" t="str">
        <f>Dados!A122</f>
        <v>CURY3</v>
      </c>
      <c r="H121">
        <v>10.399999999994201</v>
      </c>
      <c r="I121">
        <v>7.2099999999991304</v>
      </c>
      <c r="L121" t="str">
        <f t="shared" si="3"/>
        <v>CURY3</v>
      </c>
      <c r="R121">
        <v>9.9902356692327903</v>
      </c>
      <c r="S121">
        <v>7.2099999999991304</v>
      </c>
      <c r="AE121" t="s">
        <v>711</v>
      </c>
      <c r="AM121" t="s">
        <v>711</v>
      </c>
    </row>
    <row r="122" spans="2:39" x14ac:dyDescent="0.35">
      <c r="B122" s="65" t="str">
        <f>Dados!A123</f>
        <v>CVCB3</v>
      </c>
      <c r="C122">
        <v>12.2114759901015</v>
      </c>
      <c r="D122">
        <v>21.437924515950701</v>
      </c>
      <c r="E122">
        <v>43.870858186681303</v>
      </c>
      <c r="F122">
        <v>55.340600079565803</v>
      </c>
      <c r="G122">
        <v>39.619455434556599</v>
      </c>
      <c r="H122">
        <v>19.7845989569614</v>
      </c>
      <c r="I122">
        <v>21.519999999989501</v>
      </c>
      <c r="L122" t="str">
        <f t="shared" si="3"/>
        <v>CVCB3</v>
      </c>
      <c r="M122">
        <v>11.316501257024401</v>
      </c>
      <c r="N122">
        <v>20.795319893281</v>
      </c>
      <c r="O122">
        <v>43.052693326200803</v>
      </c>
      <c r="P122">
        <v>54.783934931445401</v>
      </c>
      <c r="Q122">
        <v>39.619455434556599</v>
      </c>
      <c r="R122">
        <v>19.7845989569614</v>
      </c>
      <c r="S122">
        <v>21.519999999989501</v>
      </c>
      <c r="AE122" t="s">
        <v>712</v>
      </c>
      <c r="AM122" t="s">
        <v>712</v>
      </c>
    </row>
    <row r="123" spans="2:39" x14ac:dyDescent="0.35">
      <c r="B123" s="65" t="str">
        <f>Dados!A124</f>
        <v>CYRE3</v>
      </c>
      <c r="C123">
        <v>7.5</v>
      </c>
      <c r="D123">
        <v>10.270000000004099</v>
      </c>
      <c r="E123">
        <v>13.2200000000012</v>
      </c>
      <c r="F123">
        <v>15.4700000000012</v>
      </c>
      <c r="G123">
        <v>29.6900000000023</v>
      </c>
      <c r="H123">
        <v>29.480000000010499</v>
      </c>
      <c r="I123">
        <v>18</v>
      </c>
      <c r="L123" t="str">
        <f t="shared" si="3"/>
        <v>CYRE3</v>
      </c>
      <c r="M123">
        <v>5.63479424430989</v>
      </c>
      <c r="N123">
        <v>7.9208516078797402</v>
      </c>
      <c r="O123">
        <v>10.269250619094199</v>
      </c>
      <c r="P123">
        <v>13.003903084129</v>
      </c>
      <c r="Q123">
        <v>26.761460628127701</v>
      </c>
      <c r="R123">
        <v>28.222533213906001</v>
      </c>
      <c r="S123">
        <v>18</v>
      </c>
      <c r="AE123" t="s">
        <v>713</v>
      </c>
      <c r="AM123" t="s">
        <v>713</v>
      </c>
    </row>
    <row r="124" spans="2:39" x14ac:dyDescent="0.35">
      <c r="B124" s="65" t="str">
        <f>Dados!A125</f>
        <v>DASA3</v>
      </c>
      <c r="C124">
        <v>10.0977345774882</v>
      </c>
      <c r="D124">
        <v>17.706027660111399</v>
      </c>
      <c r="G124">
        <v>57.710000000020997</v>
      </c>
      <c r="H124">
        <v>72.5</v>
      </c>
      <c r="I124">
        <v>43.520000000018598</v>
      </c>
      <c r="L124" t="str">
        <f t="shared" si="3"/>
        <v>DASA3</v>
      </c>
      <c r="M124">
        <v>9.6507509208895499</v>
      </c>
      <c r="N124">
        <v>16.949376309872601</v>
      </c>
      <c r="Q124">
        <v>56.9653506361647</v>
      </c>
      <c r="R124">
        <v>72.270096698310198</v>
      </c>
      <c r="S124">
        <v>43.520000000018598</v>
      </c>
      <c r="AE124" t="s">
        <v>714</v>
      </c>
      <c r="AM124" t="s">
        <v>714</v>
      </c>
    </row>
    <row r="125" spans="2:39" x14ac:dyDescent="0.35">
      <c r="B125" s="65" t="str">
        <f>Dados!A126</f>
        <v>DEXP3</v>
      </c>
      <c r="C125">
        <v>0.366000000000895</v>
      </c>
      <c r="D125">
        <v>1.56733333333432</v>
      </c>
      <c r="E125">
        <v>1.0886666666665401</v>
      </c>
      <c r="F125">
        <v>0.62666666666700599</v>
      </c>
      <c r="G125">
        <v>2.6600000000034898</v>
      </c>
      <c r="H125">
        <v>7.3766666666706397</v>
      </c>
      <c r="I125">
        <v>11.350000000005799</v>
      </c>
      <c r="L125" t="str">
        <f t="shared" si="3"/>
        <v>DEXP3</v>
      </c>
      <c r="M125">
        <v>0.34859338874002799</v>
      </c>
      <c r="N125">
        <v>1.49279245342041</v>
      </c>
      <c r="O125">
        <v>1.03689071732515</v>
      </c>
      <c r="P125">
        <v>0.59686299711302104</v>
      </c>
      <c r="Q125">
        <v>2.5752549862518199</v>
      </c>
      <c r="R125">
        <v>7.1858193872249103</v>
      </c>
      <c r="S125">
        <v>11.350000000005799</v>
      </c>
      <c r="AE125" t="s">
        <v>715</v>
      </c>
      <c r="AM125" t="s">
        <v>715</v>
      </c>
    </row>
    <row r="126" spans="2:39" x14ac:dyDescent="0.35">
      <c r="B126" s="65" t="str">
        <f>Dados!A127</f>
        <v>DEXP4</v>
      </c>
      <c r="H126">
        <v>8.5</v>
      </c>
      <c r="I126">
        <v>8.8399999999965093</v>
      </c>
      <c r="L126" t="str">
        <f t="shared" si="3"/>
        <v>DEXP4</v>
      </c>
      <c r="R126">
        <v>8.2587640049314395</v>
      </c>
      <c r="S126">
        <v>8.8399999999965093</v>
      </c>
      <c r="AE126" t="s">
        <v>716</v>
      </c>
      <c r="AM126" t="s">
        <v>716</v>
      </c>
    </row>
    <row r="127" spans="2:39" x14ac:dyDescent="0.35">
      <c r="B127" s="65" t="str">
        <f>Dados!A128</f>
        <v>DIRR3</v>
      </c>
      <c r="C127">
        <v>3.5099999999984002</v>
      </c>
      <c r="D127">
        <v>4.5599999999976699</v>
      </c>
      <c r="E127">
        <v>5.6500000000014596</v>
      </c>
      <c r="F127">
        <v>7.5</v>
      </c>
      <c r="G127">
        <v>15</v>
      </c>
      <c r="H127">
        <v>13.0899999999965</v>
      </c>
      <c r="I127">
        <v>11.4199999999983</v>
      </c>
      <c r="L127" t="str">
        <f t="shared" si="3"/>
        <v>DIRR3</v>
      </c>
      <c r="M127">
        <v>2.52340923843076</v>
      </c>
      <c r="N127">
        <v>3.4456012540758798</v>
      </c>
      <c r="O127">
        <v>4.26922085208935</v>
      </c>
      <c r="P127">
        <v>6.2269765222372397</v>
      </c>
      <c r="Q127">
        <v>13.489841213202499</v>
      </c>
      <c r="R127">
        <v>12.4561684210494</v>
      </c>
      <c r="S127">
        <v>11.4199999999983</v>
      </c>
      <c r="AE127" t="s">
        <v>717</v>
      </c>
      <c r="AM127" t="s">
        <v>717</v>
      </c>
    </row>
    <row r="128" spans="2:39" x14ac:dyDescent="0.35">
      <c r="B128" s="65" t="str">
        <f>Dados!A129</f>
        <v>DOHL3</v>
      </c>
      <c r="G128">
        <v>8</v>
      </c>
      <c r="H128">
        <v>20</v>
      </c>
      <c r="L128" t="str">
        <f t="shared" si="3"/>
        <v>DOHL3</v>
      </c>
      <c r="Q128">
        <v>7.7726428778332801</v>
      </c>
      <c r="R128">
        <v>19.8508336583036</v>
      </c>
      <c r="AE128" t="s">
        <v>718</v>
      </c>
      <c r="AM128" t="s">
        <v>718</v>
      </c>
    </row>
    <row r="129" spans="2:39" x14ac:dyDescent="0.35">
      <c r="B129" s="65" t="str">
        <f>Dados!A130</f>
        <v>DOHL4</v>
      </c>
      <c r="D129">
        <v>3.4799999999995599</v>
      </c>
      <c r="E129">
        <v>4.6400000000066903</v>
      </c>
      <c r="F129">
        <v>6.2400000000052396</v>
      </c>
      <c r="G129">
        <v>6.07200000000012</v>
      </c>
      <c r="H129">
        <v>5.2900000000008696</v>
      </c>
      <c r="I129">
        <v>6.1500000000014596</v>
      </c>
      <c r="L129" t="str">
        <f t="shared" si="3"/>
        <v>DOHL4</v>
      </c>
      <c r="N129">
        <v>2.9182517678236799</v>
      </c>
      <c r="O129">
        <v>4.0391027928417298</v>
      </c>
      <c r="P129">
        <v>5.6268425867529004</v>
      </c>
      <c r="Q129">
        <v>5.4753506709457698</v>
      </c>
      <c r="R129">
        <v>5.1241341004570096</v>
      </c>
      <c r="S129">
        <v>6.0554000000047399</v>
      </c>
      <c r="AE129" t="s">
        <v>719</v>
      </c>
      <c r="AM129" t="s">
        <v>719</v>
      </c>
    </row>
    <row r="130" spans="2:39" x14ac:dyDescent="0.35">
      <c r="B130" s="65" t="str">
        <f>Dados!A131</f>
        <v>DXCO3</v>
      </c>
      <c r="C130">
        <v>5.8069477759563597</v>
      </c>
      <c r="D130">
        <v>6.8000000000029104</v>
      </c>
      <c r="E130">
        <v>9.1999999999970896</v>
      </c>
      <c r="F130">
        <v>11.8300000000017</v>
      </c>
      <c r="G130">
        <v>16.7200000000012</v>
      </c>
      <c r="H130">
        <v>19.140000000013998</v>
      </c>
      <c r="I130">
        <v>16.9700000000012</v>
      </c>
      <c r="L130" t="str">
        <f t="shared" si="3"/>
        <v>DXCO3</v>
      </c>
      <c r="M130">
        <v>5.0247730332121101</v>
      </c>
      <c r="N130">
        <v>5.88406473489158</v>
      </c>
      <c r="O130">
        <v>8.0501335379231005</v>
      </c>
      <c r="P130">
        <v>11.0833575363067</v>
      </c>
      <c r="Q130">
        <v>16.0545101540338</v>
      </c>
      <c r="R130">
        <v>18.6929580073629</v>
      </c>
      <c r="S130">
        <v>16.9700000000012</v>
      </c>
      <c r="AE130" t="s">
        <v>720</v>
      </c>
      <c r="AM130" t="s">
        <v>720</v>
      </c>
    </row>
    <row r="131" spans="2:39" x14ac:dyDescent="0.35">
      <c r="B131" s="65" t="str">
        <f>Dados!A132</f>
        <v>EALT3</v>
      </c>
      <c r="G131">
        <v>14</v>
      </c>
      <c r="H131">
        <v>12.8300000000017</v>
      </c>
      <c r="I131">
        <v>11.9199999999983</v>
      </c>
      <c r="L131" t="str">
        <f t="shared" si="3"/>
        <v>EALT3</v>
      </c>
      <c r="Q131">
        <v>13.513658034818899</v>
      </c>
      <c r="R131">
        <v>12.611686884469201</v>
      </c>
      <c r="S131">
        <v>11.9199999999983</v>
      </c>
      <c r="AE131" t="s">
        <v>721</v>
      </c>
      <c r="AM131" t="s">
        <v>721</v>
      </c>
    </row>
    <row r="132" spans="2:39" x14ac:dyDescent="0.35">
      <c r="B132" s="65" t="str">
        <f>Dados!A133</f>
        <v>EALT4</v>
      </c>
      <c r="C132">
        <v>1.3259999999991099</v>
      </c>
      <c r="D132">
        <v>1.0570000000007</v>
      </c>
      <c r="E132">
        <v>3.2999999999992702</v>
      </c>
      <c r="F132">
        <v>4.2900000000008696</v>
      </c>
      <c r="G132">
        <v>6.5500000000029104</v>
      </c>
      <c r="H132">
        <v>5.0999999999985404</v>
      </c>
      <c r="I132">
        <v>5.9499999999970896</v>
      </c>
      <c r="L132" t="str">
        <f t="shared" si="3"/>
        <v>EALT4</v>
      </c>
      <c r="M132">
        <v>1.03992962794291</v>
      </c>
      <c r="N132">
        <v>0.85453605936982102</v>
      </c>
      <c r="O132">
        <v>2.7589314325559799</v>
      </c>
      <c r="P132">
        <v>3.7747610452170202</v>
      </c>
      <c r="Q132">
        <v>5.9415692107577298</v>
      </c>
      <c r="R132">
        <v>4.8669079253741101</v>
      </c>
      <c r="S132">
        <v>5.9499999999970896</v>
      </c>
      <c r="AE132" t="s">
        <v>722</v>
      </c>
      <c r="AM132" t="s">
        <v>722</v>
      </c>
    </row>
    <row r="133" spans="2:39" x14ac:dyDescent="0.35">
      <c r="B133" s="65" t="str">
        <f>Dados!A134</f>
        <v>ECOR3</v>
      </c>
      <c r="C133">
        <v>5.0899999999965102</v>
      </c>
      <c r="D133">
        <v>8.2400000000052405</v>
      </c>
      <c r="E133">
        <v>12.3000000000029</v>
      </c>
      <c r="F133">
        <v>9.3800000000046602</v>
      </c>
      <c r="G133">
        <v>16.299999999988401</v>
      </c>
      <c r="H133">
        <v>13.369999999995301</v>
      </c>
      <c r="I133">
        <v>8.9799999999959308</v>
      </c>
      <c r="L133" t="str">
        <f t="shared" ref="L133:L196" si="4">B133</f>
        <v>ECOR3</v>
      </c>
      <c r="M133">
        <v>4.4013732265521002</v>
      </c>
      <c r="N133">
        <v>7.3349338076586701</v>
      </c>
      <c r="O133">
        <v>11.4079240535648</v>
      </c>
      <c r="P133">
        <v>9.3800000000046602</v>
      </c>
      <c r="Q133">
        <v>16.299999999988401</v>
      </c>
      <c r="R133">
        <v>13.369999999995301</v>
      </c>
      <c r="S133">
        <v>8.9799999999959308</v>
      </c>
      <c r="AE133" t="s">
        <v>723</v>
      </c>
      <c r="AM133" t="s">
        <v>723</v>
      </c>
    </row>
    <row r="134" spans="2:39" x14ac:dyDescent="0.35">
      <c r="B134" s="65" t="str">
        <f>Dados!A135</f>
        <v>ECPR3</v>
      </c>
      <c r="E134">
        <v>30.019999999989501</v>
      </c>
      <c r="G134">
        <v>71.989999999990701</v>
      </c>
      <c r="I134">
        <v>79.890000000013998</v>
      </c>
      <c r="L134" t="str">
        <f t="shared" si="4"/>
        <v>ECPR3</v>
      </c>
      <c r="O134">
        <v>25.550692389660998</v>
      </c>
      <c r="Q134">
        <v>71.989999999990701</v>
      </c>
      <c r="S134">
        <v>79.890000000013998</v>
      </c>
      <c r="AE134" t="s">
        <v>724</v>
      </c>
      <c r="AM134" t="s">
        <v>724</v>
      </c>
    </row>
    <row r="135" spans="2:39" x14ac:dyDescent="0.35">
      <c r="B135" s="65" t="str">
        <f>Dados!A136</f>
        <v>EEEL3</v>
      </c>
      <c r="F135">
        <v>149.62033976404899</v>
      </c>
      <c r="I135">
        <v>374.050849409774</v>
      </c>
      <c r="L135" t="str">
        <f t="shared" si="4"/>
        <v>EEEL3</v>
      </c>
      <c r="P135">
        <v>127.523981124163</v>
      </c>
      <c r="S135">
        <v>374.050849409774</v>
      </c>
      <c r="AE135" t="s">
        <v>725</v>
      </c>
      <c r="AM135" t="s">
        <v>725</v>
      </c>
    </row>
    <row r="136" spans="2:39" x14ac:dyDescent="0.35">
      <c r="B136" s="65" t="str">
        <f>Dados!A137</f>
        <v>EEEL4</v>
      </c>
      <c r="C136">
        <v>26.7891655958374</v>
      </c>
      <c r="F136">
        <v>158.52631236892199</v>
      </c>
      <c r="L136" t="str">
        <f t="shared" si="4"/>
        <v>EEEL4</v>
      </c>
      <c r="M136">
        <v>18.0958347569394</v>
      </c>
      <c r="P136">
        <v>135.41402496187899</v>
      </c>
      <c r="AE136" t="s">
        <v>726</v>
      </c>
      <c r="AM136" t="s">
        <v>726</v>
      </c>
    </row>
    <row r="137" spans="2:39" x14ac:dyDescent="0.35">
      <c r="B137" s="65" t="str">
        <f>Dados!A138</f>
        <v>EGIE3</v>
      </c>
      <c r="C137">
        <v>26.7919999999867</v>
      </c>
      <c r="D137">
        <v>28</v>
      </c>
      <c r="E137">
        <v>28.408000000024899</v>
      </c>
      <c r="F137">
        <v>33.020000000018598</v>
      </c>
      <c r="G137">
        <v>50.799999999988401</v>
      </c>
      <c r="H137">
        <v>43.9400000000023</v>
      </c>
      <c r="I137">
        <v>37.460000000020997</v>
      </c>
      <c r="L137" t="str">
        <f t="shared" si="4"/>
        <v>EGIE3</v>
      </c>
      <c r="M137">
        <v>18.703354747529399</v>
      </c>
      <c r="N137">
        <v>20.549977245682399</v>
      </c>
      <c r="O137">
        <v>22.525506986508798</v>
      </c>
      <c r="P137">
        <v>29.342482641252001</v>
      </c>
      <c r="Q137">
        <v>46.768117377068798</v>
      </c>
      <c r="R137">
        <v>42.029179986158901</v>
      </c>
      <c r="S137">
        <v>37.460000000020997</v>
      </c>
      <c r="AE137" t="s">
        <v>727</v>
      </c>
      <c r="AM137" t="s">
        <v>727</v>
      </c>
    </row>
    <row r="138" spans="2:39" x14ac:dyDescent="0.35">
      <c r="B138" s="65" t="str">
        <f>Dados!A139</f>
        <v>EKTR3</v>
      </c>
      <c r="G138">
        <v>25</v>
      </c>
      <c r="L138" t="str">
        <f t="shared" si="4"/>
        <v>EKTR3</v>
      </c>
      <c r="Q138">
        <v>22.7255606144317</v>
      </c>
      <c r="AE138" t="s">
        <v>728</v>
      </c>
      <c r="AM138" t="s">
        <v>728</v>
      </c>
    </row>
    <row r="139" spans="2:39" x14ac:dyDescent="0.35">
      <c r="B139" s="65" t="str">
        <f>Dados!A140</f>
        <v>EKTR4</v>
      </c>
      <c r="C139">
        <v>22.5</v>
      </c>
      <c r="E139">
        <v>22.799999999988401</v>
      </c>
      <c r="F139">
        <v>19.399999999994201</v>
      </c>
      <c r="G139">
        <v>25.989999999990701</v>
      </c>
      <c r="H139">
        <v>26.989999999990701</v>
      </c>
      <c r="I139">
        <v>26.260000000009299</v>
      </c>
      <c r="L139" t="str">
        <f t="shared" si="4"/>
        <v>EKTR4</v>
      </c>
      <c r="M139">
        <v>15.0135727621819</v>
      </c>
      <c r="O139">
        <v>18.553577239275899</v>
      </c>
      <c r="P139">
        <v>15.7868157211342</v>
      </c>
      <c r="Q139">
        <v>22.327190834679602</v>
      </c>
      <c r="R139">
        <v>23.5265989807958</v>
      </c>
      <c r="S139">
        <v>26.260000000009299</v>
      </c>
      <c r="AE139" t="s">
        <v>729</v>
      </c>
      <c r="AM139" t="s">
        <v>729</v>
      </c>
    </row>
    <row r="140" spans="2:39" x14ac:dyDescent="0.35">
      <c r="B140" s="65" t="str">
        <f>Dados!A141</f>
        <v>ELET3</v>
      </c>
      <c r="C140">
        <v>5.7578127062151898</v>
      </c>
      <c r="D140">
        <v>22.801338164717901</v>
      </c>
      <c r="E140">
        <v>19.3326558573171</v>
      </c>
      <c r="F140">
        <v>24.2207989360613</v>
      </c>
      <c r="G140">
        <v>37.799999999988401</v>
      </c>
      <c r="H140">
        <v>36.669999999983702</v>
      </c>
      <c r="I140">
        <v>38.510000000009299</v>
      </c>
      <c r="L140" t="str">
        <f t="shared" si="4"/>
        <v>ELET3</v>
      </c>
      <c r="M140">
        <v>4.5283436433892303</v>
      </c>
      <c r="N140">
        <v>17.932555296138201</v>
      </c>
      <c r="O140">
        <v>15.2045427192934</v>
      </c>
      <c r="P140">
        <v>19.048917791573299</v>
      </c>
      <c r="Q140">
        <v>30.4914262378588</v>
      </c>
      <c r="R140">
        <v>34.091358081670499</v>
      </c>
      <c r="S140">
        <v>38.510000000009299</v>
      </c>
      <c r="AE140" t="s">
        <v>730</v>
      </c>
      <c r="AM140" t="s">
        <v>730</v>
      </c>
    </row>
    <row r="141" spans="2:39" x14ac:dyDescent="0.35">
      <c r="B141" s="65" t="str">
        <f>Dados!A142</f>
        <v>ELET5</v>
      </c>
      <c r="H141">
        <v>45.950000000011599</v>
      </c>
      <c r="L141" t="str">
        <f t="shared" si="4"/>
        <v>ELET5</v>
      </c>
      <c r="R141">
        <v>43.921801740769297</v>
      </c>
      <c r="AE141" t="s">
        <v>731</v>
      </c>
      <c r="AM141" t="s">
        <v>731</v>
      </c>
    </row>
    <row r="142" spans="2:39" x14ac:dyDescent="0.35">
      <c r="B142" s="65" t="str">
        <f>Dados!A143</f>
        <v>ELET6</v>
      </c>
      <c r="C142">
        <v>10.4400000000023</v>
      </c>
      <c r="D142">
        <v>25.890000000013998</v>
      </c>
      <c r="E142">
        <v>22.700000000011599</v>
      </c>
      <c r="F142">
        <v>28.170000000012799</v>
      </c>
      <c r="G142">
        <v>38.239999999990701</v>
      </c>
      <c r="H142">
        <v>37</v>
      </c>
      <c r="I142">
        <v>38.719999999972103</v>
      </c>
      <c r="L142" t="str">
        <f t="shared" si="4"/>
        <v>ELET6</v>
      </c>
      <c r="M142">
        <v>8.2092951240629208</v>
      </c>
      <c r="N142">
        <v>20.358108310552801</v>
      </c>
      <c r="O142">
        <v>19.277216163056401</v>
      </c>
      <c r="P142">
        <v>23.922430806764201</v>
      </c>
      <c r="Q142">
        <v>33.812370615720297</v>
      </c>
      <c r="R142">
        <v>34.220315071987002</v>
      </c>
      <c r="S142">
        <v>38.719999999972103</v>
      </c>
      <c r="AE142" t="s">
        <v>732</v>
      </c>
      <c r="AM142" t="s">
        <v>732</v>
      </c>
    </row>
    <row r="143" spans="2:39" x14ac:dyDescent="0.35">
      <c r="B143" s="65" t="str">
        <f>Dados!A144</f>
        <v>EMAE4</v>
      </c>
      <c r="C143">
        <v>4.1900000000023301</v>
      </c>
      <c r="D143">
        <v>8.5800000000017498</v>
      </c>
      <c r="E143">
        <v>9.1000000000058208</v>
      </c>
      <c r="F143">
        <v>18.269999999989501</v>
      </c>
      <c r="G143">
        <v>36.929999999993001</v>
      </c>
      <c r="H143">
        <v>75.410000000032596</v>
      </c>
      <c r="I143">
        <v>76.869999999995301</v>
      </c>
      <c r="L143" t="str">
        <f t="shared" si="4"/>
        <v>EMAE4</v>
      </c>
      <c r="M143">
        <v>2.9767695581467701</v>
      </c>
      <c r="N143">
        <v>6.2184425966333903</v>
      </c>
      <c r="O143">
        <v>6.92143874068279</v>
      </c>
      <c r="P143">
        <v>15.6081873366638</v>
      </c>
      <c r="Q143">
        <v>32.245155410899301</v>
      </c>
      <c r="R143">
        <v>68.117828104412197</v>
      </c>
      <c r="S143">
        <v>76.869999999995301</v>
      </c>
      <c r="AE143" t="s">
        <v>733</v>
      </c>
      <c r="AM143" t="s">
        <v>733</v>
      </c>
    </row>
    <row r="144" spans="2:39" x14ac:dyDescent="0.35">
      <c r="B144" s="65" t="str">
        <f>Dados!A145</f>
        <v>EMBR3</v>
      </c>
      <c r="C144">
        <v>30.1900000000023</v>
      </c>
      <c r="D144">
        <v>16</v>
      </c>
      <c r="E144">
        <v>20</v>
      </c>
      <c r="F144">
        <v>21.679999999993001</v>
      </c>
      <c r="G144">
        <v>19.730000000010499</v>
      </c>
      <c r="H144">
        <v>8.8500000000058208</v>
      </c>
      <c r="I144">
        <v>23.130000000004699</v>
      </c>
      <c r="L144" t="str">
        <f t="shared" si="4"/>
        <v>EMBR3</v>
      </c>
      <c r="M144">
        <v>29.324924406741001</v>
      </c>
      <c r="N144">
        <v>15.624774872267199</v>
      </c>
      <c r="O144">
        <v>19.8837360256293</v>
      </c>
      <c r="P144">
        <v>21.679999999993001</v>
      </c>
      <c r="Q144">
        <v>19.730000000010499</v>
      </c>
      <c r="R144">
        <v>8.8500000000058208</v>
      </c>
      <c r="S144">
        <v>23.130000000004699</v>
      </c>
      <c r="AE144" t="s">
        <v>734</v>
      </c>
      <c r="AM144" t="s">
        <v>734</v>
      </c>
    </row>
    <row r="145" spans="2:39" x14ac:dyDescent="0.35">
      <c r="B145" s="65" t="str">
        <f>Dados!A146</f>
        <v>ENAT3</v>
      </c>
      <c r="C145">
        <v>5.8300000000017498</v>
      </c>
      <c r="D145">
        <v>5.3300000000017498</v>
      </c>
      <c r="E145">
        <v>10.75</v>
      </c>
      <c r="F145">
        <v>9.3500000000058208</v>
      </c>
      <c r="G145">
        <v>16</v>
      </c>
      <c r="H145">
        <v>11.850000000005799</v>
      </c>
      <c r="I145">
        <v>13.8000000000029</v>
      </c>
      <c r="L145" t="str">
        <f t="shared" si="4"/>
        <v>ENAT3</v>
      </c>
      <c r="M145">
        <v>3.6732004307268702</v>
      </c>
      <c r="N145">
        <v>3.4766984765010398</v>
      </c>
      <c r="O145">
        <v>7.1912878440853101</v>
      </c>
      <c r="P145">
        <v>7.1791881606550296</v>
      </c>
      <c r="Q145">
        <v>13.976271562351</v>
      </c>
      <c r="R145">
        <v>11.6987692716939</v>
      </c>
      <c r="S145">
        <v>13.8000000000029</v>
      </c>
      <c r="AE145" t="s">
        <v>735</v>
      </c>
      <c r="AM145" t="s">
        <v>735</v>
      </c>
    </row>
    <row r="146" spans="2:39" x14ac:dyDescent="0.35">
      <c r="B146" s="65" t="str">
        <f>Dados!A147</f>
        <v>ENBR3</v>
      </c>
      <c r="C146">
        <v>11.8714513840241</v>
      </c>
      <c r="D146">
        <v>13.399999999994201</v>
      </c>
      <c r="E146">
        <v>14</v>
      </c>
      <c r="F146">
        <v>14.75</v>
      </c>
      <c r="G146">
        <v>22.100000000005799</v>
      </c>
      <c r="H146">
        <v>19.649999999994201</v>
      </c>
      <c r="I146">
        <v>18.359999999986002</v>
      </c>
      <c r="L146" t="str">
        <f t="shared" si="4"/>
        <v>ENBR3</v>
      </c>
      <c r="M146">
        <v>9.0585953962872701</v>
      </c>
      <c r="N146">
        <v>11.1778002292849</v>
      </c>
      <c r="O146">
        <v>11.7832273852691</v>
      </c>
      <c r="P146">
        <v>12.8795755569299</v>
      </c>
      <c r="Q146">
        <v>20.367226144997399</v>
      </c>
      <c r="R146">
        <v>18.657445963792298</v>
      </c>
      <c r="S146">
        <v>18.359999999986002</v>
      </c>
      <c r="AE146" t="s">
        <v>736</v>
      </c>
      <c r="AM146" t="s">
        <v>736</v>
      </c>
    </row>
    <row r="147" spans="2:39" x14ac:dyDescent="0.35">
      <c r="B147" s="65" t="str">
        <f>Dados!A148</f>
        <v>ENGI11</v>
      </c>
      <c r="C147">
        <v>13.9576926661248</v>
      </c>
      <c r="D147">
        <v>18.523852124024401</v>
      </c>
      <c r="E147">
        <v>27.217500698927299</v>
      </c>
      <c r="F147">
        <v>37.099999999976703</v>
      </c>
      <c r="G147">
        <v>53.530000000027897</v>
      </c>
      <c r="H147">
        <v>52.359999999986002</v>
      </c>
      <c r="I147">
        <v>43.909999999974403</v>
      </c>
      <c r="L147" t="str">
        <f t="shared" si="4"/>
        <v>ENGI11</v>
      </c>
      <c r="M147">
        <v>11.9932295482722</v>
      </c>
      <c r="N147">
        <v>16.337521794717802</v>
      </c>
      <c r="O147">
        <v>24.588997449696802</v>
      </c>
      <c r="P147">
        <v>34.3691151349922</v>
      </c>
      <c r="Q147">
        <v>50.850910036882901</v>
      </c>
      <c r="R147">
        <v>50.343104929663198</v>
      </c>
      <c r="S147">
        <v>43.909999999974403</v>
      </c>
      <c r="AE147" t="s">
        <v>737</v>
      </c>
      <c r="AM147" t="s">
        <v>737</v>
      </c>
    </row>
    <row r="148" spans="2:39" x14ac:dyDescent="0.35">
      <c r="B148" s="65" t="str">
        <f>Dados!A149</f>
        <v>ENGI3</v>
      </c>
      <c r="D148">
        <v>3.83392857143554</v>
      </c>
      <c r="F148">
        <v>8.1000000000058208</v>
      </c>
      <c r="G148">
        <v>13.619999999995301</v>
      </c>
      <c r="H148">
        <v>17.010000000009299</v>
      </c>
      <c r="I148">
        <v>15.5</v>
      </c>
      <c r="L148" t="str">
        <f t="shared" si="4"/>
        <v>ENGI3</v>
      </c>
      <c r="N148">
        <v>3.52619631743437</v>
      </c>
      <c r="P148">
        <v>7.7236773263139202</v>
      </c>
      <c r="Q148">
        <v>13.181294951995399</v>
      </c>
      <c r="R148">
        <v>16.617352588014899</v>
      </c>
      <c r="S148">
        <v>15.5</v>
      </c>
      <c r="AE148" t="s">
        <v>738</v>
      </c>
      <c r="AM148" t="s">
        <v>738</v>
      </c>
    </row>
    <row r="149" spans="2:39" x14ac:dyDescent="0.35">
      <c r="B149" s="65" t="str">
        <f>Dados!A150</f>
        <v>ENGI4</v>
      </c>
      <c r="C149">
        <v>2.8899999999994201</v>
      </c>
      <c r="D149">
        <v>3.6899999999986899</v>
      </c>
      <c r="E149">
        <v>4.4400000000023301</v>
      </c>
      <c r="F149">
        <v>7.3199999999997098</v>
      </c>
      <c r="G149">
        <v>10.149999999994201</v>
      </c>
      <c r="H149">
        <v>8.5</v>
      </c>
      <c r="I149">
        <v>7.0199999999968004</v>
      </c>
      <c r="L149" t="str">
        <f t="shared" si="4"/>
        <v>ENGI4</v>
      </c>
      <c r="M149">
        <v>2.4359013604153001</v>
      </c>
      <c r="N149">
        <v>3.1920479485961599</v>
      </c>
      <c r="O149">
        <v>3.9422291428672902</v>
      </c>
      <c r="P149">
        <v>6.6866803756856799</v>
      </c>
      <c r="Q149">
        <v>9.5612858835520491</v>
      </c>
      <c r="R149">
        <v>8.1090122788009502</v>
      </c>
      <c r="S149">
        <v>7.0199999999968004</v>
      </c>
      <c r="AE149" t="s">
        <v>739</v>
      </c>
      <c r="AM149" t="s">
        <v>739</v>
      </c>
    </row>
    <row r="150" spans="2:39" x14ac:dyDescent="0.35">
      <c r="B150" s="65" t="str">
        <f>Dados!A151</f>
        <v>ENMT3</v>
      </c>
      <c r="D150">
        <v>12.950638633818</v>
      </c>
      <c r="F150">
        <v>20.272730476804998</v>
      </c>
      <c r="G150">
        <v>31.868533068918602</v>
      </c>
      <c r="H150">
        <v>29.899999999994201</v>
      </c>
      <c r="I150">
        <v>79.989999999990701</v>
      </c>
      <c r="L150" t="str">
        <f t="shared" si="4"/>
        <v>ENMT3</v>
      </c>
      <c r="N150">
        <v>10.0123098737531</v>
      </c>
      <c r="P150">
        <v>17.778672235086599</v>
      </c>
      <c r="Q150">
        <v>29.131730474240602</v>
      </c>
      <c r="R150">
        <v>27.332250885083301</v>
      </c>
      <c r="S150">
        <v>79.989999999990701</v>
      </c>
      <c r="AE150" t="s">
        <v>740</v>
      </c>
      <c r="AM150" t="s">
        <v>740</v>
      </c>
    </row>
    <row r="151" spans="2:39" x14ac:dyDescent="0.35">
      <c r="B151" s="65" t="str">
        <f>Dados!A152</f>
        <v>ENMT4</v>
      </c>
      <c r="F151">
        <v>19.718428044259799</v>
      </c>
      <c r="G151">
        <v>32.654911897552701</v>
      </c>
      <c r="H151">
        <v>33</v>
      </c>
      <c r="I151">
        <v>80</v>
      </c>
      <c r="L151" t="str">
        <f t="shared" si="4"/>
        <v>ENMT4</v>
      </c>
      <c r="P151">
        <v>17.192313276173099</v>
      </c>
      <c r="Q151">
        <v>29.7284315805591</v>
      </c>
      <c r="R151">
        <v>30.6239521184762</v>
      </c>
      <c r="S151">
        <v>80</v>
      </c>
      <c r="AE151" t="s">
        <v>741</v>
      </c>
      <c r="AM151" t="s">
        <v>741</v>
      </c>
    </row>
    <row r="152" spans="2:39" x14ac:dyDescent="0.35">
      <c r="B152" s="65" t="str">
        <f>Dados!A153</f>
        <v>EQMA3B</v>
      </c>
      <c r="D152">
        <v>24.75</v>
      </c>
      <c r="F152">
        <v>32</v>
      </c>
      <c r="H152">
        <v>48</v>
      </c>
      <c r="I152">
        <v>43.049999999988401</v>
      </c>
      <c r="L152" t="str">
        <f t="shared" si="4"/>
        <v>EQMA3B</v>
      </c>
      <c r="N152">
        <v>17.192957788327501</v>
      </c>
      <c r="P152">
        <v>24.6193750294042</v>
      </c>
      <c r="R152">
        <v>44.601397280057398</v>
      </c>
      <c r="S152">
        <v>43.049999999988401</v>
      </c>
      <c r="AE152" t="s">
        <v>742</v>
      </c>
      <c r="AM152" t="s">
        <v>742</v>
      </c>
    </row>
    <row r="153" spans="2:39" x14ac:dyDescent="0.35">
      <c r="B153" s="65" t="str">
        <f>Dados!A154</f>
        <v>EQPA3</v>
      </c>
      <c r="C153">
        <v>1.9899999999997799</v>
      </c>
      <c r="D153">
        <v>2.2999999999992702</v>
      </c>
      <c r="E153">
        <v>1.79999999999927</v>
      </c>
      <c r="F153">
        <v>2.3300000000017498</v>
      </c>
      <c r="G153">
        <v>3.38000000000102</v>
      </c>
      <c r="H153">
        <v>3.2999999999992702</v>
      </c>
      <c r="I153">
        <v>5.0500000000029104</v>
      </c>
      <c r="L153" t="str">
        <f t="shared" si="4"/>
        <v>EQPA3</v>
      </c>
      <c r="M153">
        <v>1.5654355673104901</v>
      </c>
      <c r="N153">
        <v>1.81838933603285</v>
      </c>
      <c r="O153">
        <v>1.45289018198855</v>
      </c>
      <c r="P153">
        <v>1.9403899300014</v>
      </c>
      <c r="Q153">
        <v>2.9372310695325701</v>
      </c>
      <c r="R153">
        <v>3.13482605945683</v>
      </c>
      <c r="S153">
        <v>5.0500000000029104</v>
      </c>
      <c r="AE153" t="s">
        <v>743</v>
      </c>
      <c r="AM153" t="s">
        <v>743</v>
      </c>
    </row>
    <row r="154" spans="2:39" x14ac:dyDescent="0.35">
      <c r="B154" s="65" t="str">
        <f>Dados!A155</f>
        <v>EQPA5</v>
      </c>
      <c r="D154">
        <v>2.4000000000014601</v>
      </c>
      <c r="E154">
        <v>2.3499999999985399</v>
      </c>
      <c r="F154">
        <v>4.5699999999997098</v>
      </c>
      <c r="G154">
        <v>6.4499999999970896</v>
      </c>
      <c r="H154">
        <v>5.2600000000020399</v>
      </c>
      <c r="I154">
        <v>7.1999999999970896</v>
      </c>
      <c r="L154" t="str">
        <f t="shared" si="4"/>
        <v>EQPA5</v>
      </c>
      <c r="N154">
        <v>2.0638683469769599</v>
      </c>
      <c r="O154">
        <v>2.06211335688204</v>
      </c>
      <c r="P154">
        <v>4.1258298297179898</v>
      </c>
      <c r="Q154">
        <v>5.9250558306957801</v>
      </c>
      <c r="R154">
        <v>5.0497697116370501</v>
      </c>
      <c r="S154">
        <v>7.1999999999970896</v>
      </c>
      <c r="AE154" t="s">
        <v>744</v>
      </c>
      <c r="AM154" t="s">
        <v>744</v>
      </c>
    </row>
    <row r="155" spans="2:39" x14ac:dyDescent="0.35">
      <c r="B155" s="65" t="str">
        <f>Dados!A156</f>
        <v>EQPA6</v>
      </c>
      <c r="L155" t="str">
        <f t="shared" si="4"/>
        <v>EQPA6</v>
      </c>
      <c r="AE155" t="s">
        <v>745</v>
      </c>
      <c r="AM155" t="s">
        <v>745</v>
      </c>
    </row>
    <row r="156" spans="2:39" x14ac:dyDescent="0.35">
      <c r="B156" s="65" t="str">
        <f>Dados!A157</f>
        <v>EQPA7</v>
      </c>
      <c r="F156">
        <v>3.59000000000015</v>
      </c>
      <c r="G156">
        <v>6.9899999999979601</v>
      </c>
      <c r="H156">
        <v>5.3700000000026202</v>
      </c>
      <c r="I156">
        <v>7.5899999999965102</v>
      </c>
      <c r="L156" t="str">
        <f t="shared" si="4"/>
        <v>EQPA7</v>
      </c>
      <c r="P156">
        <v>3.1869987796635502</v>
      </c>
      <c r="Q156">
        <v>6.3373396383831304</v>
      </c>
      <c r="R156">
        <v>5.1248854838704601</v>
      </c>
      <c r="S156">
        <v>7.5899999999965102</v>
      </c>
      <c r="AE156" t="s">
        <v>746</v>
      </c>
      <c r="AM156" t="s">
        <v>746</v>
      </c>
    </row>
    <row r="157" spans="2:39" x14ac:dyDescent="0.35">
      <c r="B157" s="65" t="str">
        <f>Dados!A158</f>
        <v>EQTL3</v>
      </c>
      <c r="C157">
        <v>6.84799999999814</v>
      </c>
      <c r="D157">
        <v>10.880000000004699</v>
      </c>
      <c r="E157">
        <v>13.130000000004699</v>
      </c>
      <c r="F157">
        <v>14.912000000011201</v>
      </c>
      <c r="G157">
        <v>22.790000000008099</v>
      </c>
      <c r="H157">
        <v>23.1600000000035</v>
      </c>
      <c r="I157">
        <v>25.350000000005799</v>
      </c>
      <c r="L157" t="str">
        <f t="shared" si="4"/>
        <v>EQTL3</v>
      </c>
      <c r="M157">
        <v>6.1794503716664604</v>
      </c>
      <c r="N157">
        <v>10.031845845413001</v>
      </c>
      <c r="O157">
        <v>12.229916318348801</v>
      </c>
      <c r="P157">
        <v>14.131840039015501</v>
      </c>
      <c r="Q157">
        <v>21.850519962783402</v>
      </c>
      <c r="R157">
        <v>22.495384615380299</v>
      </c>
      <c r="S157">
        <v>25.350000000005799</v>
      </c>
      <c r="AE157" t="s">
        <v>747</v>
      </c>
      <c r="AM157" t="s">
        <v>747</v>
      </c>
    </row>
    <row r="158" spans="2:39" x14ac:dyDescent="0.35">
      <c r="B158" s="65" t="str">
        <f>Dados!A159</f>
        <v>EUCA3</v>
      </c>
      <c r="G158">
        <v>63.900000000023297</v>
      </c>
      <c r="H158">
        <v>23.200000000011599</v>
      </c>
      <c r="I158">
        <v>14.350000000005799</v>
      </c>
      <c r="L158" t="str">
        <f t="shared" si="4"/>
        <v>EUCA3</v>
      </c>
      <c r="Q158">
        <v>62.880179307307102</v>
      </c>
      <c r="R158">
        <v>22.829736462124899</v>
      </c>
      <c r="S158">
        <v>14.350000000005799</v>
      </c>
      <c r="AE158" t="s">
        <v>748</v>
      </c>
      <c r="AM158" t="s">
        <v>748</v>
      </c>
    </row>
    <row r="159" spans="2:39" x14ac:dyDescent="0.35">
      <c r="B159" s="65" t="str">
        <f>Dados!A160</f>
        <v>EUCA4</v>
      </c>
      <c r="C159">
        <v>2.75</v>
      </c>
      <c r="D159">
        <v>2.8100000000013101</v>
      </c>
      <c r="E159">
        <v>3.9500000000007298</v>
      </c>
      <c r="F159">
        <v>4.3099999999976699</v>
      </c>
      <c r="G159">
        <v>8.3000000000029104</v>
      </c>
      <c r="H159">
        <v>7.1200000000026202</v>
      </c>
      <c r="I159">
        <v>8.8999999999941792</v>
      </c>
      <c r="L159" t="str">
        <f t="shared" si="4"/>
        <v>EUCA4</v>
      </c>
      <c r="M159">
        <v>2.5135026524985702</v>
      </c>
      <c r="N159">
        <v>2.5760785789352698</v>
      </c>
      <c r="O159">
        <v>3.67885080268388</v>
      </c>
      <c r="P159">
        <v>4.0719559034987496</v>
      </c>
      <c r="Q159">
        <v>7.9227386170969103</v>
      </c>
      <c r="R159">
        <v>6.7963733679207499</v>
      </c>
      <c r="S159">
        <v>8.8999999999941792</v>
      </c>
      <c r="AE159" t="s">
        <v>749</v>
      </c>
      <c r="AM159" t="s">
        <v>749</v>
      </c>
    </row>
    <row r="160" spans="2:39" x14ac:dyDescent="0.35">
      <c r="B160" s="65" t="str">
        <f>Dados!A161</f>
        <v>EVEN3</v>
      </c>
      <c r="C160">
        <v>4.1200000000026202</v>
      </c>
      <c r="D160">
        <v>3.7000000000007298</v>
      </c>
      <c r="E160">
        <v>5.7399999999979601</v>
      </c>
      <c r="F160">
        <v>6</v>
      </c>
      <c r="G160">
        <v>15.5599999999977</v>
      </c>
      <c r="H160">
        <v>12.020000000004099</v>
      </c>
      <c r="I160">
        <v>7.6900000000023301</v>
      </c>
      <c r="L160" t="str">
        <f t="shared" si="4"/>
        <v>EVEN3</v>
      </c>
      <c r="M160">
        <v>3.58554846473635</v>
      </c>
      <c r="N160">
        <v>3.36837023376575</v>
      </c>
      <c r="O160">
        <v>5.2255257140059301</v>
      </c>
      <c r="P160">
        <v>5.4622220007004199</v>
      </c>
      <c r="Q160">
        <v>14.1653623884922</v>
      </c>
      <c r="R160">
        <v>11.1787593103218</v>
      </c>
      <c r="S160">
        <v>7.6900000000023301</v>
      </c>
      <c r="AE160" t="s">
        <v>750</v>
      </c>
      <c r="AM160" t="s">
        <v>750</v>
      </c>
    </row>
    <row r="161" spans="2:39" x14ac:dyDescent="0.35">
      <c r="B161" s="65" t="str">
        <f>Dados!A162</f>
        <v>EZTC3</v>
      </c>
      <c r="C161">
        <v>10.020330130821099</v>
      </c>
      <c r="D161">
        <v>12.9113895197515</v>
      </c>
      <c r="E161">
        <v>17.861443009751401</v>
      </c>
      <c r="F161">
        <v>20.641723053297</v>
      </c>
      <c r="G161">
        <v>51.900000000023297</v>
      </c>
      <c r="H161">
        <v>42.900000000023297</v>
      </c>
      <c r="I161">
        <v>22.8399999999965</v>
      </c>
      <c r="L161" t="str">
        <f t="shared" si="4"/>
        <v>EZTC3</v>
      </c>
      <c r="M161">
        <v>7.5265596295284896</v>
      </c>
      <c r="N161">
        <v>10.3091180706397</v>
      </c>
      <c r="O161">
        <v>16.944139506726099</v>
      </c>
      <c r="P161">
        <v>20.089005839952701</v>
      </c>
      <c r="Q161">
        <v>50.778100664552802</v>
      </c>
      <c r="R161">
        <v>42.3454977084766</v>
      </c>
      <c r="S161">
        <v>22.8399999999965</v>
      </c>
      <c r="AE161" t="s">
        <v>751</v>
      </c>
      <c r="AM161" t="s">
        <v>751</v>
      </c>
    </row>
    <row r="162" spans="2:39" x14ac:dyDescent="0.35">
      <c r="B162" s="65" t="str">
        <f>Dados!A163</f>
        <v>FESA3</v>
      </c>
      <c r="C162">
        <v>9</v>
      </c>
      <c r="D162">
        <v>11.600000000005799</v>
      </c>
      <c r="F162">
        <v>24.320000000006999</v>
      </c>
      <c r="G162">
        <v>33.320000000006999</v>
      </c>
      <c r="H162">
        <v>31.5</v>
      </c>
      <c r="I162">
        <v>52</v>
      </c>
      <c r="L162" t="str">
        <f t="shared" si="4"/>
        <v>FESA3</v>
      </c>
      <c r="M162">
        <v>6.9138236219296196</v>
      </c>
      <c r="N162">
        <v>9.49667781790777</v>
      </c>
      <c r="P162">
        <v>22.421518531016801</v>
      </c>
      <c r="Q162">
        <v>32.0380187395494</v>
      </c>
      <c r="R162">
        <v>30.987266650248799</v>
      </c>
      <c r="S162">
        <v>52</v>
      </c>
      <c r="AE162" t="s">
        <v>752</v>
      </c>
      <c r="AM162" t="s">
        <v>752</v>
      </c>
    </row>
    <row r="163" spans="2:39" x14ac:dyDescent="0.35">
      <c r="B163" s="65" t="str">
        <f>Dados!A164</f>
        <v>FESA4</v>
      </c>
      <c r="C163">
        <v>7.0599999999976699</v>
      </c>
      <c r="D163">
        <v>7.7600000000020399</v>
      </c>
      <c r="E163">
        <v>20.4700000000012</v>
      </c>
      <c r="F163">
        <v>20.450000000011599</v>
      </c>
      <c r="G163">
        <v>20.010000000009299</v>
      </c>
      <c r="H163">
        <v>19.109999999986002</v>
      </c>
      <c r="I163">
        <v>56.039999999979003</v>
      </c>
      <c r="L163" t="str">
        <f t="shared" si="4"/>
        <v>FESA4</v>
      </c>
      <c r="M163">
        <v>4.87592672000756</v>
      </c>
      <c r="N163">
        <v>5.9308800823418997</v>
      </c>
      <c r="O163">
        <v>16.8187687208701</v>
      </c>
      <c r="P163">
        <v>18.016813226655401</v>
      </c>
      <c r="Q163">
        <v>18.823060420516398</v>
      </c>
      <c r="R163">
        <v>18.868193452945</v>
      </c>
      <c r="S163">
        <v>56.039999999979003</v>
      </c>
      <c r="AE163" t="s">
        <v>753</v>
      </c>
      <c r="AM163" t="s">
        <v>753</v>
      </c>
    </row>
    <row r="164" spans="2:39" x14ac:dyDescent="0.35">
      <c r="B164" s="65" t="str">
        <f>Dados!A165</f>
        <v>FLRY3</v>
      </c>
      <c r="C164">
        <v>8</v>
      </c>
      <c r="D164">
        <v>17.825000000011599</v>
      </c>
      <c r="E164">
        <v>29.609999999986002</v>
      </c>
      <c r="F164">
        <v>19.7799999999988</v>
      </c>
      <c r="G164">
        <v>30.5299999999988</v>
      </c>
      <c r="H164">
        <v>27.019999999989501</v>
      </c>
      <c r="I164">
        <v>22.119999999995301</v>
      </c>
      <c r="L164" t="str">
        <f t="shared" si="4"/>
        <v>FLRY3</v>
      </c>
      <c r="M164">
        <v>6.3691698988332099</v>
      </c>
      <c r="N164">
        <v>15.189318591699701</v>
      </c>
      <c r="O164">
        <v>25.672398349532202</v>
      </c>
      <c r="P164">
        <v>17.7439824709436</v>
      </c>
      <c r="Q164">
        <v>28.786219302826801</v>
      </c>
      <c r="R164">
        <v>26.110965187981499</v>
      </c>
      <c r="S164">
        <v>22.119999999995301</v>
      </c>
      <c r="AE164" t="s">
        <v>754</v>
      </c>
      <c r="AM164" t="s">
        <v>754</v>
      </c>
    </row>
    <row r="165" spans="2:39" x14ac:dyDescent="0.35">
      <c r="B165" s="65" t="str">
        <f>Dados!A166</f>
        <v>FRAS3</v>
      </c>
      <c r="C165">
        <v>3.7999999999992702</v>
      </c>
      <c r="D165">
        <v>4.3199999999997098</v>
      </c>
      <c r="E165">
        <v>5.3600000000005803</v>
      </c>
      <c r="F165">
        <v>4.5999999999985404</v>
      </c>
      <c r="G165">
        <v>5.6999999999970896</v>
      </c>
      <c r="H165">
        <v>10.119999999995301</v>
      </c>
      <c r="I165">
        <v>14.0899999999965</v>
      </c>
      <c r="L165" t="str">
        <f t="shared" si="4"/>
        <v>FRAS3</v>
      </c>
      <c r="M165">
        <v>3.0116677124678999</v>
      </c>
      <c r="N165">
        <v>3.5249473827971101</v>
      </c>
      <c r="O165">
        <v>4.6508909632466402</v>
      </c>
      <c r="P165">
        <v>4.1942683628731201</v>
      </c>
      <c r="Q165">
        <v>5.5186920223495699</v>
      </c>
      <c r="R165">
        <v>9.9780643823178305</v>
      </c>
      <c r="S165">
        <v>14.0899999999965</v>
      </c>
      <c r="AE165" t="s">
        <v>755</v>
      </c>
      <c r="AM165" t="s">
        <v>755</v>
      </c>
    </row>
    <row r="166" spans="2:39" x14ac:dyDescent="0.35">
      <c r="B166" s="65" t="str">
        <f>Dados!A167</f>
        <v>GEPA3</v>
      </c>
      <c r="D166">
        <v>35</v>
      </c>
      <c r="E166">
        <v>38.289999999979003</v>
      </c>
      <c r="F166">
        <v>32.5</v>
      </c>
      <c r="G166">
        <v>46.989999999990701</v>
      </c>
      <c r="H166">
        <v>41.900000000023297</v>
      </c>
      <c r="I166">
        <v>31.579999999987201</v>
      </c>
      <c r="L166" t="str">
        <f t="shared" si="4"/>
        <v>GEPA3</v>
      </c>
      <c r="N166">
        <v>23.205775103735501</v>
      </c>
      <c r="O166">
        <v>28.301690078311399</v>
      </c>
      <c r="P166">
        <v>25.856393661844798</v>
      </c>
      <c r="Q166">
        <v>41.642839728272499</v>
      </c>
      <c r="R166">
        <v>38.895562819845502</v>
      </c>
      <c r="S166">
        <v>31.579999999987201</v>
      </c>
      <c r="AE166" t="s">
        <v>756</v>
      </c>
      <c r="AM166" t="s">
        <v>756</v>
      </c>
    </row>
    <row r="167" spans="2:39" x14ac:dyDescent="0.35">
      <c r="B167" s="65" t="str">
        <f>Dados!A168</f>
        <v>GEPA4</v>
      </c>
      <c r="C167">
        <v>40</v>
      </c>
      <c r="D167">
        <v>36</v>
      </c>
      <c r="E167">
        <v>39.75</v>
      </c>
      <c r="F167">
        <v>38.150000000023297</v>
      </c>
      <c r="G167">
        <v>47.520000000018598</v>
      </c>
      <c r="H167">
        <v>43.760000000009299</v>
      </c>
      <c r="I167">
        <v>33</v>
      </c>
      <c r="L167" t="str">
        <f t="shared" si="4"/>
        <v>GEPA4</v>
      </c>
      <c r="M167">
        <v>24.962181142153</v>
      </c>
      <c r="N167">
        <v>24.588451881049</v>
      </c>
      <c r="O167">
        <v>30.038885350863001</v>
      </c>
      <c r="P167">
        <v>30.694946267234599</v>
      </c>
      <c r="Q167">
        <v>42.108822991140201</v>
      </c>
      <c r="R167">
        <v>40.479782165610203</v>
      </c>
      <c r="S167">
        <v>33</v>
      </c>
      <c r="AE167" t="s">
        <v>757</v>
      </c>
      <c r="AM167" t="s">
        <v>757</v>
      </c>
    </row>
    <row r="168" spans="2:39" x14ac:dyDescent="0.35">
      <c r="B168" s="65" t="str">
        <f>Dados!A169</f>
        <v>GGBR3</v>
      </c>
      <c r="C168">
        <v>3.4799999999995599</v>
      </c>
      <c r="D168">
        <v>7.9000000000014596</v>
      </c>
      <c r="E168">
        <v>10.369999999995301</v>
      </c>
      <c r="F168">
        <v>12.2400000000052</v>
      </c>
      <c r="G168">
        <v>17.109999999986002</v>
      </c>
      <c r="H168">
        <v>20.2799999999988</v>
      </c>
      <c r="I168">
        <v>22.2200000000012</v>
      </c>
      <c r="L168" t="str">
        <f t="shared" si="4"/>
        <v>GGBR3</v>
      </c>
      <c r="M168">
        <v>3.02300432190532</v>
      </c>
      <c r="N168">
        <v>6.9074172147520603</v>
      </c>
      <c r="O168">
        <v>9.1110724446189106</v>
      </c>
      <c r="P168">
        <v>11.082262806899999</v>
      </c>
      <c r="Q168">
        <v>15.861728866599201</v>
      </c>
      <c r="R168">
        <v>19.118180869729301</v>
      </c>
      <c r="S168">
        <v>22.2200000000012</v>
      </c>
      <c r="AE168" t="s">
        <v>758</v>
      </c>
      <c r="AM168" t="s">
        <v>758</v>
      </c>
    </row>
    <row r="169" spans="2:39" x14ac:dyDescent="0.35">
      <c r="B169" s="65" t="str">
        <f>Dados!A170</f>
        <v>GGBR4</v>
      </c>
      <c r="C169">
        <v>4.6500000000014596</v>
      </c>
      <c r="D169">
        <v>10.8000000000029</v>
      </c>
      <c r="E169">
        <v>12.380000000004699</v>
      </c>
      <c r="F169">
        <v>14.820000000006999</v>
      </c>
      <c r="G169">
        <v>20</v>
      </c>
      <c r="H169">
        <v>24.450000000011599</v>
      </c>
      <c r="I169">
        <v>27.100000000005799</v>
      </c>
      <c r="L169" t="str">
        <f t="shared" si="4"/>
        <v>GGBR4</v>
      </c>
      <c r="M169">
        <v>4.1418738270294897</v>
      </c>
      <c r="N169">
        <v>9.6640480467613106</v>
      </c>
      <c r="O169">
        <v>11.129657695724701</v>
      </c>
      <c r="P169">
        <v>13.644845890186801</v>
      </c>
      <c r="Q169">
        <v>18.784964220365499</v>
      </c>
      <c r="R169">
        <v>23.291022579913299</v>
      </c>
      <c r="S169">
        <v>27.100000000005799</v>
      </c>
      <c r="AE169" t="s">
        <v>759</v>
      </c>
      <c r="AM169" t="s">
        <v>759</v>
      </c>
    </row>
    <row r="170" spans="2:39" x14ac:dyDescent="0.35">
      <c r="B170" s="65" t="str">
        <f>Dados!A171</f>
        <v>GNDI3</v>
      </c>
      <c r="F170">
        <v>29.079999999987201</v>
      </c>
      <c r="G170">
        <v>68.25</v>
      </c>
      <c r="H170">
        <v>78.339999999967404</v>
      </c>
      <c r="I170">
        <v>74.609999999986002</v>
      </c>
      <c r="L170" t="str">
        <f t="shared" si="4"/>
        <v>GNDI3</v>
      </c>
      <c r="P170">
        <v>28.745173383882499</v>
      </c>
      <c r="Q170">
        <v>67.778239690582296</v>
      </c>
      <c r="R170">
        <v>78.066863886895604</v>
      </c>
      <c r="S170">
        <v>74.609999999986002</v>
      </c>
      <c r="AE170" t="s">
        <v>760</v>
      </c>
      <c r="AM170" t="s">
        <v>760</v>
      </c>
    </row>
    <row r="171" spans="2:39" x14ac:dyDescent="0.35">
      <c r="B171" s="65" t="str">
        <f>Dados!A172</f>
        <v>GOAU3</v>
      </c>
      <c r="C171">
        <v>1.49541062809294</v>
      </c>
      <c r="D171">
        <v>4.3199999999997098</v>
      </c>
      <c r="E171">
        <v>5.0899999999965102</v>
      </c>
      <c r="F171">
        <v>7.3799999999973798</v>
      </c>
      <c r="G171">
        <v>8.6499999999941792</v>
      </c>
      <c r="H171">
        <v>9.8399999999965093</v>
      </c>
      <c r="I171">
        <v>11.320000000006999</v>
      </c>
      <c r="L171" t="str">
        <f t="shared" si="4"/>
        <v>GOAU3</v>
      </c>
      <c r="M171">
        <v>1.3006789767587199</v>
      </c>
      <c r="N171">
        <v>3.7574516818603998</v>
      </c>
      <c r="O171">
        <v>4.4467719566964696</v>
      </c>
      <c r="P171">
        <v>6.6371830414646</v>
      </c>
      <c r="Q171">
        <v>7.9568916195566999</v>
      </c>
      <c r="R171">
        <v>9.2377503869211104</v>
      </c>
      <c r="S171">
        <v>11.320000000006999</v>
      </c>
      <c r="AE171" t="s">
        <v>761</v>
      </c>
      <c r="AM171" t="s">
        <v>761</v>
      </c>
    </row>
    <row r="172" spans="2:39" x14ac:dyDescent="0.35">
      <c r="B172" s="65" t="str">
        <f>Dados!A173</f>
        <v>GOAU4</v>
      </c>
      <c r="C172">
        <v>1.6435643564345801</v>
      </c>
      <c r="D172">
        <v>4.8000000000029104</v>
      </c>
      <c r="E172">
        <v>5.7900000000008696</v>
      </c>
      <c r="F172">
        <v>6.9400000000023301</v>
      </c>
      <c r="G172">
        <v>9.2799999999988394</v>
      </c>
      <c r="H172">
        <v>11.2599999999948</v>
      </c>
      <c r="I172">
        <v>12.4199999999983</v>
      </c>
      <c r="L172" t="str">
        <f t="shared" si="4"/>
        <v>GOAU4</v>
      </c>
      <c r="M172">
        <v>1.4471148898592201</v>
      </c>
      <c r="N172">
        <v>4.2262728831628902</v>
      </c>
      <c r="O172">
        <v>5.1190949502270104</v>
      </c>
      <c r="P172">
        <v>6.2992436857457497</v>
      </c>
      <c r="Q172">
        <v>8.6148651431576599</v>
      </c>
      <c r="R172">
        <v>10.6381725488027</v>
      </c>
      <c r="S172">
        <v>12.4199999999983</v>
      </c>
      <c r="AE172" t="s">
        <v>762</v>
      </c>
      <c r="AM172" t="s">
        <v>762</v>
      </c>
    </row>
    <row r="173" spans="2:39" x14ac:dyDescent="0.35">
      <c r="B173" s="65" t="str">
        <f>Dados!A174</f>
        <v>GRND3</v>
      </c>
      <c r="C173">
        <v>5.6133333333345901</v>
      </c>
      <c r="D173">
        <v>5.8600000000005803</v>
      </c>
      <c r="E173">
        <v>9.4833333333372103</v>
      </c>
      <c r="F173">
        <v>8.1999999999970896</v>
      </c>
      <c r="G173">
        <v>12.2799999999988</v>
      </c>
      <c r="H173">
        <v>8.3800000000046602</v>
      </c>
      <c r="I173">
        <v>9.2599999999947595</v>
      </c>
      <c r="L173" t="str">
        <f t="shared" si="4"/>
        <v>GRND3</v>
      </c>
      <c r="M173">
        <v>4.2202581029123403</v>
      </c>
      <c r="N173">
        <v>4.6737723820842803</v>
      </c>
      <c r="O173">
        <v>7.9518379819055598</v>
      </c>
      <c r="P173">
        <v>7.17663209482998</v>
      </c>
      <c r="Q173">
        <v>11.163378085708199</v>
      </c>
      <c r="R173">
        <v>7.7994659082251001</v>
      </c>
      <c r="S173">
        <v>9.2599999999947595</v>
      </c>
      <c r="AE173" t="s">
        <v>763</v>
      </c>
      <c r="AM173" t="s">
        <v>763</v>
      </c>
    </row>
    <row r="174" spans="2:39" x14ac:dyDescent="0.35">
      <c r="B174" s="65" t="str">
        <f>Dados!A175</f>
        <v>GUAR3</v>
      </c>
      <c r="C174">
        <v>5.75</v>
      </c>
      <c r="D174">
        <v>7.5999999999985404</v>
      </c>
      <c r="E174">
        <v>18.755000000004699</v>
      </c>
      <c r="F174">
        <v>20.322500000009299</v>
      </c>
      <c r="G174">
        <v>24.200000000011599</v>
      </c>
      <c r="H174">
        <v>14.9100000000035</v>
      </c>
      <c r="I174">
        <v>13.5299999999988</v>
      </c>
      <c r="L174" t="str">
        <f t="shared" si="4"/>
        <v>GUAR3</v>
      </c>
      <c r="M174">
        <v>5.0611796533849001</v>
      </c>
      <c r="N174">
        <v>6.8634344012971296</v>
      </c>
      <c r="O174">
        <v>17.141059224988599</v>
      </c>
      <c r="P174">
        <v>19.1849920963577</v>
      </c>
      <c r="Q174">
        <v>23.052545968152099</v>
      </c>
      <c r="R174">
        <v>14.855821301884101</v>
      </c>
      <c r="S174">
        <v>13.5299999999988</v>
      </c>
      <c r="AE174" t="s">
        <v>764</v>
      </c>
      <c r="AM174" t="s">
        <v>764</v>
      </c>
    </row>
    <row r="175" spans="2:39" x14ac:dyDescent="0.35">
      <c r="B175" s="65" t="str">
        <f>Dados!A176</f>
        <v>HAPV3</v>
      </c>
      <c r="F175">
        <v>6.2400000000052396</v>
      </c>
      <c r="G175">
        <v>12.7800000000134</v>
      </c>
      <c r="H175">
        <v>15.2599999999948</v>
      </c>
      <c r="I175">
        <v>13.5899999999965</v>
      </c>
      <c r="L175" t="str">
        <f t="shared" si="4"/>
        <v>HAPV3</v>
      </c>
      <c r="P175">
        <v>6.1332168819717499</v>
      </c>
      <c r="Q175">
        <v>12.667662027597499</v>
      </c>
      <c r="R175">
        <v>15.200100047790301</v>
      </c>
      <c r="S175">
        <v>13.5899999999965</v>
      </c>
      <c r="AE175" t="s">
        <v>765</v>
      </c>
      <c r="AM175" t="s">
        <v>765</v>
      </c>
    </row>
    <row r="176" spans="2:39" x14ac:dyDescent="0.35">
      <c r="B176" s="65" t="str">
        <f>Dados!A177</f>
        <v>HBTS5</v>
      </c>
      <c r="C176">
        <v>5.6100000000005803</v>
      </c>
      <c r="F176">
        <v>8.6300000000046602</v>
      </c>
      <c r="H176">
        <v>25</v>
      </c>
      <c r="I176">
        <v>56.989999999990701</v>
      </c>
      <c r="L176" t="str">
        <f t="shared" si="4"/>
        <v>HBTS5</v>
      </c>
      <c r="M176">
        <v>4.6304191327435502</v>
      </c>
      <c r="P176">
        <v>8.4532457706809492</v>
      </c>
      <c r="R176">
        <v>24.8388083200553</v>
      </c>
      <c r="S176">
        <v>56.989999999990701</v>
      </c>
      <c r="AE176" t="s">
        <v>766</v>
      </c>
      <c r="AM176" t="s">
        <v>766</v>
      </c>
    </row>
    <row r="177" spans="2:39" x14ac:dyDescent="0.35">
      <c r="B177" s="65" t="str">
        <f>Dados!A178</f>
        <v>HYPE3</v>
      </c>
      <c r="C177">
        <v>21.709999999991901</v>
      </c>
      <c r="D177">
        <v>26.130000000004699</v>
      </c>
      <c r="E177">
        <v>36</v>
      </c>
      <c r="F177">
        <v>30.200000000011599</v>
      </c>
      <c r="G177">
        <v>35.6900000000023</v>
      </c>
      <c r="H177">
        <v>34.25</v>
      </c>
      <c r="I177">
        <v>32.140000000013998</v>
      </c>
      <c r="L177" t="str">
        <f t="shared" si="4"/>
        <v>HYPE3</v>
      </c>
      <c r="M177">
        <v>17.027971201023298</v>
      </c>
      <c r="N177">
        <v>20.855902237904999</v>
      </c>
      <c r="O177">
        <v>30.7728538787342</v>
      </c>
      <c r="P177">
        <v>27.345443191006801</v>
      </c>
      <c r="Q177">
        <v>33.478221431199898</v>
      </c>
      <c r="R177">
        <v>33.306465078145301</v>
      </c>
      <c r="S177">
        <v>32.140000000013998</v>
      </c>
      <c r="AE177" t="s">
        <v>767</v>
      </c>
      <c r="AM177" t="s">
        <v>767</v>
      </c>
    </row>
    <row r="178" spans="2:39" x14ac:dyDescent="0.35">
      <c r="B178" s="65" t="str">
        <f>Dados!A179</f>
        <v>IGTA3</v>
      </c>
      <c r="C178">
        <v>18.9100000000035</v>
      </c>
      <c r="D178">
        <v>26.670000000012799</v>
      </c>
      <c r="E178">
        <v>39.390000000013998</v>
      </c>
      <c r="F178">
        <v>41.599999999976703</v>
      </c>
      <c r="G178">
        <v>52.900000000023297</v>
      </c>
      <c r="H178">
        <v>37.150000000023297</v>
      </c>
      <c r="I178">
        <v>31.540000000008099</v>
      </c>
      <c r="L178" t="str">
        <f t="shared" si="4"/>
        <v>IGTA3</v>
      </c>
      <c r="M178">
        <v>17.2427997764607</v>
      </c>
      <c r="N178">
        <v>24.6492711932224</v>
      </c>
      <c r="O178">
        <v>37.1498650160502</v>
      </c>
      <c r="P178">
        <v>39.974469657521702</v>
      </c>
      <c r="Q178">
        <v>51.982401218498097</v>
      </c>
      <c r="R178">
        <v>36.862841218477101</v>
      </c>
      <c r="S178">
        <v>31.540000000008099</v>
      </c>
      <c r="AE178" t="s">
        <v>768</v>
      </c>
      <c r="AM178" t="s">
        <v>768</v>
      </c>
    </row>
    <row r="179" spans="2:39" x14ac:dyDescent="0.35">
      <c r="B179" s="65" t="str">
        <f>Dados!A180</f>
        <v>IRBR3</v>
      </c>
      <c r="E179">
        <v>10.473298602795699</v>
      </c>
      <c r="F179">
        <v>25.708867687906601</v>
      </c>
      <c r="G179">
        <v>35.994262992288</v>
      </c>
      <c r="H179">
        <v>8.1799999999930204</v>
      </c>
      <c r="I179">
        <v>4.7300000000031996</v>
      </c>
      <c r="L179" t="str">
        <f t="shared" si="4"/>
        <v>IRBR3</v>
      </c>
      <c r="O179">
        <v>9.5058083984768</v>
      </c>
      <c r="P179">
        <v>24.481819413631499</v>
      </c>
      <c r="Q179">
        <v>35.387149409507401</v>
      </c>
      <c r="R179">
        <v>8.1799999999930204</v>
      </c>
      <c r="S179">
        <v>4.7300000000031996</v>
      </c>
      <c r="AE179" t="s">
        <v>769</v>
      </c>
      <c r="AM179" t="s">
        <v>769</v>
      </c>
    </row>
    <row r="180" spans="2:39" x14ac:dyDescent="0.35">
      <c r="B180" s="65" t="str">
        <f>Dados!A181</f>
        <v>ITSA3</v>
      </c>
      <c r="C180">
        <v>5.7421412837502404</v>
      </c>
      <c r="D180">
        <v>7.2148412459937399</v>
      </c>
      <c r="E180">
        <v>9.5097821422386897</v>
      </c>
      <c r="F180">
        <v>13.3000000000029</v>
      </c>
      <c r="G180">
        <v>14.0500000000029</v>
      </c>
      <c r="H180">
        <v>12.3399999999965</v>
      </c>
      <c r="I180">
        <v>11.289999999993601</v>
      </c>
      <c r="L180" t="str">
        <f t="shared" si="4"/>
        <v>ITSA3</v>
      </c>
      <c r="M180">
        <v>4.05131345626432</v>
      </c>
      <c r="N180">
        <v>5.5162616382585803</v>
      </c>
      <c r="O180">
        <v>7.6237620885003698</v>
      </c>
      <c r="P180">
        <v>11.462784044560999</v>
      </c>
      <c r="Q180">
        <v>13.135715284515801</v>
      </c>
      <c r="R180">
        <v>12.133113307791101</v>
      </c>
      <c r="S180">
        <v>11.289999999993601</v>
      </c>
      <c r="AE180" t="s">
        <v>770</v>
      </c>
      <c r="AM180" t="s">
        <v>770</v>
      </c>
    </row>
    <row r="181" spans="2:39" x14ac:dyDescent="0.35">
      <c r="B181" s="65" t="str">
        <f>Dados!A182</f>
        <v>ITSA4</v>
      </c>
      <c r="C181">
        <v>5.5935464054127797</v>
      </c>
      <c r="D181">
        <v>7.40494486344687</v>
      </c>
      <c r="E181">
        <v>9.7389943740563503</v>
      </c>
      <c r="F181">
        <v>12.0800000000017</v>
      </c>
      <c r="G181">
        <v>14.0899999999965</v>
      </c>
      <c r="H181">
        <v>11.729999999995901</v>
      </c>
      <c r="I181">
        <v>11.1399999999994</v>
      </c>
      <c r="L181" t="str">
        <f t="shared" si="4"/>
        <v>ITSA4</v>
      </c>
      <c r="M181">
        <v>3.8885189486645699</v>
      </c>
      <c r="N181">
        <v>5.5741166181469497</v>
      </c>
      <c r="O181">
        <v>7.6759792693847002</v>
      </c>
      <c r="P181">
        <v>10.2662426097086</v>
      </c>
      <c r="Q181">
        <v>13.125544731738</v>
      </c>
      <c r="R181">
        <v>11.5211077957792</v>
      </c>
      <c r="S181">
        <v>11.1399999999994</v>
      </c>
      <c r="AE181" t="s">
        <v>771</v>
      </c>
      <c r="AM181" t="s">
        <v>771</v>
      </c>
    </row>
    <row r="182" spans="2:39" x14ac:dyDescent="0.35">
      <c r="B182" s="65" t="str">
        <f>Dados!A183</f>
        <v>ITUB3</v>
      </c>
      <c r="C182">
        <v>12.113081715331599</v>
      </c>
      <c r="D182">
        <v>16.262477486016</v>
      </c>
      <c r="E182">
        <v>20.431092548242301</v>
      </c>
      <c r="F182">
        <v>24.4343724226928</v>
      </c>
      <c r="G182">
        <v>26.044357693841398</v>
      </c>
      <c r="H182">
        <v>22.710549809184201</v>
      </c>
      <c r="I182">
        <v>21.954344606085201</v>
      </c>
      <c r="L182" t="str">
        <f t="shared" si="4"/>
        <v>ITUB3</v>
      </c>
      <c r="M182">
        <v>8.6095962104736792</v>
      </c>
      <c r="N182">
        <v>12.3429237447563</v>
      </c>
      <c r="O182">
        <v>16.182795203407299</v>
      </c>
      <c r="P182">
        <v>20.857647490222</v>
      </c>
      <c r="Q182">
        <v>24.3011836617661</v>
      </c>
      <c r="R182">
        <v>22.176396520983001</v>
      </c>
      <c r="S182">
        <v>21.9421477479918</v>
      </c>
      <c r="AE182" t="s">
        <v>772</v>
      </c>
      <c r="AM182" t="s">
        <v>772</v>
      </c>
    </row>
    <row r="183" spans="2:39" x14ac:dyDescent="0.35">
      <c r="B183" s="65" t="str">
        <f>Dados!A184</f>
        <v>ITUB4</v>
      </c>
      <c r="C183">
        <v>13.1584114632424</v>
      </c>
      <c r="D183">
        <v>18.608182713011001</v>
      </c>
      <c r="E183">
        <v>23.407279761333498</v>
      </c>
      <c r="F183">
        <v>29.2728428203263</v>
      </c>
      <c r="G183">
        <v>30.592182215041198</v>
      </c>
      <c r="H183">
        <v>26.081690659368199</v>
      </c>
      <c r="I183">
        <v>23.8553054307704</v>
      </c>
      <c r="L183" t="str">
        <f t="shared" si="4"/>
        <v>ITUB4</v>
      </c>
      <c r="M183">
        <v>9.7323386933421698</v>
      </c>
      <c r="N183">
        <v>14.5953550253471</v>
      </c>
      <c r="O183">
        <v>19.057313514669701</v>
      </c>
      <c r="P183">
        <v>25.4437257424579</v>
      </c>
      <c r="Q183">
        <v>28.733038868347599</v>
      </c>
      <c r="R183">
        <v>25.526631406624801</v>
      </c>
      <c r="S183">
        <v>23.8429366239288</v>
      </c>
      <c r="AE183" t="s">
        <v>773</v>
      </c>
      <c r="AM183" t="s">
        <v>773</v>
      </c>
    </row>
    <row r="184" spans="2:39" x14ac:dyDescent="0.35">
      <c r="B184" s="65" t="str">
        <f>Dados!A185</f>
        <v>JBSS3</v>
      </c>
      <c r="C184">
        <v>12.350000000005799</v>
      </c>
      <c r="D184">
        <v>11.399999999994201</v>
      </c>
      <c r="E184">
        <v>9.8099999999976699</v>
      </c>
      <c r="F184">
        <v>11.5899999999965</v>
      </c>
      <c r="G184">
        <v>25.799999999988401</v>
      </c>
      <c r="H184">
        <v>23.6600000000035</v>
      </c>
      <c r="I184">
        <v>37.070000000006999</v>
      </c>
      <c r="L184" t="str">
        <f t="shared" si="4"/>
        <v>JBSS3</v>
      </c>
      <c r="M184">
        <v>10.713155226898399</v>
      </c>
      <c r="N184">
        <v>10.3534349645342</v>
      </c>
      <c r="O184">
        <v>8.9381041666783894</v>
      </c>
      <c r="P184">
        <v>10.6166550930939</v>
      </c>
      <c r="Q184">
        <v>23.6359636732086</v>
      </c>
      <c r="R184">
        <v>22.176656610565299</v>
      </c>
      <c r="S184">
        <v>37.070000000006999</v>
      </c>
      <c r="AE184" t="s">
        <v>774</v>
      </c>
      <c r="AM184" t="s">
        <v>774</v>
      </c>
    </row>
    <row r="185" spans="2:39" x14ac:dyDescent="0.35">
      <c r="B185" s="65" t="str">
        <f>Dados!A186</f>
        <v>JHSF3</v>
      </c>
      <c r="C185">
        <v>1.2700000000004401</v>
      </c>
      <c r="D185">
        <v>1.40999999999985</v>
      </c>
      <c r="E185">
        <v>1.75</v>
      </c>
      <c r="F185">
        <v>1.9200000000000701</v>
      </c>
      <c r="G185">
        <v>7.1299999999973798</v>
      </c>
      <c r="H185">
        <v>7.8099999999976699</v>
      </c>
      <c r="I185">
        <v>5.9199999999982502</v>
      </c>
      <c r="L185" t="str">
        <f t="shared" si="4"/>
        <v>JHSF3</v>
      </c>
      <c r="M185">
        <v>1.1415537400134801</v>
      </c>
      <c r="N185">
        <v>1.2673943097779601</v>
      </c>
      <c r="O185">
        <v>1.57300712206597</v>
      </c>
      <c r="P185">
        <v>1.7258135282081599</v>
      </c>
      <c r="Q185">
        <v>6.7856234831269804</v>
      </c>
      <c r="R185">
        <v>7.5694455823031603</v>
      </c>
      <c r="S185">
        <v>5.9199999999982502</v>
      </c>
      <c r="AE185" t="s">
        <v>775</v>
      </c>
      <c r="AM185" t="s">
        <v>775</v>
      </c>
    </row>
    <row r="186" spans="2:39" x14ac:dyDescent="0.35">
      <c r="B186" s="65" t="str">
        <f>Dados!A187</f>
        <v>JOPA3</v>
      </c>
      <c r="C186">
        <v>11.4900000000052</v>
      </c>
      <c r="E186">
        <v>25</v>
      </c>
      <c r="G186">
        <v>27</v>
      </c>
      <c r="L186" t="str">
        <f t="shared" si="4"/>
        <v>JOPA3</v>
      </c>
      <c r="M186">
        <v>9.5916604883823293</v>
      </c>
      <c r="O186">
        <v>22.6906418671424</v>
      </c>
      <c r="Q186">
        <v>26.039725686423498</v>
      </c>
      <c r="AE186" t="s">
        <v>776</v>
      </c>
      <c r="AM186" t="s">
        <v>776</v>
      </c>
    </row>
    <row r="187" spans="2:39" x14ac:dyDescent="0.35">
      <c r="B187" s="65" t="str">
        <f>Dados!A188</f>
        <v>JOPA4</v>
      </c>
      <c r="C187">
        <v>17.200000000011599</v>
      </c>
      <c r="I187">
        <v>37.010000000009299</v>
      </c>
      <c r="L187" t="str">
        <f t="shared" si="4"/>
        <v>JOPA4</v>
      </c>
      <c r="M187">
        <v>14.5925335174834</v>
      </c>
      <c r="S187">
        <v>37.010000000009299</v>
      </c>
      <c r="AE187" t="s">
        <v>777</v>
      </c>
      <c r="AM187" t="s">
        <v>777</v>
      </c>
    </row>
    <row r="188" spans="2:39" x14ac:dyDescent="0.35">
      <c r="B188" s="65" t="str">
        <f>Dados!A189</f>
        <v>JPSA3</v>
      </c>
      <c r="E188">
        <v>20.100000000005799</v>
      </c>
      <c r="F188">
        <v>22.790000000008099</v>
      </c>
      <c r="G188">
        <v>37.799999999988401</v>
      </c>
      <c r="H188">
        <v>26.290000000008099</v>
      </c>
      <c r="I188">
        <v>26.6900000000023</v>
      </c>
      <c r="L188" t="str">
        <f t="shared" si="4"/>
        <v>JPSA3</v>
      </c>
      <c r="O188">
        <v>19.2434378623439</v>
      </c>
      <c r="P188">
        <v>22.221034451999</v>
      </c>
      <c r="Q188">
        <v>37.468572953715899</v>
      </c>
      <c r="R188">
        <v>26.181028518738501</v>
      </c>
      <c r="S188">
        <v>26.6900000000023</v>
      </c>
      <c r="AE188" t="s">
        <v>778</v>
      </c>
      <c r="AM188" t="s">
        <v>778</v>
      </c>
    </row>
    <row r="189" spans="2:39" x14ac:dyDescent="0.35">
      <c r="B189" s="65" t="str">
        <f>Dados!A190</f>
        <v>JSLG3</v>
      </c>
      <c r="H189">
        <v>10.820000000006999</v>
      </c>
      <c r="I189">
        <v>9.3000000000029104</v>
      </c>
      <c r="L189" t="str">
        <f t="shared" si="4"/>
        <v>JSLG3</v>
      </c>
      <c r="R189">
        <v>10.674404142948299</v>
      </c>
      <c r="S189">
        <v>9.3000000000029104</v>
      </c>
      <c r="AE189" t="s">
        <v>779</v>
      </c>
      <c r="AM189" t="s">
        <v>779</v>
      </c>
    </row>
    <row r="190" spans="2:39" x14ac:dyDescent="0.35">
      <c r="B190" s="65" t="str">
        <f>Dados!A191</f>
        <v>KEPL3</v>
      </c>
      <c r="C190">
        <v>16.200000000011599</v>
      </c>
      <c r="D190">
        <v>18</v>
      </c>
      <c r="E190">
        <v>19.5299999999988</v>
      </c>
      <c r="F190">
        <v>14.9199999999983</v>
      </c>
      <c r="G190">
        <v>29.450000000011599</v>
      </c>
      <c r="H190">
        <v>38</v>
      </c>
      <c r="I190">
        <v>45.210000000020997</v>
      </c>
      <c r="L190" t="str">
        <f t="shared" si="4"/>
        <v>KEPL3</v>
      </c>
      <c r="M190">
        <v>15.090726266586</v>
      </c>
      <c r="N190">
        <v>16.884863633837099</v>
      </c>
      <c r="O190">
        <v>18.320077042735601</v>
      </c>
      <c r="P190">
        <v>13.9956758564949</v>
      </c>
      <c r="Q190">
        <v>27.963699448038799</v>
      </c>
      <c r="R190">
        <v>36.730666021932798</v>
      </c>
      <c r="S190">
        <v>45.210000000020997</v>
      </c>
      <c r="AE190" t="s">
        <v>780</v>
      </c>
      <c r="AM190" t="s">
        <v>780</v>
      </c>
    </row>
    <row r="191" spans="2:39" x14ac:dyDescent="0.35">
      <c r="B191" s="65" t="str">
        <f>Dados!A192</f>
        <v>KLBN11</v>
      </c>
      <c r="C191">
        <v>23.450000000011599</v>
      </c>
      <c r="D191">
        <v>17.7200000000012</v>
      </c>
      <c r="E191">
        <v>17.600000000005799</v>
      </c>
      <c r="F191">
        <v>15.880000000004699</v>
      </c>
      <c r="G191">
        <v>18.4100000000035</v>
      </c>
      <c r="H191">
        <v>26.4700000000012</v>
      </c>
      <c r="I191">
        <v>24.209999999991901</v>
      </c>
      <c r="L191" t="str">
        <f t="shared" si="4"/>
        <v>KLBN11</v>
      </c>
      <c r="M191">
        <v>19.771628947550202</v>
      </c>
      <c r="N191">
        <v>15.3659082470986</v>
      </c>
      <c r="O191">
        <v>15.781628400975</v>
      </c>
      <c r="P191">
        <v>15.0689040046418</v>
      </c>
      <c r="Q191">
        <v>18.390093025722301</v>
      </c>
      <c r="R191">
        <v>26.4700000000012</v>
      </c>
      <c r="S191">
        <v>24.209999999991901</v>
      </c>
      <c r="AE191" t="s">
        <v>781</v>
      </c>
      <c r="AM191" t="s">
        <v>781</v>
      </c>
    </row>
    <row r="192" spans="2:39" x14ac:dyDescent="0.35">
      <c r="B192" s="65" t="str">
        <f>Dados!A193</f>
        <v>KLBN3</v>
      </c>
      <c r="D192">
        <v>6.0599999999976699</v>
      </c>
      <c r="E192">
        <v>5.0500000000029104</v>
      </c>
      <c r="F192">
        <v>4.3899999999994197</v>
      </c>
      <c r="G192">
        <v>4.2600000000020399</v>
      </c>
      <c r="H192">
        <v>5.3899999999994197</v>
      </c>
      <c r="I192">
        <v>6.0899999999965102</v>
      </c>
      <c r="L192" t="str">
        <f t="shared" si="4"/>
        <v>KLBN3</v>
      </c>
      <c r="N192">
        <v>5.4658761888858898</v>
      </c>
      <c r="O192">
        <v>4.6616420849822999</v>
      </c>
      <c r="P192">
        <v>4.2028050145454499</v>
      </c>
      <c r="Q192">
        <v>4.2554208360816101</v>
      </c>
      <c r="R192">
        <v>5.3899999999994197</v>
      </c>
      <c r="S192">
        <v>6.0899999999965102</v>
      </c>
      <c r="AE192" t="s">
        <v>782</v>
      </c>
      <c r="AM192" t="s">
        <v>782</v>
      </c>
    </row>
    <row r="193" spans="2:39" x14ac:dyDescent="0.35">
      <c r="B193" s="65" t="str">
        <f>Dados!A194</f>
        <v>KLBN4</v>
      </c>
      <c r="C193">
        <v>3.8100000000013101</v>
      </c>
      <c r="D193">
        <v>2.8499999999985399</v>
      </c>
      <c r="E193">
        <v>3.1399999999994201</v>
      </c>
      <c r="F193">
        <v>2.8300000000017498</v>
      </c>
      <c r="G193">
        <v>3.5499999999992702</v>
      </c>
      <c r="H193">
        <v>5.2099999999991304</v>
      </c>
      <c r="I193">
        <v>4.5599999999976699</v>
      </c>
      <c r="L193" t="str">
        <f t="shared" si="4"/>
        <v>KLBN4</v>
      </c>
      <c r="M193">
        <v>3.1417017759449699</v>
      </c>
      <c r="N193">
        <v>2.4323598896917198</v>
      </c>
      <c r="O193">
        <v>2.7826391410271798</v>
      </c>
      <c r="P193">
        <v>2.67871899743841</v>
      </c>
      <c r="Q193">
        <v>3.5461840300631602</v>
      </c>
      <c r="R193">
        <v>5.2099999999991304</v>
      </c>
      <c r="S193">
        <v>4.5599999999976699</v>
      </c>
      <c r="AE193" t="s">
        <v>783</v>
      </c>
      <c r="AM193" t="s">
        <v>783</v>
      </c>
    </row>
    <row r="194" spans="2:39" x14ac:dyDescent="0.35">
      <c r="B194" s="65" t="str">
        <f>Dados!A195</f>
        <v>LAME3</v>
      </c>
      <c r="C194">
        <v>4.1833822636763198</v>
      </c>
      <c r="D194">
        <v>5.0200587164144999</v>
      </c>
      <c r="E194">
        <v>5.2857554888978502</v>
      </c>
      <c r="F194">
        <v>6.0506401369420901</v>
      </c>
      <c r="G194">
        <v>7.9557360171020299</v>
      </c>
      <c r="H194">
        <v>8.2586193680035596</v>
      </c>
      <c r="I194">
        <v>4.4100000000034898</v>
      </c>
      <c r="L194" t="str">
        <f t="shared" si="4"/>
        <v>LAME3</v>
      </c>
      <c r="M194">
        <v>4.0076563452821601</v>
      </c>
      <c r="N194">
        <v>4.8533568347411302</v>
      </c>
      <c r="O194">
        <v>5.1202541765233001</v>
      </c>
      <c r="P194">
        <v>5.89625439829251</v>
      </c>
      <c r="Q194">
        <v>7.8644747421130896</v>
      </c>
      <c r="R194">
        <v>8.1697880981082598</v>
      </c>
      <c r="S194">
        <v>4.4100000000034898</v>
      </c>
      <c r="AE194" t="s">
        <v>784</v>
      </c>
      <c r="AM194" t="s">
        <v>784</v>
      </c>
    </row>
    <row r="195" spans="2:39" x14ac:dyDescent="0.35">
      <c r="B195" s="65" t="str">
        <f>Dados!A196</f>
        <v>LAME4</v>
      </c>
      <c r="C195">
        <v>6.66118135597935</v>
      </c>
      <c r="D195">
        <v>7.0045412196923298</v>
      </c>
      <c r="E195">
        <v>7.0251428115079797</v>
      </c>
      <c r="F195">
        <v>8.1170271781156806</v>
      </c>
      <c r="G195">
        <v>10.7118548764702</v>
      </c>
      <c r="H195">
        <v>10.868956568985601</v>
      </c>
      <c r="I195">
        <v>4.8199999999997098</v>
      </c>
      <c r="L195" t="str">
        <f t="shared" si="4"/>
        <v>LAME4</v>
      </c>
      <c r="M195">
        <v>6.4527669799426803</v>
      </c>
      <c r="N195">
        <v>6.8265112221633899</v>
      </c>
      <c r="O195">
        <v>6.8565666917347698</v>
      </c>
      <c r="P195">
        <v>7.9591878432474896</v>
      </c>
      <c r="Q195">
        <v>10.615479951942699</v>
      </c>
      <c r="R195">
        <v>10.777153240589501</v>
      </c>
      <c r="S195">
        <v>4.8199999999997098</v>
      </c>
      <c r="AE195" t="s">
        <v>785</v>
      </c>
      <c r="AM195" t="s">
        <v>785</v>
      </c>
    </row>
    <row r="196" spans="2:39" x14ac:dyDescent="0.35">
      <c r="B196" s="65" t="str">
        <f>Dados!A197</f>
        <v>LAVV3</v>
      </c>
      <c r="H196">
        <v>9.1900000000023301</v>
      </c>
      <c r="I196">
        <v>6.4100000000034898</v>
      </c>
      <c r="L196" t="str">
        <f t="shared" si="4"/>
        <v>LAVV3</v>
      </c>
      <c r="R196">
        <v>9.0819234126829507</v>
      </c>
      <c r="S196">
        <v>6.4100000000034898</v>
      </c>
      <c r="AE196" t="s">
        <v>786</v>
      </c>
      <c r="AM196" t="s">
        <v>786</v>
      </c>
    </row>
    <row r="197" spans="2:39" x14ac:dyDescent="0.35">
      <c r="B197" s="65" t="str">
        <f>Dados!A198</f>
        <v>LCAM3</v>
      </c>
      <c r="C197">
        <v>1.13666666666722</v>
      </c>
      <c r="D197">
        <v>1.9900000000016</v>
      </c>
      <c r="E197">
        <v>6.4000000000087303</v>
      </c>
      <c r="F197">
        <v>12.5666666666802</v>
      </c>
      <c r="G197">
        <v>22.709999999991901</v>
      </c>
      <c r="H197">
        <v>29.3099999999977</v>
      </c>
      <c r="I197">
        <v>24.290000000008099</v>
      </c>
      <c r="L197" t="str">
        <f t="shared" ref="L197:L260" si="5">B197</f>
        <v>LCAM3</v>
      </c>
      <c r="M197">
        <v>0.89415107086097101</v>
      </c>
      <c r="N197">
        <v>1.7668332961275199</v>
      </c>
      <c r="O197">
        <v>5.84468098942307</v>
      </c>
      <c r="P197">
        <v>11.816786608586</v>
      </c>
      <c r="Q197">
        <v>21.870065286493599</v>
      </c>
      <c r="R197">
        <v>28.9666756056249</v>
      </c>
      <c r="S197">
        <v>24.290000000008099</v>
      </c>
      <c r="AE197" t="s">
        <v>787</v>
      </c>
      <c r="AM197" t="s">
        <v>787</v>
      </c>
    </row>
    <row r="198" spans="2:39" x14ac:dyDescent="0.35">
      <c r="B198" s="65" t="str">
        <f>Dados!A199</f>
        <v>LEVE3</v>
      </c>
      <c r="C198">
        <v>24.75</v>
      </c>
      <c r="D198">
        <v>20.760000000009299</v>
      </c>
      <c r="E198">
        <v>23.869999999995301</v>
      </c>
      <c r="F198">
        <v>25.119999999995301</v>
      </c>
      <c r="G198">
        <v>28.799999999988401</v>
      </c>
      <c r="H198">
        <v>20.9700000000012</v>
      </c>
      <c r="I198">
        <v>37.729999999981402</v>
      </c>
      <c r="L198" t="str">
        <f t="shared" si="5"/>
        <v>LEVE3</v>
      </c>
      <c r="M198">
        <v>19.146238306857398</v>
      </c>
      <c r="N198">
        <v>16.481721696414802</v>
      </c>
      <c r="O198">
        <v>19.515541924163699</v>
      </c>
      <c r="P198">
        <v>22.076603059977099</v>
      </c>
      <c r="Q198">
        <v>27.5913768451137</v>
      </c>
      <c r="R198">
        <v>20.152700256585401</v>
      </c>
      <c r="S198">
        <v>37.729999999981402</v>
      </c>
      <c r="AE198" t="s">
        <v>788</v>
      </c>
      <c r="AM198" t="s">
        <v>788</v>
      </c>
    </row>
    <row r="199" spans="2:39" x14ac:dyDescent="0.35">
      <c r="B199" s="65" t="str">
        <f>Dados!A200</f>
        <v>LIGT3</v>
      </c>
      <c r="C199">
        <v>9.8999999999941792</v>
      </c>
      <c r="D199">
        <v>17.359999999986002</v>
      </c>
      <c r="E199">
        <v>16.6900000000023</v>
      </c>
      <c r="F199">
        <v>16.5</v>
      </c>
      <c r="G199">
        <v>23.760000000009299</v>
      </c>
      <c r="H199">
        <v>24.299999999988401</v>
      </c>
      <c r="I199">
        <v>13.130000000004699</v>
      </c>
      <c r="L199" t="str">
        <f t="shared" si="5"/>
        <v>LIGT3</v>
      </c>
      <c r="M199">
        <v>9.4459083457477409</v>
      </c>
      <c r="N199">
        <v>16.643049555568702</v>
      </c>
      <c r="O199">
        <v>16.000719878036801</v>
      </c>
      <c r="P199">
        <v>15.949820929599801</v>
      </c>
      <c r="Q199">
        <v>23.179370337777101</v>
      </c>
      <c r="R199">
        <v>23.706174209073701</v>
      </c>
      <c r="S199">
        <v>13.130000000004699</v>
      </c>
      <c r="AE199" t="s">
        <v>789</v>
      </c>
      <c r="AM199" t="s">
        <v>789</v>
      </c>
    </row>
    <row r="200" spans="2:39" x14ac:dyDescent="0.35">
      <c r="B200" s="65" t="str">
        <f>Dados!A201</f>
        <v>LIPR3</v>
      </c>
      <c r="C200">
        <v>48.900000000023297</v>
      </c>
      <c r="D200">
        <v>54.400000000023297</v>
      </c>
      <c r="E200">
        <v>52.950000000011599</v>
      </c>
      <c r="G200">
        <v>75.199999999953405</v>
      </c>
      <c r="I200">
        <v>68</v>
      </c>
      <c r="L200" t="str">
        <f t="shared" si="5"/>
        <v>LIPR3</v>
      </c>
      <c r="M200">
        <v>39.387125107517903</v>
      </c>
      <c r="N200">
        <v>44.2421843428165</v>
      </c>
      <c r="O200">
        <v>43.638841945794397</v>
      </c>
      <c r="Q200">
        <v>73.0834686030867</v>
      </c>
      <c r="S200">
        <v>68</v>
      </c>
      <c r="AE200" t="s">
        <v>790</v>
      </c>
      <c r="AM200" t="s">
        <v>790</v>
      </c>
    </row>
    <row r="201" spans="2:39" x14ac:dyDescent="0.35">
      <c r="B201" s="65" t="str">
        <f>Dados!A202</f>
        <v>LJQQ3</v>
      </c>
      <c r="H201">
        <v>16.3099999999977</v>
      </c>
      <c r="I201">
        <v>16.25</v>
      </c>
      <c r="L201" t="str">
        <f t="shared" si="5"/>
        <v>LJQQ3</v>
      </c>
      <c r="R201">
        <v>16.292107163724701</v>
      </c>
      <c r="S201">
        <v>16.25</v>
      </c>
      <c r="AE201" t="s">
        <v>791</v>
      </c>
      <c r="AM201" t="s">
        <v>791</v>
      </c>
    </row>
    <row r="202" spans="2:39" x14ac:dyDescent="0.35">
      <c r="B202" s="65" t="str">
        <f>Dados!A203</f>
        <v>LOGG3</v>
      </c>
      <c r="F202">
        <v>18.019999999989501</v>
      </c>
      <c r="G202">
        <v>32.460000000020997</v>
      </c>
      <c r="H202">
        <v>34.210000000020997</v>
      </c>
      <c r="I202">
        <v>25.920000000012799</v>
      </c>
      <c r="L202" t="str">
        <f t="shared" si="5"/>
        <v>LOGG3</v>
      </c>
      <c r="P202">
        <v>17.543697885237599</v>
      </c>
      <c r="Q202">
        <v>31.8366934311343</v>
      </c>
      <c r="R202">
        <v>33.861606201215203</v>
      </c>
      <c r="S202">
        <v>25.920000000012799</v>
      </c>
      <c r="AE202" t="s">
        <v>792</v>
      </c>
      <c r="AM202" t="s">
        <v>792</v>
      </c>
    </row>
    <row r="203" spans="2:39" x14ac:dyDescent="0.35">
      <c r="B203" s="65" t="str">
        <f>Dados!A204</f>
        <v>LREN3</v>
      </c>
      <c r="C203">
        <v>14.1322314049758</v>
      </c>
      <c r="D203">
        <v>19.148760330601402</v>
      </c>
      <c r="E203">
        <v>32.263636363612001</v>
      </c>
      <c r="F203">
        <v>38.545454545470399</v>
      </c>
      <c r="G203">
        <v>56.1900000000023</v>
      </c>
      <c r="H203">
        <v>43.539999999979003</v>
      </c>
      <c r="I203">
        <v>34.419999999983702</v>
      </c>
      <c r="L203" t="str">
        <f t="shared" si="5"/>
        <v>LREN3</v>
      </c>
      <c r="M203">
        <v>13.0825224398868</v>
      </c>
      <c r="N203">
        <v>18.100054463167901</v>
      </c>
      <c r="O203">
        <v>30.917928979586598</v>
      </c>
      <c r="P203">
        <v>37.442928480857503</v>
      </c>
      <c r="Q203">
        <v>55.282356674608302</v>
      </c>
      <c r="R203">
        <v>43.1745508359745</v>
      </c>
      <c r="S203">
        <v>34.419999999983702</v>
      </c>
      <c r="AE203" t="s">
        <v>793</v>
      </c>
      <c r="AM203" t="s">
        <v>793</v>
      </c>
    </row>
    <row r="204" spans="2:39" x14ac:dyDescent="0.35">
      <c r="B204" s="65" t="str">
        <f>Dados!A205</f>
        <v>LUXM4</v>
      </c>
      <c r="F204">
        <v>18</v>
      </c>
      <c r="G204">
        <v>26</v>
      </c>
      <c r="H204">
        <v>63.989999999990701</v>
      </c>
      <c r="I204">
        <v>80.979999999981402</v>
      </c>
      <c r="L204" t="str">
        <f t="shared" si="5"/>
        <v>LUXM4</v>
      </c>
      <c r="P204">
        <v>14.358442125114401</v>
      </c>
      <c r="Q204">
        <v>22.5358431196073</v>
      </c>
      <c r="R204">
        <v>62.4686132533243</v>
      </c>
      <c r="S204">
        <v>80.979999999981402</v>
      </c>
      <c r="AE204" t="s">
        <v>794</v>
      </c>
      <c r="AM204" t="s">
        <v>794</v>
      </c>
    </row>
    <row r="205" spans="2:39" x14ac:dyDescent="0.35">
      <c r="B205" s="65" t="str">
        <f>Dados!A206</f>
        <v>LWSA3</v>
      </c>
      <c r="H205">
        <v>20.117499999993001</v>
      </c>
      <c r="I205">
        <v>22.880000000004699</v>
      </c>
      <c r="L205" t="str">
        <f t="shared" si="5"/>
        <v>LWSA3</v>
      </c>
      <c r="R205">
        <v>20.117499999993001</v>
      </c>
      <c r="S205">
        <v>22.880000000004699</v>
      </c>
      <c r="AE205" t="s">
        <v>795</v>
      </c>
      <c r="AM205" t="s">
        <v>795</v>
      </c>
    </row>
    <row r="206" spans="2:39" x14ac:dyDescent="0.35">
      <c r="B206" s="65" t="str">
        <f>Dados!A207</f>
        <v>MDIA3</v>
      </c>
      <c r="C206">
        <v>22.166666666686101</v>
      </c>
      <c r="D206">
        <v>38.336666666669799</v>
      </c>
      <c r="E206">
        <v>52.099999999976703</v>
      </c>
      <c r="F206">
        <v>42.799999999988401</v>
      </c>
      <c r="G206">
        <v>38.150000000023297</v>
      </c>
      <c r="H206">
        <v>34.0599999999977</v>
      </c>
      <c r="I206">
        <v>33.039999999979003</v>
      </c>
      <c r="L206" t="str">
        <f t="shared" si="5"/>
        <v>MDIA3</v>
      </c>
      <c r="M206">
        <v>20.881785836711099</v>
      </c>
      <c r="N206">
        <v>36.606361343234298</v>
      </c>
      <c r="O206">
        <v>50.322987264022203</v>
      </c>
      <c r="P206">
        <v>41.741484344529503</v>
      </c>
      <c r="Q206">
        <v>37.206486629555002</v>
      </c>
      <c r="R206">
        <v>33.890090317057897</v>
      </c>
      <c r="S206">
        <v>33.039999999979003</v>
      </c>
      <c r="AE206" t="s">
        <v>796</v>
      </c>
      <c r="AM206" t="s">
        <v>796</v>
      </c>
    </row>
    <row r="207" spans="2:39" x14ac:dyDescent="0.35">
      <c r="B207" s="65" t="str">
        <f>Dados!A208</f>
        <v>MELK3</v>
      </c>
      <c r="H207">
        <v>7.6900000000023301</v>
      </c>
      <c r="I207">
        <v>4.3700000000026202</v>
      </c>
      <c r="L207" t="str">
        <f t="shared" si="5"/>
        <v>MELK3</v>
      </c>
      <c r="R207">
        <v>7.6823100000037803</v>
      </c>
      <c r="S207">
        <v>4.3700000000026202</v>
      </c>
      <c r="AE207" t="s">
        <v>797</v>
      </c>
      <c r="AM207" t="s">
        <v>797</v>
      </c>
    </row>
    <row r="208" spans="2:39" x14ac:dyDescent="0.35">
      <c r="B208" s="65" t="str">
        <f>Dados!A209</f>
        <v>MERC4</v>
      </c>
      <c r="E208">
        <v>6.0999999999985404</v>
      </c>
      <c r="H208">
        <v>11.3600000000006</v>
      </c>
      <c r="I208">
        <v>10.649999999994201</v>
      </c>
      <c r="L208" t="str">
        <f t="shared" si="5"/>
        <v>MERC4</v>
      </c>
      <c r="O208">
        <v>4.8151565153457296</v>
      </c>
      <c r="R208">
        <v>10.8326638088911</v>
      </c>
      <c r="S208">
        <v>10.649999999994201</v>
      </c>
      <c r="AE208" t="s">
        <v>798</v>
      </c>
      <c r="AM208" t="s">
        <v>798</v>
      </c>
    </row>
    <row r="209" spans="2:39" x14ac:dyDescent="0.35">
      <c r="B209" s="65" t="str">
        <f>Dados!A210</f>
        <v>MGLU3</v>
      </c>
      <c r="C209">
        <v>6.8945312499977304E-2</v>
      </c>
      <c r="D209">
        <v>0.41472656250016399</v>
      </c>
      <c r="E209">
        <v>2.50687499999913</v>
      </c>
      <c r="F209">
        <v>5.6584375000020399</v>
      </c>
      <c r="G209">
        <v>11.9250000000029</v>
      </c>
      <c r="H209">
        <v>24.950000000011599</v>
      </c>
      <c r="I209">
        <v>14.3399999999965</v>
      </c>
      <c r="L209" t="str">
        <f t="shared" si="5"/>
        <v>MGLU3</v>
      </c>
      <c r="M209">
        <v>6.72579486451923E-2</v>
      </c>
      <c r="N209">
        <v>0.40457656700664302</v>
      </c>
      <c r="O209">
        <v>2.4721002014121001</v>
      </c>
      <c r="P209">
        <v>5.5959073957710599</v>
      </c>
      <c r="Q209">
        <v>11.881579975917701</v>
      </c>
      <c r="R209">
        <v>24.9319185339264</v>
      </c>
      <c r="S209">
        <v>14.3399999999965</v>
      </c>
      <c r="AE209" t="s">
        <v>799</v>
      </c>
      <c r="AM209" t="s">
        <v>799</v>
      </c>
    </row>
    <row r="210" spans="2:39" x14ac:dyDescent="0.35">
      <c r="B210" s="65" t="str">
        <f>Dados!A211</f>
        <v>MOAR3</v>
      </c>
      <c r="E210">
        <v>149.38999999989801</v>
      </c>
      <c r="G210">
        <v>170</v>
      </c>
      <c r="H210">
        <v>224.989999999991</v>
      </c>
      <c r="I210">
        <v>437</v>
      </c>
      <c r="L210" t="str">
        <f t="shared" si="5"/>
        <v>MOAR3</v>
      </c>
      <c r="O210">
        <v>115.38409300718899</v>
      </c>
      <c r="Q210">
        <v>157.15265577589199</v>
      </c>
      <c r="R210">
        <v>215.36351053160601</v>
      </c>
      <c r="S210">
        <v>437</v>
      </c>
      <c r="AE210" t="s">
        <v>800</v>
      </c>
      <c r="AM210" t="s">
        <v>800</v>
      </c>
    </row>
    <row r="211" spans="2:39" x14ac:dyDescent="0.35">
      <c r="B211" s="65" t="str">
        <f>Dados!A212</f>
        <v>MOVI3</v>
      </c>
      <c r="E211">
        <v>7.0500000000029104</v>
      </c>
      <c r="F211">
        <v>8.6000000000058208</v>
      </c>
      <c r="G211">
        <v>19.119999999995301</v>
      </c>
      <c r="H211">
        <v>20.649999999994201</v>
      </c>
      <c r="I211">
        <v>17.130000000004699</v>
      </c>
      <c r="L211" t="str">
        <f t="shared" si="5"/>
        <v>MOVI3</v>
      </c>
      <c r="O211">
        <v>6.4202206939225999</v>
      </c>
      <c r="P211">
        <v>8.2327573597867705</v>
      </c>
      <c r="Q211">
        <v>18.6080249072984</v>
      </c>
      <c r="R211">
        <v>20.231655105657399</v>
      </c>
      <c r="S211">
        <v>17.130000000004699</v>
      </c>
      <c r="AE211" t="s">
        <v>801</v>
      </c>
      <c r="AM211" t="s">
        <v>801</v>
      </c>
    </row>
    <row r="212" spans="2:39" x14ac:dyDescent="0.35">
      <c r="B212" s="65" t="str">
        <f>Dados!A213</f>
        <v>MRSA3B</v>
      </c>
      <c r="H212">
        <v>36</v>
      </c>
      <c r="L212" t="str">
        <f t="shared" si="5"/>
        <v>MRSA3B</v>
      </c>
      <c r="R212">
        <v>35.750523663824403</v>
      </c>
      <c r="AE212" t="s">
        <v>802</v>
      </c>
      <c r="AM212" t="s">
        <v>802</v>
      </c>
    </row>
    <row r="213" spans="2:39" x14ac:dyDescent="0.35">
      <c r="B213" s="65" t="str">
        <f>Dados!A214</f>
        <v>MRSA5B</v>
      </c>
      <c r="L213" t="str">
        <f t="shared" si="5"/>
        <v>MRSA5B</v>
      </c>
      <c r="AE213" t="s">
        <v>803</v>
      </c>
      <c r="AM213" t="s">
        <v>803</v>
      </c>
    </row>
    <row r="214" spans="2:39" x14ac:dyDescent="0.35">
      <c r="B214" s="65" t="str">
        <f>Dados!A215</f>
        <v>MRVE3</v>
      </c>
      <c r="C214">
        <v>7.2660279999909099</v>
      </c>
      <c r="D214">
        <v>9.1578739999968093</v>
      </c>
      <c r="E214">
        <v>12.5899839999911</v>
      </c>
      <c r="F214">
        <v>12.3600000000006</v>
      </c>
      <c r="G214">
        <v>21.549999999988401</v>
      </c>
      <c r="H214">
        <v>18.950000000011599</v>
      </c>
      <c r="I214">
        <v>12.289999999993601</v>
      </c>
      <c r="L214" t="str">
        <f t="shared" si="5"/>
        <v>MRVE3</v>
      </c>
      <c r="M214">
        <v>5.6042913824712697</v>
      </c>
      <c r="N214">
        <v>7.2774726904390299</v>
      </c>
      <c r="O214">
        <v>10.4559287513257</v>
      </c>
      <c r="P214">
        <v>11.095176170682</v>
      </c>
      <c r="Q214">
        <v>20.5994592408824</v>
      </c>
      <c r="R214">
        <v>18.466225213371199</v>
      </c>
      <c r="S214">
        <v>12.289999999993601</v>
      </c>
      <c r="AE214" t="s">
        <v>804</v>
      </c>
      <c r="AM214" t="s">
        <v>804</v>
      </c>
    </row>
    <row r="215" spans="2:39" x14ac:dyDescent="0.35">
      <c r="B215" s="65" t="str">
        <f>Dados!A216</f>
        <v>MSPA3</v>
      </c>
      <c r="L215" t="str">
        <f t="shared" si="5"/>
        <v>MSPA3</v>
      </c>
      <c r="AE215" t="s">
        <v>805</v>
      </c>
      <c r="AM215" t="s">
        <v>805</v>
      </c>
    </row>
    <row r="216" spans="2:39" x14ac:dyDescent="0.35">
      <c r="B216" s="65" t="str">
        <f>Dados!A217</f>
        <v>MSPA4</v>
      </c>
      <c r="L216" t="str">
        <f t="shared" si="5"/>
        <v>MSPA4</v>
      </c>
      <c r="AE216" t="s">
        <v>806</v>
      </c>
      <c r="AM216" t="s">
        <v>806</v>
      </c>
    </row>
    <row r="217" spans="2:39" x14ac:dyDescent="0.35">
      <c r="B217" s="65" t="str">
        <f>Dados!A218</f>
        <v>MTRE3</v>
      </c>
      <c r="H217">
        <v>17</v>
      </c>
      <c r="I217">
        <v>7.9800000000031996</v>
      </c>
      <c r="L217" t="str">
        <f t="shared" si="5"/>
        <v>MTRE3</v>
      </c>
      <c r="R217">
        <v>16.3718751458218</v>
      </c>
      <c r="S217">
        <v>7.9800000000031996</v>
      </c>
      <c r="AE217" t="s">
        <v>807</v>
      </c>
      <c r="AM217" t="s">
        <v>807</v>
      </c>
    </row>
    <row r="218" spans="2:39" x14ac:dyDescent="0.35">
      <c r="B218" s="65" t="str">
        <f>Dados!A219</f>
        <v>MTSA3</v>
      </c>
      <c r="L218" t="str">
        <f t="shared" si="5"/>
        <v>MTSA3</v>
      </c>
      <c r="AE218" t="s">
        <v>808</v>
      </c>
      <c r="AM218" t="s">
        <v>808</v>
      </c>
    </row>
    <row r="219" spans="2:39" x14ac:dyDescent="0.35">
      <c r="B219" s="65" t="str">
        <f>Dados!A220</f>
        <v>MTSA4</v>
      </c>
      <c r="C219">
        <v>8.3999999999941792</v>
      </c>
      <c r="D219">
        <v>10.119999999995301</v>
      </c>
      <c r="E219">
        <v>16.149999999994201</v>
      </c>
      <c r="F219">
        <v>14.8099999999977</v>
      </c>
      <c r="G219">
        <v>23.489999999990701</v>
      </c>
      <c r="H219">
        <v>31.950000000011599</v>
      </c>
      <c r="I219">
        <v>43.469999999972103</v>
      </c>
      <c r="L219" t="str">
        <f t="shared" si="5"/>
        <v>MTSA4</v>
      </c>
      <c r="M219">
        <v>6.5986740583321097</v>
      </c>
      <c r="N219">
        <v>8.3384895380877406</v>
      </c>
      <c r="O219">
        <v>13.7629792044754</v>
      </c>
      <c r="P219">
        <v>13.148942305982899</v>
      </c>
      <c r="Q219">
        <v>21.814478310872801</v>
      </c>
      <c r="R219">
        <v>30.5738662093936</v>
      </c>
      <c r="S219">
        <v>43.469999999972103</v>
      </c>
      <c r="AE219" t="s">
        <v>809</v>
      </c>
      <c r="AM219" t="s">
        <v>809</v>
      </c>
    </row>
    <row r="220" spans="2:39" x14ac:dyDescent="0.35">
      <c r="B220" s="65" t="str">
        <f>Dados!A221</f>
        <v>MULT3</v>
      </c>
      <c r="C220">
        <v>12.6027268835314</v>
      </c>
      <c r="D220">
        <v>19.693419009068698</v>
      </c>
      <c r="E220">
        <v>23.6333333333605</v>
      </c>
      <c r="F220">
        <v>24.3099999999977</v>
      </c>
      <c r="G220">
        <v>33.099999999976703</v>
      </c>
      <c r="H220">
        <v>23.5299999999988</v>
      </c>
      <c r="I220">
        <v>19.0299999999988</v>
      </c>
      <c r="L220" t="str">
        <f t="shared" si="5"/>
        <v>MULT3</v>
      </c>
      <c r="M220">
        <v>11.5999504248903</v>
      </c>
      <c r="N220">
        <v>18.279586741118699</v>
      </c>
      <c r="O220">
        <v>22.3244599412137</v>
      </c>
      <c r="P220">
        <v>23.3608639211743</v>
      </c>
      <c r="Q220">
        <v>32.331179380183997</v>
      </c>
      <c r="R220">
        <v>23.5299999999988</v>
      </c>
      <c r="S220">
        <v>19.0299999999988</v>
      </c>
      <c r="AE220" t="s">
        <v>810</v>
      </c>
      <c r="AM220" t="s">
        <v>810</v>
      </c>
    </row>
    <row r="221" spans="2:39" x14ac:dyDescent="0.35">
      <c r="B221" s="65" t="str">
        <f>Dados!A222</f>
        <v>MYPK3</v>
      </c>
      <c r="C221">
        <v>12.086624444549701</v>
      </c>
      <c r="D221">
        <v>11.457726912471101</v>
      </c>
      <c r="E221">
        <v>23</v>
      </c>
      <c r="F221">
        <v>23.8099999999977</v>
      </c>
      <c r="G221">
        <v>23.380000000004699</v>
      </c>
      <c r="H221">
        <v>15.5</v>
      </c>
      <c r="I221">
        <v>17.640000000013998</v>
      </c>
      <c r="L221" t="str">
        <f t="shared" si="5"/>
        <v>MYPK3</v>
      </c>
      <c r="M221">
        <v>10.673756368239999</v>
      </c>
      <c r="N221">
        <v>10.3542841704912</v>
      </c>
      <c r="O221">
        <v>20.880155805614802</v>
      </c>
      <c r="P221">
        <v>22.599848935642498</v>
      </c>
      <c r="Q221">
        <v>22.375660984602298</v>
      </c>
      <c r="R221">
        <v>15.5</v>
      </c>
      <c r="S221">
        <v>17.640000000013998</v>
      </c>
      <c r="AE221" t="s">
        <v>811</v>
      </c>
      <c r="AM221" t="s">
        <v>811</v>
      </c>
    </row>
    <row r="222" spans="2:39" x14ac:dyDescent="0.35">
      <c r="B222" s="65" t="str">
        <f>Dados!A223</f>
        <v>NEOE3</v>
      </c>
      <c r="G222">
        <v>24.880000000004699</v>
      </c>
      <c r="H222">
        <v>17.619999999995301</v>
      </c>
      <c r="I222">
        <v>15.3099999999977</v>
      </c>
      <c r="L222" t="str">
        <f t="shared" si="5"/>
        <v>NEOE3</v>
      </c>
      <c r="Q222">
        <v>23.661326920904699</v>
      </c>
      <c r="R222">
        <v>17.084368831449002</v>
      </c>
      <c r="S222">
        <v>15.3099999999977</v>
      </c>
      <c r="AE222" t="s">
        <v>812</v>
      </c>
      <c r="AM222" t="s">
        <v>812</v>
      </c>
    </row>
    <row r="223" spans="2:39" x14ac:dyDescent="0.35">
      <c r="B223" s="65" t="str">
        <f>Dados!A224</f>
        <v>NTCO3</v>
      </c>
      <c r="C223">
        <v>11.744084497593599</v>
      </c>
      <c r="D223">
        <v>11.509102815442001</v>
      </c>
      <c r="E223">
        <v>16.528711515158601</v>
      </c>
      <c r="F223">
        <v>22.4982461640029</v>
      </c>
      <c r="G223">
        <v>38.666985740477699</v>
      </c>
      <c r="H223">
        <v>52.5</v>
      </c>
      <c r="I223">
        <v>45.570000000006999</v>
      </c>
      <c r="L223" t="str">
        <f t="shared" si="5"/>
        <v>NTCO3</v>
      </c>
      <c r="M223">
        <v>11.1731469054066</v>
      </c>
      <c r="N223">
        <v>11.1375550454541</v>
      </c>
      <c r="O223">
        <v>16.1702107075544</v>
      </c>
      <c r="P223">
        <v>22.2249737953825</v>
      </c>
      <c r="Q223">
        <v>38.666985740477699</v>
      </c>
      <c r="R223">
        <v>52.5</v>
      </c>
      <c r="S223">
        <v>45.570000000006999</v>
      </c>
      <c r="AE223" t="s">
        <v>813</v>
      </c>
      <c r="AM223" t="s">
        <v>813</v>
      </c>
    </row>
    <row r="224" spans="2:39" x14ac:dyDescent="0.35">
      <c r="B224" s="65" t="str">
        <f>Dados!A225</f>
        <v>ODER4</v>
      </c>
      <c r="L224" t="str">
        <f t="shared" si="5"/>
        <v>ODER4</v>
      </c>
      <c r="AE224" t="s">
        <v>814</v>
      </c>
      <c r="AM224" t="s">
        <v>814</v>
      </c>
    </row>
    <row r="225" spans="2:39" x14ac:dyDescent="0.35">
      <c r="B225" s="65" t="str">
        <f>Dados!A226</f>
        <v>ODPV3</v>
      </c>
      <c r="C225">
        <v>9.4499999999970896</v>
      </c>
      <c r="D225">
        <v>12.600000000005799</v>
      </c>
      <c r="E225">
        <v>15.9100000000035</v>
      </c>
      <c r="F225">
        <v>13.75</v>
      </c>
      <c r="G225">
        <v>16.869999999995301</v>
      </c>
      <c r="H225">
        <v>14.5500000000029</v>
      </c>
      <c r="I225">
        <v>16.459999999991901</v>
      </c>
      <c r="L225" t="str">
        <f t="shared" si="5"/>
        <v>ODPV3</v>
      </c>
      <c r="M225">
        <v>7.8609533311610003</v>
      </c>
      <c r="N225">
        <v>10.7926736234513</v>
      </c>
      <c r="O225">
        <v>14.1911691780551</v>
      </c>
      <c r="P225">
        <v>12.520422216213801</v>
      </c>
      <c r="Q225">
        <v>15.702592689122</v>
      </c>
      <c r="R225">
        <v>14.0615970647923</v>
      </c>
      <c r="S225">
        <v>16.459999999991901</v>
      </c>
      <c r="AE225" t="s">
        <v>815</v>
      </c>
      <c r="AM225" t="s">
        <v>815</v>
      </c>
    </row>
    <row r="226" spans="2:39" x14ac:dyDescent="0.35">
      <c r="B226" s="65" t="str">
        <f>Dados!A227</f>
        <v>OFSA3</v>
      </c>
      <c r="C226">
        <v>34.989999999990701</v>
      </c>
      <c r="D226">
        <v>28</v>
      </c>
      <c r="E226">
        <v>24</v>
      </c>
      <c r="F226">
        <v>33.700000000011599</v>
      </c>
      <c r="G226">
        <v>43</v>
      </c>
      <c r="H226">
        <v>38</v>
      </c>
      <c r="I226">
        <v>29.3399999999965</v>
      </c>
      <c r="L226" t="str">
        <f t="shared" si="5"/>
        <v>OFSA3</v>
      </c>
      <c r="M226">
        <v>33.509914778871497</v>
      </c>
      <c r="N226">
        <v>26.9473372948123</v>
      </c>
      <c r="O226">
        <v>23.201141768949999</v>
      </c>
      <c r="P226">
        <v>32.861075214867</v>
      </c>
      <c r="Q226">
        <v>42.185821153572803</v>
      </c>
      <c r="R226">
        <v>37.801520654989901</v>
      </c>
      <c r="S226">
        <v>29.3399999999965</v>
      </c>
      <c r="AE226" t="s">
        <v>816</v>
      </c>
      <c r="AM226" t="s">
        <v>816</v>
      </c>
    </row>
    <row r="227" spans="2:39" x14ac:dyDescent="0.35">
      <c r="B227" s="65" t="str">
        <f>Dados!A228</f>
        <v>PARD3</v>
      </c>
      <c r="E227">
        <v>33.400000000023297</v>
      </c>
      <c r="F227">
        <v>18.700000000011599</v>
      </c>
      <c r="G227">
        <v>27.2200000000012</v>
      </c>
      <c r="H227">
        <v>22.5899999999965</v>
      </c>
      <c r="I227">
        <v>22.600000000005799</v>
      </c>
      <c r="L227" t="str">
        <f t="shared" si="5"/>
        <v>PARD3</v>
      </c>
      <c r="O227">
        <v>31.368563678755901</v>
      </c>
      <c r="P227">
        <v>17.880812994437299</v>
      </c>
      <c r="Q227">
        <v>26.598415413900501</v>
      </c>
      <c r="R227">
        <v>22.377855882776199</v>
      </c>
      <c r="S227">
        <v>22.600000000005799</v>
      </c>
      <c r="AE227" t="s">
        <v>817</v>
      </c>
      <c r="AM227" t="s">
        <v>817</v>
      </c>
    </row>
    <row r="228" spans="2:39" x14ac:dyDescent="0.35">
      <c r="B228" s="65" t="str">
        <f>Dados!A229</f>
        <v>PATI3</v>
      </c>
      <c r="C228">
        <v>8.3711715404206206</v>
      </c>
      <c r="G228">
        <v>17.481668154127</v>
      </c>
      <c r="H228">
        <v>22.130723134847401</v>
      </c>
      <c r="L228" t="str">
        <f t="shared" si="5"/>
        <v>PATI3</v>
      </c>
      <c r="M228">
        <v>7.3425307159268396</v>
      </c>
      <c r="Q228">
        <v>16.535245630831898</v>
      </c>
      <c r="R228">
        <v>21.070077597483799</v>
      </c>
      <c r="AE228" t="s">
        <v>818</v>
      </c>
      <c r="AM228" t="s">
        <v>818</v>
      </c>
    </row>
    <row r="229" spans="2:39" x14ac:dyDescent="0.35">
      <c r="B229" s="65" t="str">
        <f>Dados!A230</f>
        <v>PATI4</v>
      </c>
      <c r="G229">
        <v>19.084790561289999</v>
      </c>
      <c r="H229">
        <v>28.627185841934999</v>
      </c>
      <c r="I229">
        <v>56.799999999988401</v>
      </c>
      <c r="L229" t="str">
        <f t="shared" si="5"/>
        <v>PATI4</v>
      </c>
      <c r="Q229">
        <v>17.5095196798793</v>
      </c>
      <c r="R229">
        <v>27.392388087959301</v>
      </c>
      <c r="S229">
        <v>56.799999999988401</v>
      </c>
      <c r="AE229" t="s">
        <v>819</v>
      </c>
      <c r="AM229" t="s">
        <v>819</v>
      </c>
    </row>
    <row r="230" spans="2:39" x14ac:dyDescent="0.35">
      <c r="B230" s="65" t="str">
        <f>Dados!A231</f>
        <v>PCAR3</v>
      </c>
      <c r="H230">
        <v>61.758376621233801</v>
      </c>
      <c r="I230">
        <v>25.739999999990701</v>
      </c>
      <c r="L230" t="str">
        <f t="shared" si="5"/>
        <v>PCAR3</v>
      </c>
      <c r="R230">
        <v>58.3719596159644</v>
      </c>
      <c r="S230">
        <v>25.739999999990701</v>
      </c>
      <c r="AE230" t="s">
        <v>820</v>
      </c>
      <c r="AM230" t="s">
        <v>820</v>
      </c>
    </row>
    <row r="231" spans="2:39" x14ac:dyDescent="0.35">
      <c r="B231" s="65" t="str">
        <f>Dados!A232</f>
        <v>PEAB3</v>
      </c>
      <c r="G231">
        <v>47.010000000009299</v>
      </c>
      <c r="H231">
        <v>57</v>
      </c>
      <c r="I231">
        <v>64</v>
      </c>
      <c r="L231" t="str">
        <f t="shared" si="5"/>
        <v>PEAB3</v>
      </c>
      <c r="Q231">
        <v>31.495495450275499</v>
      </c>
      <c r="R231">
        <v>56.4052519024699</v>
      </c>
      <c r="S231">
        <v>64</v>
      </c>
      <c r="AE231" t="s">
        <v>821</v>
      </c>
      <c r="AM231" t="s">
        <v>821</v>
      </c>
    </row>
    <row r="232" spans="2:39" x14ac:dyDescent="0.35">
      <c r="B232" s="65" t="str">
        <f>Dados!A233</f>
        <v>PEAB4</v>
      </c>
      <c r="D232">
        <v>33.619999999995301</v>
      </c>
      <c r="G232">
        <v>49</v>
      </c>
      <c r="H232">
        <v>55</v>
      </c>
      <c r="I232">
        <v>69.819999999948806</v>
      </c>
      <c r="L232" t="str">
        <f t="shared" si="5"/>
        <v>PEAB4</v>
      </c>
      <c r="N232">
        <v>17.564639661955901</v>
      </c>
      <c r="Q232">
        <v>33.693244584195803</v>
      </c>
      <c r="R232">
        <v>54.395786613167701</v>
      </c>
      <c r="S232">
        <v>69.819999999948806</v>
      </c>
      <c r="AE232" t="s">
        <v>822</v>
      </c>
      <c r="AM232" t="s">
        <v>822</v>
      </c>
    </row>
    <row r="233" spans="2:39" x14ac:dyDescent="0.35">
      <c r="B233" s="65" t="str">
        <f>Dados!A234</f>
        <v>PETR3</v>
      </c>
      <c r="C233">
        <v>8.5700000000069796</v>
      </c>
      <c r="D233">
        <v>16.9400000000023</v>
      </c>
      <c r="E233">
        <v>16.9100000000035</v>
      </c>
      <c r="F233">
        <v>25.399999999994201</v>
      </c>
      <c r="G233">
        <v>32</v>
      </c>
      <c r="H233">
        <v>28.850000000005799</v>
      </c>
      <c r="I233">
        <v>28.149999999994201</v>
      </c>
      <c r="L233" t="str">
        <f t="shared" si="5"/>
        <v>PETR3</v>
      </c>
      <c r="M233">
        <v>7.55317322318297</v>
      </c>
      <c r="N233">
        <v>14.9300763594802</v>
      </c>
      <c r="O233">
        <v>14.9036358464364</v>
      </c>
      <c r="P233">
        <v>22.604073408118001</v>
      </c>
      <c r="Q233">
        <v>28.9582647867792</v>
      </c>
      <c r="R233">
        <v>26.3721502743138</v>
      </c>
      <c r="S233">
        <v>28.149999999994201</v>
      </c>
      <c r="AE233" t="s">
        <v>823</v>
      </c>
      <c r="AM233" t="s">
        <v>823</v>
      </c>
    </row>
    <row r="234" spans="2:39" x14ac:dyDescent="0.35">
      <c r="B234" s="65" t="str">
        <f>Dados!A235</f>
        <v>PETR4</v>
      </c>
      <c r="C234">
        <v>6.6999999999970896</v>
      </c>
      <c r="D234">
        <v>14.869999999995301</v>
      </c>
      <c r="E234">
        <v>16.100000000005799</v>
      </c>
      <c r="F234">
        <v>22.679999999993001</v>
      </c>
      <c r="G234">
        <v>30.179999999993001</v>
      </c>
      <c r="H234">
        <v>28.3399999999965</v>
      </c>
      <c r="I234">
        <v>27.230000000010499</v>
      </c>
      <c r="L234" t="str">
        <f t="shared" si="5"/>
        <v>PETR4</v>
      </c>
      <c r="M234">
        <v>5.6807810839600297</v>
      </c>
      <c r="N234">
        <v>12.6079424952914</v>
      </c>
      <c r="O234">
        <v>13.6508321569854</v>
      </c>
      <c r="P234">
        <v>20.044676076999199</v>
      </c>
      <c r="Q234">
        <v>27.556516580720199</v>
      </c>
      <c r="R234">
        <v>25.876976928935601</v>
      </c>
      <c r="S234">
        <v>27.230000000010499</v>
      </c>
      <c r="AE234" t="s">
        <v>824</v>
      </c>
      <c r="AM234" t="s">
        <v>824</v>
      </c>
    </row>
    <row r="235" spans="2:39" x14ac:dyDescent="0.35">
      <c r="B235" s="65" t="str">
        <f>Dados!A236</f>
        <v>PETZ3</v>
      </c>
      <c r="H235">
        <v>19.100000000005799</v>
      </c>
      <c r="I235">
        <v>23.459999999991901</v>
      </c>
      <c r="J235" s="3"/>
      <c r="L235" t="str">
        <f t="shared" si="5"/>
        <v>PETZ3</v>
      </c>
      <c r="R235">
        <v>19.085404018522201</v>
      </c>
      <c r="S235">
        <v>23.459999999991901</v>
      </c>
      <c r="AE235" t="s">
        <v>825</v>
      </c>
      <c r="AM235" t="s">
        <v>825</v>
      </c>
    </row>
    <row r="236" spans="2:39" x14ac:dyDescent="0.35">
      <c r="B236" s="65" t="str">
        <f>Dados!A237</f>
        <v>PLPL3</v>
      </c>
      <c r="H236">
        <v>7.5999999999985404</v>
      </c>
      <c r="I236">
        <v>3.63000000000102</v>
      </c>
      <c r="L236" t="str">
        <f t="shared" si="5"/>
        <v>PLPL3</v>
      </c>
      <c r="R236">
        <v>7.3885897198051698</v>
      </c>
      <c r="S236">
        <v>3.63000000000102</v>
      </c>
      <c r="AE236" t="s">
        <v>826</v>
      </c>
      <c r="AM236" t="s">
        <v>826</v>
      </c>
    </row>
    <row r="237" spans="2:39" x14ac:dyDescent="0.35">
      <c r="B237" s="65" t="str">
        <f>Dados!A238</f>
        <v>PNVL3</v>
      </c>
      <c r="C237">
        <v>9.6666666666715209</v>
      </c>
      <c r="D237">
        <v>22.299666666687699</v>
      </c>
      <c r="E237">
        <v>13.333333333343001</v>
      </c>
      <c r="F237">
        <v>10.3330000000133</v>
      </c>
      <c r="G237">
        <v>19.6333333333605</v>
      </c>
      <c r="H237">
        <v>21.799999999988401</v>
      </c>
      <c r="I237">
        <v>14.789999999993601</v>
      </c>
      <c r="L237" t="str">
        <f t="shared" si="5"/>
        <v>PNVL3</v>
      </c>
      <c r="M237">
        <v>9.2117447559576195</v>
      </c>
      <c r="N237">
        <v>21.3888207450509</v>
      </c>
      <c r="O237">
        <v>12.825701245019401</v>
      </c>
      <c r="P237">
        <v>10.137458208584601</v>
      </c>
      <c r="Q237">
        <v>19.467605098005201</v>
      </c>
      <c r="R237">
        <v>21.640233586920701</v>
      </c>
      <c r="S237">
        <v>14.789999999993601</v>
      </c>
      <c r="AE237" t="s">
        <v>827</v>
      </c>
      <c r="AM237" t="s">
        <v>827</v>
      </c>
    </row>
    <row r="238" spans="2:39" x14ac:dyDescent="0.35">
      <c r="B238" s="65" t="str">
        <f>Dados!A239</f>
        <v>POMO3</v>
      </c>
      <c r="C238">
        <v>1.68706945245503</v>
      </c>
      <c r="D238">
        <v>2.13677533331429</v>
      </c>
      <c r="E238">
        <v>3.20019375500851</v>
      </c>
      <c r="F238">
        <v>3.2599999999984002</v>
      </c>
      <c r="G238">
        <v>4.4400000000023301</v>
      </c>
      <c r="H238">
        <v>2.7200000000011602</v>
      </c>
      <c r="I238">
        <v>2.5299999999988398</v>
      </c>
      <c r="L238" t="str">
        <f t="shared" si="5"/>
        <v>POMO3</v>
      </c>
      <c r="M238">
        <v>1.4299756604759799</v>
      </c>
      <c r="N238">
        <v>1.91390527169642</v>
      </c>
      <c r="O238">
        <v>2.8829190400465401</v>
      </c>
      <c r="P238">
        <v>3.0407840074658501</v>
      </c>
      <c r="Q238">
        <v>4.2193312333183703</v>
      </c>
      <c r="R238">
        <v>2.6628228228255502</v>
      </c>
      <c r="S238">
        <v>2.5299999999988398</v>
      </c>
      <c r="AE238" t="s">
        <v>828</v>
      </c>
      <c r="AM238" t="s">
        <v>828</v>
      </c>
    </row>
    <row r="239" spans="2:39" x14ac:dyDescent="0.35">
      <c r="B239" s="65" t="str">
        <f>Dados!A240</f>
        <v>POMO4</v>
      </c>
      <c r="C239">
        <v>1.8395447816092201</v>
      </c>
      <c r="D239">
        <v>2.72712868998497</v>
      </c>
      <c r="E239">
        <v>3.97125674198469</v>
      </c>
      <c r="F239">
        <v>4.0800000000017498</v>
      </c>
      <c r="G239">
        <v>4.5</v>
      </c>
      <c r="H239">
        <v>2.86999999999898</v>
      </c>
      <c r="I239">
        <v>2.90999999999985</v>
      </c>
      <c r="L239" t="str">
        <f t="shared" si="5"/>
        <v>POMO4</v>
      </c>
      <c r="M239">
        <v>1.5949876686117901</v>
      </c>
      <c r="N239">
        <v>2.47643902627533</v>
      </c>
      <c r="O239">
        <v>3.6229575343750202</v>
      </c>
      <c r="P239">
        <v>3.82482742669163</v>
      </c>
      <c r="Q239">
        <v>4.2906631129153503</v>
      </c>
      <c r="R239">
        <v>2.8146556473802802</v>
      </c>
      <c r="S239">
        <v>2.90999999999985</v>
      </c>
      <c r="AE239" t="s">
        <v>829</v>
      </c>
      <c r="AM239" t="s">
        <v>829</v>
      </c>
    </row>
    <row r="240" spans="2:39" x14ac:dyDescent="0.35">
      <c r="B240" s="65" t="str">
        <f>Dados!A241</f>
        <v>POSI3</v>
      </c>
      <c r="C240">
        <v>1.70000000000073</v>
      </c>
      <c r="D240">
        <v>2.79000000000087</v>
      </c>
      <c r="E240">
        <v>3.1100000000005799</v>
      </c>
      <c r="F240">
        <v>2.2400000000015998</v>
      </c>
      <c r="G240">
        <v>10.1900000000023</v>
      </c>
      <c r="H240">
        <v>5.0999999999985404</v>
      </c>
      <c r="I240">
        <v>10.25</v>
      </c>
      <c r="L240" t="str">
        <f t="shared" si="5"/>
        <v>POSI3</v>
      </c>
      <c r="M240">
        <v>1.62503490352719</v>
      </c>
      <c r="N240">
        <v>2.66696904755372</v>
      </c>
      <c r="O240">
        <v>2.9938502678742198</v>
      </c>
      <c r="P240">
        <v>2.1563423151274002</v>
      </c>
      <c r="Q240">
        <v>9.8094322281831392</v>
      </c>
      <c r="R240">
        <v>4.9452015058996004</v>
      </c>
      <c r="S240">
        <v>10.25</v>
      </c>
      <c r="AE240" t="s">
        <v>830</v>
      </c>
      <c r="AM240" t="s">
        <v>830</v>
      </c>
    </row>
    <row r="241" spans="2:39" x14ac:dyDescent="0.35">
      <c r="B241" s="65" t="str">
        <f>Dados!A242</f>
        <v>PSSA3</v>
      </c>
      <c r="C241">
        <v>28.790000000008099</v>
      </c>
      <c r="D241">
        <v>26.899999999994201</v>
      </c>
      <c r="E241">
        <v>36.330000000016298</v>
      </c>
      <c r="F241">
        <v>52.150000000023297</v>
      </c>
      <c r="G241">
        <v>62.739999999990701</v>
      </c>
      <c r="H241">
        <v>49</v>
      </c>
      <c r="I241">
        <v>49.460000000020997</v>
      </c>
      <c r="L241" t="str">
        <f t="shared" si="5"/>
        <v>PSSA3</v>
      </c>
      <c r="M241">
        <v>21.11964157701</v>
      </c>
      <c r="N241">
        <v>20.628001785953501</v>
      </c>
      <c r="O241">
        <v>29.147487111971699</v>
      </c>
      <c r="P241">
        <v>45.617241381551104</v>
      </c>
      <c r="Q241">
        <v>57.0811060262495</v>
      </c>
      <c r="R241">
        <v>46.657639853656299</v>
      </c>
      <c r="S241">
        <v>49.460000000020997</v>
      </c>
      <c r="AE241" t="s">
        <v>831</v>
      </c>
      <c r="AM241" t="s">
        <v>831</v>
      </c>
    </row>
    <row r="242" spans="2:39" x14ac:dyDescent="0.35">
      <c r="B242" s="65" t="str">
        <f>Dados!A243</f>
        <v>PTBL3</v>
      </c>
      <c r="C242">
        <v>2.0600000000013101</v>
      </c>
      <c r="D242">
        <v>2.0299999999988398</v>
      </c>
      <c r="E242">
        <v>5.4899999999979601</v>
      </c>
      <c r="F242">
        <v>5.1900000000023301</v>
      </c>
      <c r="G242">
        <v>5.3700000000026202</v>
      </c>
      <c r="H242">
        <v>6.8600000000005803</v>
      </c>
      <c r="I242">
        <v>10.850000000005799</v>
      </c>
      <c r="L242" t="str">
        <f t="shared" si="5"/>
        <v>PTBL3</v>
      </c>
      <c r="M242">
        <v>1.72289415901832</v>
      </c>
      <c r="N242">
        <v>1.73346599393517</v>
      </c>
      <c r="O242">
        <v>4.7828479734598703</v>
      </c>
      <c r="P242">
        <v>4.7141646159870998</v>
      </c>
      <c r="Q242">
        <v>5.0323480984079696</v>
      </c>
      <c r="R242">
        <v>6.5227158968336898</v>
      </c>
      <c r="S242">
        <v>10.850000000005799</v>
      </c>
      <c r="AE242" t="s">
        <v>832</v>
      </c>
      <c r="AM242" t="s">
        <v>832</v>
      </c>
    </row>
    <row r="243" spans="2:39" x14ac:dyDescent="0.35">
      <c r="B243" s="65" t="str">
        <f>Dados!A244</f>
        <v>PTNT3</v>
      </c>
      <c r="F243">
        <v>7.0100000000020399</v>
      </c>
      <c r="H243">
        <v>5.7900000000008696</v>
      </c>
      <c r="I243">
        <v>24.600000000005799</v>
      </c>
      <c r="L243" t="str">
        <f t="shared" si="5"/>
        <v>PTNT3</v>
      </c>
      <c r="P243">
        <v>6.8429309334969703</v>
      </c>
      <c r="R243">
        <v>5.7900000000008696</v>
      </c>
      <c r="S243">
        <v>24.600000000005799</v>
      </c>
      <c r="AE243" t="s">
        <v>833</v>
      </c>
      <c r="AM243" t="s">
        <v>833</v>
      </c>
    </row>
    <row r="244" spans="2:39" x14ac:dyDescent="0.35">
      <c r="B244" s="65" t="str">
        <f>Dados!A245</f>
        <v>PTNT4</v>
      </c>
      <c r="C244">
        <v>1.89999999999964</v>
      </c>
      <c r="D244">
        <v>1.79000000000087</v>
      </c>
      <c r="E244">
        <v>3.5</v>
      </c>
      <c r="F244">
        <v>3.1500000000014601</v>
      </c>
      <c r="G244">
        <v>4.9499999999970896</v>
      </c>
      <c r="H244">
        <v>5.3799999999973798</v>
      </c>
      <c r="I244">
        <v>6.2799999999988403</v>
      </c>
      <c r="L244" t="str">
        <f t="shared" si="5"/>
        <v>PTNT4</v>
      </c>
      <c r="M244">
        <v>1.5452855430594401</v>
      </c>
      <c r="N244">
        <v>1.5532960851505799</v>
      </c>
      <c r="O244">
        <v>3.1540478211281902</v>
      </c>
      <c r="P244">
        <v>2.99735998640972</v>
      </c>
      <c r="Q244">
        <v>4.9499999999970896</v>
      </c>
      <c r="R244">
        <v>5.3799999999973798</v>
      </c>
      <c r="S244">
        <v>6.2799999999988403</v>
      </c>
      <c r="AE244" t="s">
        <v>834</v>
      </c>
      <c r="AM244" t="s">
        <v>834</v>
      </c>
    </row>
    <row r="245" spans="2:39" x14ac:dyDescent="0.35">
      <c r="B245" s="65" t="str">
        <f>Dados!A246</f>
        <v>QUAL3</v>
      </c>
      <c r="C245">
        <v>14.130000000004699</v>
      </c>
      <c r="D245">
        <v>19.25</v>
      </c>
      <c r="E245">
        <v>31</v>
      </c>
      <c r="F245">
        <v>12.8899999999994</v>
      </c>
      <c r="G245">
        <v>37.099999999976703</v>
      </c>
      <c r="H245">
        <v>34.979999999981402</v>
      </c>
      <c r="I245">
        <v>19.989999999990701</v>
      </c>
      <c r="L245" t="str">
        <f t="shared" si="5"/>
        <v>QUAL3</v>
      </c>
      <c r="M245">
        <v>8.9954618895426393</v>
      </c>
      <c r="N245">
        <v>13.622914344654401</v>
      </c>
      <c r="O245">
        <v>23.059507125377401</v>
      </c>
      <c r="P245">
        <v>9.9377222867478796</v>
      </c>
      <c r="Q245">
        <v>34.092916978173903</v>
      </c>
      <c r="R245">
        <v>32.322018429753399</v>
      </c>
      <c r="S245">
        <v>19.989999999990701</v>
      </c>
      <c r="AE245" t="s">
        <v>835</v>
      </c>
      <c r="AM245" t="s">
        <v>835</v>
      </c>
    </row>
    <row r="246" spans="2:39" x14ac:dyDescent="0.35">
      <c r="B246" s="65" t="str">
        <f>Dados!A247</f>
        <v>RADL3</v>
      </c>
      <c r="C246">
        <v>7.0959999999977299</v>
      </c>
      <c r="D246">
        <v>12.2379999999976</v>
      </c>
      <c r="E246">
        <v>18.360000000015098</v>
      </c>
      <c r="F246">
        <v>11.430000000007601</v>
      </c>
      <c r="G246">
        <v>22.328000000008601</v>
      </c>
      <c r="H246">
        <v>25.040000000008099</v>
      </c>
      <c r="I246">
        <v>23.369999999995301</v>
      </c>
      <c r="L246" t="str">
        <f t="shared" si="5"/>
        <v>RADL3</v>
      </c>
      <c r="M246">
        <v>6.7918753775593403</v>
      </c>
      <c r="N246">
        <v>11.8322195096844</v>
      </c>
      <c r="O246">
        <v>17.905149640777399</v>
      </c>
      <c r="P246">
        <v>11.249618281523</v>
      </c>
      <c r="Q246">
        <v>22.150800521980301</v>
      </c>
      <c r="R246">
        <v>24.982341532653699</v>
      </c>
      <c r="S246">
        <v>23.369999999995301</v>
      </c>
      <c r="AE246" t="s">
        <v>836</v>
      </c>
      <c r="AM246" t="s">
        <v>836</v>
      </c>
    </row>
    <row r="247" spans="2:39" x14ac:dyDescent="0.35">
      <c r="B247" s="65" t="str">
        <f>Dados!A248</f>
        <v>RANI3</v>
      </c>
      <c r="C247">
        <v>3.0099999999984002</v>
      </c>
      <c r="D247">
        <v>2.38000000000102</v>
      </c>
      <c r="E247">
        <v>1.9899999999997799</v>
      </c>
      <c r="F247">
        <v>2.9500000000007298</v>
      </c>
      <c r="G247">
        <v>4</v>
      </c>
      <c r="H247">
        <v>5.3899999999994197</v>
      </c>
      <c r="I247">
        <v>6.2399999999979601</v>
      </c>
      <c r="L247" t="str">
        <f t="shared" si="5"/>
        <v>RANI3</v>
      </c>
      <c r="M247">
        <v>2.8086971868142401</v>
      </c>
      <c r="N247">
        <v>2.2208303337611102</v>
      </c>
      <c r="O247">
        <v>1.8733530922199899</v>
      </c>
      <c r="P247">
        <v>2.7770812171111201</v>
      </c>
      <c r="Q247">
        <v>3.79820414247297</v>
      </c>
      <c r="R247">
        <v>5.2008972331095702</v>
      </c>
      <c r="S247">
        <v>6.2399999999979601</v>
      </c>
      <c r="AE247" t="s">
        <v>837</v>
      </c>
      <c r="AM247" t="s">
        <v>837</v>
      </c>
    </row>
    <row r="248" spans="2:39" x14ac:dyDescent="0.35">
      <c r="B248" s="65" t="str">
        <f>Dados!A249</f>
        <v>RAPT3</v>
      </c>
      <c r="C248">
        <v>1.8987907640002999</v>
      </c>
      <c r="D248">
        <v>2.4900000000015998</v>
      </c>
      <c r="E248">
        <v>5.25</v>
      </c>
      <c r="F248">
        <v>6.7900000000008696</v>
      </c>
      <c r="G248">
        <v>11.149999999994201</v>
      </c>
      <c r="H248">
        <v>11.6999999999971</v>
      </c>
      <c r="I248">
        <v>13.479999999995901</v>
      </c>
      <c r="L248" t="str">
        <f t="shared" si="5"/>
        <v>RAPT3</v>
      </c>
      <c r="M248">
        <v>1.6561339266499999</v>
      </c>
      <c r="N248">
        <v>2.1717893069326202</v>
      </c>
      <c r="O248">
        <v>4.6324904780849501</v>
      </c>
      <c r="P248">
        <v>6.1056601748568902</v>
      </c>
      <c r="Q248">
        <v>10.443400898322601</v>
      </c>
      <c r="R248">
        <v>11.216576365710401</v>
      </c>
      <c r="S248">
        <v>13.479999999995901</v>
      </c>
      <c r="AE248" t="s">
        <v>838</v>
      </c>
      <c r="AM248" t="s">
        <v>838</v>
      </c>
    </row>
    <row r="249" spans="2:39" x14ac:dyDescent="0.35">
      <c r="B249" s="65" t="str">
        <f>Dados!A250</f>
        <v>RAPT4</v>
      </c>
      <c r="C249">
        <v>2.3890505513882099</v>
      </c>
      <c r="D249">
        <v>3.4500000000007298</v>
      </c>
      <c r="E249">
        <v>7.1699999999982502</v>
      </c>
      <c r="F249">
        <v>9.2599999999947595</v>
      </c>
      <c r="G249">
        <v>13.399999999994201</v>
      </c>
      <c r="H249">
        <v>16.079999999987201</v>
      </c>
      <c r="I249">
        <v>11.7799999999988</v>
      </c>
      <c r="L249" t="str">
        <f t="shared" si="5"/>
        <v>RAPT4</v>
      </c>
      <c r="M249">
        <v>2.1431518072713498</v>
      </c>
      <c r="N249">
        <v>3.0949004954236399</v>
      </c>
      <c r="O249">
        <v>6.4883076488404203</v>
      </c>
      <c r="P249">
        <v>8.4936158407508593</v>
      </c>
      <c r="Q249">
        <v>12.7144067942427</v>
      </c>
      <c r="R249">
        <v>15.53206073404</v>
      </c>
      <c r="S249">
        <v>11.7799999999988</v>
      </c>
      <c r="AE249" t="s">
        <v>839</v>
      </c>
      <c r="AM249" t="s">
        <v>839</v>
      </c>
    </row>
    <row r="250" spans="2:39" x14ac:dyDescent="0.35">
      <c r="B250" s="65" t="str">
        <f>Dados!A251</f>
        <v>RDNI3</v>
      </c>
      <c r="C250">
        <v>4.4700000000011597</v>
      </c>
      <c r="D250">
        <v>5.4499999999970896</v>
      </c>
      <c r="E250">
        <v>6.1500000000014596</v>
      </c>
      <c r="F250">
        <v>5.5</v>
      </c>
      <c r="G250">
        <v>15.7599999999948</v>
      </c>
      <c r="H250">
        <v>11.6399999999994</v>
      </c>
      <c r="I250">
        <v>12.350000000005799</v>
      </c>
      <c r="L250" t="str">
        <f t="shared" si="5"/>
        <v>RDNI3</v>
      </c>
      <c r="M250">
        <v>4.2656225833343298</v>
      </c>
      <c r="N250">
        <v>5.4372918061853897</v>
      </c>
      <c r="O250">
        <v>6.1356595611141502</v>
      </c>
      <c r="P250">
        <v>5.4871752172548396</v>
      </c>
      <c r="Q250">
        <v>15.7232511679904</v>
      </c>
      <c r="R250">
        <v>11.627582513901899</v>
      </c>
      <c r="S250">
        <v>12.350000000005799</v>
      </c>
      <c r="AE250" t="s">
        <v>840</v>
      </c>
      <c r="AM250" t="s">
        <v>840</v>
      </c>
    </row>
    <row r="251" spans="2:39" x14ac:dyDescent="0.35">
      <c r="B251" s="65" t="str">
        <f>Dados!A252</f>
        <v>REDE3</v>
      </c>
      <c r="D251">
        <v>2.32165022545087</v>
      </c>
      <c r="E251">
        <v>2.8896075767443099</v>
      </c>
      <c r="F251">
        <v>6.9151298560682299</v>
      </c>
      <c r="G251">
        <v>8.46953944907</v>
      </c>
      <c r="H251">
        <v>11.149999999994201</v>
      </c>
      <c r="I251">
        <v>6.75</v>
      </c>
      <c r="L251" t="str">
        <f t="shared" si="5"/>
        <v>REDE3</v>
      </c>
      <c r="N251">
        <v>1.95066797053732</v>
      </c>
      <c r="O251">
        <v>2.4424451378981802</v>
      </c>
      <c r="P251">
        <v>5.8594889048690701</v>
      </c>
      <c r="Q251">
        <v>7.65177480691636</v>
      </c>
      <c r="R251">
        <v>10.1638808813877</v>
      </c>
      <c r="S251">
        <v>6.75</v>
      </c>
      <c r="AE251" t="s">
        <v>841</v>
      </c>
      <c r="AM251" t="s">
        <v>841</v>
      </c>
    </row>
    <row r="252" spans="2:39" x14ac:dyDescent="0.35">
      <c r="B252" s="65" t="str">
        <f>Dados!A253</f>
        <v>RENT3</v>
      </c>
      <c r="C252">
        <v>7.5041572184563803</v>
      </c>
      <c r="D252">
        <v>10.3461829176231</v>
      </c>
      <c r="E252">
        <v>21.009523809538202</v>
      </c>
      <c r="F252">
        <v>28.333333333342999</v>
      </c>
      <c r="G252">
        <v>47.409999999974403</v>
      </c>
      <c r="H252">
        <v>68.949999999953405</v>
      </c>
      <c r="I252">
        <v>54.469999999972103</v>
      </c>
      <c r="L252" t="str">
        <f t="shared" si="5"/>
        <v>RENT3</v>
      </c>
      <c r="M252">
        <v>6.9331740026318602</v>
      </c>
      <c r="N252">
        <v>9.8314769169810496</v>
      </c>
      <c r="O252">
        <v>20.259657703572898</v>
      </c>
      <c r="P252">
        <v>27.688055168371601</v>
      </c>
      <c r="Q252">
        <v>46.8034127817373</v>
      </c>
      <c r="R252">
        <v>68.582927734009004</v>
      </c>
      <c r="S252">
        <v>54.469999999972103</v>
      </c>
      <c r="AE252" t="s">
        <v>842</v>
      </c>
      <c r="AM252" t="s">
        <v>842</v>
      </c>
    </row>
    <row r="253" spans="2:39" x14ac:dyDescent="0.35">
      <c r="B253" s="65" t="str">
        <f>Dados!A254</f>
        <v>ROMI3</v>
      </c>
      <c r="C253">
        <v>1.4828571327470901</v>
      </c>
      <c r="D253">
        <v>2.18571427081406</v>
      </c>
      <c r="E253">
        <v>6.5999999550040203</v>
      </c>
      <c r="F253">
        <v>7.22571423644695</v>
      </c>
      <c r="G253">
        <v>15.0428570403019</v>
      </c>
      <c r="H253">
        <v>15.4499999999971</v>
      </c>
      <c r="I253">
        <v>19.109999999986002</v>
      </c>
      <c r="L253" t="str">
        <f t="shared" si="5"/>
        <v>ROMI3</v>
      </c>
      <c r="M253">
        <v>0.96380597988900296</v>
      </c>
      <c r="N253">
        <v>1.4400269387861</v>
      </c>
      <c r="O253">
        <v>4.3953254672087496</v>
      </c>
      <c r="P253">
        <v>5.2357867857644997</v>
      </c>
      <c r="Q253">
        <v>11.889979539963001</v>
      </c>
      <c r="R253">
        <v>15.023755215443099</v>
      </c>
      <c r="S253">
        <v>19.109999999986002</v>
      </c>
      <c r="AE253" t="s">
        <v>843</v>
      </c>
      <c r="AM253" t="s">
        <v>843</v>
      </c>
    </row>
    <row r="254" spans="2:39" x14ac:dyDescent="0.35">
      <c r="B254" s="65" t="str">
        <f>Dados!A255</f>
        <v>RPAD5</v>
      </c>
      <c r="D254">
        <v>4.6100000000005803</v>
      </c>
      <c r="G254">
        <v>8.1999999999970896</v>
      </c>
      <c r="H254">
        <v>9.3899999999994197</v>
      </c>
      <c r="L254" t="str">
        <f t="shared" si="5"/>
        <v>RPAD5</v>
      </c>
      <c r="N254">
        <v>3.2434933663062102</v>
      </c>
      <c r="Q254">
        <v>7.3449098157143498</v>
      </c>
      <c r="R254">
        <v>8.86615828523645</v>
      </c>
      <c r="AE254" t="s">
        <v>844</v>
      </c>
      <c r="AM254" t="s">
        <v>844</v>
      </c>
    </row>
    <row r="255" spans="2:39" x14ac:dyDescent="0.35">
      <c r="B255" s="65" t="str">
        <f>Dados!A256</f>
        <v>SANB11</v>
      </c>
      <c r="C255">
        <v>16.040000000008099</v>
      </c>
      <c r="D255">
        <v>29.5299999999988</v>
      </c>
      <c r="E255">
        <v>31.880000000004699</v>
      </c>
      <c r="F255">
        <v>42.700000000011599</v>
      </c>
      <c r="G255">
        <v>49.520000000018598</v>
      </c>
      <c r="H255">
        <v>44.830000000016298</v>
      </c>
      <c r="I255">
        <v>35.369999999995301</v>
      </c>
      <c r="L255" t="str">
        <f t="shared" si="5"/>
        <v>SANB11</v>
      </c>
      <c r="M255">
        <v>11.5529264140787</v>
      </c>
      <c r="N255">
        <v>22.549403593380699</v>
      </c>
      <c r="O255">
        <v>25.7653019260033</v>
      </c>
      <c r="P255">
        <v>36.3848445611657</v>
      </c>
      <c r="Q255">
        <v>44.132103030860897</v>
      </c>
      <c r="R255">
        <v>42.743850560276798</v>
      </c>
      <c r="S255">
        <v>35.369999999995301</v>
      </c>
      <c r="AE255" t="s">
        <v>845</v>
      </c>
      <c r="AM255" t="s">
        <v>845</v>
      </c>
    </row>
    <row r="256" spans="2:39" x14ac:dyDescent="0.35">
      <c r="B256" s="65" t="str">
        <f>Dados!A257</f>
        <v>SANB3</v>
      </c>
      <c r="C256">
        <v>8.8300000000017498</v>
      </c>
      <c r="D256">
        <v>19.359999999986002</v>
      </c>
      <c r="E256">
        <v>18.489999999990701</v>
      </c>
      <c r="F256">
        <v>22.2200000000012</v>
      </c>
      <c r="G256">
        <v>25.450000000011599</v>
      </c>
      <c r="H256">
        <v>21.6600000000035</v>
      </c>
      <c r="I256">
        <v>16.640000000013998</v>
      </c>
      <c r="L256" t="str">
        <f t="shared" si="5"/>
        <v>SANB3</v>
      </c>
      <c r="M256">
        <v>6.5710994920882504</v>
      </c>
      <c r="N256">
        <v>15.1519475423993</v>
      </c>
      <c r="O256">
        <v>15.1120181255537</v>
      </c>
      <c r="P256">
        <v>19.007636699301699</v>
      </c>
      <c r="Q256">
        <v>22.7018052261847</v>
      </c>
      <c r="R256">
        <v>20.584080122120199</v>
      </c>
      <c r="S256">
        <v>16.640000000013998</v>
      </c>
      <c r="AE256" t="s">
        <v>846</v>
      </c>
      <c r="AM256" t="s">
        <v>846</v>
      </c>
    </row>
    <row r="257" spans="2:39" x14ac:dyDescent="0.35">
      <c r="B257" s="65" t="str">
        <f>Dados!A258</f>
        <v>SANB4</v>
      </c>
      <c r="C257">
        <v>7.2300000000031996</v>
      </c>
      <c r="D257">
        <v>10.0500000000029</v>
      </c>
      <c r="E257">
        <v>13.2200000000012</v>
      </c>
      <c r="F257">
        <v>20.5299999999988</v>
      </c>
      <c r="G257">
        <v>23.5299999999988</v>
      </c>
      <c r="H257">
        <v>23.489999999990701</v>
      </c>
      <c r="I257">
        <v>18.769999999989501</v>
      </c>
      <c r="L257" t="str">
        <f t="shared" si="5"/>
        <v>SANB4</v>
      </c>
      <c r="M257">
        <v>4.9494302114617303</v>
      </c>
      <c r="N257">
        <v>7.3671468503598598</v>
      </c>
      <c r="O257">
        <v>10.5065559450741</v>
      </c>
      <c r="P257">
        <v>17.338146313530199</v>
      </c>
      <c r="Q257">
        <v>20.8579261194973</v>
      </c>
      <c r="R257">
        <v>22.3230332040985</v>
      </c>
      <c r="S257">
        <v>18.769999999989501</v>
      </c>
      <c r="AE257" t="s">
        <v>847</v>
      </c>
      <c r="AM257" t="s">
        <v>847</v>
      </c>
    </row>
    <row r="258" spans="2:39" x14ac:dyDescent="0.35">
      <c r="B258" s="65" t="str">
        <f>Dados!A259</f>
        <v>SAPR11</v>
      </c>
      <c r="E258">
        <v>19.966666666674399</v>
      </c>
      <c r="F258">
        <v>20.5</v>
      </c>
      <c r="G258">
        <v>33.806666666700004</v>
      </c>
      <c r="H258">
        <v>26</v>
      </c>
      <c r="I258">
        <v>19.1600000000035</v>
      </c>
      <c r="L258" t="str">
        <f t="shared" si="5"/>
        <v>SAPR11</v>
      </c>
      <c r="O258">
        <v>16.346569756628</v>
      </c>
      <c r="P258">
        <v>17.868872870865701</v>
      </c>
      <c r="Q258">
        <v>31.351989397662699</v>
      </c>
      <c r="R258">
        <v>24.890098212461499</v>
      </c>
      <c r="S258">
        <v>19.1600000000035</v>
      </c>
      <c r="AE258" t="s">
        <v>848</v>
      </c>
      <c r="AM258" t="s">
        <v>848</v>
      </c>
    </row>
    <row r="259" spans="2:39" x14ac:dyDescent="0.35">
      <c r="B259" s="65" t="str">
        <f>Dados!A260</f>
        <v>SAPR3</v>
      </c>
      <c r="E259">
        <v>4.1033333333325599</v>
      </c>
      <c r="F259">
        <v>5.5899999999965102</v>
      </c>
      <c r="G259">
        <v>5.8000000000029104</v>
      </c>
      <c r="H259">
        <v>6</v>
      </c>
      <c r="I259">
        <v>3.79000000000087</v>
      </c>
      <c r="L259" t="str">
        <f t="shared" si="5"/>
        <v>SAPR3</v>
      </c>
      <c r="O259">
        <v>3.4810016166884501</v>
      </c>
      <c r="P259">
        <v>4.9946339681409899</v>
      </c>
      <c r="Q259">
        <v>5.4101663946566996</v>
      </c>
      <c r="R259">
        <v>5.7734970063247602</v>
      </c>
      <c r="S259">
        <v>3.79000000000087</v>
      </c>
      <c r="AE259" t="s">
        <v>849</v>
      </c>
      <c r="AM259" t="s">
        <v>849</v>
      </c>
    </row>
    <row r="260" spans="2:39" x14ac:dyDescent="0.35">
      <c r="B260" s="65" t="str">
        <f>Dados!A261</f>
        <v>SAPR4</v>
      </c>
      <c r="C260">
        <v>1.1166666666667899</v>
      </c>
      <c r="D260">
        <v>3.58333333333576</v>
      </c>
      <c r="E260">
        <v>3.9000000000014601</v>
      </c>
      <c r="F260">
        <v>3.5666666666657001</v>
      </c>
      <c r="G260">
        <v>7.0266666666648199</v>
      </c>
      <c r="H260">
        <v>5.0999999999985404</v>
      </c>
      <c r="I260">
        <v>3.8499999999985399</v>
      </c>
      <c r="L260" t="str">
        <f t="shared" si="5"/>
        <v>SAPR4</v>
      </c>
      <c r="M260">
        <v>0.74111122666545304</v>
      </c>
      <c r="N260">
        <v>2.7243268510901499</v>
      </c>
      <c r="O260">
        <v>3.14923509689834</v>
      </c>
      <c r="P260">
        <v>3.0783677572872001</v>
      </c>
      <c r="Q260">
        <v>6.5097769522690196</v>
      </c>
      <c r="R260">
        <v>4.8775020914909</v>
      </c>
      <c r="S260">
        <v>3.8499999999985399</v>
      </c>
      <c r="AE260" t="s">
        <v>850</v>
      </c>
      <c r="AM260" t="s">
        <v>850</v>
      </c>
    </row>
    <row r="261" spans="2:39" x14ac:dyDescent="0.35">
      <c r="B261" s="65" t="str">
        <f>Dados!A262</f>
        <v>SBSP3</v>
      </c>
      <c r="C261">
        <v>18.929999999993001</v>
      </c>
      <c r="D261">
        <v>28.790000000008099</v>
      </c>
      <c r="E261">
        <v>34.330000000016298</v>
      </c>
      <c r="F261">
        <v>31.5</v>
      </c>
      <c r="G261">
        <v>60.5599999999977</v>
      </c>
      <c r="H261">
        <v>44.4400000000023</v>
      </c>
      <c r="I261">
        <v>38.570000000006999</v>
      </c>
      <c r="L261" t="str">
        <f t="shared" ref="L261:L311" si="6">B261</f>
        <v>SBSP3</v>
      </c>
      <c r="M261">
        <v>16.402553367283002</v>
      </c>
      <c r="N261">
        <v>25.180877453123699</v>
      </c>
      <c r="O261">
        <v>31.170996435306701</v>
      </c>
      <c r="P261">
        <v>29.4509497698164</v>
      </c>
      <c r="Q261">
        <v>58.034579633502297</v>
      </c>
      <c r="R261">
        <v>44.0268533644849</v>
      </c>
      <c r="S261">
        <v>38.570000000006999</v>
      </c>
      <c r="AE261" t="s">
        <v>851</v>
      </c>
      <c r="AM261" t="s">
        <v>851</v>
      </c>
    </row>
    <row r="262" spans="2:39" x14ac:dyDescent="0.35">
      <c r="B262" s="65" t="str">
        <f>Dados!A263</f>
        <v>SCAR3</v>
      </c>
      <c r="C262">
        <v>23</v>
      </c>
      <c r="D262">
        <v>25.299999999988401</v>
      </c>
      <c r="E262">
        <v>42.989999999990701</v>
      </c>
      <c r="F262">
        <v>32.479999999981402</v>
      </c>
      <c r="G262">
        <v>47.049999999988401</v>
      </c>
      <c r="H262">
        <v>44.330000000016298</v>
      </c>
      <c r="I262">
        <v>36.799999999988401</v>
      </c>
      <c r="L262" t="str">
        <f t="shared" si="6"/>
        <v>SCAR3</v>
      </c>
      <c r="M262">
        <v>21.709011961065698</v>
      </c>
      <c r="N262">
        <v>24.053423810517401</v>
      </c>
      <c r="O262">
        <v>42.1189263546839</v>
      </c>
      <c r="P262">
        <v>31.821882484277001</v>
      </c>
      <c r="Q262">
        <v>46.5109672304825</v>
      </c>
      <c r="R262">
        <v>43.899395782791501</v>
      </c>
      <c r="S262">
        <v>36.799999999988401</v>
      </c>
      <c r="AE262" t="s">
        <v>852</v>
      </c>
      <c r="AM262" t="s">
        <v>852</v>
      </c>
    </row>
    <row r="263" spans="2:39" x14ac:dyDescent="0.35">
      <c r="B263" s="65" t="str">
        <f>Dados!A264</f>
        <v>SEER3</v>
      </c>
      <c r="C263">
        <v>7.6579870829373204</v>
      </c>
      <c r="D263">
        <v>18.568132316693699</v>
      </c>
      <c r="E263">
        <v>31.299999999988401</v>
      </c>
      <c r="F263">
        <v>15.5500000000029</v>
      </c>
      <c r="G263">
        <v>27.75</v>
      </c>
      <c r="H263">
        <v>15.619999999995301</v>
      </c>
      <c r="I263">
        <v>11.600000000005799</v>
      </c>
      <c r="L263" t="str">
        <f t="shared" si="6"/>
        <v>SEER3</v>
      </c>
      <c r="M263">
        <v>6.3107279828909704</v>
      </c>
      <c r="N263">
        <v>15.5791200473905</v>
      </c>
      <c r="O263">
        <v>26.646054940530998</v>
      </c>
      <c r="P263">
        <v>13.593378133606199</v>
      </c>
      <c r="Q263">
        <v>26.9595941624139</v>
      </c>
      <c r="R263">
        <v>15.3931592821755</v>
      </c>
      <c r="S263">
        <v>11.600000000005799</v>
      </c>
      <c r="AE263" t="s">
        <v>853</v>
      </c>
      <c r="AM263" t="s">
        <v>853</v>
      </c>
    </row>
    <row r="264" spans="2:39" x14ac:dyDescent="0.35">
      <c r="B264" s="65" t="str">
        <f>Dados!A265</f>
        <v>SHOW3</v>
      </c>
      <c r="C264">
        <v>3.0999999999985399</v>
      </c>
      <c r="D264">
        <v>5.5999999999985404</v>
      </c>
      <c r="E264">
        <v>7.3499999999985404</v>
      </c>
      <c r="F264">
        <v>7.3799999999973798</v>
      </c>
      <c r="G264">
        <v>6.25</v>
      </c>
      <c r="H264">
        <v>3.9700000000011602</v>
      </c>
      <c r="I264">
        <v>4.9899999999979601</v>
      </c>
      <c r="L264" t="str">
        <f t="shared" si="6"/>
        <v>SHOW3</v>
      </c>
      <c r="M264">
        <v>2.9163326630368802</v>
      </c>
      <c r="N264">
        <v>5.2917575386891302</v>
      </c>
      <c r="O264">
        <v>7.0494598253644698</v>
      </c>
      <c r="P264">
        <v>7.3069559933719601</v>
      </c>
      <c r="Q264">
        <v>6.25</v>
      </c>
      <c r="R264">
        <v>3.9700000000011602</v>
      </c>
      <c r="S264">
        <v>4.9899999999979601</v>
      </c>
      <c r="AE264" t="s">
        <v>854</v>
      </c>
      <c r="AM264" t="s">
        <v>854</v>
      </c>
    </row>
    <row r="265" spans="2:39" x14ac:dyDescent="0.35">
      <c r="B265" s="65" t="str">
        <f>Dados!A266</f>
        <v>SHUL3</v>
      </c>
      <c r="L265" t="str">
        <f t="shared" si="6"/>
        <v>SHUL3</v>
      </c>
      <c r="AE265" t="s">
        <v>855</v>
      </c>
      <c r="AM265" t="s">
        <v>855</v>
      </c>
    </row>
    <row r="266" spans="2:39" x14ac:dyDescent="0.35">
      <c r="B266" s="65" t="str">
        <f>Dados!A267</f>
        <v>SHUL4</v>
      </c>
      <c r="C266">
        <v>1.3857142857159499</v>
      </c>
      <c r="D266">
        <v>1.5107142857159499</v>
      </c>
      <c r="E266">
        <v>2.4607142857166799</v>
      </c>
      <c r="F266">
        <v>3.49499999999898</v>
      </c>
      <c r="G266">
        <v>5.0650000000023301</v>
      </c>
      <c r="H266">
        <v>6.75</v>
      </c>
      <c r="I266">
        <v>9.0299999999988394</v>
      </c>
      <c r="L266" t="str">
        <f t="shared" si="6"/>
        <v>SHUL4</v>
      </c>
      <c r="M266">
        <v>1.1729798885462499</v>
      </c>
      <c r="N266">
        <v>1.31451612348064</v>
      </c>
      <c r="O266">
        <v>2.19117966804333</v>
      </c>
      <c r="P266">
        <v>3.2483185959863499</v>
      </c>
      <c r="Q266">
        <v>4.8665347809437698</v>
      </c>
      <c r="R266">
        <v>6.65282245096751</v>
      </c>
      <c r="S266">
        <v>9.0299999999988394</v>
      </c>
      <c r="AE266" t="s">
        <v>856</v>
      </c>
      <c r="AM266" t="s">
        <v>856</v>
      </c>
    </row>
    <row r="267" spans="2:39" x14ac:dyDescent="0.35">
      <c r="B267" s="65" t="str">
        <f>Dados!A268</f>
        <v>SIMH3</v>
      </c>
      <c r="C267">
        <v>1.79999999999927</v>
      </c>
      <c r="D267">
        <v>2.24499999999898</v>
      </c>
      <c r="E267">
        <v>2.0625</v>
      </c>
      <c r="F267">
        <v>1.7425000000002899</v>
      </c>
      <c r="G267">
        <v>6.6924999999973798</v>
      </c>
      <c r="H267">
        <v>8.8674999999930204</v>
      </c>
      <c r="I267">
        <v>13.6699999999983</v>
      </c>
      <c r="L267" t="str">
        <f t="shared" si="6"/>
        <v>SIMH3</v>
      </c>
      <c r="M267">
        <v>1.5111509502221501</v>
      </c>
      <c r="N267">
        <v>2.1553058123863602</v>
      </c>
      <c r="O267">
        <v>1.98009721071321</v>
      </c>
      <c r="P267">
        <v>1.6728821283231801</v>
      </c>
      <c r="Q267">
        <v>6.57122487496963</v>
      </c>
      <c r="R267">
        <v>8.7892390455963305</v>
      </c>
      <c r="S267">
        <v>13.6699999999983</v>
      </c>
      <c r="AE267" t="s">
        <v>857</v>
      </c>
      <c r="AM267" t="s">
        <v>857</v>
      </c>
    </row>
    <row r="268" spans="2:39" x14ac:dyDescent="0.35">
      <c r="B268" s="65" t="str">
        <f>Dados!A269</f>
        <v>SLCE3</v>
      </c>
      <c r="C268">
        <v>8.2250000000058208</v>
      </c>
      <c r="D268">
        <v>7.2350000000005803</v>
      </c>
      <c r="E268">
        <v>13.335000000006399</v>
      </c>
      <c r="F268">
        <v>20.929999999993001</v>
      </c>
      <c r="G268">
        <v>24.799999999988401</v>
      </c>
      <c r="H268">
        <v>27.450000000011599</v>
      </c>
      <c r="I268">
        <v>45.599999999976703</v>
      </c>
      <c r="L268" t="str">
        <f t="shared" si="6"/>
        <v>SLCE3</v>
      </c>
      <c r="M268">
        <v>6.1478370344557298</v>
      </c>
      <c r="N268">
        <v>5.6251435084050199</v>
      </c>
      <c r="O268">
        <v>11.4040322538785</v>
      </c>
      <c r="P268">
        <v>18.796158581331799</v>
      </c>
      <c r="Q268">
        <v>23.345231390354499</v>
      </c>
      <c r="R268">
        <v>26.881908276438502</v>
      </c>
      <c r="S268">
        <v>45.599999999976703</v>
      </c>
      <c r="AE268" t="s">
        <v>858</v>
      </c>
      <c r="AM268" t="s">
        <v>858</v>
      </c>
    </row>
    <row r="269" spans="2:39" x14ac:dyDescent="0.35">
      <c r="B269" s="65" t="str">
        <f>Dados!A270</f>
        <v>SMTO3</v>
      </c>
      <c r="C269">
        <v>15.263333333336</v>
      </c>
      <c r="D269">
        <v>19.5</v>
      </c>
      <c r="E269">
        <v>19.299999999988401</v>
      </c>
      <c r="F269">
        <v>18.1900000000023</v>
      </c>
      <c r="G269">
        <v>23.7200000000012</v>
      </c>
      <c r="H269">
        <v>27.359999999986002</v>
      </c>
      <c r="I269">
        <v>34.979999999981402</v>
      </c>
      <c r="L269" t="str">
        <f t="shared" si="6"/>
        <v>SMTO3</v>
      </c>
      <c r="M269">
        <v>13.350086358041199</v>
      </c>
      <c r="N269">
        <v>17.2151844946784</v>
      </c>
      <c r="O269">
        <v>17.312948006088799</v>
      </c>
      <c r="P269">
        <v>16.7414357080415</v>
      </c>
      <c r="Q269">
        <v>22.5282445191988</v>
      </c>
      <c r="R269">
        <v>26.621091933542601</v>
      </c>
      <c r="S269">
        <v>34.979999999981402</v>
      </c>
      <c r="AE269" t="s">
        <v>859</v>
      </c>
      <c r="AM269" t="s">
        <v>859</v>
      </c>
    </row>
    <row r="270" spans="2:39" x14ac:dyDescent="0.35">
      <c r="B270" s="65" t="str">
        <f>Dados!A271</f>
        <v>SOND5</v>
      </c>
      <c r="C270">
        <v>22.609999999986002</v>
      </c>
      <c r="I270">
        <v>36.900000000023297</v>
      </c>
      <c r="L270" t="str">
        <f t="shared" si="6"/>
        <v>SOND5</v>
      </c>
      <c r="M270">
        <v>13.7080866471515</v>
      </c>
      <c r="S270">
        <v>36.900000000023297</v>
      </c>
      <c r="AE270" t="s">
        <v>860</v>
      </c>
      <c r="AM270" t="s">
        <v>860</v>
      </c>
    </row>
    <row r="271" spans="2:39" x14ac:dyDescent="0.35">
      <c r="B271" s="65" t="str">
        <f>Dados!A272</f>
        <v>SOND6</v>
      </c>
      <c r="G271">
        <v>40</v>
      </c>
      <c r="L271" t="str">
        <f t="shared" si="6"/>
        <v>SOND6</v>
      </c>
      <c r="Q271">
        <v>33.143754805438199</v>
      </c>
      <c r="AE271" t="s">
        <v>861</v>
      </c>
      <c r="AM271" t="s">
        <v>861</v>
      </c>
    </row>
    <row r="272" spans="2:39" x14ac:dyDescent="0.35">
      <c r="B272" s="65" t="str">
        <f>Dados!A273</f>
        <v>SQIA3</v>
      </c>
      <c r="C272">
        <v>2.27249999999913</v>
      </c>
      <c r="D272">
        <v>3.4625000000014601</v>
      </c>
      <c r="E272">
        <v>6.6725000000005803</v>
      </c>
      <c r="F272">
        <v>6.3274999999994197</v>
      </c>
      <c r="G272">
        <v>24.5</v>
      </c>
      <c r="H272">
        <v>23.5</v>
      </c>
      <c r="I272">
        <v>21.1600000000035</v>
      </c>
      <c r="L272" t="str">
        <f t="shared" si="6"/>
        <v>SQIA3</v>
      </c>
      <c r="M272">
        <v>2.1980287942205901</v>
      </c>
      <c r="N272">
        <v>3.4123180759306702</v>
      </c>
      <c r="O272">
        <v>6.6135031940793896</v>
      </c>
      <c r="P272">
        <v>6.3124771312359398</v>
      </c>
      <c r="Q272">
        <v>24.478104554524201</v>
      </c>
      <c r="R272">
        <v>23.478998246166199</v>
      </c>
      <c r="S272">
        <v>21.1600000000035</v>
      </c>
      <c r="AE272" t="s">
        <v>862</v>
      </c>
      <c r="AM272" t="s">
        <v>862</v>
      </c>
    </row>
    <row r="273" spans="2:39" x14ac:dyDescent="0.35">
      <c r="B273" s="65" t="str">
        <f>Dados!A274</f>
        <v>STBP3</v>
      </c>
      <c r="D273">
        <v>2.4000000000014601</v>
      </c>
      <c r="E273">
        <v>3.3899999999994201</v>
      </c>
      <c r="F273">
        <v>4.2300000000031996</v>
      </c>
      <c r="G273">
        <v>8.1799999999930204</v>
      </c>
      <c r="H273">
        <v>5.25</v>
      </c>
      <c r="I273">
        <v>7.9300000000002902</v>
      </c>
      <c r="L273" t="str">
        <f t="shared" si="6"/>
        <v>STBP3</v>
      </c>
      <c r="N273">
        <v>2.3846828466594201</v>
      </c>
      <c r="O273">
        <v>3.36836452090211</v>
      </c>
      <c r="P273">
        <v>4.2067849847880998</v>
      </c>
      <c r="Q273">
        <v>8.1442124999884999</v>
      </c>
      <c r="R273">
        <v>5.25</v>
      </c>
      <c r="S273">
        <v>7.9300000000002902</v>
      </c>
      <c r="AE273" t="s">
        <v>863</v>
      </c>
      <c r="AM273" t="s">
        <v>863</v>
      </c>
    </row>
    <row r="274" spans="2:39" x14ac:dyDescent="0.35">
      <c r="B274" s="65" t="str">
        <f>Dados!A275</f>
        <v>SULA11</v>
      </c>
      <c r="C274">
        <v>14.8905994285014</v>
      </c>
      <c r="D274">
        <v>14.4025142242463</v>
      </c>
      <c r="E274">
        <v>17.271354338008699</v>
      </c>
      <c r="F274">
        <v>26.471636337984801</v>
      </c>
      <c r="G274">
        <v>55.460854873119402</v>
      </c>
      <c r="H274">
        <v>41.821571457025101</v>
      </c>
      <c r="I274">
        <v>25.480000000010499</v>
      </c>
      <c r="J274" s="3">
        <f>I274/H274-1</f>
        <v>-0.39074503629799828</v>
      </c>
      <c r="L274" t="str">
        <f t="shared" si="6"/>
        <v>SULA11</v>
      </c>
      <c r="M274">
        <v>12.832310051075201</v>
      </c>
      <c r="N274">
        <v>12.8036201092327</v>
      </c>
      <c r="O274">
        <v>15.542367654590601</v>
      </c>
      <c r="P274">
        <v>24.475594627787402</v>
      </c>
      <c r="Q274">
        <v>52.851020862755803</v>
      </c>
      <c r="R274">
        <v>41.660852682834999</v>
      </c>
      <c r="S274">
        <v>25.480000000010499</v>
      </c>
      <c r="T274" s="3">
        <f>S274/R274-1</f>
        <v>-0.38839465927425187</v>
      </c>
      <c r="AE274" t="s">
        <v>864</v>
      </c>
      <c r="AM274" t="s">
        <v>864</v>
      </c>
    </row>
    <row r="275" spans="2:39" x14ac:dyDescent="0.35">
      <c r="B275" s="65" t="str">
        <f>Dados!A276</f>
        <v>SULA3</v>
      </c>
      <c r="E275">
        <v>5.5164668732322797</v>
      </c>
      <c r="F275">
        <v>11.1069802816783</v>
      </c>
      <c r="G275">
        <v>22.935914281668399</v>
      </c>
      <c r="H275">
        <v>16.690909014432702</v>
      </c>
      <c r="I275">
        <v>8.8699999999953398</v>
      </c>
      <c r="L275" t="str">
        <f t="shared" si="6"/>
        <v>SULA3</v>
      </c>
      <c r="O275">
        <v>5.0372068297729102</v>
      </c>
      <c r="P275">
        <v>10.4307179354073</v>
      </c>
      <c r="Q275">
        <v>22.050945740484199</v>
      </c>
      <c r="R275">
        <v>16.636107219208501</v>
      </c>
      <c r="S275">
        <v>8.8699999999953398</v>
      </c>
      <c r="AE275" t="s">
        <v>865</v>
      </c>
      <c r="AM275" t="s">
        <v>865</v>
      </c>
    </row>
    <row r="276" spans="2:39" x14ac:dyDescent="0.35">
      <c r="B276" s="65" t="str">
        <f>Dados!A277</f>
        <v>SULA4</v>
      </c>
      <c r="E276">
        <v>5.7386064788661297</v>
      </c>
      <c r="F276">
        <v>7.2658162675943503</v>
      </c>
      <c r="G276">
        <v>16.5031215351773</v>
      </c>
      <c r="H276">
        <v>12.5794760594581</v>
      </c>
      <c r="I276">
        <v>8.3699999999953398</v>
      </c>
      <c r="L276" t="str">
        <f t="shared" si="6"/>
        <v>SULA4</v>
      </c>
      <c r="O276">
        <v>5.1022665159034704</v>
      </c>
      <c r="P276">
        <v>6.63733367570239</v>
      </c>
      <c r="Q276">
        <v>15.6307985793974</v>
      </c>
      <c r="R276">
        <v>12.526396418077599</v>
      </c>
      <c r="S276">
        <v>8.3699999999953398</v>
      </c>
      <c r="AE276" t="s">
        <v>866</v>
      </c>
      <c r="AM276" t="s">
        <v>866</v>
      </c>
    </row>
    <row r="277" spans="2:39" x14ac:dyDescent="0.35">
      <c r="B277" s="65" t="str">
        <f>Dados!A278</f>
        <v>SUZB3</v>
      </c>
      <c r="E277">
        <v>18.6900000000023</v>
      </c>
      <c r="F277">
        <v>38.080000000016298</v>
      </c>
      <c r="G277">
        <v>39.679999999993001</v>
      </c>
      <c r="H277">
        <v>58.539999999979003</v>
      </c>
      <c r="I277">
        <v>54.520000000018598</v>
      </c>
      <c r="L277" t="str">
        <f t="shared" si="6"/>
        <v>SUZB3</v>
      </c>
      <c r="O277">
        <v>18.398584477719901</v>
      </c>
      <c r="P277">
        <v>37.667272514081603</v>
      </c>
      <c r="Q277">
        <v>39.679999999993001</v>
      </c>
      <c r="R277">
        <v>58.539999999979003</v>
      </c>
      <c r="S277">
        <v>54.520000000018598</v>
      </c>
      <c r="AE277" t="s">
        <v>867</v>
      </c>
      <c r="AM277" t="s">
        <v>867</v>
      </c>
    </row>
    <row r="278" spans="2:39" x14ac:dyDescent="0.35">
      <c r="B278" s="65" t="str">
        <f>Dados!A279</f>
        <v>SYNE3</v>
      </c>
      <c r="C278">
        <v>8.6000000000058208</v>
      </c>
      <c r="E278">
        <v>8.8999999999941792</v>
      </c>
      <c r="F278">
        <v>8.6999999999970896</v>
      </c>
      <c r="G278">
        <v>25.4100000000035</v>
      </c>
      <c r="H278">
        <v>13.6999999999971</v>
      </c>
      <c r="I278">
        <v>10.289999999993601</v>
      </c>
      <c r="L278" t="str">
        <f t="shared" si="6"/>
        <v>SYNE3</v>
      </c>
      <c r="M278">
        <v>5.07429399522516</v>
      </c>
      <c r="O278">
        <v>7.4501484914799203</v>
      </c>
      <c r="P278">
        <v>8.07852888939669</v>
      </c>
      <c r="Q278">
        <v>23.594875756272799</v>
      </c>
      <c r="R278">
        <v>13.6118522202596</v>
      </c>
      <c r="S278">
        <v>10.289999999993601</v>
      </c>
      <c r="AE278" t="s">
        <v>868</v>
      </c>
      <c r="AM278" t="s">
        <v>868</v>
      </c>
    </row>
    <row r="279" spans="2:39" x14ac:dyDescent="0.35">
      <c r="B279" s="65" t="str">
        <f>Dados!A280</f>
        <v>TAEE11</v>
      </c>
      <c r="C279">
        <v>16.75</v>
      </c>
      <c r="D279">
        <v>20.739999999990701</v>
      </c>
      <c r="E279">
        <v>21.3399999999965</v>
      </c>
      <c r="F279">
        <v>23.600000000005799</v>
      </c>
      <c r="G279">
        <v>31.179999999993001</v>
      </c>
      <c r="H279">
        <v>33.330000000016298</v>
      </c>
      <c r="I279">
        <v>35.840000000025597</v>
      </c>
      <c r="L279" t="str">
        <f t="shared" si="6"/>
        <v>TAEE11</v>
      </c>
      <c r="M279">
        <v>9.2412289156491205</v>
      </c>
      <c r="N279">
        <v>13.087240321925499</v>
      </c>
      <c r="O279">
        <v>14.595870426666799</v>
      </c>
      <c r="P279">
        <v>18.409109886502801</v>
      </c>
      <c r="Q279">
        <v>26.051694972469701</v>
      </c>
      <c r="R279">
        <v>30.971216791251202</v>
      </c>
      <c r="S279">
        <v>35.840000000025597</v>
      </c>
      <c r="AE279" t="s">
        <v>869</v>
      </c>
      <c r="AM279" t="s">
        <v>869</v>
      </c>
    </row>
    <row r="280" spans="2:39" x14ac:dyDescent="0.35">
      <c r="B280" s="65" t="str">
        <f>Dados!A281</f>
        <v>TAEE3</v>
      </c>
      <c r="E280">
        <v>7.1500000000014596</v>
      </c>
      <c r="F280">
        <v>8.4700000000011606</v>
      </c>
      <c r="G280">
        <v>10.2799999999988</v>
      </c>
      <c r="H280">
        <v>11.1999999999971</v>
      </c>
      <c r="I280">
        <v>12.100000000005799</v>
      </c>
      <c r="L280" t="str">
        <f t="shared" si="6"/>
        <v>TAEE3</v>
      </c>
      <c r="O280">
        <v>4.93646298762906</v>
      </c>
      <c r="P280">
        <v>6.6326501177973096</v>
      </c>
      <c r="Q280">
        <v>8.6018233628128709</v>
      </c>
      <c r="R280">
        <v>10.410651316589799</v>
      </c>
      <c r="S280">
        <v>12.100000000005799</v>
      </c>
      <c r="AE280" t="s">
        <v>870</v>
      </c>
      <c r="AM280" t="s">
        <v>870</v>
      </c>
    </row>
    <row r="281" spans="2:39" x14ac:dyDescent="0.35">
      <c r="B281" s="65" t="str">
        <f>Dados!A282</f>
        <v>TAEE4</v>
      </c>
      <c r="E281">
        <v>6.8000000000029104</v>
      </c>
      <c r="F281">
        <v>7.5999999999985404</v>
      </c>
      <c r="G281">
        <v>10.5</v>
      </c>
      <c r="H281">
        <v>11.1900000000023</v>
      </c>
      <c r="I281">
        <v>12.0500000000029</v>
      </c>
      <c r="L281" t="str">
        <f t="shared" si="6"/>
        <v>TAEE4</v>
      </c>
      <c r="O281">
        <v>4.6432859206397596</v>
      </c>
      <c r="P281">
        <v>5.9314463964547004</v>
      </c>
      <c r="Q281">
        <v>8.7856740532588393</v>
      </c>
      <c r="R281">
        <v>10.399833697461901</v>
      </c>
      <c r="S281">
        <v>12.0500000000029</v>
      </c>
      <c r="AE281" t="s">
        <v>871</v>
      </c>
      <c r="AM281" t="s">
        <v>871</v>
      </c>
    </row>
    <row r="282" spans="2:39" x14ac:dyDescent="0.35">
      <c r="B282" s="65" t="str">
        <f>Dados!A283</f>
        <v>TEND3</v>
      </c>
      <c r="E282">
        <v>10</v>
      </c>
      <c r="F282">
        <v>16.045000000012799</v>
      </c>
      <c r="G282">
        <v>30.1900000000023</v>
      </c>
      <c r="H282">
        <v>30.1900000000023</v>
      </c>
      <c r="I282">
        <v>17.609999999986002</v>
      </c>
      <c r="L282" t="str">
        <f t="shared" si="6"/>
        <v>TEND3</v>
      </c>
      <c r="O282">
        <v>9.3568879629601707</v>
      </c>
      <c r="P282">
        <v>15.2713090410252</v>
      </c>
      <c r="Q282">
        <v>29.5083035030693</v>
      </c>
      <c r="R282">
        <v>29.982811007270399</v>
      </c>
      <c r="S282">
        <v>17.609999999986002</v>
      </c>
      <c r="AE282" t="s">
        <v>872</v>
      </c>
      <c r="AM282" t="s">
        <v>872</v>
      </c>
    </row>
    <row r="283" spans="2:39" x14ac:dyDescent="0.35">
      <c r="B283" s="65" t="str">
        <f>Dados!A284</f>
        <v>TGMA3</v>
      </c>
      <c r="C283">
        <v>4.6999999999970896</v>
      </c>
      <c r="D283">
        <v>7.6900000000023301</v>
      </c>
      <c r="E283">
        <v>19.8099999999977</v>
      </c>
      <c r="F283">
        <v>27.5</v>
      </c>
      <c r="G283">
        <v>37.650000000023297</v>
      </c>
      <c r="H283">
        <v>26.9700000000012</v>
      </c>
      <c r="I283">
        <v>16.5</v>
      </c>
      <c r="L283" t="str">
        <f t="shared" si="6"/>
        <v>TGMA3</v>
      </c>
      <c r="M283">
        <v>3.9419553867592199</v>
      </c>
      <c r="N283">
        <v>6.4497099838699796</v>
      </c>
      <c r="O283">
        <v>17.136989655817199</v>
      </c>
      <c r="P283">
        <v>25.062729138269798</v>
      </c>
      <c r="Q283">
        <v>36.201132687158001</v>
      </c>
      <c r="R283">
        <v>26.290883509820599</v>
      </c>
      <c r="S283">
        <v>16.5</v>
      </c>
      <c r="AE283" t="s">
        <v>873</v>
      </c>
      <c r="AM283" t="s">
        <v>873</v>
      </c>
    </row>
    <row r="284" spans="2:39" x14ac:dyDescent="0.35">
      <c r="B284" s="65" t="str">
        <f>Dados!A285</f>
        <v>TIMS3</v>
      </c>
      <c r="C284">
        <v>6.8600000000005803</v>
      </c>
      <c r="D284">
        <v>7.8300000000017498</v>
      </c>
      <c r="E284">
        <v>13.100000000005799</v>
      </c>
      <c r="F284">
        <v>11.850000000005799</v>
      </c>
      <c r="G284">
        <v>15.6699999999983</v>
      </c>
      <c r="H284">
        <v>14.649999999994201</v>
      </c>
      <c r="I284">
        <v>11.75</v>
      </c>
      <c r="L284" t="str">
        <f t="shared" si="6"/>
        <v>TIMS3</v>
      </c>
      <c r="M284">
        <v>5.8983837226478499</v>
      </c>
      <c r="N284">
        <v>6.9123027532041297</v>
      </c>
      <c r="O284">
        <v>11.7137547601014</v>
      </c>
      <c r="P284">
        <v>10.7782627475535</v>
      </c>
      <c r="Q284">
        <v>14.823439769577799</v>
      </c>
      <c r="R284">
        <v>14.413073059986299</v>
      </c>
      <c r="S284">
        <v>11.75</v>
      </c>
      <c r="AE284" t="s">
        <v>874</v>
      </c>
      <c r="AM284" t="s">
        <v>874</v>
      </c>
    </row>
    <row r="285" spans="2:39" x14ac:dyDescent="0.35">
      <c r="B285" s="65" t="str">
        <f>Dados!A286</f>
        <v>TOTS3</v>
      </c>
      <c r="C285">
        <v>10.343333333337799</v>
      </c>
      <c r="D285">
        <v>8.0133333333360497</v>
      </c>
      <c r="E285">
        <v>9.9633333333476894</v>
      </c>
      <c r="F285">
        <v>9.0500000000029104</v>
      </c>
      <c r="G285">
        <v>21.516666666691901</v>
      </c>
      <c r="H285">
        <v>28.7200000000012</v>
      </c>
      <c r="I285">
        <v>36.099999999976703</v>
      </c>
      <c r="L285" t="str">
        <f t="shared" si="6"/>
        <v>TOTS3</v>
      </c>
      <c r="M285">
        <v>9.5812777497485495</v>
      </c>
      <c r="N285">
        <v>7.6757510351162601</v>
      </c>
      <c r="O285">
        <v>9.6549807992851093</v>
      </c>
      <c r="P285">
        <v>8.83904947411793</v>
      </c>
      <c r="Q285">
        <v>21.222561467729999</v>
      </c>
      <c r="R285">
        <v>28.567090356984401</v>
      </c>
      <c r="S285">
        <v>36.099999999976703</v>
      </c>
      <c r="AE285" t="s">
        <v>875</v>
      </c>
      <c r="AM285" t="s">
        <v>875</v>
      </c>
    </row>
    <row r="286" spans="2:39" x14ac:dyDescent="0.35">
      <c r="B286" s="65" t="str">
        <f>Dados!A287</f>
        <v>TPIS3</v>
      </c>
      <c r="C286">
        <v>4.5999999999985404</v>
      </c>
      <c r="D286">
        <v>3.1699999999982502</v>
      </c>
      <c r="E286">
        <v>3.3600000000005799</v>
      </c>
      <c r="F286">
        <v>1.55999999999949</v>
      </c>
      <c r="G286">
        <v>1.69000000000051</v>
      </c>
      <c r="H286">
        <v>2.3300000000017498</v>
      </c>
      <c r="I286">
        <v>2.5</v>
      </c>
      <c r="L286" t="str">
        <f t="shared" si="6"/>
        <v>TPIS3</v>
      </c>
      <c r="M286">
        <v>4.0210751602207901</v>
      </c>
      <c r="N286">
        <v>2.8948020908574099</v>
      </c>
      <c r="O286">
        <v>3.0683075789529499</v>
      </c>
      <c r="P286">
        <v>1.54431809757625</v>
      </c>
      <c r="Q286">
        <v>1.67301127237624</v>
      </c>
      <c r="R286">
        <v>2.3065776713810902</v>
      </c>
      <c r="S286">
        <v>2.5</v>
      </c>
      <c r="AE286" t="s">
        <v>876</v>
      </c>
      <c r="AM286" t="s">
        <v>876</v>
      </c>
    </row>
    <row r="287" spans="2:39" x14ac:dyDescent="0.35">
      <c r="B287" s="65" t="str">
        <f>Dados!A288</f>
        <v>TRIS3</v>
      </c>
      <c r="C287">
        <v>1.39999999999964</v>
      </c>
      <c r="D287">
        <v>1.45000000000073</v>
      </c>
      <c r="E287">
        <v>2.0449999999982502</v>
      </c>
      <c r="F287">
        <v>4.0999999999985404</v>
      </c>
      <c r="G287">
        <v>15.3000000000029</v>
      </c>
      <c r="H287">
        <v>12.25</v>
      </c>
      <c r="I287">
        <v>7.3000000000029104</v>
      </c>
      <c r="L287" t="str">
        <f t="shared" si="6"/>
        <v>TRIS3</v>
      </c>
      <c r="M287">
        <v>1.14166111373379</v>
      </c>
      <c r="N287">
        <v>1.23685640684016</v>
      </c>
      <c r="O287">
        <v>1.8319949987053401</v>
      </c>
      <c r="P287">
        <v>3.7859011877626498</v>
      </c>
      <c r="Q287">
        <v>14.5338626294251</v>
      </c>
      <c r="R287">
        <v>11.954904854908801</v>
      </c>
      <c r="S287">
        <v>7.3000000000029104</v>
      </c>
      <c r="AE287" t="s">
        <v>877</v>
      </c>
      <c r="AM287" t="s">
        <v>877</v>
      </c>
    </row>
    <row r="288" spans="2:39" x14ac:dyDescent="0.35">
      <c r="B288" s="65" t="str">
        <f>Dados!A289</f>
        <v>TRPL3</v>
      </c>
      <c r="C288">
        <v>10.736056556386799</v>
      </c>
      <c r="D288">
        <v>14.75</v>
      </c>
      <c r="E288">
        <v>14.692500000004699</v>
      </c>
      <c r="F288">
        <v>17.2225000000035</v>
      </c>
      <c r="G288">
        <v>27.519999999989501</v>
      </c>
      <c r="H288">
        <v>29.350000000005799</v>
      </c>
      <c r="I288">
        <v>31.820000000006999</v>
      </c>
      <c r="L288" t="str">
        <f t="shared" si="6"/>
        <v>TRPL3</v>
      </c>
      <c r="M288">
        <v>6.8421952270728097</v>
      </c>
      <c r="N288">
        <v>9.6480222249083507</v>
      </c>
      <c r="O288">
        <v>10.127583691210001</v>
      </c>
      <c r="P288">
        <v>14.2711969290831</v>
      </c>
      <c r="Q288">
        <v>24.149271832284299</v>
      </c>
      <c r="R288">
        <v>27.415401170030201</v>
      </c>
      <c r="S288">
        <v>31.820000000006999</v>
      </c>
      <c r="AE288" t="s">
        <v>878</v>
      </c>
      <c r="AM288" t="s">
        <v>878</v>
      </c>
    </row>
    <row r="289" spans="2:39" x14ac:dyDescent="0.35">
      <c r="B289" s="65" t="str">
        <f>Dados!A290</f>
        <v>TRPL4</v>
      </c>
      <c r="C289">
        <v>11.4132638127776</v>
      </c>
      <c r="D289">
        <v>16.2174999999988</v>
      </c>
      <c r="E289">
        <v>16.725000000005799</v>
      </c>
      <c r="F289">
        <v>17.295000000012799</v>
      </c>
      <c r="G289">
        <v>22.579999999987201</v>
      </c>
      <c r="H289">
        <v>27.8099999999977</v>
      </c>
      <c r="I289">
        <v>24.320000000006999</v>
      </c>
      <c r="L289" t="str">
        <f t="shared" si="6"/>
        <v>TRPL4</v>
      </c>
      <c r="M289">
        <v>7.1437904875856502</v>
      </c>
      <c r="N289">
        <v>10.4030588025926</v>
      </c>
      <c r="O289">
        <v>11.2562074633897</v>
      </c>
      <c r="P289">
        <v>13.9414731844881</v>
      </c>
      <c r="Q289">
        <v>19.4093608764233</v>
      </c>
      <c r="R289">
        <v>25.611034126021</v>
      </c>
      <c r="S289">
        <v>24.320000000006999</v>
      </c>
      <c r="AE289" t="s">
        <v>879</v>
      </c>
      <c r="AM289" t="s">
        <v>879</v>
      </c>
    </row>
    <row r="290" spans="2:39" x14ac:dyDescent="0.35">
      <c r="B290" s="65" t="str">
        <f>Dados!A291</f>
        <v>TUPY3</v>
      </c>
      <c r="C290">
        <v>18.700000000011599</v>
      </c>
      <c r="D290">
        <v>12.0099999999948</v>
      </c>
      <c r="E290">
        <v>18.25</v>
      </c>
      <c r="F290">
        <v>20.149999999994201</v>
      </c>
      <c r="G290">
        <v>25.299999999988401</v>
      </c>
      <c r="H290">
        <v>20.9700000000012</v>
      </c>
      <c r="I290">
        <v>20.170000000012799</v>
      </c>
      <c r="L290" t="str">
        <f t="shared" si="6"/>
        <v>TUPY3</v>
      </c>
      <c r="M290">
        <v>14.6437208229036</v>
      </c>
      <c r="N290">
        <v>9.8258648667251691</v>
      </c>
      <c r="O290">
        <v>16.0528282310115</v>
      </c>
      <c r="P290">
        <v>18.880810736212901</v>
      </c>
      <c r="Q290">
        <v>25.139917965076201</v>
      </c>
      <c r="R290">
        <v>20.837315404263801</v>
      </c>
      <c r="S290">
        <v>20.170000000012799</v>
      </c>
      <c r="AE290" t="s">
        <v>880</v>
      </c>
      <c r="AM290" t="s">
        <v>880</v>
      </c>
    </row>
    <row r="291" spans="2:39" x14ac:dyDescent="0.35">
      <c r="B291" s="65" t="str">
        <f>Dados!A292</f>
        <v>UCAS3</v>
      </c>
      <c r="C291">
        <v>1.71999999999935</v>
      </c>
      <c r="D291">
        <v>2.54000000000087</v>
      </c>
      <c r="E291">
        <v>2.54000000000087</v>
      </c>
      <c r="F291">
        <v>2.8300000000017498</v>
      </c>
      <c r="G291">
        <v>5.0500000000029104</v>
      </c>
      <c r="H291">
        <v>4.25</v>
      </c>
      <c r="I291">
        <v>4.1200000000026202</v>
      </c>
      <c r="L291" t="str">
        <f t="shared" si="6"/>
        <v>UCAS3</v>
      </c>
      <c r="M291">
        <v>1.4731981436125401</v>
      </c>
      <c r="N291">
        <v>2.17553679347475</v>
      </c>
      <c r="O291">
        <v>2.17553679347475</v>
      </c>
      <c r="P291">
        <v>2.4239248525736898</v>
      </c>
      <c r="Q291">
        <v>4.3925532771754696</v>
      </c>
      <c r="R291">
        <v>4.16822408863663</v>
      </c>
      <c r="S291">
        <v>4.1200000000026202</v>
      </c>
      <c r="AE291" t="s">
        <v>881</v>
      </c>
      <c r="AM291" t="s">
        <v>881</v>
      </c>
    </row>
    <row r="292" spans="2:39" x14ac:dyDescent="0.35">
      <c r="B292" s="65" t="str">
        <f>Dados!A293</f>
        <v>UGPA3</v>
      </c>
      <c r="C292">
        <v>30.225000000005799</v>
      </c>
      <c r="D292">
        <v>34.224999999976703</v>
      </c>
      <c r="E292">
        <v>37.5</v>
      </c>
      <c r="F292">
        <v>26.600000000005799</v>
      </c>
      <c r="G292">
        <v>25.480000000010499</v>
      </c>
      <c r="H292">
        <v>23.739999999990701</v>
      </c>
      <c r="I292">
        <v>14.7400000000052</v>
      </c>
      <c r="L292" t="str">
        <f t="shared" si="6"/>
        <v>UGPA3</v>
      </c>
      <c r="M292">
        <v>26.084700811741602</v>
      </c>
      <c r="N292">
        <v>30.226763844577398</v>
      </c>
      <c r="O292">
        <v>33.973908245912803</v>
      </c>
      <c r="P292">
        <v>24.711532917688601</v>
      </c>
      <c r="Q292">
        <v>24.268584542383898</v>
      </c>
      <c r="R292">
        <v>22.898286631709201</v>
      </c>
      <c r="S292">
        <v>14.7400000000052</v>
      </c>
      <c r="AE292" t="s">
        <v>882</v>
      </c>
      <c r="AM292" t="s">
        <v>882</v>
      </c>
    </row>
    <row r="293" spans="2:39" x14ac:dyDescent="0.35">
      <c r="B293" s="65" t="str">
        <f>Dados!A294</f>
        <v>UNIP3</v>
      </c>
      <c r="C293">
        <v>4.6278571428483701</v>
      </c>
      <c r="E293">
        <v>13.097857142842299</v>
      </c>
      <c r="F293">
        <v>32.142857142840498</v>
      </c>
      <c r="G293">
        <v>35.799999999988401</v>
      </c>
      <c r="H293">
        <v>48.900000000023297</v>
      </c>
      <c r="I293">
        <v>85.770000000018598</v>
      </c>
      <c r="L293" t="str">
        <f t="shared" si="6"/>
        <v>UNIP3</v>
      </c>
      <c r="M293">
        <v>2.53962844870694</v>
      </c>
      <c r="O293">
        <v>10.8714146450657</v>
      </c>
      <c r="P293">
        <v>28.667292204947401</v>
      </c>
      <c r="Q293">
        <v>32.149000370991402</v>
      </c>
      <c r="R293">
        <v>45.392764109070399</v>
      </c>
      <c r="S293">
        <v>85.770000000018598</v>
      </c>
      <c r="AE293" t="s">
        <v>883</v>
      </c>
      <c r="AM293" t="s">
        <v>883</v>
      </c>
    </row>
    <row r="294" spans="2:39" x14ac:dyDescent="0.35">
      <c r="B294" s="65" t="str">
        <f>Dados!A295</f>
        <v>UNIP5</v>
      </c>
      <c r="C294">
        <v>4.3214285714129801</v>
      </c>
      <c r="D294">
        <v>6.2857142856955797</v>
      </c>
      <c r="E294">
        <v>12.846428571399899</v>
      </c>
      <c r="F294">
        <v>32.099999999918502</v>
      </c>
      <c r="G294">
        <v>35.950000000011599</v>
      </c>
      <c r="H294">
        <v>48.799999999988401</v>
      </c>
      <c r="I294">
        <v>79</v>
      </c>
      <c r="L294" t="str">
        <f t="shared" si="6"/>
        <v>UNIP5</v>
      </c>
      <c r="M294">
        <v>2.1410075742314798</v>
      </c>
      <c r="N294">
        <v>3.32896475820962</v>
      </c>
      <c r="O294">
        <v>10.4162141555134</v>
      </c>
      <c r="P294">
        <v>28.058207080146499</v>
      </c>
      <c r="Q294">
        <v>31.664763571956399</v>
      </c>
      <c r="R294">
        <v>45.115779687359499</v>
      </c>
      <c r="S294">
        <v>79</v>
      </c>
      <c r="AE294" t="s">
        <v>884</v>
      </c>
      <c r="AM294" t="s">
        <v>884</v>
      </c>
    </row>
    <row r="295" spans="2:39" x14ac:dyDescent="0.35">
      <c r="B295" s="65" t="str">
        <f>Dados!A296</f>
        <v>UNIP6</v>
      </c>
      <c r="C295">
        <v>3.4021428571359098</v>
      </c>
      <c r="D295">
        <v>5.3821428571245598</v>
      </c>
      <c r="E295">
        <v>12.4535714285448</v>
      </c>
      <c r="F295">
        <v>31.594285714178099</v>
      </c>
      <c r="G295">
        <v>35.710000000020997</v>
      </c>
      <c r="H295">
        <v>51.1900000000023</v>
      </c>
      <c r="I295">
        <v>79.079999999958105</v>
      </c>
      <c r="L295" t="str">
        <f t="shared" si="6"/>
        <v>UNIP6</v>
      </c>
      <c r="M295">
        <v>1.61816172309227</v>
      </c>
      <c r="N295">
        <v>2.6941111755731999</v>
      </c>
      <c r="O295">
        <v>10.183051015643301</v>
      </c>
      <c r="P295">
        <v>27.835657301882701</v>
      </c>
      <c r="Q295">
        <v>31.702436689578501</v>
      </c>
      <c r="R295">
        <v>47.3213937848341</v>
      </c>
      <c r="S295">
        <v>79.079999999958105</v>
      </c>
      <c r="AE295" t="s">
        <v>885</v>
      </c>
      <c r="AM295" t="s">
        <v>885</v>
      </c>
    </row>
    <row r="296" spans="2:39" x14ac:dyDescent="0.35">
      <c r="B296" s="65" t="str">
        <f>Dados!A297</f>
        <v>USIM3</v>
      </c>
      <c r="C296">
        <v>3.9883899359956598</v>
      </c>
      <c r="D296">
        <v>8.2599999999947595</v>
      </c>
      <c r="E296">
        <v>10.8300000000017</v>
      </c>
      <c r="F296">
        <v>11.4400000000023</v>
      </c>
      <c r="G296">
        <v>9.8699999999953398</v>
      </c>
      <c r="H296">
        <v>15.6900000000023</v>
      </c>
      <c r="I296">
        <v>15.7200000000012</v>
      </c>
      <c r="L296" t="str">
        <f t="shared" si="6"/>
        <v>USIM3</v>
      </c>
      <c r="M296">
        <v>3.6621304628170002</v>
      </c>
      <c r="N296">
        <v>7.5843129955392197</v>
      </c>
      <c r="O296">
        <v>9.9440810825326498</v>
      </c>
      <c r="P296">
        <v>10.539623285047099</v>
      </c>
      <c r="Q296">
        <v>9.2090812793612695</v>
      </c>
      <c r="R296">
        <v>14.757601634628401</v>
      </c>
      <c r="S296">
        <v>15.7200000000012</v>
      </c>
      <c r="AE296" t="s">
        <v>886</v>
      </c>
      <c r="AM296" t="s">
        <v>886</v>
      </c>
    </row>
    <row r="297" spans="2:39" x14ac:dyDescent="0.35">
      <c r="B297" s="65" t="str">
        <f>Dados!A298</f>
        <v>USIM5</v>
      </c>
      <c r="C297">
        <v>1.5239990504924199</v>
      </c>
      <c r="D297">
        <v>4.0999999999985404</v>
      </c>
      <c r="E297">
        <v>9.1000000000058208</v>
      </c>
      <c r="F297">
        <v>9.2200000000011606</v>
      </c>
      <c r="G297">
        <v>9.5099999999947595</v>
      </c>
      <c r="H297">
        <v>14.6100000000006</v>
      </c>
      <c r="I297">
        <v>16.119999999995301</v>
      </c>
      <c r="L297" t="str">
        <f t="shared" si="6"/>
        <v>USIM5</v>
      </c>
      <c r="M297">
        <v>1.3822476172845199</v>
      </c>
      <c r="N297">
        <v>3.7186474814589001</v>
      </c>
      <c r="O297">
        <v>8.2535834344744199</v>
      </c>
      <c r="P297">
        <v>8.3990815234865295</v>
      </c>
      <c r="Q297">
        <v>8.81055978522636</v>
      </c>
      <c r="R297">
        <v>13.6614947482449</v>
      </c>
      <c r="S297">
        <v>16.119999999995301</v>
      </c>
      <c r="AE297" t="s">
        <v>887</v>
      </c>
      <c r="AM297" t="s">
        <v>887</v>
      </c>
    </row>
    <row r="298" spans="2:39" x14ac:dyDescent="0.35">
      <c r="B298" s="65" t="str">
        <f>Dados!A299</f>
        <v>USIM6</v>
      </c>
      <c r="G298">
        <v>9.4499999999970896</v>
      </c>
      <c r="L298" t="str">
        <f t="shared" si="6"/>
        <v>USIM6</v>
      </c>
      <c r="Q298">
        <v>8.8749219611199806</v>
      </c>
      <c r="AE298" t="s">
        <v>888</v>
      </c>
      <c r="AM298" t="s">
        <v>888</v>
      </c>
    </row>
    <row r="299" spans="2:39" x14ac:dyDescent="0.35">
      <c r="B299" s="65" t="str">
        <f>Dados!A300</f>
        <v>VALE3</v>
      </c>
      <c r="C299">
        <v>13.0299999999988</v>
      </c>
      <c r="D299">
        <v>25.679999999993001</v>
      </c>
      <c r="E299">
        <v>40.260000000009299</v>
      </c>
      <c r="F299">
        <v>51</v>
      </c>
      <c r="G299">
        <v>53.299999999988401</v>
      </c>
      <c r="H299">
        <v>87.449999999953405</v>
      </c>
      <c r="I299">
        <v>76.239999999990701</v>
      </c>
      <c r="L299" t="str">
        <f t="shared" si="6"/>
        <v>VALE3</v>
      </c>
      <c r="M299">
        <v>9.4763627099891892</v>
      </c>
      <c r="N299">
        <v>18.786091812391501</v>
      </c>
      <c r="O299">
        <v>30.759687003796</v>
      </c>
      <c r="P299">
        <v>40.543859663593999</v>
      </c>
      <c r="Q299">
        <v>43.495102977962198</v>
      </c>
      <c r="R299">
        <v>74.346130286692599</v>
      </c>
      <c r="S299">
        <v>76.239999999990701</v>
      </c>
      <c r="AE299" t="s">
        <v>889</v>
      </c>
      <c r="AM299" t="s">
        <v>889</v>
      </c>
    </row>
    <row r="300" spans="2:39" x14ac:dyDescent="0.35">
      <c r="B300" s="65" t="str">
        <f>Dados!A301</f>
        <v>VIIA3</v>
      </c>
      <c r="C300">
        <v>1.45000000000073</v>
      </c>
      <c r="D300">
        <v>3.5999999999985399</v>
      </c>
      <c r="E300">
        <v>7.9300000000002902</v>
      </c>
      <c r="F300">
        <v>4.3899999999994197</v>
      </c>
      <c r="G300">
        <v>11.1699999999983</v>
      </c>
      <c r="H300">
        <v>16.1600000000035</v>
      </c>
      <c r="I300">
        <v>7.7099999999991304</v>
      </c>
      <c r="L300" t="str">
        <f t="shared" si="6"/>
        <v>VIIA3</v>
      </c>
      <c r="M300">
        <v>1.4415456250244501</v>
      </c>
      <c r="N300">
        <v>3.5822706730068599</v>
      </c>
      <c r="O300">
        <v>7.9182861994195299</v>
      </c>
      <c r="P300">
        <v>4.3899999999994197</v>
      </c>
      <c r="Q300">
        <v>11.1699999999983</v>
      </c>
      <c r="R300">
        <v>16.1600000000035</v>
      </c>
      <c r="S300">
        <v>7.7099999999991304</v>
      </c>
      <c r="AE300" t="s">
        <v>890</v>
      </c>
      <c r="AM300" t="s">
        <v>890</v>
      </c>
    </row>
    <row r="301" spans="2:39" x14ac:dyDescent="0.35">
      <c r="B301" s="65" t="str">
        <f>Dados!A302</f>
        <v>VIVA3</v>
      </c>
      <c r="G301">
        <v>29.119999999995301</v>
      </c>
      <c r="H301">
        <v>29.459999999991901</v>
      </c>
      <c r="I301">
        <v>29.519999999989501</v>
      </c>
      <c r="L301" t="str">
        <f t="shared" si="6"/>
        <v>VIVA3</v>
      </c>
      <c r="Q301">
        <v>28.950150913646201</v>
      </c>
      <c r="R301">
        <v>29.398001444089498</v>
      </c>
      <c r="S301">
        <v>29.519999999989501</v>
      </c>
      <c r="AE301" t="s">
        <v>891</v>
      </c>
      <c r="AM301" t="s">
        <v>891</v>
      </c>
    </row>
    <row r="302" spans="2:39" x14ac:dyDescent="0.35">
      <c r="B302" s="65" t="str">
        <f>Dados!A303</f>
        <v>VIVT3</v>
      </c>
      <c r="C302">
        <v>33.989999999990701</v>
      </c>
      <c r="D302">
        <v>36.400000000023297</v>
      </c>
      <c r="E302">
        <v>41.200000000011599</v>
      </c>
      <c r="F302">
        <v>41.289999999979003</v>
      </c>
      <c r="G302">
        <v>49.039999999979003</v>
      </c>
      <c r="H302">
        <v>46.5</v>
      </c>
      <c r="I302">
        <v>42.869999999995301</v>
      </c>
      <c r="L302" t="str">
        <f t="shared" si="6"/>
        <v>VIVT3</v>
      </c>
      <c r="M302">
        <v>22.555370122194301</v>
      </c>
      <c r="N302">
        <v>25.3379239527567</v>
      </c>
      <c r="O302">
        <v>30.782611761998901</v>
      </c>
      <c r="P302">
        <v>33.847581059555502</v>
      </c>
      <c r="Q302">
        <v>42.767672618501798</v>
      </c>
      <c r="R302">
        <v>44.317019297275699</v>
      </c>
      <c r="S302">
        <v>42.512711648014402</v>
      </c>
      <c r="AE302" t="s">
        <v>892</v>
      </c>
      <c r="AM302" t="s">
        <v>892</v>
      </c>
    </row>
    <row r="303" spans="2:39" x14ac:dyDescent="0.35">
      <c r="B303" s="65" t="str">
        <f>Dados!A304</f>
        <v>VLID3</v>
      </c>
      <c r="C303">
        <v>38.034351708716699</v>
      </c>
      <c r="D303">
        <v>22.042025472619599</v>
      </c>
      <c r="E303">
        <v>18.251119264663402</v>
      </c>
      <c r="F303">
        <v>17.7195332666452</v>
      </c>
      <c r="G303">
        <v>16.715426381560999</v>
      </c>
      <c r="H303">
        <v>9.2436898541054706</v>
      </c>
      <c r="I303">
        <v>8.2799999999988394</v>
      </c>
      <c r="L303" t="str">
        <f t="shared" si="6"/>
        <v>VLID3</v>
      </c>
      <c r="M303">
        <v>32.486613808083298</v>
      </c>
      <c r="N303">
        <v>19.456166451243899</v>
      </c>
      <c r="O303">
        <v>16.429596475645699</v>
      </c>
      <c r="P303">
        <v>16.924426004697999</v>
      </c>
      <c r="Q303">
        <v>16.715426381560999</v>
      </c>
      <c r="R303">
        <v>9.2436898541054706</v>
      </c>
      <c r="S303">
        <v>8.2799999999988394</v>
      </c>
      <c r="AE303" t="s">
        <v>893</v>
      </c>
      <c r="AM303" t="s">
        <v>893</v>
      </c>
    </row>
    <row r="304" spans="2:39" x14ac:dyDescent="0.35">
      <c r="B304" s="65" t="str">
        <f>Dados!A305</f>
        <v>WEGE3</v>
      </c>
      <c r="C304">
        <v>5.75</v>
      </c>
      <c r="D304">
        <v>5.9615384615390203</v>
      </c>
      <c r="E304">
        <v>9.2730769230693095</v>
      </c>
      <c r="F304">
        <v>8.7700000000040692</v>
      </c>
      <c r="G304">
        <v>17.329999999987201</v>
      </c>
      <c r="H304">
        <v>37.869999999995301</v>
      </c>
      <c r="I304">
        <v>39.630000000004699</v>
      </c>
      <c r="J304" s="3"/>
      <c r="L304" t="str">
        <f t="shared" si="6"/>
        <v>WEGE3</v>
      </c>
      <c r="M304">
        <v>5.22356611503346</v>
      </c>
      <c r="N304">
        <v>5.5545850994312804</v>
      </c>
      <c r="O304">
        <v>8.8054772935865895</v>
      </c>
      <c r="P304">
        <v>8.4762231755594293</v>
      </c>
      <c r="Q304">
        <v>17.0119546756905</v>
      </c>
      <c r="R304">
        <v>37.474317982851097</v>
      </c>
      <c r="S304">
        <v>39.630000000004699</v>
      </c>
      <c r="T304" s="3"/>
      <c r="AE304" t="s">
        <v>894</v>
      </c>
      <c r="AM304" t="s">
        <v>894</v>
      </c>
    </row>
    <row r="305" spans="2:39" x14ac:dyDescent="0.35">
      <c r="B305" s="65" t="str">
        <f>Dados!A306</f>
        <v>WHRL3</v>
      </c>
      <c r="C305">
        <v>2.5999999999985399</v>
      </c>
      <c r="D305">
        <v>3.0099999999984002</v>
      </c>
      <c r="E305">
        <v>4.6500000000014596</v>
      </c>
      <c r="F305">
        <v>4.3000000000029104</v>
      </c>
      <c r="G305">
        <v>9.9700000000011606</v>
      </c>
      <c r="H305">
        <v>7.3199999999997098</v>
      </c>
      <c r="I305">
        <v>6.6699999999982502</v>
      </c>
      <c r="L305" t="str">
        <f t="shared" si="6"/>
        <v>WHRL3</v>
      </c>
      <c r="M305">
        <v>1.7429209613310399</v>
      </c>
      <c r="N305">
        <v>2.01776618984877</v>
      </c>
      <c r="O305">
        <v>3.5140330850699701</v>
      </c>
      <c r="P305">
        <v>3.3459784609512999</v>
      </c>
      <c r="Q305">
        <v>8.4047860222926793</v>
      </c>
      <c r="R305">
        <v>7.1256735802453504</v>
      </c>
      <c r="S305">
        <v>6.6699999999982502</v>
      </c>
      <c r="AE305" t="s">
        <v>895</v>
      </c>
      <c r="AM305" t="s">
        <v>895</v>
      </c>
    </row>
    <row r="306" spans="2:39" x14ac:dyDescent="0.35">
      <c r="B306" s="65" t="str">
        <f>Dados!A307</f>
        <v>WHRL4</v>
      </c>
      <c r="C306">
        <v>2.3499999999985399</v>
      </c>
      <c r="D306">
        <v>3.1899999999986899</v>
      </c>
      <c r="E306">
        <v>4.9899999999979601</v>
      </c>
      <c r="F306">
        <v>5.0999999999985404</v>
      </c>
      <c r="G306">
        <v>10.25</v>
      </c>
      <c r="H306">
        <v>8.1600000000034907</v>
      </c>
      <c r="I306">
        <v>8.5200000000040692</v>
      </c>
      <c r="L306" t="str">
        <f t="shared" si="6"/>
        <v>WHRL4</v>
      </c>
      <c r="M306">
        <v>1.5478593469597399</v>
      </c>
      <c r="N306">
        <v>2.1011367305545701</v>
      </c>
      <c r="O306">
        <v>3.7202521869949101</v>
      </c>
      <c r="P306">
        <v>3.9251451860982298</v>
      </c>
      <c r="Q306">
        <v>8.5944635933992704</v>
      </c>
      <c r="R306">
        <v>7.9504582870940803</v>
      </c>
      <c r="S306">
        <v>8.5200000000040692</v>
      </c>
      <c r="AE306" t="s">
        <v>896</v>
      </c>
      <c r="AM306" t="s">
        <v>896</v>
      </c>
    </row>
    <row r="307" spans="2:39" x14ac:dyDescent="0.35">
      <c r="B307" s="65" t="str">
        <f>Dados!A308</f>
        <v>WIZS3</v>
      </c>
      <c r="C307">
        <v>9.6799999999930204</v>
      </c>
      <c r="D307">
        <v>13.460000000006399</v>
      </c>
      <c r="E307">
        <v>11.7200000000012</v>
      </c>
      <c r="F307">
        <v>7.0100000000020399</v>
      </c>
      <c r="G307">
        <v>14.119999999995301</v>
      </c>
      <c r="H307">
        <v>8.0399999999936007</v>
      </c>
      <c r="I307">
        <v>11.5099999999948</v>
      </c>
      <c r="L307" t="str">
        <f t="shared" si="6"/>
        <v>WIZS3</v>
      </c>
      <c r="M307">
        <v>6.1562888412372603</v>
      </c>
      <c r="N307">
        <v>9.1875337797537195</v>
      </c>
      <c r="O307">
        <v>8.3021775121596892</v>
      </c>
      <c r="P307">
        <v>5.2103278705035301</v>
      </c>
      <c r="Q307">
        <v>12.006208480393999</v>
      </c>
      <c r="R307">
        <v>7.4811711762668001</v>
      </c>
      <c r="S307">
        <v>11.5099999999948</v>
      </c>
      <c r="AE307" t="s">
        <v>897</v>
      </c>
      <c r="AM307" t="s">
        <v>897</v>
      </c>
    </row>
    <row r="308" spans="2:39" x14ac:dyDescent="0.35">
      <c r="B308" s="65" t="str">
        <f>Dados!A309</f>
        <v>WLMM3</v>
      </c>
      <c r="C308">
        <v>5.6999999999970896</v>
      </c>
      <c r="D308">
        <v>4.5999999999985404</v>
      </c>
      <c r="E308">
        <v>7.4000000000014596</v>
      </c>
      <c r="G308">
        <v>12.979999999995901</v>
      </c>
      <c r="H308">
        <v>22</v>
      </c>
      <c r="L308" t="str">
        <f t="shared" si="6"/>
        <v>WLMM3</v>
      </c>
      <c r="M308">
        <v>5.2029502849036398</v>
      </c>
      <c r="N308">
        <v>4.2501627034871499</v>
      </c>
      <c r="O308">
        <v>6.8372182621314996</v>
      </c>
      <c r="Q308">
        <v>12.353183264524001</v>
      </c>
      <c r="R308">
        <v>21.496418243972599</v>
      </c>
      <c r="AE308" t="s">
        <v>898</v>
      </c>
      <c r="AM308" t="s">
        <v>898</v>
      </c>
    </row>
    <row r="309" spans="2:39" x14ac:dyDescent="0.35">
      <c r="B309" s="65" t="str">
        <f>Dados!A310</f>
        <v>WLMM4</v>
      </c>
      <c r="C309">
        <v>5</v>
      </c>
      <c r="D309">
        <v>2.5999999999985399</v>
      </c>
      <c r="E309">
        <v>5.25</v>
      </c>
      <c r="F309">
        <v>5.0699999999997098</v>
      </c>
      <c r="G309">
        <v>13.270000000004099</v>
      </c>
      <c r="H309">
        <v>31.700000000011599</v>
      </c>
      <c r="I309">
        <v>40.900000000023297</v>
      </c>
      <c r="L309" t="str">
        <f t="shared" si="6"/>
        <v>WLMM4</v>
      </c>
      <c r="M309">
        <v>3.4575011623601299</v>
      </c>
      <c r="N309">
        <v>2.4001415198326899</v>
      </c>
      <c r="O309">
        <v>4.8464396073613898</v>
      </c>
      <c r="P309">
        <v>4.6802759636775599</v>
      </c>
      <c r="Q309">
        <v>12.744008424764599</v>
      </c>
      <c r="R309">
        <v>31.150804932724</v>
      </c>
      <c r="S309">
        <v>40.900000000023297</v>
      </c>
      <c r="AE309" t="s">
        <v>899</v>
      </c>
      <c r="AM309" t="s">
        <v>899</v>
      </c>
    </row>
    <row r="310" spans="2:39" x14ac:dyDescent="0.35">
      <c r="B310" s="65" t="str">
        <f>Dados!A311</f>
        <v>WSON33</v>
      </c>
      <c r="C310">
        <v>33</v>
      </c>
      <c r="D310">
        <v>33.5</v>
      </c>
      <c r="E310">
        <v>40</v>
      </c>
      <c r="F310">
        <v>40</v>
      </c>
      <c r="G310">
        <v>44.789999999979003</v>
      </c>
      <c r="H310">
        <v>45.219999999972103</v>
      </c>
      <c r="I310">
        <v>62.9400000000023</v>
      </c>
      <c r="L310" t="str">
        <f t="shared" si="6"/>
        <v>WSON33</v>
      </c>
      <c r="M310">
        <v>23.139270557207102</v>
      </c>
      <c r="N310">
        <v>24.859300229727499</v>
      </c>
      <c r="O310">
        <v>31.048794515052599</v>
      </c>
      <c r="P310">
        <v>32.645790036884101</v>
      </c>
      <c r="Q310">
        <v>38.6681542904116</v>
      </c>
      <c r="R310">
        <v>42.639643529371803</v>
      </c>
      <c r="S310">
        <v>62.9400000000023</v>
      </c>
      <c r="AE310" t="s">
        <v>900</v>
      </c>
      <c r="AM310" t="s">
        <v>900</v>
      </c>
    </row>
    <row r="311" spans="2:39" x14ac:dyDescent="0.35">
      <c r="B311" s="65" t="str">
        <f>Dados!A312</f>
        <v>YDUQ3</v>
      </c>
      <c r="C311">
        <v>13.9499999999971</v>
      </c>
      <c r="D311">
        <v>15.8000000000029</v>
      </c>
      <c r="E311">
        <v>32.820000000006999</v>
      </c>
      <c r="F311">
        <v>23.760000000009299</v>
      </c>
      <c r="G311">
        <v>47.5</v>
      </c>
      <c r="H311">
        <v>32.919999999983702</v>
      </c>
      <c r="I311">
        <v>23.760000000009299</v>
      </c>
      <c r="L311" t="str">
        <f t="shared" si="6"/>
        <v>YDUQ3</v>
      </c>
      <c r="M311">
        <v>10.757021232639101</v>
      </c>
      <c r="N311">
        <v>13.750171472507599</v>
      </c>
      <c r="O311">
        <v>29.058293374662799</v>
      </c>
      <c r="P311">
        <v>22.535071524762301</v>
      </c>
      <c r="Q311">
        <v>45.888800957356601</v>
      </c>
      <c r="R311">
        <v>32.402864425443099</v>
      </c>
      <c r="S311">
        <v>23.760000000009299</v>
      </c>
      <c r="AE311" t="s">
        <v>901</v>
      </c>
      <c r="AM311" t="s">
        <v>901</v>
      </c>
    </row>
    <row r="312" spans="2:39" x14ac:dyDescent="0.35">
      <c r="B312" s="65"/>
      <c r="AE312" t="s">
        <v>902</v>
      </c>
      <c r="AM312" t="s">
        <v>902</v>
      </c>
    </row>
    <row r="313" spans="2:39" x14ac:dyDescent="0.35">
      <c r="B313" s="65"/>
      <c r="AE313" t="s">
        <v>903</v>
      </c>
      <c r="AM313" t="s">
        <v>903</v>
      </c>
    </row>
    <row r="314" spans="2:39" x14ac:dyDescent="0.35">
      <c r="B314" s="65"/>
      <c r="AE314" t="s">
        <v>904</v>
      </c>
      <c r="AM314" t="s">
        <v>904</v>
      </c>
    </row>
    <row r="315" spans="2:39" x14ac:dyDescent="0.35">
      <c r="AE315" t="s">
        <v>905</v>
      </c>
      <c r="AM315" t="s">
        <v>905</v>
      </c>
    </row>
    <row r="316" spans="2:39" x14ac:dyDescent="0.35">
      <c r="AE316" t="s">
        <v>906</v>
      </c>
      <c r="AM316" t="s">
        <v>906</v>
      </c>
    </row>
    <row r="317" spans="2:39" x14ac:dyDescent="0.35">
      <c r="AE317" t="s">
        <v>907</v>
      </c>
      <c r="AM317" t="s">
        <v>907</v>
      </c>
    </row>
    <row r="318" spans="2:39" x14ac:dyDescent="0.35">
      <c r="AE318" t="s">
        <v>908</v>
      </c>
      <c r="AM318" t="s">
        <v>908</v>
      </c>
    </row>
    <row r="319" spans="2:39" x14ac:dyDescent="0.35">
      <c r="AE319" t="s">
        <v>909</v>
      </c>
      <c r="AM319" t="s">
        <v>909</v>
      </c>
    </row>
    <row r="320" spans="2:39" x14ac:dyDescent="0.35">
      <c r="AE320" t="s">
        <v>910</v>
      </c>
      <c r="AM320" t="s">
        <v>910</v>
      </c>
    </row>
    <row r="321" spans="31:39" x14ac:dyDescent="0.35">
      <c r="AE321" t="s">
        <v>911</v>
      </c>
      <c r="AM321" t="s">
        <v>911</v>
      </c>
    </row>
    <row r="322" spans="31:39" x14ac:dyDescent="0.35">
      <c r="AE322" t="s">
        <v>912</v>
      </c>
      <c r="AM322" t="s">
        <v>912</v>
      </c>
    </row>
    <row r="323" spans="31:39" x14ac:dyDescent="0.35">
      <c r="AE323" t="s">
        <v>913</v>
      </c>
      <c r="AM323" t="s">
        <v>913</v>
      </c>
    </row>
    <row r="324" spans="31:39" x14ac:dyDescent="0.35">
      <c r="AE324" t="s">
        <v>914</v>
      </c>
      <c r="AM324" t="s">
        <v>914</v>
      </c>
    </row>
    <row r="325" spans="31:39" x14ac:dyDescent="0.35">
      <c r="AE325" t="s">
        <v>915</v>
      </c>
      <c r="AM325" t="s">
        <v>915</v>
      </c>
    </row>
    <row r="326" spans="31:39" x14ac:dyDescent="0.35">
      <c r="AE326" t="s">
        <v>916</v>
      </c>
      <c r="AM326" t="s">
        <v>916</v>
      </c>
    </row>
    <row r="327" spans="31:39" x14ac:dyDescent="0.35">
      <c r="AE327" t="s">
        <v>917</v>
      </c>
      <c r="AM327" t="s">
        <v>917</v>
      </c>
    </row>
    <row r="328" spans="31:39" x14ac:dyDescent="0.35">
      <c r="AE328" t="s">
        <v>918</v>
      </c>
      <c r="AM328" t="s">
        <v>918</v>
      </c>
    </row>
    <row r="329" spans="31:39" x14ac:dyDescent="0.35">
      <c r="AE329" t="s">
        <v>919</v>
      </c>
      <c r="AM329" t="s">
        <v>919</v>
      </c>
    </row>
    <row r="330" spans="31:39" x14ac:dyDescent="0.35">
      <c r="AE330" t="s">
        <v>920</v>
      </c>
      <c r="AM330" t="s">
        <v>920</v>
      </c>
    </row>
    <row r="331" spans="31:39" x14ac:dyDescent="0.35">
      <c r="AE331" t="s">
        <v>921</v>
      </c>
      <c r="AM331" t="s">
        <v>921</v>
      </c>
    </row>
    <row r="332" spans="31:39" x14ac:dyDescent="0.35">
      <c r="AE332" t="s">
        <v>922</v>
      </c>
      <c r="AM332" t="s">
        <v>922</v>
      </c>
    </row>
    <row r="333" spans="31:39" x14ac:dyDescent="0.35">
      <c r="AE333" t="s">
        <v>923</v>
      </c>
      <c r="AM333" t="s">
        <v>923</v>
      </c>
    </row>
    <row r="334" spans="31:39" x14ac:dyDescent="0.35">
      <c r="AE334" t="s">
        <v>924</v>
      </c>
      <c r="AM334" t="s">
        <v>924</v>
      </c>
    </row>
    <row r="335" spans="31:39" x14ac:dyDescent="0.35">
      <c r="AE335" t="s">
        <v>925</v>
      </c>
      <c r="AM335" t="s">
        <v>925</v>
      </c>
    </row>
    <row r="336" spans="31:39" x14ac:dyDescent="0.35">
      <c r="AE336" t="s">
        <v>926</v>
      </c>
      <c r="AM336" t="s">
        <v>926</v>
      </c>
    </row>
    <row r="337" spans="31:39" x14ac:dyDescent="0.35">
      <c r="AE337" t="s">
        <v>927</v>
      </c>
      <c r="AM337" t="s">
        <v>927</v>
      </c>
    </row>
    <row r="338" spans="31:39" x14ac:dyDescent="0.35">
      <c r="AE338" t="s">
        <v>928</v>
      </c>
      <c r="AM338" t="s">
        <v>928</v>
      </c>
    </row>
    <row r="339" spans="31:39" x14ac:dyDescent="0.35">
      <c r="AE339" t="s">
        <v>929</v>
      </c>
      <c r="AM339" t="s">
        <v>929</v>
      </c>
    </row>
    <row r="340" spans="31:39" x14ac:dyDescent="0.35">
      <c r="AE340" t="s">
        <v>930</v>
      </c>
      <c r="AM340" t="s">
        <v>930</v>
      </c>
    </row>
    <row r="341" spans="31:39" x14ac:dyDescent="0.35">
      <c r="AE341" t="s">
        <v>931</v>
      </c>
      <c r="AM341" t="s">
        <v>931</v>
      </c>
    </row>
    <row r="342" spans="31:39" x14ac:dyDescent="0.35">
      <c r="AE342" t="s">
        <v>932</v>
      </c>
      <c r="AM342" t="s">
        <v>932</v>
      </c>
    </row>
    <row r="343" spans="31:39" x14ac:dyDescent="0.35">
      <c r="AE343" t="s">
        <v>933</v>
      </c>
      <c r="AM343" t="s">
        <v>933</v>
      </c>
    </row>
    <row r="344" spans="31:39" x14ac:dyDescent="0.35">
      <c r="AE344" t="s">
        <v>934</v>
      </c>
      <c r="AM344" t="s">
        <v>934</v>
      </c>
    </row>
    <row r="345" spans="31:39" x14ac:dyDescent="0.35">
      <c r="AE345" t="s">
        <v>935</v>
      </c>
      <c r="AM345" t="s">
        <v>935</v>
      </c>
    </row>
    <row r="346" spans="31:39" x14ac:dyDescent="0.35">
      <c r="AE346" t="s">
        <v>936</v>
      </c>
      <c r="AM346" t="s">
        <v>936</v>
      </c>
    </row>
    <row r="347" spans="31:39" x14ac:dyDescent="0.35">
      <c r="AE347" t="s">
        <v>937</v>
      </c>
      <c r="AM347" t="s">
        <v>937</v>
      </c>
    </row>
    <row r="348" spans="31:39" x14ac:dyDescent="0.35">
      <c r="AE348" t="s">
        <v>938</v>
      </c>
      <c r="AM348" t="s">
        <v>938</v>
      </c>
    </row>
    <row r="349" spans="31:39" x14ac:dyDescent="0.35">
      <c r="AE349" t="s">
        <v>939</v>
      </c>
      <c r="AM349" t="s">
        <v>939</v>
      </c>
    </row>
    <row r="350" spans="31:39" x14ac:dyDescent="0.35">
      <c r="AE350" t="s">
        <v>940</v>
      </c>
      <c r="AM350" t="s">
        <v>940</v>
      </c>
    </row>
    <row r="351" spans="31:39" x14ac:dyDescent="0.35">
      <c r="AE351" t="s">
        <v>941</v>
      </c>
      <c r="AM351" t="s">
        <v>941</v>
      </c>
    </row>
    <row r="352" spans="31:39" x14ac:dyDescent="0.35">
      <c r="AE352" t="s">
        <v>942</v>
      </c>
      <c r="AM352" t="s">
        <v>942</v>
      </c>
    </row>
    <row r="353" spans="31:39" x14ac:dyDescent="0.35">
      <c r="AE353" t="s">
        <v>943</v>
      </c>
      <c r="AM353" t="s">
        <v>943</v>
      </c>
    </row>
    <row r="354" spans="31:39" x14ac:dyDescent="0.35">
      <c r="AE354" t="s">
        <v>944</v>
      </c>
      <c r="AM354" t="s">
        <v>944</v>
      </c>
    </row>
    <row r="355" spans="31:39" x14ac:dyDescent="0.35">
      <c r="AE355" t="s">
        <v>945</v>
      </c>
      <c r="AM355" t="s">
        <v>945</v>
      </c>
    </row>
    <row r="356" spans="31:39" x14ac:dyDescent="0.35">
      <c r="AE356" t="s">
        <v>946</v>
      </c>
      <c r="AM356" t="s">
        <v>946</v>
      </c>
    </row>
    <row r="357" spans="31:39" x14ac:dyDescent="0.35">
      <c r="AE357" t="s">
        <v>947</v>
      </c>
      <c r="AM357" t="s">
        <v>947</v>
      </c>
    </row>
    <row r="358" spans="31:39" x14ac:dyDescent="0.35">
      <c r="AE358" t="s">
        <v>948</v>
      </c>
      <c r="AM358" t="s">
        <v>948</v>
      </c>
    </row>
    <row r="359" spans="31:39" x14ac:dyDescent="0.35">
      <c r="AE359" t="s">
        <v>949</v>
      </c>
      <c r="AM359" t="s">
        <v>949</v>
      </c>
    </row>
    <row r="360" spans="31:39" x14ac:dyDescent="0.35">
      <c r="AE360" t="s">
        <v>950</v>
      </c>
      <c r="AM360" t="s">
        <v>950</v>
      </c>
    </row>
    <row r="361" spans="31:39" x14ac:dyDescent="0.35">
      <c r="AE361" t="s">
        <v>951</v>
      </c>
      <c r="AM361" t="s">
        <v>951</v>
      </c>
    </row>
    <row r="362" spans="31:39" x14ac:dyDescent="0.35">
      <c r="AE362" t="s">
        <v>952</v>
      </c>
      <c r="AM362" t="s">
        <v>952</v>
      </c>
    </row>
    <row r="363" spans="31:39" x14ac:dyDescent="0.35">
      <c r="AE363" t="s">
        <v>953</v>
      </c>
      <c r="AM363" t="s">
        <v>953</v>
      </c>
    </row>
    <row r="364" spans="31:39" x14ac:dyDescent="0.35">
      <c r="AE364" t="s">
        <v>954</v>
      </c>
      <c r="AM364" t="s">
        <v>954</v>
      </c>
    </row>
    <row r="365" spans="31:39" x14ac:dyDescent="0.35">
      <c r="AE365" t="s">
        <v>955</v>
      </c>
      <c r="AM365" t="s">
        <v>955</v>
      </c>
    </row>
    <row r="366" spans="31:39" x14ac:dyDescent="0.35">
      <c r="AE366" t="s">
        <v>956</v>
      </c>
      <c r="AM366" t="s">
        <v>956</v>
      </c>
    </row>
    <row r="367" spans="31:39" x14ac:dyDescent="0.35">
      <c r="AE367" t="s">
        <v>957</v>
      </c>
      <c r="AM367" t="s">
        <v>957</v>
      </c>
    </row>
    <row r="368" spans="31:39" x14ac:dyDescent="0.35">
      <c r="AE368" t="s">
        <v>958</v>
      </c>
      <c r="AM368" t="s">
        <v>958</v>
      </c>
    </row>
    <row r="369" spans="31:39" x14ac:dyDescent="0.35">
      <c r="AE369" t="s">
        <v>959</v>
      </c>
      <c r="AM369" t="s">
        <v>959</v>
      </c>
    </row>
    <row r="370" spans="31:39" x14ac:dyDescent="0.35">
      <c r="AE370" t="s">
        <v>960</v>
      </c>
      <c r="AM370" t="s">
        <v>960</v>
      </c>
    </row>
    <row r="371" spans="31:39" x14ac:dyDescent="0.35">
      <c r="AE371" t="s">
        <v>961</v>
      </c>
      <c r="AM371" t="s">
        <v>961</v>
      </c>
    </row>
    <row r="372" spans="31:39" x14ac:dyDescent="0.35">
      <c r="AE372" t="s">
        <v>962</v>
      </c>
      <c r="AM372" t="s">
        <v>962</v>
      </c>
    </row>
    <row r="373" spans="31:39" x14ac:dyDescent="0.35">
      <c r="AE373" t="s">
        <v>963</v>
      </c>
      <c r="AM373" t="s">
        <v>963</v>
      </c>
    </row>
    <row r="374" spans="31:39" x14ac:dyDescent="0.35">
      <c r="AE374" t="s">
        <v>964</v>
      </c>
      <c r="AM374" t="s">
        <v>964</v>
      </c>
    </row>
    <row r="375" spans="31:39" x14ac:dyDescent="0.35">
      <c r="AE375" t="s">
        <v>965</v>
      </c>
      <c r="AM375" t="s">
        <v>965</v>
      </c>
    </row>
    <row r="376" spans="31:39" x14ac:dyDescent="0.35">
      <c r="AE376" t="s">
        <v>966</v>
      </c>
      <c r="AM376" t="s">
        <v>966</v>
      </c>
    </row>
    <row r="377" spans="31:39" x14ac:dyDescent="0.35">
      <c r="AE377" t="s">
        <v>967</v>
      </c>
      <c r="AM377" t="s">
        <v>967</v>
      </c>
    </row>
    <row r="378" spans="31:39" x14ac:dyDescent="0.35">
      <c r="AE378" t="s">
        <v>968</v>
      </c>
      <c r="AM378" t="s">
        <v>968</v>
      </c>
    </row>
    <row r="379" spans="31:39" x14ac:dyDescent="0.35">
      <c r="AE379" t="s">
        <v>969</v>
      </c>
      <c r="AM379" t="s">
        <v>969</v>
      </c>
    </row>
    <row r="380" spans="31:39" x14ac:dyDescent="0.35">
      <c r="AE380" t="s">
        <v>970</v>
      </c>
      <c r="AM380" t="s">
        <v>970</v>
      </c>
    </row>
    <row r="381" spans="31:39" x14ac:dyDescent="0.35">
      <c r="AE381" t="s">
        <v>971</v>
      </c>
      <c r="AM381" t="s">
        <v>971</v>
      </c>
    </row>
    <row r="382" spans="31:39" x14ac:dyDescent="0.35">
      <c r="AE382" t="s">
        <v>972</v>
      </c>
      <c r="AM382" t="s">
        <v>972</v>
      </c>
    </row>
    <row r="383" spans="31:39" x14ac:dyDescent="0.35">
      <c r="AE383" t="s">
        <v>973</v>
      </c>
      <c r="AM383" t="s">
        <v>973</v>
      </c>
    </row>
    <row r="384" spans="31:39" x14ac:dyDescent="0.35">
      <c r="AE384" t="s">
        <v>974</v>
      </c>
      <c r="AM384" t="s">
        <v>974</v>
      </c>
    </row>
    <row r="385" spans="31:39" x14ac:dyDescent="0.35">
      <c r="AE385" t="s">
        <v>975</v>
      </c>
      <c r="AM385" t="s">
        <v>975</v>
      </c>
    </row>
    <row r="386" spans="31:39" x14ac:dyDescent="0.35">
      <c r="AE386" t="s">
        <v>976</v>
      </c>
      <c r="AM386" t="s">
        <v>976</v>
      </c>
    </row>
    <row r="387" spans="31:39" x14ac:dyDescent="0.35">
      <c r="AE387" t="s">
        <v>977</v>
      </c>
      <c r="AM387" t="s">
        <v>977</v>
      </c>
    </row>
    <row r="388" spans="31:39" x14ac:dyDescent="0.35">
      <c r="AE388" t="s">
        <v>978</v>
      </c>
      <c r="AM388" t="s">
        <v>978</v>
      </c>
    </row>
    <row r="389" spans="31:39" x14ac:dyDescent="0.35">
      <c r="AE389" t="s">
        <v>979</v>
      </c>
      <c r="AM389" t="s">
        <v>979</v>
      </c>
    </row>
    <row r="390" spans="31:39" x14ac:dyDescent="0.35">
      <c r="AE390" t="s">
        <v>980</v>
      </c>
      <c r="AM390" t="s">
        <v>980</v>
      </c>
    </row>
    <row r="391" spans="31:39" x14ac:dyDescent="0.35">
      <c r="AE391" t="s">
        <v>981</v>
      </c>
      <c r="AM391" t="s">
        <v>981</v>
      </c>
    </row>
    <row r="392" spans="31:39" x14ac:dyDescent="0.35">
      <c r="AE392" t="s">
        <v>982</v>
      </c>
      <c r="AM392" t="s">
        <v>982</v>
      </c>
    </row>
    <row r="393" spans="31:39" x14ac:dyDescent="0.35">
      <c r="AE393" t="s">
        <v>983</v>
      </c>
      <c r="AM393" t="s">
        <v>983</v>
      </c>
    </row>
    <row r="394" spans="31:39" x14ac:dyDescent="0.35">
      <c r="AE394" t="s">
        <v>984</v>
      </c>
      <c r="AM394" t="s">
        <v>984</v>
      </c>
    </row>
    <row r="395" spans="31:39" x14ac:dyDescent="0.35">
      <c r="AE395" t="s">
        <v>985</v>
      </c>
      <c r="AM395" t="s">
        <v>985</v>
      </c>
    </row>
    <row r="396" spans="31:39" x14ac:dyDescent="0.35">
      <c r="AE396" t="s">
        <v>986</v>
      </c>
      <c r="AM396" t="s">
        <v>986</v>
      </c>
    </row>
    <row r="397" spans="31:39" x14ac:dyDescent="0.35">
      <c r="AE397" t="s">
        <v>987</v>
      </c>
      <c r="AM397" t="s">
        <v>987</v>
      </c>
    </row>
    <row r="398" spans="31:39" x14ac:dyDescent="0.35">
      <c r="AE398" t="s">
        <v>988</v>
      </c>
      <c r="AM398" t="s">
        <v>988</v>
      </c>
    </row>
    <row r="399" spans="31:39" x14ac:dyDescent="0.35">
      <c r="AE399" t="s">
        <v>989</v>
      </c>
      <c r="AM399" t="s">
        <v>989</v>
      </c>
    </row>
    <row r="400" spans="31:39" x14ac:dyDescent="0.35">
      <c r="AE400" t="s">
        <v>990</v>
      </c>
      <c r="AM400" t="s">
        <v>990</v>
      </c>
    </row>
    <row r="401" spans="31:39" x14ac:dyDescent="0.35">
      <c r="AE401" t="s">
        <v>991</v>
      </c>
      <c r="AM401" t="s">
        <v>991</v>
      </c>
    </row>
    <row r="402" spans="31:39" x14ac:dyDescent="0.35">
      <c r="AE402" t="s">
        <v>992</v>
      </c>
      <c r="AM402" t="s">
        <v>992</v>
      </c>
    </row>
    <row r="403" spans="31:39" x14ac:dyDescent="0.35">
      <c r="AE403" t="s">
        <v>993</v>
      </c>
      <c r="AM403" t="s">
        <v>993</v>
      </c>
    </row>
    <row r="404" spans="31:39" x14ac:dyDescent="0.35">
      <c r="AE404" t="s">
        <v>994</v>
      </c>
      <c r="AM404" t="s">
        <v>994</v>
      </c>
    </row>
    <row r="405" spans="31:39" x14ac:dyDescent="0.35">
      <c r="AE405" t="s">
        <v>995</v>
      </c>
      <c r="AM405" t="s">
        <v>995</v>
      </c>
    </row>
    <row r="406" spans="31:39" x14ac:dyDescent="0.35">
      <c r="AE406" t="s">
        <v>996</v>
      </c>
      <c r="AM406" t="s">
        <v>996</v>
      </c>
    </row>
    <row r="407" spans="31:39" x14ac:dyDescent="0.35">
      <c r="AE407" t="s">
        <v>997</v>
      </c>
      <c r="AM407" t="s">
        <v>997</v>
      </c>
    </row>
    <row r="408" spans="31:39" x14ac:dyDescent="0.35">
      <c r="AE408" t="s">
        <v>998</v>
      </c>
      <c r="AM408" t="s">
        <v>998</v>
      </c>
    </row>
    <row r="409" spans="31:39" x14ac:dyDescent="0.35">
      <c r="AE409" t="s">
        <v>999</v>
      </c>
      <c r="AM409" t="s">
        <v>999</v>
      </c>
    </row>
    <row r="410" spans="31:39" x14ac:dyDescent="0.35">
      <c r="AE410" t="s">
        <v>1000</v>
      </c>
      <c r="AM410" t="s">
        <v>1000</v>
      </c>
    </row>
    <row r="411" spans="31:39" x14ac:dyDescent="0.35">
      <c r="AE411" t="s">
        <v>1001</v>
      </c>
      <c r="AM411" t="s">
        <v>1001</v>
      </c>
    </row>
    <row r="412" spans="31:39" x14ac:dyDescent="0.35">
      <c r="AE412" t="s">
        <v>1002</v>
      </c>
      <c r="AM412" t="s">
        <v>1002</v>
      </c>
    </row>
    <row r="413" spans="31:39" x14ac:dyDescent="0.35">
      <c r="AE413" t="s">
        <v>1003</v>
      </c>
      <c r="AM413" t="s">
        <v>1003</v>
      </c>
    </row>
    <row r="414" spans="31:39" x14ac:dyDescent="0.35">
      <c r="AE414" t="s">
        <v>1004</v>
      </c>
      <c r="AM414" t="s">
        <v>1004</v>
      </c>
    </row>
    <row r="415" spans="31:39" x14ac:dyDescent="0.35">
      <c r="AE415" t="s">
        <v>1005</v>
      </c>
      <c r="AM415" t="s">
        <v>1005</v>
      </c>
    </row>
    <row r="416" spans="31:39" x14ac:dyDescent="0.35">
      <c r="AE416" t="s">
        <v>1006</v>
      </c>
      <c r="AM416" t="s">
        <v>1006</v>
      </c>
    </row>
    <row r="417" spans="31:39" x14ac:dyDescent="0.35">
      <c r="AE417" t="s">
        <v>1007</v>
      </c>
      <c r="AM417" t="s">
        <v>1007</v>
      </c>
    </row>
    <row r="418" spans="31:39" x14ac:dyDescent="0.35">
      <c r="AE418" t="s">
        <v>1008</v>
      </c>
      <c r="AM418" t="s">
        <v>1008</v>
      </c>
    </row>
    <row r="419" spans="31:39" x14ac:dyDescent="0.35">
      <c r="AE419" t="s">
        <v>1009</v>
      </c>
      <c r="AM419" t="s">
        <v>1009</v>
      </c>
    </row>
    <row r="420" spans="31:39" x14ac:dyDescent="0.35">
      <c r="AE420" t="s">
        <v>1010</v>
      </c>
      <c r="AM420" t="s">
        <v>1010</v>
      </c>
    </row>
    <row r="421" spans="31:39" x14ac:dyDescent="0.35">
      <c r="AE421" t="s">
        <v>1011</v>
      </c>
      <c r="AM421" t="s">
        <v>1011</v>
      </c>
    </row>
    <row r="422" spans="31:39" x14ac:dyDescent="0.35">
      <c r="AE422" t="s">
        <v>1012</v>
      </c>
      <c r="AM422" t="s">
        <v>1012</v>
      </c>
    </row>
    <row r="423" spans="31:39" x14ac:dyDescent="0.35">
      <c r="AE423" t="s">
        <v>1013</v>
      </c>
      <c r="AM423" t="s">
        <v>1013</v>
      </c>
    </row>
    <row r="424" spans="31:39" x14ac:dyDescent="0.35">
      <c r="AE424" t="s">
        <v>1014</v>
      </c>
      <c r="AM424" t="s">
        <v>1014</v>
      </c>
    </row>
    <row r="425" spans="31:39" x14ac:dyDescent="0.35">
      <c r="AE425" t="s">
        <v>1015</v>
      </c>
      <c r="AM425" t="s">
        <v>1015</v>
      </c>
    </row>
    <row r="426" spans="31:39" x14ac:dyDescent="0.35">
      <c r="AE426" t="s">
        <v>1016</v>
      </c>
      <c r="AM426" t="s">
        <v>1016</v>
      </c>
    </row>
    <row r="427" spans="31:39" x14ac:dyDescent="0.35">
      <c r="AE427" t="s">
        <v>1017</v>
      </c>
      <c r="AM427" t="s">
        <v>1017</v>
      </c>
    </row>
    <row r="428" spans="31:39" x14ac:dyDescent="0.35">
      <c r="AE428" t="s">
        <v>1018</v>
      </c>
      <c r="AM428" t="s">
        <v>1018</v>
      </c>
    </row>
    <row r="429" spans="31:39" x14ac:dyDescent="0.35">
      <c r="AE429" t="s">
        <v>1019</v>
      </c>
      <c r="AM429" t="s">
        <v>1019</v>
      </c>
    </row>
    <row r="430" spans="31:39" x14ac:dyDescent="0.35">
      <c r="AE430" t="s">
        <v>1020</v>
      </c>
      <c r="AM430" t="s">
        <v>1020</v>
      </c>
    </row>
    <row r="431" spans="31:39" x14ac:dyDescent="0.35">
      <c r="AE431" t="s">
        <v>1021</v>
      </c>
      <c r="AM431" t="s">
        <v>1021</v>
      </c>
    </row>
    <row r="432" spans="31:39" x14ac:dyDescent="0.35">
      <c r="AE432" t="s">
        <v>1022</v>
      </c>
      <c r="AM432" t="s">
        <v>1022</v>
      </c>
    </row>
    <row r="433" spans="31:39" x14ac:dyDescent="0.35">
      <c r="AE433" t="s">
        <v>1023</v>
      </c>
      <c r="AM433" t="s">
        <v>1023</v>
      </c>
    </row>
    <row r="434" spans="31:39" x14ac:dyDescent="0.35">
      <c r="AE434" t="s">
        <v>1024</v>
      </c>
      <c r="AM434" t="s">
        <v>1024</v>
      </c>
    </row>
    <row r="435" spans="31:39" x14ac:dyDescent="0.35">
      <c r="AE435" t="s">
        <v>1025</v>
      </c>
      <c r="AM435" t="s">
        <v>1025</v>
      </c>
    </row>
    <row r="436" spans="31:39" x14ac:dyDescent="0.35">
      <c r="AE436" t="s">
        <v>1026</v>
      </c>
      <c r="AM436" t="s">
        <v>1026</v>
      </c>
    </row>
    <row r="437" spans="31:39" x14ac:dyDescent="0.35">
      <c r="AE437" t="s">
        <v>1027</v>
      </c>
      <c r="AM437" t="s">
        <v>1027</v>
      </c>
    </row>
    <row r="438" spans="31:39" x14ac:dyDescent="0.35">
      <c r="AE438" t="s">
        <v>1028</v>
      </c>
      <c r="AM438" t="s">
        <v>1028</v>
      </c>
    </row>
    <row r="439" spans="31:39" x14ac:dyDescent="0.35">
      <c r="AE439" t="s">
        <v>1029</v>
      </c>
      <c r="AM439" t="s">
        <v>1029</v>
      </c>
    </row>
    <row r="440" spans="31:39" x14ac:dyDescent="0.35">
      <c r="AE440" t="s">
        <v>1030</v>
      </c>
      <c r="AM440" t="s">
        <v>1030</v>
      </c>
    </row>
    <row r="441" spans="31:39" x14ac:dyDescent="0.35">
      <c r="AE441" t="s">
        <v>1031</v>
      </c>
      <c r="AM441" t="s">
        <v>1031</v>
      </c>
    </row>
    <row r="442" spans="31:39" x14ac:dyDescent="0.35">
      <c r="AE442" t="s">
        <v>1032</v>
      </c>
      <c r="AM442" t="s">
        <v>1032</v>
      </c>
    </row>
    <row r="443" spans="31:39" x14ac:dyDescent="0.35">
      <c r="AE443" t="s">
        <v>1033</v>
      </c>
      <c r="AM443" t="s">
        <v>1033</v>
      </c>
    </row>
    <row r="444" spans="31:39" x14ac:dyDescent="0.35">
      <c r="AE444" t="s">
        <v>1034</v>
      </c>
      <c r="AM444" t="s">
        <v>1034</v>
      </c>
    </row>
    <row r="445" spans="31:39" x14ac:dyDescent="0.35">
      <c r="AE445" t="s">
        <v>1035</v>
      </c>
      <c r="AM445" t="s">
        <v>1035</v>
      </c>
    </row>
    <row r="446" spans="31:39" x14ac:dyDescent="0.35">
      <c r="AE446" t="s">
        <v>1036</v>
      </c>
      <c r="AM446" t="s">
        <v>1036</v>
      </c>
    </row>
    <row r="447" spans="31:39" x14ac:dyDescent="0.35">
      <c r="AE447" t="s">
        <v>1037</v>
      </c>
      <c r="AM447" t="s">
        <v>1037</v>
      </c>
    </row>
    <row r="448" spans="31:39" x14ac:dyDescent="0.35">
      <c r="AE448" t="s">
        <v>1038</v>
      </c>
      <c r="AM448" t="s">
        <v>1038</v>
      </c>
    </row>
    <row r="449" spans="31:39" x14ac:dyDescent="0.35">
      <c r="AE449" t="s">
        <v>1039</v>
      </c>
      <c r="AM449" t="s">
        <v>1039</v>
      </c>
    </row>
    <row r="450" spans="31:39" x14ac:dyDescent="0.35">
      <c r="AE450" t="s">
        <v>1040</v>
      </c>
      <c r="AM450" t="s">
        <v>1040</v>
      </c>
    </row>
    <row r="451" spans="31:39" x14ac:dyDescent="0.35">
      <c r="AE451" t="s">
        <v>1041</v>
      </c>
      <c r="AM451" t="s">
        <v>1041</v>
      </c>
    </row>
    <row r="452" spans="31:39" x14ac:dyDescent="0.35">
      <c r="AE452" t="s">
        <v>1042</v>
      </c>
      <c r="AM452" t="s">
        <v>1042</v>
      </c>
    </row>
    <row r="453" spans="31:39" x14ac:dyDescent="0.35">
      <c r="AE453" t="s">
        <v>1043</v>
      </c>
      <c r="AM453" t="s">
        <v>1043</v>
      </c>
    </row>
    <row r="454" spans="31:39" x14ac:dyDescent="0.35">
      <c r="AE454" t="s">
        <v>1044</v>
      </c>
      <c r="AM454" t="s">
        <v>1044</v>
      </c>
    </row>
    <row r="455" spans="31:39" x14ac:dyDescent="0.35">
      <c r="AE455" t="s">
        <v>1045</v>
      </c>
      <c r="AM455" t="s">
        <v>1045</v>
      </c>
    </row>
    <row r="456" spans="31:39" x14ac:dyDescent="0.35">
      <c r="AE456" t="s">
        <v>1046</v>
      </c>
      <c r="AM456" t="s">
        <v>1046</v>
      </c>
    </row>
    <row r="457" spans="31:39" x14ac:dyDescent="0.35">
      <c r="AE457" t="s">
        <v>1047</v>
      </c>
      <c r="AM457" t="s">
        <v>1047</v>
      </c>
    </row>
    <row r="458" spans="31:39" x14ac:dyDescent="0.35">
      <c r="AE458" t="s">
        <v>1048</v>
      </c>
      <c r="AM458" t="s">
        <v>1048</v>
      </c>
    </row>
    <row r="459" spans="31:39" x14ac:dyDescent="0.35">
      <c r="AE459" t="s">
        <v>1049</v>
      </c>
      <c r="AM459" t="s">
        <v>1049</v>
      </c>
    </row>
    <row r="460" spans="31:39" x14ac:dyDescent="0.35">
      <c r="AE460" t="s">
        <v>1050</v>
      </c>
      <c r="AM460" t="s">
        <v>1050</v>
      </c>
    </row>
    <row r="461" spans="31:39" x14ac:dyDescent="0.35">
      <c r="AE461" t="s">
        <v>1051</v>
      </c>
      <c r="AM461" t="s">
        <v>1051</v>
      </c>
    </row>
    <row r="462" spans="31:39" x14ac:dyDescent="0.35">
      <c r="AE462" t="s">
        <v>1052</v>
      </c>
      <c r="AM462" t="s">
        <v>1052</v>
      </c>
    </row>
    <row r="463" spans="31:39" x14ac:dyDescent="0.35">
      <c r="AE463" t="s">
        <v>1053</v>
      </c>
      <c r="AM463" t="s">
        <v>1053</v>
      </c>
    </row>
    <row r="464" spans="31:39" x14ac:dyDescent="0.35">
      <c r="AE464" t="s">
        <v>1054</v>
      </c>
      <c r="AM464" t="s">
        <v>1054</v>
      </c>
    </row>
    <row r="465" spans="31:39" x14ac:dyDescent="0.35">
      <c r="AE465" t="s">
        <v>1055</v>
      </c>
      <c r="AM465" t="s">
        <v>1055</v>
      </c>
    </row>
    <row r="466" spans="31:39" x14ac:dyDescent="0.35">
      <c r="AE466" t="s">
        <v>1056</v>
      </c>
      <c r="AM466" t="s">
        <v>1056</v>
      </c>
    </row>
    <row r="467" spans="31:39" x14ac:dyDescent="0.35">
      <c r="AE467" t="s">
        <v>1057</v>
      </c>
      <c r="AM467" t="s">
        <v>1057</v>
      </c>
    </row>
    <row r="468" spans="31:39" x14ac:dyDescent="0.35">
      <c r="AE468" t="s">
        <v>1058</v>
      </c>
      <c r="AM468" t="s">
        <v>1058</v>
      </c>
    </row>
    <row r="469" spans="31:39" x14ac:dyDescent="0.35">
      <c r="AE469" t="s">
        <v>1059</v>
      </c>
      <c r="AM469" t="s">
        <v>1059</v>
      </c>
    </row>
    <row r="470" spans="31:39" x14ac:dyDescent="0.35">
      <c r="AE470" t="s">
        <v>1060</v>
      </c>
      <c r="AM470" t="s">
        <v>1060</v>
      </c>
    </row>
    <row r="471" spans="31:39" x14ac:dyDescent="0.35">
      <c r="AE471" t="s">
        <v>1061</v>
      </c>
      <c r="AM471" t="s">
        <v>1061</v>
      </c>
    </row>
    <row r="472" spans="31:39" x14ac:dyDescent="0.35">
      <c r="AE472" t="s">
        <v>1062</v>
      </c>
      <c r="AM472" t="s">
        <v>1062</v>
      </c>
    </row>
    <row r="473" spans="31:39" x14ac:dyDescent="0.35">
      <c r="AE473" t="s">
        <v>1063</v>
      </c>
      <c r="AM473" t="s">
        <v>1063</v>
      </c>
    </row>
    <row r="474" spans="31:39" x14ac:dyDescent="0.35">
      <c r="AE474" t="s">
        <v>1064</v>
      </c>
      <c r="AM474" t="s">
        <v>1064</v>
      </c>
    </row>
    <row r="475" spans="31:39" x14ac:dyDescent="0.35">
      <c r="AE475" t="s">
        <v>1065</v>
      </c>
      <c r="AM475" t="s">
        <v>1065</v>
      </c>
    </row>
    <row r="476" spans="31:39" x14ac:dyDescent="0.35">
      <c r="AE476" t="s">
        <v>1066</v>
      </c>
      <c r="AM476" t="s">
        <v>1066</v>
      </c>
    </row>
    <row r="477" spans="31:39" x14ac:dyDescent="0.35">
      <c r="AE477" t="s">
        <v>1067</v>
      </c>
      <c r="AM477" t="s">
        <v>1067</v>
      </c>
    </row>
    <row r="478" spans="31:39" x14ac:dyDescent="0.35">
      <c r="AE478" t="s">
        <v>1068</v>
      </c>
      <c r="AM478" t="s">
        <v>1068</v>
      </c>
    </row>
    <row r="479" spans="31:39" x14ac:dyDescent="0.35">
      <c r="AE479" t="s">
        <v>1069</v>
      </c>
      <c r="AM479" t="s">
        <v>1069</v>
      </c>
    </row>
    <row r="480" spans="31:39" x14ac:dyDescent="0.35">
      <c r="AE480" t="s">
        <v>1070</v>
      </c>
      <c r="AM480" t="s">
        <v>1070</v>
      </c>
    </row>
    <row r="481" spans="31:39" x14ac:dyDescent="0.35">
      <c r="AE481" t="s">
        <v>1071</v>
      </c>
      <c r="AM481" t="s">
        <v>1071</v>
      </c>
    </row>
    <row r="482" spans="31:39" x14ac:dyDescent="0.35">
      <c r="AE482" t="s">
        <v>1072</v>
      </c>
      <c r="AM482" t="s">
        <v>1072</v>
      </c>
    </row>
    <row r="483" spans="31:39" x14ac:dyDescent="0.35">
      <c r="AE483" t="s">
        <v>1073</v>
      </c>
      <c r="AM483" t="s">
        <v>1073</v>
      </c>
    </row>
    <row r="484" spans="31:39" x14ac:dyDescent="0.35">
      <c r="AE484" t="s">
        <v>1074</v>
      </c>
      <c r="AM484" t="s">
        <v>1074</v>
      </c>
    </row>
    <row r="485" spans="31:39" x14ac:dyDescent="0.35">
      <c r="AE485" t="s">
        <v>1075</v>
      </c>
      <c r="AM485" t="s">
        <v>1075</v>
      </c>
    </row>
    <row r="486" spans="31:39" x14ac:dyDescent="0.35">
      <c r="AE486" t="s">
        <v>1076</v>
      </c>
      <c r="AM486" t="s">
        <v>1076</v>
      </c>
    </row>
    <row r="487" spans="31:39" x14ac:dyDescent="0.35">
      <c r="AE487" t="s">
        <v>1077</v>
      </c>
      <c r="AM487" t="s">
        <v>1077</v>
      </c>
    </row>
    <row r="488" spans="31:39" x14ac:dyDescent="0.35">
      <c r="AE488" t="s">
        <v>1078</v>
      </c>
      <c r="AM488" t="s">
        <v>1078</v>
      </c>
    </row>
    <row r="489" spans="31:39" x14ac:dyDescent="0.35">
      <c r="AE489" t="s">
        <v>1079</v>
      </c>
      <c r="AM489" t="s">
        <v>1079</v>
      </c>
    </row>
    <row r="490" spans="31:39" x14ac:dyDescent="0.35">
      <c r="AE490" t="s">
        <v>1080</v>
      </c>
      <c r="AM490" t="s">
        <v>1080</v>
      </c>
    </row>
    <row r="491" spans="31:39" x14ac:dyDescent="0.35">
      <c r="AE491" t="s">
        <v>1081</v>
      </c>
      <c r="AM491" t="s">
        <v>1081</v>
      </c>
    </row>
    <row r="492" spans="31:39" x14ac:dyDescent="0.35">
      <c r="AE492" t="s">
        <v>1082</v>
      </c>
      <c r="AM492" t="s">
        <v>1082</v>
      </c>
    </row>
    <row r="493" spans="31:39" x14ac:dyDescent="0.35">
      <c r="AE493" t="s">
        <v>1083</v>
      </c>
      <c r="AM493" t="s">
        <v>1083</v>
      </c>
    </row>
    <row r="494" spans="31:39" x14ac:dyDescent="0.35">
      <c r="AE494" t="s">
        <v>1084</v>
      </c>
      <c r="AM494" t="s">
        <v>1084</v>
      </c>
    </row>
    <row r="495" spans="31:39" x14ac:dyDescent="0.35">
      <c r="AE495" t="s">
        <v>1085</v>
      </c>
      <c r="AM495" t="s">
        <v>1085</v>
      </c>
    </row>
    <row r="496" spans="31:39" x14ac:dyDescent="0.35">
      <c r="AE496" t="s">
        <v>1086</v>
      </c>
      <c r="AM496" t="s">
        <v>1086</v>
      </c>
    </row>
    <row r="497" spans="31:39" x14ac:dyDescent="0.35">
      <c r="AE497" t="s">
        <v>1087</v>
      </c>
      <c r="AM497" t="s">
        <v>1087</v>
      </c>
    </row>
    <row r="498" spans="31:39" x14ac:dyDescent="0.35">
      <c r="AE498" t="s">
        <v>1088</v>
      </c>
      <c r="AM498" t="s">
        <v>1088</v>
      </c>
    </row>
    <row r="499" spans="31:39" x14ac:dyDescent="0.35">
      <c r="AE499" t="s">
        <v>1089</v>
      </c>
      <c r="AM499" t="s">
        <v>1089</v>
      </c>
    </row>
    <row r="500" spans="31:39" x14ac:dyDescent="0.35">
      <c r="AE500" t="s">
        <v>1090</v>
      </c>
      <c r="AM500" t="s">
        <v>1090</v>
      </c>
    </row>
    <row r="501" spans="31:39" x14ac:dyDescent="0.35">
      <c r="AE501" t="s">
        <v>1091</v>
      </c>
      <c r="AM501" t="s">
        <v>1091</v>
      </c>
    </row>
    <row r="502" spans="31:39" x14ac:dyDescent="0.35">
      <c r="AE502" t="s">
        <v>1092</v>
      </c>
      <c r="AM502" t="s">
        <v>1092</v>
      </c>
    </row>
    <row r="503" spans="31:39" x14ac:dyDescent="0.35">
      <c r="AE503" t="s">
        <v>1093</v>
      </c>
      <c r="AM503" t="s">
        <v>1093</v>
      </c>
    </row>
    <row r="504" spans="31:39" x14ac:dyDescent="0.35">
      <c r="AE504" t="s">
        <v>1094</v>
      </c>
      <c r="AM504" t="s">
        <v>1094</v>
      </c>
    </row>
    <row r="505" spans="31:39" x14ac:dyDescent="0.35">
      <c r="AE505" t="s">
        <v>1095</v>
      </c>
      <c r="AM505" t="s">
        <v>1095</v>
      </c>
    </row>
    <row r="506" spans="31:39" x14ac:dyDescent="0.35">
      <c r="AE506" t="s">
        <v>1096</v>
      </c>
      <c r="AM506" t="s">
        <v>1096</v>
      </c>
    </row>
    <row r="507" spans="31:39" x14ac:dyDescent="0.35">
      <c r="AE507" t="s">
        <v>1097</v>
      </c>
      <c r="AM507" t="s">
        <v>1097</v>
      </c>
    </row>
    <row r="508" spans="31:39" x14ac:dyDescent="0.35">
      <c r="AE508" t="s">
        <v>1098</v>
      </c>
      <c r="AM508" t="s">
        <v>1098</v>
      </c>
    </row>
    <row r="509" spans="31:39" x14ac:dyDescent="0.35">
      <c r="AE509" t="s">
        <v>1099</v>
      </c>
      <c r="AM509" t="s">
        <v>1099</v>
      </c>
    </row>
    <row r="510" spans="31:39" x14ac:dyDescent="0.35">
      <c r="AE510" t="s">
        <v>1100</v>
      </c>
      <c r="AM510" t="s">
        <v>1100</v>
      </c>
    </row>
    <row r="511" spans="31:39" x14ac:dyDescent="0.35">
      <c r="AE511" t="s">
        <v>1101</v>
      </c>
      <c r="AM511" t="s">
        <v>1101</v>
      </c>
    </row>
    <row r="512" spans="31:39" x14ac:dyDescent="0.35">
      <c r="AE512" t="s">
        <v>1102</v>
      </c>
      <c r="AM512" t="s">
        <v>1102</v>
      </c>
    </row>
    <row r="513" spans="3:39" x14ac:dyDescent="0.35">
      <c r="AE513" t="s">
        <v>1103</v>
      </c>
      <c r="AM513" t="s">
        <v>1103</v>
      </c>
    </row>
    <row r="514" spans="3:39" x14ac:dyDescent="0.35">
      <c r="C514" s="67"/>
      <c r="D514" s="67"/>
      <c r="E514" s="67"/>
      <c r="F514" s="67"/>
      <c r="G514" s="67"/>
      <c r="H514" s="67"/>
      <c r="I514" s="67"/>
      <c r="AE514" t="s">
        <v>1104</v>
      </c>
      <c r="AM514" t="s">
        <v>1104</v>
      </c>
    </row>
    <row r="515" spans="3:39" x14ac:dyDescent="0.35">
      <c r="AE515" t="s">
        <v>1105</v>
      </c>
      <c r="AM515" t="s">
        <v>1105</v>
      </c>
    </row>
    <row r="516" spans="3:39" x14ac:dyDescent="0.35">
      <c r="AE516" t="s">
        <v>1106</v>
      </c>
      <c r="AM516" t="s">
        <v>1106</v>
      </c>
    </row>
    <row r="517" spans="3:39" x14ac:dyDescent="0.35">
      <c r="AE517" t="s">
        <v>1107</v>
      </c>
      <c r="AM517" t="s">
        <v>1107</v>
      </c>
    </row>
    <row r="518" spans="3:39" x14ac:dyDescent="0.35">
      <c r="AE518" t="s">
        <v>1108</v>
      </c>
      <c r="AM518" t="s">
        <v>1108</v>
      </c>
    </row>
    <row r="519" spans="3:39" x14ac:dyDescent="0.35">
      <c r="AE519" t="s">
        <v>1109</v>
      </c>
      <c r="AM519" t="s">
        <v>1109</v>
      </c>
    </row>
    <row r="520" spans="3:39" x14ac:dyDescent="0.35">
      <c r="AE520" t="s">
        <v>1110</v>
      </c>
      <c r="AM520" t="s">
        <v>1110</v>
      </c>
    </row>
    <row r="521" spans="3:39" x14ac:dyDescent="0.35">
      <c r="AE521" t="s">
        <v>1111</v>
      </c>
      <c r="AM521" t="s">
        <v>1111</v>
      </c>
    </row>
    <row r="522" spans="3:39" x14ac:dyDescent="0.35">
      <c r="AE522" t="s">
        <v>1112</v>
      </c>
      <c r="AM522" t="s">
        <v>1112</v>
      </c>
    </row>
    <row r="523" spans="3:39" x14ac:dyDescent="0.35">
      <c r="AE523" t="s">
        <v>1113</v>
      </c>
      <c r="AM523" t="s">
        <v>1113</v>
      </c>
    </row>
    <row r="524" spans="3:39" x14ac:dyDescent="0.35">
      <c r="AE524" t="s">
        <v>1114</v>
      </c>
      <c r="AM524" t="s">
        <v>1114</v>
      </c>
    </row>
    <row r="525" spans="3:39" x14ac:dyDescent="0.35">
      <c r="AE525" t="s">
        <v>1115</v>
      </c>
      <c r="AM525" t="s">
        <v>1115</v>
      </c>
    </row>
    <row r="526" spans="3:39" x14ac:dyDescent="0.35">
      <c r="AE526" t="s">
        <v>1116</v>
      </c>
      <c r="AM526" t="s">
        <v>1116</v>
      </c>
    </row>
    <row r="527" spans="3:39" x14ac:dyDescent="0.35">
      <c r="AE527" t="s">
        <v>1117</v>
      </c>
      <c r="AM527" t="s">
        <v>1117</v>
      </c>
    </row>
    <row r="528" spans="3:39" x14ac:dyDescent="0.35">
      <c r="AE528" t="s">
        <v>1118</v>
      </c>
      <c r="AM528" t="s">
        <v>1118</v>
      </c>
    </row>
    <row r="529" spans="31:39" x14ac:dyDescent="0.35">
      <c r="AE529" t="s">
        <v>1119</v>
      </c>
      <c r="AM529" t="s">
        <v>1119</v>
      </c>
    </row>
    <row r="530" spans="31:39" x14ac:dyDescent="0.35">
      <c r="AE530" t="s">
        <v>1120</v>
      </c>
      <c r="AM530" t="s">
        <v>1120</v>
      </c>
    </row>
    <row r="531" spans="31:39" x14ac:dyDescent="0.35">
      <c r="AE531" t="s">
        <v>1121</v>
      </c>
      <c r="AM531" t="s">
        <v>1121</v>
      </c>
    </row>
    <row r="532" spans="31:39" x14ac:dyDescent="0.35">
      <c r="AE532" t="s">
        <v>1122</v>
      </c>
      <c r="AM532" t="s">
        <v>1122</v>
      </c>
    </row>
    <row r="533" spans="31:39" x14ac:dyDescent="0.35">
      <c r="AE533" t="s">
        <v>1123</v>
      </c>
      <c r="AM533" t="s">
        <v>1123</v>
      </c>
    </row>
    <row r="534" spans="31:39" x14ac:dyDescent="0.35">
      <c r="AE534" t="s">
        <v>1124</v>
      </c>
      <c r="AM534" t="s">
        <v>1124</v>
      </c>
    </row>
    <row r="535" spans="31:39" x14ac:dyDescent="0.35">
      <c r="AE535" t="s">
        <v>1125</v>
      </c>
      <c r="AM535" t="s">
        <v>1125</v>
      </c>
    </row>
    <row r="536" spans="31:39" x14ac:dyDescent="0.35">
      <c r="AE536" t="s">
        <v>1126</v>
      </c>
      <c r="AM536" t="s">
        <v>1126</v>
      </c>
    </row>
    <row r="537" spans="31:39" x14ac:dyDescent="0.35">
      <c r="AE537" t="s">
        <v>1127</v>
      </c>
      <c r="AM537" t="s">
        <v>1127</v>
      </c>
    </row>
    <row r="538" spans="31:39" x14ac:dyDescent="0.35">
      <c r="AE538" t="s">
        <v>1128</v>
      </c>
      <c r="AM538" t="s">
        <v>1128</v>
      </c>
    </row>
    <row r="539" spans="31:39" x14ac:dyDescent="0.35">
      <c r="AE539" t="s">
        <v>1129</v>
      </c>
      <c r="AM539" t="s">
        <v>1129</v>
      </c>
    </row>
    <row r="540" spans="31:39" x14ac:dyDescent="0.35">
      <c r="AE540" t="s">
        <v>1130</v>
      </c>
      <c r="AM540" t="s">
        <v>1130</v>
      </c>
    </row>
    <row r="541" spans="31:39" x14ac:dyDescent="0.35">
      <c r="AE541" t="s">
        <v>1131</v>
      </c>
      <c r="AM541" t="s">
        <v>1131</v>
      </c>
    </row>
    <row r="542" spans="31:39" x14ac:dyDescent="0.35">
      <c r="AE542" t="s">
        <v>1132</v>
      </c>
      <c r="AM542" t="s">
        <v>1132</v>
      </c>
    </row>
    <row r="543" spans="31:39" x14ac:dyDescent="0.35">
      <c r="AE543" t="s">
        <v>1133</v>
      </c>
      <c r="AM543" t="s">
        <v>1133</v>
      </c>
    </row>
    <row r="544" spans="31:39" x14ac:dyDescent="0.35">
      <c r="AE544" t="s">
        <v>1134</v>
      </c>
      <c r="AM544" t="s">
        <v>1134</v>
      </c>
    </row>
    <row r="545" spans="31:39" x14ac:dyDescent="0.35">
      <c r="AE545" t="s">
        <v>1135</v>
      </c>
      <c r="AM545" t="s">
        <v>1135</v>
      </c>
    </row>
    <row r="546" spans="31:39" x14ac:dyDescent="0.35">
      <c r="AE546" t="s">
        <v>1136</v>
      </c>
      <c r="AM546" t="s">
        <v>1136</v>
      </c>
    </row>
    <row r="547" spans="31:39" x14ac:dyDescent="0.35">
      <c r="AE547" t="s">
        <v>1137</v>
      </c>
      <c r="AM547" t="s">
        <v>1137</v>
      </c>
    </row>
    <row r="548" spans="31:39" x14ac:dyDescent="0.35">
      <c r="AE548" t="s">
        <v>1138</v>
      </c>
      <c r="AM548" t="s">
        <v>1138</v>
      </c>
    </row>
    <row r="549" spans="31:39" x14ac:dyDescent="0.35">
      <c r="AE549" t="s">
        <v>1139</v>
      </c>
      <c r="AM549" t="s">
        <v>1139</v>
      </c>
    </row>
    <row r="550" spans="31:39" x14ac:dyDescent="0.35">
      <c r="AE550" t="s">
        <v>1140</v>
      </c>
      <c r="AM550" t="s">
        <v>1140</v>
      </c>
    </row>
    <row r="551" spans="31:39" x14ac:dyDescent="0.35">
      <c r="AE551" t="s">
        <v>1141</v>
      </c>
      <c r="AM551" t="s">
        <v>1141</v>
      </c>
    </row>
    <row r="552" spans="31:39" x14ac:dyDescent="0.35">
      <c r="AE552" t="s">
        <v>1142</v>
      </c>
      <c r="AM552" t="s">
        <v>1142</v>
      </c>
    </row>
    <row r="553" spans="31:39" x14ac:dyDescent="0.35">
      <c r="AE553" t="s">
        <v>1143</v>
      </c>
      <c r="AM553" t="s">
        <v>1143</v>
      </c>
    </row>
    <row r="554" spans="31:39" x14ac:dyDescent="0.35">
      <c r="AE554" t="s">
        <v>1144</v>
      </c>
      <c r="AM554" t="s">
        <v>1144</v>
      </c>
    </row>
    <row r="555" spans="31:39" x14ac:dyDescent="0.35">
      <c r="AE555" t="s">
        <v>1145</v>
      </c>
      <c r="AM555" t="s">
        <v>1145</v>
      </c>
    </row>
    <row r="556" spans="31:39" x14ac:dyDescent="0.35">
      <c r="AE556" t="s">
        <v>1146</v>
      </c>
      <c r="AM556" t="s">
        <v>1146</v>
      </c>
    </row>
    <row r="557" spans="31:39" x14ac:dyDescent="0.35">
      <c r="AE557" t="s">
        <v>1147</v>
      </c>
      <c r="AM557" t="s">
        <v>1147</v>
      </c>
    </row>
    <row r="558" spans="31:39" x14ac:dyDescent="0.35">
      <c r="AE558" t="s">
        <v>1148</v>
      </c>
      <c r="AM558" t="s">
        <v>1148</v>
      </c>
    </row>
    <row r="559" spans="31:39" x14ac:dyDescent="0.35">
      <c r="AE559" t="s">
        <v>1149</v>
      </c>
      <c r="AM559" t="s">
        <v>1149</v>
      </c>
    </row>
    <row r="560" spans="31:39" x14ac:dyDescent="0.35">
      <c r="AE560" t="s">
        <v>1150</v>
      </c>
      <c r="AM560" t="s">
        <v>1150</v>
      </c>
    </row>
    <row r="561" spans="31:39" x14ac:dyDescent="0.35">
      <c r="AE561" t="s">
        <v>1151</v>
      </c>
      <c r="AM561" t="s">
        <v>1151</v>
      </c>
    </row>
    <row r="562" spans="31:39" x14ac:dyDescent="0.35">
      <c r="AE562" t="s">
        <v>1152</v>
      </c>
      <c r="AM562" t="s">
        <v>1152</v>
      </c>
    </row>
    <row r="563" spans="31:39" x14ac:dyDescent="0.35">
      <c r="AE563" t="s">
        <v>1153</v>
      </c>
      <c r="AM563" t="s">
        <v>1153</v>
      </c>
    </row>
    <row r="564" spans="31:39" x14ac:dyDescent="0.35">
      <c r="AE564" t="s">
        <v>1154</v>
      </c>
      <c r="AM564" t="s">
        <v>1154</v>
      </c>
    </row>
    <row r="565" spans="31:39" x14ac:dyDescent="0.35">
      <c r="AE565" t="s">
        <v>1155</v>
      </c>
      <c r="AM565" t="s">
        <v>1155</v>
      </c>
    </row>
    <row r="566" spans="31:39" x14ac:dyDescent="0.35">
      <c r="AE566" t="s">
        <v>1156</v>
      </c>
      <c r="AM566" t="s">
        <v>1156</v>
      </c>
    </row>
    <row r="567" spans="31:39" x14ac:dyDescent="0.35">
      <c r="AE567" t="s">
        <v>1157</v>
      </c>
      <c r="AM567" t="s">
        <v>1157</v>
      </c>
    </row>
    <row r="568" spans="31:39" x14ac:dyDescent="0.35">
      <c r="AE568" t="s">
        <v>1158</v>
      </c>
      <c r="AM568" t="s">
        <v>1158</v>
      </c>
    </row>
    <row r="569" spans="31:39" x14ac:dyDescent="0.35">
      <c r="AE569" t="s">
        <v>1159</v>
      </c>
      <c r="AM569" t="s">
        <v>1159</v>
      </c>
    </row>
    <row r="570" spans="31:39" x14ac:dyDescent="0.35">
      <c r="AE570" t="s">
        <v>1160</v>
      </c>
      <c r="AM570" t="s">
        <v>1160</v>
      </c>
    </row>
    <row r="571" spans="31:39" x14ac:dyDescent="0.35">
      <c r="AE571" t="s">
        <v>1161</v>
      </c>
      <c r="AM571" t="s">
        <v>1161</v>
      </c>
    </row>
    <row r="572" spans="31:39" x14ac:dyDescent="0.35">
      <c r="AE572" t="s">
        <v>1162</v>
      </c>
      <c r="AM572" t="s">
        <v>1162</v>
      </c>
    </row>
    <row r="573" spans="31:39" x14ac:dyDescent="0.35">
      <c r="AE573" t="s">
        <v>1163</v>
      </c>
      <c r="AM573" t="s">
        <v>1163</v>
      </c>
    </row>
    <row r="574" spans="31:39" x14ac:dyDescent="0.35">
      <c r="AE574" t="s">
        <v>1164</v>
      </c>
      <c r="AM574" t="s">
        <v>1164</v>
      </c>
    </row>
    <row r="575" spans="31:39" x14ac:dyDescent="0.35">
      <c r="AE575" t="s">
        <v>1165</v>
      </c>
      <c r="AM575" t="s">
        <v>1165</v>
      </c>
    </row>
    <row r="576" spans="31:39" x14ac:dyDescent="0.35">
      <c r="AE576" t="s">
        <v>1166</v>
      </c>
      <c r="AM576" t="s">
        <v>1166</v>
      </c>
    </row>
    <row r="577" spans="31:39" x14ac:dyDescent="0.35">
      <c r="AE577" t="s">
        <v>1167</v>
      </c>
      <c r="AM577" t="s">
        <v>1167</v>
      </c>
    </row>
    <row r="578" spans="31:39" x14ac:dyDescent="0.35">
      <c r="AE578" t="s">
        <v>1168</v>
      </c>
      <c r="AM578" t="s">
        <v>1168</v>
      </c>
    </row>
    <row r="579" spans="31:39" x14ac:dyDescent="0.35">
      <c r="AE579" t="s">
        <v>1169</v>
      </c>
      <c r="AM579" t="s">
        <v>1169</v>
      </c>
    </row>
    <row r="580" spans="31:39" x14ac:dyDescent="0.35">
      <c r="AE580" t="s">
        <v>1170</v>
      </c>
      <c r="AM580" t="s">
        <v>1170</v>
      </c>
    </row>
    <row r="581" spans="31:39" x14ac:dyDescent="0.35">
      <c r="AE581" t="s">
        <v>1171</v>
      </c>
      <c r="AM581" t="s">
        <v>1171</v>
      </c>
    </row>
    <row r="582" spans="31:39" x14ac:dyDescent="0.35">
      <c r="AE582" t="s">
        <v>1172</v>
      </c>
      <c r="AM582" t="s">
        <v>1172</v>
      </c>
    </row>
    <row r="583" spans="31:39" x14ac:dyDescent="0.35">
      <c r="AE583" t="s">
        <v>1173</v>
      </c>
      <c r="AM583" t="s">
        <v>1173</v>
      </c>
    </row>
    <row r="584" spans="31:39" x14ac:dyDescent="0.35">
      <c r="AE584" t="s">
        <v>1174</v>
      </c>
      <c r="AM584" t="s">
        <v>1174</v>
      </c>
    </row>
  </sheetData>
  <sheetProtection algorithmName="SHA-512" hashValue="ceue6+INLQPV3bJtu0N6iEpflhY4g0KyUnQ0yEZiPsC6nBuX1/VoRYWT5P/YrsTFhAT+VZouC4+JovgxWjeRTQ==" saltValue="b52yNQ+N0Jna0ggZun2mGw==" spinCount="100000" sheet="1" objects="1" scenarios="1"/>
  <mergeCells count="2">
    <mergeCell ref="C1:I1"/>
    <mergeCell ref="M1:R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481B-2BB7-4487-AF3B-FE465E32C093}">
  <dimension ref="A1:S311"/>
  <sheetViews>
    <sheetView workbookViewId="0">
      <selection activeCell="N2" sqref="N2"/>
    </sheetView>
  </sheetViews>
  <sheetFormatPr defaultRowHeight="14.5" x14ac:dyDescent="0.35"/>
  <cols>
    <col min="2" max="2" width="14.54296875" bestFit="1" customWidth="1"/>
    <col min="4" max="9" width="10.453125" bestFit="1" customWidth="1"/>
    <col min="13" max="13" width="14.54296875" bestFit="1" customWidth="1"/>
    <col min="14" max="19" width="10.453125" bestFit="1" customWidth="1"/>
  </cols>
  <sheetData>
    <row r="1" spans="1:19" x14ac:dyDescent="0.35">
      <c r="C1" s="105" t="s">
        <v>558</v>
      </c>
      <c r="D1" s="105"/>
      <c r="E1" s="105"/>
      <c r="F1" s="105"/>
      <c r="G1" s="105"/>
      <c r="H1" s="105"/>
      <c r="I1" s="105"/>
      <c r="M1" s="105" t="s">
        <v>559</v>
      </c>
      <c r="N1" s="105"/>
      <c r="O1" s="105"/>
      <c r="P1" s="105"/>
      <c r="Q1" s="105"/>
      <c r="R1" s="105"/>
    </row>
    <row r="2" spans="1:19" s="4" customFormat="1" x14ac:dyDescent="0.35">
      <c r="A2"/>
      <c r="B2"/>
      <c r="C2"/>
      <c r="D2" s="4">
        <f>Preços!D2</f>
        <v>42735</v>
      </c>
      <c r="E2" s="4">
        <f>Preços!E2</f>
        <v>43100</v>
      </c>
      <c r="F2" s="4">
        <f>Preços!F2</f>
        <v>43465</v>
      </c>
      <c r="G2" s="4">
        <f>Preços!G2</f>
        <v>43830</v>
      </c>
      <c r="H2" s="4">
        <f>Preços!H2</f>
        <v>44196</v>
      </c>
      <c r="I2" s="4">
        <f>Preços!I2</f>
        <v>44469</v>
      </c>
      <c r="L2"/>
      <c r="M2"/>
      <c r="N2" s="4">
        <f>Preços!N2</f>
        <v>42735</v>
      </c>
      <c r="O2" s="4">
        <f>Preços!O2</f>
        <v>43100</v>
      </c>
      <c r="P2" s="4">
        <f>Preços!P2</f>
        <v>43465</v>
      </c>
      <c r="Q2" s="4">
        <f>Preços!Q2</f>
        <v>43830</v>
      </c>
      <c r="R2" s="4">
        <f>Preços!R2</f>
        <v>44196</v>
      </c>
      <c r="S2" s="4">
        <f>Preços!S2</f>
        <v>44469</v>
      </c>
    </row>
    <row r="3" spans="1:19" x14ac:dyDescent="0.35">
      <c r="B3" t="str">
        <f>[1]Preços!B3</f>
        <v>Ticker</v>
      </c>
    </row>
    <row r="4" spans="1:19" x14ac:dyDescent="0.35">
      <c r="B4" t="str">
        <f>Preços!B4</f>
        <v>ABCB4</v>
      </c>
      <c r="D4" s="3">
        <f>IF(AND(Preços!D4&lt;&gt;0,Preços!C4&lt;&gt;0),Preços!D4/Preços!C4-1,"")</f>
        <v>0.62774614151168229</v>
      </c>
      <c r="E4" s="3">
        <f>IF(AND(Preços!E4&lt;&gt;0,Preços!D4&lt;&gt;0),Preços!E4/Preços!D4-1,"")</f>
        <v>0.25207579039446237</v>
      </c>
      <c r="F4" s="3">
        <f>IF(AND(Preços!F4&lt;&gt;0,Preços!E4&lt;&gt;0),Preços!F4/Preços!E4-1,"")</f>
        <v>-2.7632140716232767E-3</v>
      </c>
      <c r="G4" s="3">
        <f>IF(AND(Preços!G4&lt;&gt;0,Preços!F4&lt;&gt;0),Preços!G4/Preços!F4-1,"")</f>
        <v>0.20377020415593217</v>
      </c>
      <c r="H4" s="3">
        <f>IF(AND(Preços!H4&lt;&gt;0,Preços!G4&lt;&gt;0),Preços!H4/Preços!G4-1,"")</f>
        <v>-0.22227355927448278</v>
      </c>
      <c r="I4" s="3">
        <f>IF(AND(Preços!I4&lt;&gt;0,Preços!H4&lt;&gt;0),Preços!I4/Preços!H4-1,"")</f>
        <v>-4.4428356812085457E-2</v>
      </c>
      <c r="M4" t="str">
        <f>Preços!L4</f>
        <v>ABCB4</v>
      </c>
      <c r="N4" s="3">
        <f>IF(AND(Preços!N4&lt;&gt;0,Preços!M4&lt;&gt;0),Preços!N4/Preços!M4-1,"")</f>
        <v>0.79413396827056681</v>
      </c>
      <c r="O4" s="3">
        <f>IF(AND(Preços!O4&lt;&gt;0,Preços!N4&lt;&gt;0),Preços!O4/Preços!N4-1,"")</f>
        <v>0.34691558516997301</v>
      </c>
      <c r="P4" s="3">
        <f>IF(AND(Preços!P4&lt;&gt;0,Preços!O4&lt;&gt;0),Preços!P4/Preços!O4-1,"")</f>
        <v>6.735040847650442E-2</v>
      </c>
      <c r="Q4" s="3">
        <f>IF(AND(Preços!Q4&lt;&gt;0,Preços!P4&lt;&gt;0),Preços!Q4/Preços!P4-1,"")</f>
        <v>0.28046725988087662</v>
      </c>
      <c r="R4" s="3">
        <f>IF(AND(Preços!R4&lt;&gt;0,Preços!Q4&lt;&gt;0),Preços!R4/Preços!Q4-1,"")</f>
        <v>-0.19371766121587208</v>
      </c>
      <c r="S4" s="3">
        <f>IF(AND(Preços!S4&lt;&gt;0,Preços!R4&lt;&gt;0),Preços!S4/Preços!R4-1,"")</f>
        <v>4.4242933609164314E-3</v>
      </c>
    </row>
    <row r="5" spans="1:19" x14ac:dyDescent="0.35">
      <c r="B5" t="str">
        <f>Preços!B5</f>
        <v>ABEV3</v>
      </c>
      <c r="D5" s="3">
        <f>IF(AND(Preços!D5&lt;&gt;0,Preços!C5&lt;&gt;0),Preços!D5/Preços!C5-1,"")</f>
        <v>-8.1232492997822314E-2</v>
      </c>
      <c r="E5" s="3">
        <f>IF(AND(Preços!E5&lt;&gt;0,Preços!D5&lt;&gt;0),Preços!E5/Preços!D5-1,"")</f>
        <v>0.29756097561014183</v>
      </c>
      <c r="F5" s="3">
        <f>IF(AND(Preços!F5&lt;&gt;0,Preços!E5&lt;&gt;0),Preços!F5/Preços!E5-1,"")</f>
        <v>-0.27725563909748274</v>
      </c>
      <c r="G5" s="3">
        <f>IF(AND(Preços!G5&lt;&gt;0,Preços!F5&lt;&gt;0),Preços!G5/Preços!F5-1,"")</f>
        <v>0.21391417425273684</v>
      </c>
      <c r="H5" s="3">
        <f>IF(AND(Preços!H5&lt;&gt;0,Preços!G5&lt;&gt;0),Preços!H5/Preços!G5-1,"")</f>
        <v>-0.16175682913853928</v>
      </c>
      <c r="I5" s="3">
        <f>IF(AND(Preços!I5&lt;&gt;0,Preços!H5&lt;&gt;0),Preços!I5/Preços!H5-1,"")</f>
        <v>-2.2364217251848562E-2</v>
      </c>
      <c r="M5" t="str">
        <f>Preços!L5</f>
        <v>ABEV3</v>
      </c>
      <c r="N5" s="3">
        <f>IF(AND(Preços!N5&lt;&gt;0,Preços!M5&lt;&gt;0),Preços!N5/Preços!M5-1,"")</f>
        <v>-4.7741452127200046E-2</v>
      </c>
      <c r="O5" s="3">
        <f>IF(AND(Preços!O5&lt;&gt;0,Preços!N5&lt;&gt;0),Preços!O5/Preços!N5-1,"")</f>
        <v>0.33412877546226194</v>
      </c>
      <c r="P5" s="3">
        <f>IF(AND(Preços!P5&lt;&gt;0,Preços!O5&lt;&gt;0),Preços!P5/Preços!O5-1,"")</f>
        <v>-0.25365316284917161</v>
      </c>
      <c r="Q5" s="3">
        <f>IF(AND(Preços!Q5&lt;&gt;0,Preços!P5&lt;&gt;0),Preços!Q5/Preços!P5-1,"")</f>
        <v>0.24579669156540107</v>
      </c>
      <c r="R5" s="3">
        <f>IF(AND(Preços!R5&lt;&gt;0,Preços!Q5&lt;&gt;0),Preços!R5/Preços!Q5-1,"")</f>
        <v>-0.1395930460216176</v>
      </c>
      <c r="S5" s="3">
        <f>IF(AND(Preços!S5&lt;&gt;0,Preços!R5&lt;&gt;0),Preços!S5/Preços!R5-1,"")</f>
        <v>-1.7704845678472525E-2</v>
      </c>
    </row>
    <row r="6" spans="1:19" x14ac:dyDescent="0.35">
      <c r="B6" t="str">
        <f>Preços!B6</f>
        <v>AESB3</v>
      </c>
      <c r="D6" s="3" t="str">
        <f>IF(AND(Preços!D6&lt;&gt;0,Preços!C6&lt;&gt;0),Preços!D6/Preços!C6-1,"")</f>
        <v/>
      </c>
      <c r="E6" s="3">
        <f>IF(AND(Preços!E6&lt;&gt;0,Preços!D6&lt;&gt;0),Preços!E6/Preços!D6-1,"")</f>
        <v>-8.9285714285955886E-2</v>
      </c>
      <c r="F6" s="3">
        <f>IF(AND(Preços!F6&lt;&gt;0,Preços!E6&lt;&gt;0),Preços!F6/Preços!E6-1,"")</f>
        <v>-0.21411764705864345</v>
      </c>
      <c r="G6" s="3">
        <f>IF(AND(Preços!G6&lt;&gt;0,Preços!F6&lt;&gt;0),Preços!G6/Preços!F6-1,"")</f>
        <v>0.60762484563641683</v>
      </c>
      <c r="H6" s="3">
        <f>IF(AND(Preços!H6&lt;&gt;0,Preços!G6&lt;&gt;0),Preços!H6/Preços!G6-1,"")</f>
        <v>2.8624766645401367E-2</v>
      </c>
      <c r="I6" s="3">
        <f>IF(AND(Preços!I6&lt;&gt;0,Preços!H6&lt;&gt;0),Preços!I6/Preços!H6-1,"")</f>
        <v>-0.25710828796130114</v>
      </c>
      <c r="M6" t="str">
        <f>Preços!L6</f>
        <v>AESB3</v>
      </c>
      <c r="N6" s="3" t="str">
        <f>IF(AND(Preços!N6&lt;&gt;0,Preços!M6&lt;&gt;0),Preços!N6/Preços!M6-1,"")</f>
        <v/>
      </c>
      <c r="O6" s="3">
        <f>IF(AND(Preços!O6&lt;&gt;0,Preços!N6&lt;&gt;0),Preços!O6/Preços!N6-1,"")</f>
        <v>-3.2834133258354492E-2</v>
      </c>
      <c r="P6" s="3">
        <f>IF(AND(Preços!P6&lt;&gt;0,Preços!O6&lt;&gt;0),Preços!P6/Preços!O6-1,"")</f>
        <v>-0.15367555181890125</v>
      </c>
      <c r="Q6" s="3">
        <f>IF(AND(Preços!Q6&lt;&gt;0,Preços!P6&lt;&gt;0),Preços!Q6/Preços!P6-1,"")</f>
        <v>0.72551833663216669</v>
      </c>
      <c r="R6" s="3">
        <f>IF(AND(Preços!R6&lt;&gt;0,Preços!Q6&lt;&gt;0),Preços!R6/Preços!Q6-1,"")</f>
        <v>0.10271983380183314</v>
      </c>
      <c r="S6" s="3">
        <f>IF(AND(Preços!S6&lt;&gt;0,Preços!R6&lt;&gt;0),Preços!S6/Preços!R6-1,"")</f>
        <v>-0.24390967192370638</v>
      </c>
    </row>
    <row r="7" spans="1:19" x14ac:dyDescent="0.35">
      <c r="B7" t="str">
        <f>Preços!B7</f>
        <v>AFLT3</v>
      </c>
      <c r="D7" s="3" t="str">
        <f>IF(AND(Preços!D7&lt;&gt;0,Preços!C7&lt;&gt;0),Preços!D7/Preços!C7-1,"")</f>
        <v/>
      </c>
      <c r="E7" s="3">
        <f>IF(AND(Preços!E7&lt;&gt;0,Preços!D7&lt;&gt;0),Preços!E7/Preços!D7-1,"")</f>
        <v>0.64569536423855478</v>
      </c>
      <c r="F7" s="3">
        <f>IF(AND(Preços!F7&lt;&gt;0,Preços!E7&lt;&gt;0),Preços!F7/Preços!E7-1,"")</f>
        <v>0.11670020120756841</v>
      </c>
      <c r="G7" s="3">
        <f>IF(AND(Preços!G7&lt;&gt;0,Preços!F7&lt;&gt;0),Preços!G7/Preços!F7-1,"")</f>
        <v>0.99639639639565591</v>
      </c>
      <c r="H7" s="3">
        <f>IF(AND(Preços!H7&lt;&gt;0,Preços!G7&lt;&gt;0),Preços!H7/Preços!G7-1,"")</f>
        <v>-0.11010830324918164</v>
      </c>
      <c r="I7" s="3">
        <f>IF(AND(Preços!I7&lt;&gt;0,Preços!H7&lt;&gt;0),Preços!I7/Preços!H7-1,"")</f>
        <v>-0.12271805273897873</v>
      </c>
      <c r="M7" t="str">
        <f>Preços!L7</f>
        <v>AFLT3</v>
      </c>
      <c r="N7" s="3" t="str">
        <f>IF(AND(Preços!N7&lt;&gt;0,Preços!M7&lt;&gt;0),Preços!N7/Preços!M7-1,"")</f>
        <v/>
      </c>
      <c r="O7" s="3">
        <f>IF(AND(Preços!O7&lt;&gt;0,Preços!N7&lt;&gt;0),Preços!O7/Preços!N7-1,"")</f>
        <v>0.92894311038506205</v>
      </c>
      <c r="P7" s="3">
        <f>IF(AND(Preços!P7&lt;&gt;0,Preços!O7&lt;&gt;0),Preços!P7/Preços!O7-1,"")</f>
        <v>0.15179995018354764</v>
      </c>
      <c r="Q7" s="3">
        <f>IF(AND(Preços!Q7&lt;&gt;0,Preços!P7&lt;&gt;0),Preços!Q7/Preços!P7-1,"")</f>
        <v>1.0132373914800321</v>
      </c>
      <c r="R7" s="3">
        <f>IF(AND(Preços!R7&lt;&gt;0,Preços!Q7&lt;&gt;0),Preços!R7/Preços!Q7-1,"")</f>
        <v>-4.4618526807440273E-2</v>
      </c>
      <c r="S7" s="3">
        <f>IF(AND(Preços!S7&lt;&gt;0,Preços!R7&lt;&gt;0),Preços!S7/Preços!R7-1,"")</f>
        <v>-7.952861222333385E-2</v>
      </c>
    </row>
    <row r="8" spans="1:19" x14ac:dyDescent="0.35">
      <c r="B8" t="str">
        <f>Preços!B8</f>
        <v>AGRO3</v>
      </c>
      <c r="D8" s="3">
        <f>IF(AND(Preços!D8&lt;&gt;0,Preços!C8&lt;&gt;0),Preços!D8/Preços!C8-1,"")</f>
        <v>1.8132366277516798E-3</v>
      </c>
      <c r="E8" s="3">
        <f>IF(AND(Preços!E8&lt;&gt;0,Preços!D8&lt;&gt;0),Preços!E8/Preços!D8-1,"")</f>
        <v>0.13303167420821849</v>
      </c>
      <c r="F8" s="3">
        <f>IF(AND(Preços!F8&lt;&gt;0,Preços!E8&lt;&gt;0),Preços!F8/Preços!E8-1,"")</f>
        <v>0.24680511182072595</v>
      </c>
      <c r="G8" s="3">
        <f>IF(AND(Preços!G8&lt;&gt;0,Preços!F8&lt;&gt;0),Preços!G8/Preços!F8-1,"")</f>
        <v>0.21844971172253502</v>
      </c>
      <c r="H8" s="3">
        <f>IF(AND(Preços!H8&lt;&gt;0,Preços!G8&lt;&gt;0),Preços!H8/Preços!G8-1,"")</f>
        <v>0.31440588853910612</v>
      </c>
      <c r="I8" s="3">
        <f>IF(AND(Preços!I8&lt;&gt;0,Preços!H8&lt;&gt;0),Preços!I8/Preços!H8-1,"")</f>
        <v>0.21800000000046404</v>
      </c>
      <c r="M8" t="str">
        <f>Preços!L8</f>
        <v>AGRO3</v>
      </c>
      <c r="N8" s="3">
        <f>IF(AND(Preços!N8&lt;&gt;0,Preços!M8&lt;&gt;0),Preços!N8/Preços!M8-1,"")</f>
        <v>5.8221831782845568E-2</v>
      </c>
      <c r="O8" s="3">
        <f>IF(AND(Preços!O8&lt;&gt;0,Preços!N8&lt;&gt;0),Preços!O8/Preços!N8-1,"")</f>
        <v>0.15371346612782966</v>
      </c>
      <c r="P8" s="3">
        <f>IF(AND(Preços!P8&lt;&gt;0,Preços!O8&lt;&gt;0),Preços!P8/Preços!O8-1,"")</f>
        <v>0.31698776521501104</v>
      </c>
      <c r="Q8" s="3">
        <f>IF(AND(Preços!Q8&lt;&gt;0,Preços!P8&lt;&gt;0),Preços!Q8/Preços!P8-1,"")</f>
        <v>0.28478235219613746</v>
      </c>
      <c r="R8" s="3">
        <f>IF(AND(Preços!R8&lt;&gt;0,Preços!Q8&lt;&gt;0),Preços!R8/Preços!Q8-1,"")</f>
        <v>0.35748981827250748</v>
      </c>
      <c r="S8" s="3">
        <f>IF(AND(Preços!S8&lt;&gt;0,Preços!R8&lt;&gt;0),Preços!S8/Preços!R8-1,"")</f>
        <v>0.21800000000046404</v>
      </c>
    </row>
    <row r="9" spans="1:19" x14ac:dyDescent="0.35">
      <c r="B9" t="str">
        <f>Preços!B9</f>
        <v>ALPA3</v>
      </c>
      <c r="D9" s="3">
        <f>IF(AND(Preços!D9&lt;&gt;0,Preços!C9&lt;&gt;0),Preços!D9/Preços!C9-1,"")</f>
        <v>-7.500000000004714E-2</v>
      </c>
      <c r="E9" s="3">
        <f>IF(AND(Preços!E9&lt;&gt;0,Preços!D9&lt;&gt;0),Preços!E9/Preços!D9-1,"")</f>
        <v>0.91891891891885669</v>
      </c>
      <c r="F9" s="3">
        <f>IF(AND(Preços!F9&lt;&gt;0,Preços!E9&lt;&gt;0),Preços!F9/Preços!E9-1,"")</f>
        <v>-3.9906103288072869E-2</v>
      </c>
      <c r="G9" s="3">
        <f>IF(AND(Preços!G9&lt;&gt;0,Preços!F9&lt;&gt;0),Preços!G9/Preços!F9-1,"")</f>
        <v>1.1072738386316323</v>
      </c>
      <c r="H9" s="3">
        <f>IF(AND(Preços!H9&lt;&gt;0,Preços!G9&lt;&gt;0),Preços!H9/Preços!G9-1,"")</f>
        <v>0.3814358230599848</v>
      </c>
      <c r="I9" s="3">
        <f>IF(AND(Preços!I9&lt;&gt;0,Preços!H9&lt;&gt;0),Preços!I9/Preços!H9-1,"")</f>
        <v>0.15958005249396368</v>
      </c>
      <c r="M9" t="str">
        <f>Preços!L9</f>
        <v>ALPA3</v>
      </c>
      <c r="N9" s="3">
        <f>IF(AND(Preços!N9&lt;&gt;0,Preços!M9&lt;&gt;0),Preços!N9/Preços!M9-1,"")</f>
        <v>-4.8410107722506868E-2</v>
      </c>
      <c r="O9" s="3">
        <f>IF(AND(Preços!O9&lt;&gt;0,Preços!N9&lt;&gt;0),Preços!O9/Preços!N9-1,"")</f>
        <v>0.9654965382085674</v>
      </c>
      <c r="P9" s="3">
        <f>IF(AND(Preços!P9&lt;&gt;0,Preços!O9&lt;&gt;0),Preços!P9/Preços!O9-1,"")</f>
        <v>-1.2246834126400929E-2</v>
      </c>
      <c r="Q9" s="3">
        <f>IF(AND(Preços!Q9&lt;&gt;0,Preços!P9&lt;&gt;0),Preços!Q9/Preços!P9-1,"")</f>
        <v>1.1072738386321315</v>
      </c>
      <c r="R9" s="3">
        <f>IF(AND(Preços!R9&lt;&gt;0,Preços!Q9&lt;&gt;0),Preços!R9/Preços!Q9-1,"")</f>
        <v>0.38368333924473141</v>
      </c>
      <c r="S9" s="3">
        <f>IF(AND(Preços!S9&lt;&gt;0,Preços!R9&lt;&gt;0),Preços!S9/Preços!R9-1,"")</f>
        <v>0.15958005249396368</v>
      </c>
    </row>
    <row r="10" spans="1:19" x14ac:dyDescent="0.35">
      <c r="B10" t="str">
        <f>Preços!B10</f>
        <v>ALPA4</v>
      </c>
      <c r="D10" s="3">
        <f>IF(AND(Preços!D10&lt;&gt;0,Preços!C10&lt;&gt;0),Preços!D10/Preços!C10-1,"")</f>
        <v>0.40589887640390443</v>
      </c>
      <c r="E10" s="3">
        <f>IF(AND(Preços!E10&lt;&gt;0,Preços!D10&lt;&gt;0),Preços!E10/Preços!D10-1,"")</f>
        <v>0.74325674325718749</v>
      </c>
      <c r="F10" s="3">
        <f>IF(AND(Preços!F10&lt;&gt;0,Preços!E10&lt;&gt;0),Preços!F10/Preços!E10-1,"")</f>
        <v>-2.4641833811729352E-2</v>
      </c>
      <c r="G10" s="3">
        <f>IF(AND(Preços!G10&lt;&gt;0,Preços!F10&lt;&gt;0),Preços!G10/Preços!F10-1,"")</f>
        <v>1.4383078730923184</v>
      </c>
      <c r="H10" s="3">
        <f>IF(AND(Preços!H10&lt;&gt;0,Preços!G10&lt;&gt;0),Preços!H10/Preços!G10-1,"")</f>
        <v>0.26506024096341352</v>
      </c>
      <c r="I10" s="3">
        <f>IF(AND(Preços!I10&lt;&gt;0,Preços!H10&lt;&gt;0),Preços!I10/Preços!H10-1,"")</f>
        <v>0.25714285714258089</v>
      </c>
      <c r="M10" t="str">
        <f>Preços!L10</f>
        <v>ALPA4</v>
      </c>
      <c r="N10" s="3">
        <f>IF(AND(Preços!N10&lt;&gt;0,Preços!M10&lt;&gt;0),Preços!N10/Preços!M10-1,"")</f>
        <v>0.45109113328559514</v>
      </c>
      <c r="O10" s="3">
        <f>IF(AND(Preços!O10&lt;&gt;0,Preços!N10&lt;&gt;0),Preços!O10/Preços!N10-1,"")</f>
        <v>0.78670447902127449</v>
      </c>
      <c r="P10" s="3">
        <f>IF(AND(Preços!P10&lt;&gt;0,Preços!O10&lt;&gt;0),Preços!P10/Preços!O10-1,"")</f>
        <v>6.557176436780443E-3</v>
      </c>
      <c r="Q10" s="3">
        <f>IF(AND(Preços!Q10&lt;&gt;0,Preços!P10&lt;&gt;0),Preços!Q10/Preços!P10-1,"")</f>
        <v>1.4383078730935779</v>
      </c>
      <c r="R10" s="3">
        <f>IF(AND(Preços!R10&lt;&gt;0,Preços!Q10&lt;&gt;0),Preços!R10/Preços!Q10-1,"")</f>
        <v>0.26701365477838568</v>
      </c>
      <c r="S10" s="3">
        <f>IF(AND(Preços!S10&lt;&gt;0,Preços!R10&lt;&gt;0),Preços!S10/Preços!R10-1,"")</f>
        <v>0.25714285714258089</v>
      </c>
    </row>
    <row r="11" spans="1:19" x14ac:dyDescent="0.35">
      <c r="B11" t="str">
        <f>Preços!B11</f>
        <v>ALSO3</v>
      </c>
      <c r="D11" s="3">
        <f>IF(AND(Preços!D11&lt;&gt;0,Preços!C11&lt;&gt;0),Preços!D11/Preços!C11-1,"")</f>
        <v>6.4894932015942652E-2</v>
      </c>
      <c r="E11" s="3">
        <f>IF(AND(Preços!E11&lt;&gt;0,Preços!D11&lt;&gt;0),Preços!E11/Preços!D11-1,"")</f>
        <v>0.47127103888510469</v>
      </c>
      <c r="F11" s="3">
        <f>IF(AND(Preços!F11&lt;&gt;0,Preços!E11&lt;&gt;0),Preços!F11/Preços!E11-1,"")</f>
        <v>1.656804733663142E-2</v>
      </c>
      <c r="G11" s="3">
        <f>IF(AND(Preços!G11&lt;&gt;0,Preços!F11&lt;&gt;0),Preços!G11/Preços!F11-1,"")</f>
        <v>0.94567326348600789</v>
      </c>
      <c r="H11" s="3">
        <f>IF(AND(Preços!H11&lt;&gt;0,Preços!G11&lt;&gt;0),Preços!H11/Preços!G11-1,"")</f>
        <v>-0.41822895891494505</v>
      </c>
      <c r="I11" s="3">
        <f>IF(AND(Preços!I11&lt;&gt;0,Preços!H11&lt;&gt;0),Preços!I11/Preços!H11-1,"")</f>
        <v>-0.22111758656183644</v>
      </c>
      <c r="M11" t="str">
        <f>Preços!L11</f>
        <v>ALSO3</v>
      </c>
      <c r="N11" s="3">
        <f>IF(AND(Preços!N11&lt;&gt;0,Preços!M11&lt;&gt;0),Preços!N11/Preços!M11-1,"")</f>
        <v>9.4180347190127911E-2</v>
      </c>
      <c r="O11" s="3">
        <f>IF(AND(Preços!O11&lt;&gt;0,Preços!N11&lt;&gt;0),Preços!O11/Preços!N11-1,"")</f>
        <v>0.50270697796422481</v>
      </c>
      <c r="P11" s="3">
        <f>IF(AND(Preços!P11&lt;&gt;0,Preços!O11&lt;&gt;0),Preços!P11/Preços!O11-1,"")</f>
        <v>3.717568652320713E-2</v>
      </c>
      <c r="Q11" s="3">
        <f>IF(AND(Preços!Q11&lt;&gt;0,Preços!P11&lt;&gt;0),Preços!Q11/Preços!P11-1,"")</f>
        <v>0.97633235733669088</v>
      </c>
      <c r="R11" s="3">
        <f>IF(AND(Preços!R11&lt;&gt;0,Preços!Q11&lt;&gt;0),Preços!R11/Preços!Q11-1,"")</f>
        <v>-0.41822895891528333</v>
      </c>
      <c r="S11" s="3">
        <f>IF(AND(Preços!S11&lt;&gt;0,Preços!R11&lt;&gt;0),Preços!S11/Preços!R11-1,"")</f>
        <v>-0.21451887748818144</v>
      </c>
    </row>
    <row r="12" spans="1:19" x14ac:dyDescent="0.35">
      <c r="B12" t="str">
        <f>Preços!B12</f>
        <v>ALUP11</v>
      </c>
      <c r="D12" s="3">
        <f>IF(AND(Preços!D12&lt;&gt;0,Preços!C12&lt;&gt;0),Preços!D12/Preços!C12-1,"")</f>
        <v>0.39515736136553969</v>
      </c>
      <c r="E12" s="3">
        <f>IF(AND(Preços!E12&lt;&gt;0,Preços!D12&lt;&gt;0),Preços!E12/Preços!D12-1,"")</f>
        <v>7.8947368421365072E-2</v>
      </c>
      <c r="F12" s="3">
        <f>IF(AND(Preços!F12&lt;&gt;0,Preços!E12&lt;&gt;0),Preços!F12/Preços!E12-1,"")</f>
        <v>-6.5040650419686541E-3</v>
      </c>
      <c r="G12" s="3">
        <f>IF(AND(Preços!G12&lt;&gt;0,Preços!F12&lt;&gt;0),Preços!G12/Preços!F12-1,"")</f>
        <v>0.50572831424032016</v>
      </c>
      <c r="H12" s="3">
        <f>IF(AND(Preços!H12&lt;&gt;0,Preços!G12&lt;&gt;0),Preços!H12/Preços!G12-1,"")</f>
        <v>-1.8478260869898233E-2</v>
      </c>
      <c r="I12" s="3">
        <f>IF(AND(Preços!I12&lt;&gt;0,Preços!H12&lt;&gt;0),Preços!I12/Preços!H12-1,"")</f>
        <v>-0.10262089331853674</v>
      </c>
      <c r="M12" t="str">
        <f>Preços!L12</f>
        <v>ALUP11</v>
      </c>
      <c r="N12" s="3">
        <f>IF(AND(Preços!N12&lt;&gt;0,Preços!M12&lt;&gt;0),Preços!N12/Preços!M12-1,"")</f>
        <v>0.47734054394071346</v>
      </c>
      <c r="O12" s="3">
        <f>IF(AND(Preços!O12&lt;&gt;0,Preços!N12&lt;&gt;0),Preços!O12/Preços!N12-1,"")</f>
        <v>0.10830075583638643</v>
      </c>
      <c r="P12" s="3">
        <f>IF(AND(Preços!P12&lt;&gt;0,Preços!O12&lt;&gt;0),Preços!P12/Preços!O12-1,"")</f>
        <v>3.4012234041125966E-2</v>
      </c>
      <c r="Q12" s="3">
        <f>IF(AND(Preços!Q12&lt;&gt;0,Preços!P12&lt;&gt;0),Preços!Q12/Preços!P12-1,"")</f>
        <v>0.53525239883124676</v>
      </c>
      <c r="R12" s="3">
        <f>IF(AND(Preços!R12&lt;&gt;0,Preços!Q12&lt;&gt;0),Preços!R12/Preços!Q12-1,"")</f>
        <v>1.1475299501448211E-2</v>
      </c>
      <c r="S12" s="3">
        <f>IF(AND(Preços!S12&lt;&gt;0,Preços!R12&lt;&gt;0),Preços!S12/Preços!R12-1,"")</f>
        <v>-7.3335794266289112E-2</v>
      </c>
    </row>
    <row r="13" spans="1:19" x14ac:dyDescent="0.35">
      <c r="B13" t="str">
        <f>Preços!B13</f>
        <v>ALUP3</v>
      </c>
      <c r="D13" s="3" t="str">
        <f>IF(AND(Preços!D13&lt;&gt;0,Preços!C13&lt;&gt;0),Preços!D13/Preços!C13-1,"")</f>
        <v/>
      </c>
      <c r="E13" s="3">
        <f>IF(AND(Preços!E13&lt;&gt;0,Preços!D13&lt;&gt;0),Preços!E13/Preços!D13-1,"")</f>
        <v>-1.724137930938674E-2</v>
      </c>
      <c r="F13" s="3">
        <f>IF(AND(Preços!F13&lt;&gt;0,Preços!E13&lt;&gt;0),Preços!F13/Preços!E13-1,"")</f>
        <v>-6.015037594022643E-2</v>
      </c>
      <c r="G13" s="3">
        <f>IF(AND(Preços!G13&lt;&gt;0,Preços!F13&lt;&gt;0),Preços!G13/Preços!F13-1,"")</f>
        <v>0.51999999999922664</v>
      </c>
      <c r="H13" s="3">
        <f>IF(AND(Preços!H13&lt;&gt;0,Preços!G13&lt;&gt;0),Preços!H13/Preços!G13-1,"")</f>
        <v>-0.21403508771833701</v>
      </c>
      <c r="I13" s="3">
        <f>IF(AND(Preços!I13&lt;&gt;0,Preços!H13&lt;&gt;0),Preços!I13/Preços!H13-1,"")</f>
        <v>-9.2633928571556501E-2</v>
      </c>
      <c r="M13" t="str">
        <f>Preços!L13</f>
        <v>ALUP3</v>
      </c>
      <c r="N13" s="3" t="str">
        <f>IF(AND(Preços!N13&lt;&gt;0,Preços!M13&lt;&gt;0),Preços!N13/Preços!M13-1,"")</f>
        <v/>
      </c>
      <c r="O13" s="3">
        <f>IF(AND(Preços!O13&lt;&gt;0,Preços!N13&lt;&gt;0),Preços!O13/Preços!N13-1,"")</f>
        <v>9.7530804515999492E-3</v>
      </c>
      <c r="P13" s="3">
        <f>IF(AND(Preços!P13&lt;&gt;0,Preços!O13&lt;&gt;0),Preços!P13/Preços!O13-1,"")</f>
        <v>-2.8711152013344732E-2</v>
      </c>
      <c r="Q13" s="3">
        <f>IF(AND(Preços!Q13&lt;&gt;0,Preços!P13&lt;&gt;0),Preços!Q13/Preços!P13-1,"")</f>
        <v>0.54849999999794741</v>
      </c>
      <c r="R13" s="3">
        <f>IF(AND(Preços!R13&lt;&gt;0,Preços!Q13&lt;&gt;0),Preços!R13/Preços!Q13-1,"")</f>
        <v>-0.19557013063710482</v>
      </c>
      <c r="S13" s="3">
        <f>IF(AND(Preços!S13&lt;&gt;0,Preços!R13&lt;&gt;0),Preços!S13/Preços!R13-1,"")</f>
        <v>-6.2134228690086224E-2</v>
      </c>
    </row>
    <row r="14" spans="1:19" x14ac:dyDescent="0.35">
      <c r="B14" t="str">
        <f>Preços!B14</f>
        <v>ALUP4</v>
      </c>
      <c r="D14" s="3" t="str">
        <f>IF(AND(Preços!D14&lt;&gt;0,Preços!C14&lt;&gt;0),Preços!D14/Preços!C14-1,"")</f>
        <v/>
      </c>
      <c r="E14" s="3">
        <f>IF(AND(Preços!E14&lt;&gt;0,Preços!D14&lt;&gt;0),Preços!E14/Preços!D14-1,"")</f>
        <v>0.21590909090835586</v>
      </c>
      <c r="F14" s="3">
        <f>IF(AND(Preços!F14&lt;&gt;0,Preços!E14&lt;&gt;0),Preços!F14/Preços!E14-1,"")</f>
        <v>2.0560747663667334E-2</v>
      </c>
      <c r="G14" s="3">
        <f>IF(AND(Preços!G14&lt;&gt;0,Preços!F14&lt;&gt;0),Preços!G14/Preços!F14-1,"")</f>
        <v>0.54761904761876101</v>
      </c>
      <c r="H14" s="3">
        <f>IF(AND(Preços!H14&lt;&gt;0,Preços!G14&lt;&gt;0),Preços!H14/Preços!G14-1,"")</f>
        <v>5.3254437869496352E-2</v>
      </c>
      <c r="I14" s="3">
        <f>IF(AND(Preços!I14&lt;&gt;0,Preços!H14&lt;&gt;0),Preços!I14/Preços!H14-1,"")</f>
        <v>-8.3146067414738511E-2</v>
      </c>
      <c r="M14" t="str">
        <f>Preços!L14</f>
        <v>ALUP4</v>
      </c>
      <c r="N14" s="3" t="str">
        <f>IF(AND(Preços!N14&lt;&gt;0,Preços!M14&lt;&gt;0),Preços!N14/Preços!M14-1,"")</f>
        <v/>
      </c>
      <c r="O14" s="3">
        <f>IF(AND(Preços!O14&lt;&gt;0,Preços!N14&lt;&gt;0),Preços!O14/Preços!N14-1,"")</f>
        <v>0.24925412217422327</v>
      </c>
      <c r="P14" s="3">
        <f>IF(AND(Preços!P14&lt;&gt;0,Preços!O14&lt;&gt;0),Preços!P14/Preços!O14-1,"")</f>
        <v>6.7761136873732308E-2</v>
      </c>
      <c r="Q14" s="3">
        <f>IF(AND(Preços!Q14&lt;&gt;0,Preços!P14&lt;&gt;0),Preços!Q14/Preços!P14-1,"")</f>
        <v>0.57972732661584359</v>
      </c>
      <c r="R14" s="3">
        <f>IF(AND(Preços!R14&lt;&gt;0,Preços!Q14&lt;&gt;0),Preços!R14/Preços!Q14-1,"")</f>
        <v>9.02389448485581E-2</v>
      </c>
      <c r="S14" s="3">
        <f>IF(AND(Preços!S14&lt;&gt;0,Preços!R14&lt;&gt;0),Preços!S14/Preços!R14-1,"")</f>
        <v>-5.3467558615736377E-2</v>
      </c>
    </row>
    <row r="15" spans="1:19" x14ac:dyDescent="0.35">
      <c r="B15" t="str">
        <f>Preços!B15</f>
        <v>AMBP3</v>
      </c>
      <c r="D15" s="3" t="str">
        <f>IF(AND(Preços!D15&lt;&gt;0,Preços!C15&lt;&gt;0),Preços!D15/Preços!C15-1,"")</f>
        <v/>
      </c>
      <c r="E15" s="3" t="str">
        <f>IF(AND(Preços!E15&lt;&gt;0,Preços!D15&lt;&gt;0),Preços!E15/Preços!D15-1,"")</f>
        <v/>
      </c>
      <c r="F15" s="3" t="str">
        <f>IF(AND(Preços!F15&lt;&gt;0,Preços!E15&lt;&gt;0),Preços!F15/Preços!E15-1,"")</f>
        <v/>
      </c>
      <c r="G15" s="3" t="str">
        <f>IF(AND(Preços!G15&lt;&gt;0,Preços!F15&lt;&gt;0),Preços!G15/Preços!F15-1,"")</f>
        <v/>
      </c>
      <c r="H15" s="3" t="str">
        <f>IF(AND(Preços!H15&lt;&gt;0,Preços!G15&lt;&gt;0),Preços!H15/Preços!G15-1,"")</f>
        <v/>
      </c>
      <c r="I15" s="3">
        <f>IF(AND(Preços!I15&lt;&gt;0,Preços!H15&lt;&gt;0),Preços!I15/Preços!H15-1,"")</f>
        <v>0.77252081756221092</v>
      </c>
      <c r="M15" t="str">
        <f>Preços!L15</f>
        <v>AMBP3</v>
      </c>
      <c r="N15" s="3" t="str">
        <f>IF(AND(Preços!N15&lt;&gt;0,Preços!M15&lt;&gt;0),Preços!N15/Preços!M15-1,"")</f>
        <v/>
      </c>
      <c r="O15" s="3" t="str">
        <f>IF(AND(Preços!O15&lt;&gt;0,Preços!N15&lt;&gt;0),Preços!O15/Preços!N15-1,"")</f>
        <v/>
      </c>
      <c r="P15" s="3" t="str">
        <f>IF(AND(Preços!P15&lt;&gt;0,Preços!O15&lt;&gt;0),Preços!P15/Preços!O15-1,"")</f>
        <v/>
      </c>
      <c r="Q15" s="3" t="str">
        <f>IF(AND(Preços!Q15&lt;&gt;0,Preços!P15&lt;&gt;0),Preços!Q15/Preços!P15-1,"")</f>
        <v/>
      </c>
      <c r="R15" s="3" t="str">
        <f>IF(AND(Preços!R15&lt;&gt;0,Preços!Q15&lt;&gt;0),Preços!R15/Preços!Q15-1,"")</f>
        <v/>
      </c>
      <c r="S15" s="3">
        <f>IF(AND(Preços!S15&lt;&gt;0,Preços!R15&lt;&gt;0),Preços!S15/Preços!R15-1,"")</f>
        <v>0.77828544660308929</v>
      </c>
    </row>
    <row r="16" spans="1:19" x14ac:dyDescent="0.35">
      <c r="B16" t="str">
        <f>Preços!B16</f>
        <v>ANIM3</v>
      </c>
      <c r="D16" s="3">
        <f>IF(AND(Preços!D16&lt;&gt;0,Preços!C16&lt;&gt;0),Preços!D16/Preços!C16-1,"")</f>
        <v>-1.2318840580621382E-2</v>
      </c>
      <c r="E16" s="3">
        <f>IF(AND(Preços!E16&lt;&gt;0,Preços!D16&lt;&gt;0),Preços!E16/Preços!D16-1,"")</f>
        <v>1.076302274394219</v>
      </c>
      <c r="F16" s="3">
        <f>IF(AND(Preços!F16&lt;&gt;0,Preços!E16&lt;&gt;0),Preços!F16/Preços!E16-1,"")</f>
        <v>-0.39929328621862836</v>
      </c>
      <c r="G16" s="3">
        <f>IF(AND(Preços!G16&lt;&gt;0,Preços!F16&lt;&gt;0),Preços!G16/Preços!F16-1,"")</f>
        <v>0.75235294117630569</v>
      </c>
      <c r="H16" s="3">
        <f>IF(AND(Preços!H16&lt;&gt;0,Preços!G16&lt;&gt;0),Preços!H16/Preços!G16-1,"")</f>
        <v>0.20845921450058924</v>
      </c>
      <c r="I16" s="3">
        <f>IF(AND(Preços!I16&lt;&gt;0,Preços!H16&lt;&gt;0),Preços!I16/Preços!H16-1,"")</f>
        <v>-0.25499999999980583</v>
      </c>
      <c r="M16" t="str">
        <f>Preços!L16</f>
        <v>ANIM3</v>
      </c>
      <c r="N16" s="3">
        <f>IF(AND(Preços!N16&lt;&gt;0,Preços!M16&lt;&gt;0),Preços!N16/Preços!M16-1,"")</f>
        <v>5.7264912000567492E-3</v>
      </c>
      <c r="O16" s="3">
        <f>IF(AND(Preços!O16&lt;&gt;0,Preços!N16&lt;&gt;0),Preços!O16/Preços!N16-1,"")</f>
        <v>1.0858806134130616</v>
      </c>
      <c r="P16" s="3">
        <f>IF(AND(Preços!P16&lt;&gt;0,Preços!O16&lt;&gt;0),Preços!P16/Preços!O16-1,"")</f>
        <v>-0.39237707555359991</v>
      </c>
      <c r="Q16" s="3">
        <f>IF(AND(Preços!Q16&lt;&gt;0,Preços!P16&lt;&gt;0),Preços!Q16/Preços!P16-1,"")</f>
        <v>0.75296911473402517</v>
      </c>
      <c r="R16" s="3">
        <f>IF(AND(Preços!R16&lt;&gt;0,Preços!Q16&lt;&gt;0),Preços!R16/Preços!Q16-1,"")</f>
        <v>0.20845921450058924</v>
      </c>
      <c r="S16" s="3">
        <f>IF(AND(Preços!S16&lt;&gt;0,Preços!R16&lt;&gt;0),Preços!S16/Preços!R16-1,"")</f>
        <v>-0.25499999999980583</v>
      </c>
    </row>
    <row r="17" spans="2:19" x14ac:dyDescent="0.35">
      <c r="B17" t="str">
        <f>Preços!B17</f>
        <v>ARZZ3</v>
      </c>
      <c r="D17" s="3">
        <f>IF(AND(Preços!D17&lt;&gt;0,Preços!C17&lt;&gt;0),Preços!D17/Preços!C17-1,"")</f>
        <v>0.19333333333322389</v>
      </c>
      <c r="E17" s="3">
        <f>IF(AND(Preços!E17&lt;&gt;0,Preços!D17&lt;&gt;0),Preços!E17/Preços!D17-1,"")</f>
        <v>1.1827613727061701</v>
      </c>
      <c r="F17" s="3">
        <f>IF(AND(Preços!F17&lt;&gt;0,Preços!E17&lt;&gt;0),Preços!F17/Preços!E17-1,"")</f>
        <v>6.5813528333824589E-3</v>
      </c>
      <c r="G17" s="3">
        <f>IF(AND(Preços!G17&lt;&gt;0,Preços!F17&lt;&gt;0),Preços!G17/Preços!F17-1,"")</f>
        <v>0.16236832546317959</v>
      </c>
      <c r="H17" s="3">
        <f>IF(AND(Preços!H17&lt;&gt;0,Preços!G17&lt;&gt;0),Preços!H17/Preços!G17-1,"")</f>
        <v>6.5312500000799911E-2</v>
      </c>
      <c r="I17" s="3">
        <f>IF(AND(Preços!I17&lt;&gt;0,Preços!H17&lt;&gt;0),Preços!I17/Preços!H17-1,"")</f>
        <v>0.21545907890778926</v>
      </c>
      <c r="M17" t="str">
        <f>Preços!L17</f>
        <v>ARZZ3</v>
      </c>
      <c r="N17" s="3">
        <f>IF(AND(Preços!N17&lt;&gt;0,Preços!M17&lt;&gt;0),Preços!N17/Preços!M17-1,"")</f>
        <v>0.23355456257632579</v>
      </c>
      <c r="O17" s="3">
        <f>IF(AND(Preços!O17&lt;&gt;0,Preços!N17&lt;&gt;0),Preços!O17/Preços!N17-1,"")</f>
        <v>1.2978597630592166</v>
      </c>
      <c r="P17" s="3">
        <f>IF(AND(Preços!P17&lt;&gt;0,Preços!O17&lt;&gt;0),Preços!P17/Preços!O17-1,"")</f>
        <v>3.4682525274438936E-2</v>
      </c>
      <c r="Q17" s="3">
        <f>IF(AND(Preços!Q17&lt;&gt;0,Preços!P17&lt;&gt;0),Preços!Q17/Preços!P17-1,"")</f>
        <v>0.19727678884009081</v>
      </c>
      <c r="R17" s="3">
        <f>IF(AND(Preços!R17&lt;&gt;0,Preços!Q17&lt;&gt;0),Preços!R17/Preços!Q17-1,"")</f>
        <v>7.449103073606067E-2</v>
      </c>
      <c r="S17" s="3">
        <f>IF(AND(Preços!S17&lt;&gt;0,Preços!R17&lt;&gt;0),Preços!S17/Preços!R17-1,"")</f>
        <v>0.21976852390582469</v>
      </c>
    </row>
    <row r="18" spans="2:19" x14ac:dyDescent="0.35">
      <c r="B18" t="str">
        <f>Preços!B18</f>
        <v>AURA33</v>
      </c>
      <c r="D18" s="3" t="str">
        <f>IF(AND(Preços!D18&lt;&gt;0,Preços!C18&lt;&gt;0),Preços!D18/Preços!C18-1,"")</f>
        <v/>
      </c>
      <c r="E18" s="3" t="str">
        <f>IF(AND(Preços!E18&lt;&gt;0,Preços!D18&lt;&gt;0),Preços!E18/Preços!D18-1,"")</f>
        <v/>
      </c>
      <c r="F18" s="3" t="str">
        <f>IF(AND(Preços!F18&lt;&gt;0,Preços!E18&lt;&gt;0),Preços!F18/Preços!E18-1,"")</f>
        <v/>
      </c>
      <c r="G18" s="3" t="str">
        <f>IF(AND(Preços!G18&lt;&gt;0,Preços!F18&lt;&gt;0),Preços!G18/Preços!F18-1,"")</f>
        <v/>
      </c>
      <c r="H18" s="3" t="str">
        <f>IF(AND(Preços!H18&lt;&gt;0,Preços!G18&lt;&gt;0),Preços!H18/Preços!G18-1,"")</f>
        <v/>
      </c>
      <c r="I18" s="3">
        <f>IF(AND(Preços!I18&lt;&gt;0,Preços!H18&lt;&gt;0),Preços!I18/Preços!H18-1,"")</f>
        <v>-5.321252059372128E-2</v>
      </c>
      <c r="M18" t="str">
        <f>Preços!L18</f>
        <v>AURA33</v>
      </c>
      <c r="N18" s="3" t="str">
        <f>IF(AND(Preços!N18&lt;&gt;0,Preços!M18&lt;&gt;0),Preços!N18/Preços!M18-1,"")</f>
        <v/>
      </c>
      <c r="O18" s="3" t="str">
        <f>IF(AND(Preços!O18&lt;&gt;0,Preços!N18&lt;&gt;0),Preços!O18/Preços!N18-1,"")</f>
        <v/>
      </c>
      <c r="P18" s="3" t="str">
        <f>IF(AND(Preços!P18&lt;&gt;0,Preços!O18&lt;&gt;0),Preços!P18/Preços!O18-1,"")</f>
        <v/>
      </c>
      <c r="Q18" s="3" t="str">
        <f>IF(AND(Preços!Q18&lt;&gt;0,Preços!P18&lt;&gt;0),Preços!Q18/Preços!P18-1,"")</f>
        <v/>
      </c>
      <c r="R18" s="3" t="str">
        <f>IF(AND(Preços!R18&lt;&gt;0,Preços!Q18&lt;&gt;0),Preços!R18/Preços!Q18-1,"")</f>
        <v/>
      </c>
      <c r="S18" s="3">
        <f>IF(AND(Preços!S18&lt;&gt;0,Preços!R18&lt;&gt;0),Preços!S18/Preços!R18-1,"")</f>
        <v>1.4100218550231691E-2</v>
      </c>
    </row>
    <row r="19" spans="2:19" x14ac:dyDescent="0.35">
      <c r="B19" t="str">
        <f>Preços!B19</f>
        <v>B3SA3</v>
      </c>
      <c r="D19" s="3">
        <f>IF(AND(Preços!D19&lt;&gt;0,Preços!C19&lt;&gt;0),Preços!D19/Preços!C19-1,"")</f>
        <v>0.51515151515108948</v>
      </c>
      <c r="E19" s="3">
        <f>IF(AND(Preços!E19&lt;&gt;0,Preços!D19&lt;&gt;0),Preços!E19/Preços!D19-1,"")</f>
        <v>0.38060606060687285</v>
      </c>
      <c r="F19" s="3">
        <f>IF(AND(Preços!F19&lt;&gt;0,Preços!E19&lt;&gt;0),Preços!F19/Preços!E19-1,"")</f>
        <v>0.17690956979855121</v>
      </c>
      <c r="G19" s="3">
        <f>IF(AND(Preços!G19&lt;&gt;0,Preços!F19&lt;&gt;0),Preços!G19/Preços!F19-1,"")</f>
        <v>0.60276016411630717</v>
      </c>
      <c r="H19" s="3">
        <f>IF(AND(Preços!H19&lt;&gt;0,Preços!G19&lt;&gt;0),Preços!H19/Preços!G19-1,"")</f>
        <v>0.44240167558782661</v>
      </c>
      <c r="I19" s="3">
        <f>IF(AND(Preços!I19&lt;&gt;0,Preços!H19&lt;&gt;0),Preços!I19/Preços!H19-1,"")</f>
        <v>-0.38334946757003674</v>
      </c>
      <c r="M19" t="str">
        <f>Preços!L19</f>
        <v>B3SA3</v>
      </c>
      <c r="N19" s="3">
        <f>IF(AND(Preços!N19&lt;&gt;0,Preços!M19&lt;&gt;0),Preços!N19/Preços!M19-1,"")</f>
        <v>0.5627158682405129</v>
      </c>
      <c r="O19" s="3">
        <f>IF(AND(Preços!O19&lt;&gt;0,Preços!N19&lt;&gt;0),Preços!O19/Preços!N19-1,"")</f>
        <v>0.4095606576128592</v>
      </c>
      <c r="P19" s="3">
        <f>IF(AND(Preços!P19&lt;&gt;0,Preços!O19&lt;&gt;0),Preços!P19/Preços!O19-1,"")</f>
        <v>0.21304582559740726</v>
      </c>
      <c r="Q19" s="3">
        <f>IF(AND(Preços!Q19&lt;&gt;0,Preços!P19&lt;&gt;0),Preços!Q19/Preços!P19-1,"")</f>
        <v>0.63624587633746654</v>
      </c>
      <c r="R19" s="3">
        <f>IF(AND(Preços!R19&lt;&gt;0,Preços!Q19&lt;&gt;0),Preços!R19/Preços!Q19-1,"")</f>
        <v>0.50263360509561616</v>
      </c>
      <c r="S19" s="3">
        <f>IF(AND(Preços!S19&lt;&gt;0,Preços!R19&lt;&gt;0),Preços!S19/Preços!R19-1,"")</f>
        <v>-0.34694963179112559</v>
      </c>
    </row>
    <row r="20" spans="2:19" x14ac:dyDescent="0.35">
      <c r="B20" t="str">
        <f>Preços!B20</f>
        <v>BALM3</v>
      </c>
      <c r="D20" s="3" t="str">
        <f>IF(AND(Preços!D20&lt;&gt;0,Preços!C20&lt;&gt;0),Preços!D20/Preços!C20-1,"")</f>
        <v/>
      </c>
      <c r="E20" s="3" t="str">
        <f>IF(AND(Preços!E20&lt;&gt;0,Preços!D20&lt;&gt;0),Preços!E20/Preços!D20-1,"")</f>
        <v/>
      </c>
      <c r="F20" s="3" t="str">
        <f>IF(AND(Preços!F20&lt;&gt;0,Preços!E20&lt;&gt;0),Preços!F20/Preços!E20-1,"")</f>
        <v/>
      </c>
      <c r="G20" s="3" t="str">
        <f>IF(AND(Preços!G20&lt;&gt;0,Preços!F20&lt;&gt;0),Preços!G20/Preços!F20-1,"")</f>
        <v/>
      </c>
      <c r="H20" s="3" t="str">
        <f>IF(AND(Preços!H20&lt;&gt;0,Preços!G20&lt;&gt;0),Preços!H20/Preços!G20-1,"")</f>
        <v/>
      </c>
      <c r="I20" s="3">
        <f>IF(AND(Preços!I20&lt;&gt;0,Preços!H20&lt;&gt;0),Preços!I20/Preços!H20-1,"")</f>
        <v>-0.1930501930501819</v>
      </c>
      <c r="M20" t="str">
        <f>Preços!L20</f>
        <v>BALM3</v>
      </c>
      <c r="N20" s="3" t="str">
        <f>IF(AND(Preços!N20&lt;&gt;0,Preços!M20&lt;&gt;0),Preços!N20/Preços!M20-1,"")</f>
        <v/>
      </c>
      <c r="O20" s="3" t="str">
        <f>IF(AND(Preços!O20&lt;&gt;0,Preços!N20&lt;&gt;0),Preços!O20/Preços!N20-1,"")</f>
        <v/>
      </c>
      <c r="P20" s="3" t="str">
        <f>IF(AND(Preços!P20&lt;&gt;0,Preços!O20&lt;&gt;0),Preços!P20/Preços!O20-1,"")</f>
        <v/>
      </c>
      <c r="Q20" s="3" t="str">
        <f>IF(AND(Preços!Q20&lt;&gt;0,Preços!P20&lt;&gt;0),Preços!Q20/Preços!P20-1,"")</f>
        <v/>
      </c>
      <c r="R20" s="3" t="str">
        <f>IF(AND(Preços!R20&lt;&gt;0,Preços!Q20&lt;&gt;0),Preços!R20/Preços!Q20-1,"")</f>
        <v/>
      </c>
      <c r="S20" s="3">
        <f>IF(AND(Preços!S20&lt;&gt;0,Preços!R20&lt;&gt;0),Preços!S20/Preços!R20-1,"")</f>
        <v>-0.17796701908848911</v>
      </c>
    </row>
    <row r="21" spans="2:19" x14ac:dyDescent="0.35">
      <c r="B21" t="str">
        <f>Preços!B21</f>
        <v>BALM4</v>
      </c>
      <c r="D21" s="3" t="str">
        <f>IF(AND(Preços!D21&lt;&gt;0,Preços!C21&lt;&gt;0),Preços!D21/Preços!C21-1,"")</f>
        <v/>
      </c>
      <c r="E21" s="3" t="str">
        <f>IF(AND(Preços!E21&lt;&gt;0,Preços!D21&lt;&gt;0),Preços!E21/Preços!D21-1,"")</f>
        <v/>
      </c>
      <c r="F21" s="3" t="str">
        <f>IF(AND(Preços!F21&lt;&gt;0,Preços!E21&lt;&gt;0),Preços!F21/Preços!E21-1,"")</f>
        <v/>
      </c>
      <c r="G21" s="3" t="str">
        <f>IF(AND(Preços!G21&lt;&gt;0,Preços!F21&lt;&gt;0),Preços!G21/Preços!F21-1,"")</f>
        <v/>
      </c>
      <c r="H21" s="3">
        <f>IF(AND(Preços!H21&lt;&gt;0,Preços!G21&lt;&gt;0),Preços!H21/Preços!G21-1,"")</f>
        <v>0.6020408163257589</v>
      </c>
      <c r="I21" s="3">
        <f>IF(AND(Preços!I21&lt;&gt;0,Preços!H21&lt;&gt;0),Preços!I21/Preços!H21-1,"")</f>
        <v>-0.11719745222909805</v>
      </c>
      <c r="M21" t="str">
        <f>Preços!L21</f>
        <v>BALM4</v>
      </c>
      <c r="N21" s="3" t="str">
        <f>IF(AND(Preços!N21&lt;&gt;0,Preços!M21&lt;&gt;0),Preços!N21/Preços!M21-1,"")</f>
        <v/>
      </c>
      <c r="O21" s="3" t="str">
        <f>IF(AND(Preços!O21&lt;&gt;0,Preços!N21&lt;&gt;0),Preços!O21/Preços!N21-1,"")</f>
        <v/>
      </c>
      <c r="P21" s="3" t="str">
        <f>IF(AND(Preços!P21&lt;&gt;0,Preços!O21&lt;&gt;0),Preços!P21/Preços!O21-1,"")</f>
        <v/>
      </c>
      <c r="Q21" s="3" t="str">
        <f>IF(AND(Preços!Q21&lt;&gt;0,Preços!P21&lt;&gt;0),Preços!Q21/Preços!P21-1,"")</f>
        <v/>
      </c>
      <c r="R21" s="3">
        <f>IF(AND(Preços!R21&lt;&gt;0,Preços!Q21&lt;&gt;0),Preços!R21/Preços!Q21-1,"")</f>
        <v>0.6352834829037548</v>
      </c>
      <c r="S21" s="3">
        <f>IF(AND(Preços!S21&lt;&gt;0,Preços!R21&lt;&gt;0),Preços!S21/Preços!R21-1,"")</f>
        <v>-9.2724900194060544E-2</v>
      </c>
    </row>
    <row r="22" spans="2:19" x14ac:dyDescent="0.35">
      <c r="B22" t="str">
        <f>Preços!B22</f>
        <v>BAUH4</v>
      </c>
      <c r="D22" s="3" t="str">
        <f>IF(AND(Preços!D22&lt;&gt;0,Preços!C22&lt;&gt;0),Preços!D22/Preços!C22-1,"")</f>
        <v/>
      </c>
      <c r="E22" s="3" t="str">
        <f>IF(AND(Preços!E22&lt;&gt;0,Preços!D22&lt;&gt;0),Preços!E22/Preços!D22-1,"")</f>
        <v/>
      </c>
      <c r="F22" s="3">
        <f>IF(AND(Preços!F22&lt;&gt;0,Preços!E22&lt;&gt;0),Preços!F22/Preços!E22-1,"")</f>
        <v>0.72272727272832715</v>
      </c>
      <c r="G22" s="3">
        <f>IF(AND(Preços!G22&lt;&gt;0,Preços!F22&lt;&gt;0),Preços!G22/Preços!F22-1,"")</f>
        <v>3.1160949868048684</v>
      </c>
      <c r="H22" s="3">
        <f>IF(AND(Preços!H22&lt;&gt;0,Preços!G22&lt;&gt;0),Preços!H22/Preços!G22-1,"")</f>
        <v>0.23948717948783593</v>
      </c>
      <c r="I22" s="3">
        <f>IF(AND(Preços!I22&lt;&gt;0,Preços!H22&lt;&gt;0),Preços!I22/Preços!H22-1,"")</f>
        <v>-8.4712453455276782E-2</v>
      </c>
      <c r="M22" t="str">
        <f>Preços!L22</f>
        <v>BAUH4</v>
      </c>
      <c r="N22" s="3" t="str">
        <f>IF(AND(Preços!N22&lt;&gt;0,Preços!M22&lt;&gt;0),Preços!N22/Preços!M22-1,"")</f>
        <v/>
      </c>
      <c r="O22" s="3" t="str">
        <f>IF(AND(Preços!O22&lt;&gt;0,Preços!N22&lt;&gt;0),Preços!O22/Preços!N22-1,"")</f>
        <v/>
      </c>
      <c r="P22" s="3">
        <f>IF(AND(Preços!P22&lt;&gt;0,Preços!O22&lt;&gt;0),Preços!P22/Preços!O22-1,"")</f>
        <v>0.77650933297833968</v>
      </c>
      <c r="Q22" s="3">
        <f>IF(AND(Preços!Q22&lt;&gt;0,Preços!P22&lt;&gt;0),Preços!Q22/Preços!P22-1,"")</f>
        <v>3.1922849330908569</v>
      </c>
      <c r="R22" s="3">
        <f>IF(AND(Preços!R22&lt;&gt;0,Preços!Q22&lt;&gt;0),Preços!R22/Preços!Q22-1,"")</f>
        <v>0.25135673739678199</v>
      </c>
      <c r="S22" s="3">
        <f>IF(AND(Preços!S22&lt;&gt;0,Preços!R22&lt;&gt;0),Preços!S22/Preços!R22-1,"")</f>
        <v>-7.7128021427276039E-2</v>
      </c>
    </row>
    <row r="23" spans="2:19" x14ac:dyDescent="0.35">
      <c r="B23" t="str">
        <f>Preços!B23</f>
        <v>BAZA3</v>
      </c>
      <c r="D23" s="3">
        <f>IF(AND(Preços!D23&lt;&gt;0,Preços!C23&lt;&gt;0),Preços!D23/Preços!C23-1,"")</f>
        <v>0.12400000000023192</v>
      </c>
      <c r="E23" s="3">
        <f>IF(AND(Preços!E23&lt;&gt;0,Preços!D23&lt;&gt;0),Preços!E23/Preços!D23-1,"")</f>
        <v>-0.11032028469769251</v>
      </c>
      <c r="F23" s="3">
        <f>IF(AND(Preços!F23&lt;&gt;0,Preços!E23&lt;&gt;0),Preços!F23/Preços!E23-1,"")</f>
        <v>-4.5200000000187979E-2</v>
      </c>
      <c r="G23" s="3">
        <f>IF(AND(Preços!G23&lt;&gt;0,Preços!F23&lt;&gt;0),Preços!G23/Preços!F23-1,"")</f>
        <v>0.67574361122781212</v>
      </c>
      <c r="H23" s="3">
        <f>IF(AND(Preços!H23&lt;&gt;0,Preços!G23&lt;&gt;0),Preços!H23/Preços!G23-1,"")</f>
        <v>5.5000000000289928E-2</v>
      </c>
      <c r="I23" s="3">
        <f>IF(AND(Preços!I23&lt;&gt;0,Preços!H23&lt;&gt;0),Preços!I23/Preços!H23-1,"")</f>
        <v>-9.6682464455335904E-2</v>
      </c>
      <c r="M23" t="str">
        <f>Preços!L23</f>
        <v>BAZA3</v>
      </c>
      <c r="N23" s="3">
        <f>IF(AND(Preços!N23&lt;&gt;0,Preços!M23&lt;&gt;0),Preços!N23/Preços!M23-1,"")</f>
        <v>0.25822393474852601</v>
      </c>
      <c r="O23" s="3">
        <f>IF(AND(Preços!O23&lt;&gt;0,Preços!N23&lt;&gt;0),Preços!O23/Preços!N23-1,"")</f>
        <v>-9.1541273591835615E-2</v>
      </c>
      <c r="P23" s="3">
        <f>IF(AND(Preços!P23&lt;&gt;0,Preços!O23&lt;&gt;0),Preços!P23/Preços!O23-1,"")</f>
        <v>-2.0782863066485469E-2</v>
      </c>
      <c r="Q23" s="3">
        <f>IF(AND(Preços!Q23&lt;&gt;0,Preços!P23&lt;&gt;0),Preços!Q23/Preços!P23-1,"")</f>
        <v>0.76995059115913422</v>
      </c>
      <c r="R23" s="3">
        <f>IF(AND(Preços!R23&lt;&gt;0,Preços!Q23&lt;&gt;0),Preços!R23/Preços!Q23-1,"")</f>
        <v>0.17156228676696528</v>
      </c>
      <c r="S23" s="3">
        <f>IF(AND(Preços!S23&lt;&gt;0,Preços!R23&lt;&gt;0),Preços!S23/Preços!R23-1,"")</f>
        <v>-3.4038860721892772E-2</v>
      </c>
    </row>
    <row r="24" spans="2:19" x14ac:dyDescent="0.35">
      <c r="B24" t="str">
        <f>Preços!B24</f>
        <v>BBAS3</v>
      </c>
      <c r="D24" s="3">
        <f>IF(AND(Preços!D24&lt;&gt;0,Preços!C24&lt;&gt;0),Preços!D24/Preços!C24-1,"")</f>
        <v>0.90569877883219752</v>
      </c>
      <c r="E24" s="3">
        <f>IF(AND(Preços!E24&lt;&gt;0,Preços!D24&lt;&gt;0),Preços!E24/Preços!D24-1,"")</f>
        <v>0.13278746885051484</v>
      </c>
      <c r="F24" s="3">
        <f>IF(AND(Preços!F24&lt;&gt;0,Preços!E24&lt;&gt;0),Preços!F24/Preços!E24-1,"")</f>
        <v>0.46103079823948701</v>
      </c>
      <c r="G24" s="3">
        <f>IF(AND(Preços!G24&lt;&gt;0,Preços!F24&lt;&gt;0),Preços!G24/Preços!F24-1,"")</f>
        <v>0.13615831361620923</v>
      </c>
      <c r="H24" s="3">
        <f>IF(AND(Preços!H24&lt;&gt;0,Preços!G24&lt;&gt;0),Preços!H24/Preços!G24-1,"")</f>
        <v>-0.26542976145431163</v>
      </c>
      <c r="I24" s="3">
        <f>IF(AND(Preços!I24&lt;&gt;0,Preços!H24&lt;&gt;0),Preços!I24/Preços!H24-1,"")</f>
        <v>-0.25515463917518455</v>
      </c>
      <c r="M24" t="str">
        <f>Preços!L24</f>
        <v>BBAS3</v>
      </c>
      <c r="N24" s="3">
        <f>IF(AND(Preços!N24&lt;&gt;0,Preços!M24&lt;&gt;0),Preços!N24/Preços!M24-1,"")</f>
        <v>0.99401917175494736</v>
      </c>
      <c r="O24" s="3">
        <f>IF(AND(Preços!O24&lt;&gt;0,Preços!N24&lt;&gt;0),Preços!O24/Preços!N24-1,"")</f>
        <v>0.16846056067183701</v>
      </c>
      <c r="P24" s="3">
        <f>IF(AND(Preços!P24&lt;&gt;0,Preços!O24&lt;&gt;0),Preços!P24/Preços!O24-1,"")</f>
        <v>0.52403367281642654</v>
      </c>
      <c r="Q24" s="3">
        <f>IF(AND(Preços!Q24&lt;&gt;0,Preços!P24&lt;&gt;0),Preços!Q24/Preços!P24-1,"")</f>
        <v>0.19642067201506275</v>
      </c>
      <c r="R24" s="3">
        <f>IF(AND(Preços!R24&lt;&gt;0,Preços!Q24&lt;&gt;0),Preços!R24/Preços!Q24-1,"")</f>
        <v>-0.23583156630437418</v>
      </c>
      <c r="S24" s="3">
        <f>IF(AND(Preços!S24&lt;&gt;0,Preços!R24&lt;&gt;0),Preços!S24/Preços!R24-1,"")</f>
        <v>-0.21273210679568744</v>
      </c>
    </row>
    <row r="25" spans="2:19" x14ac:dyDescent="0.35">
      <c r="B25" t="str">
        <f>Preços!B25</f>
        <v>BBDC3</v>
      </c>
      <c r="D25" s="3">
        <f>IF(AND(Preços!D25&lt;&gt;0,Preços!C25&lt;&gt;0),Preços!D25/Preços!C25-1,"")</f>
        <v>0.5636097560961757</v>
      </c>
      <c r="E25" s="3">
        <f>IF(AND(Preços!E25&lt;&gt;0,Preços!D25&lt;&gt;0),Preços!E25/Preços!D25-1,"")</f>
        <v>0.21022649279201322</v>
      </c>
      <c r="F25" s="3">
        <f>IF(AND(Preços!F25&lt;&gt;0,Preços!E25&lt;&gt;0),Preços!F25/Preços!E25-1,"")</f>
        <v>0.16141609482367247</v>
      </c>
      <c r="G25" s="3">
        <f>IF(AND(Preços!G25&lt;&gt;0,Preços!F25&lt;&gt;0),Preços!G25/Preços!F25-1,"")</f>
        <v>0.20779911373805326</v>
      </c>
      <c r="H25" s="3">
        <f>IF(AND(Preços!H25&lt;&gt;0,Preços!G25&lt;&gt;0),Preços!H25/Preços!G25-1,"")</f>
        <v>-0.21866744936966143</v>
      </c>
      <c r="I25" s="3">
        <f>IF(AND(Preços!I25&lt;&gt;0,Preços!H25&lt;&gt;0),Preços!I25/Preços!H25-1,"")</f>
        <v>-0.1881818181824545</v>
      </c>
      <c r="M25" t="str">
        <f>Preços!L25</f>
        <v>BBDC3</v>
      </c>
      <c r="N25" s="3">
        <f>IF(AND(Preços!N25&lt;&gt;0,Preços!M25&lt;&gt;0),Preços!N25/Preços!M25-1,"")</f>
        <v>0.63465364764194598</v>
      </c>
      <c r="O25" s="3">
        <f>IF(AND(Preços!O25&lt;&gt;0,Preços!N25&lt;&gt;0),Preços!O25/Preços!N25-1,"")</f>
        <v>0.25607409756037813</v>
      </c>
      <c r="P25" s="3">
        <f>IF(AND(Preços!P25&lt;&gt;0,Preços!O25&lt;&gt;0),Preços!P25/Preços!O25-1,"")</f>
        <v>0.20177329855720849</v>
      </c>
      <c r="Q25" s="3">
        <f>IF(AND(Preços!Q25&lt;&gt;0,Preços!P25&lt;&gt;0),Preços!Q25/Preços!P25-1,"")</f>
        <v>0.27698405161531325</v>
      </c>
      <c r="R25" s="3">
        <f>IF(AND(Preços!R25&lt;&gt;0,Preços!Q25&lt;&gt;0),Preços!R25/Preços!Q25-1,"")</f>
        <v>-0.19734967606095843</v>
      </c>
      <c r="S25" s="3">
        <f>IF(AND(Preços!S25&lt;&gt;0,Preços!R25&lt;&gt;0),Preços!S25/Preços!R25-1,"")</f>
        <v>-0.16293684836691169</v>
      </c>
    </row>
    <row r="26" spans="2:19" x14ac:dyDescent="0.35">
      <c r="B26" t="str">
        <f>Preços!B26</f>
        <v>BBDC4</v>
      </c>
      <c r="D26" s="3">
        <f>IF(AND(Preços!D26&lt;&gt;0,Preços!C26&lt;&gt;0),Preços!D26/Preços!C26-1,"")</f>
        <v>0.65456431535334469</v>
      </c>
      <c r="E26" s="3">
        <f>IF(AND(Preços!E26&lt;&gt;0,Preços!D26&lt;&gt;0),Preços!E26/Preços!D26-1,"")</f>
        <v>0.28396551723894614</v>
      </c>
      <c r="F26" s="3">
        <f>IF(AND(Preços!F26&lt;&gt;0,Preços!E26&lt;&gt;0),Preços!F26/Preços!E26-1,"")</f>
        <v>0.25598227474429214</v>
      </c>
      <c r="G26" s="3">
        <f>IF(AND(Preços!G26&lt;&gt;0,Preços!F26&lt;&gt;0),Preços!G26/Preços!F26-1,"")</f>
        <v>0.12300129365981727</v>
      </c>
      <c r="H26" s="3">
        <f>IF(AND(Preços!H26&lt;&gt;0,Preços!G26&lt;&gt;0),Preços!H26/Preços!G26-1,"")</f>
        <v>-0.17461985070470176</v>
      </c>
      <c r="I26" s="3">
        <f>IF(AND(Preços!I26&lt;&gt;0,Preços!H26&lt;&gt;0),Preços!I26/Preços!H26-1,"")</f>
        <v>-0.15574797347148317</v>
      </c>
      <c r="M26" t="str">
        <f>Preços!L26</f>
        <v>BBDC4</v>
      </c>
      <c r="N26" s="3">
        <f>IF(AND(Preços!N26&lt;&gt;0,Preços!M26&lt;&gt;0),Preços!N26/Preços!M26-1,"")</f>
        <v>0.7370088846168672</v>
      </c>
      <c r="O26" s="3">
        <f>IF(AND(Preços!O26&lt;&gt;0,Preços!N26&lt;&gt;0),Preços!O26/Preços!N26-1,"")</f>
        <v>0.33457329526376145</v>
      </c>
      <c r="P26" s="3">
        <f>IF(AND(Preços!P26&lt;&gt;0,Preços!O26&lt;&gt;0),Preços!P26/Preços!O26-1,"")</f>
        <v>0.29886839549569855</v>
      </c>
      <c r="Q26" s="3">
        <f>IF(AND(Preços!Q26&lt;&gt;0,Preços!P26&lt;&gt;0),Preços!Q26/Preços!P26-1,"")</f>
        <v>0.1886936802620387</v>
      </c>
      <c r="R26" s="3">
        <f>IF(AND(Preços!R26&lt;&gt;0,Preços!Q26&lt;&gt;0),Preços!R26/Preços!Q26-1,"")</f>
        <v>-0.15215593116442327</v>
      </c>
      <c r="S26" s="3">
        <f>IF(AND(Preços!S26&lt;&gt;0,Preços!R26&lt;&gt;0),Preços!S26/Preços!R26-1,"")</f>
        <v>-0.13117063196040057</v>
      </c>
    </row>
    <row r="27" spans="2:19" x14ac:dyDescent="0.35">
      <c r="B27" t="str">
        <f>Preços!B27</f>
        <v>BBSE3</v>
      </c>
      <c r="D27" s="3">
        <f>IF(AND(Preços!D27&lt;&gt;0,Preços!C27&lt;&gt;0),Preços!D27/Preços!C27-1,"")</f>
        <v>0.16317303740251909</v>
      </c>
      <c r="E27" s="3">
        <f>IF(AND(Preços!E27&lt;&gt;0,Preços!D27&lt;&gt;0),Preços!E27/Preços!D27-1,"")</f>
        <v>6.713780918812029E-3</v>
      </c>
      <c r="F27" s="3">
        <f>IF(AND(Preços!F27&lt;&gt;0,Preços!E27&lt;&gt;0),Preços!F27/Preços!E27-1,"")</f>
        <v>-3.1590031589838308E-2</v>
      </c>
      <c r="G27" s="3">
        <f>IF(AND(Preços!G27&lt;&gt;0,Preços!F27&lt;&gt;0),Preços!G27/Preços!F27-1,"")</f>
        <v>0.36643711489729536</v>
      </c>
      <c r="H27" s="3">
        <f>IF(AND(Preços!H27&lt;&gt;0,Preços!G27&lt;&gt;0),Preços!H27/Preços!G27-1,"")</f>
        <v>-0.21405835543778295</v>
      </c>
      <c r="I27" s="3">
        <f>IF(AND(Preços!I27&lt;&gt;0,Preços!H27&lt;&gt;0),Preços!I27/Preços!H27-1,"")</f>
        <v>-0.32669591630076156</v>
      </c>
      <c r="M27" t="str">
        <f>Preços!L27</f>
        <v>BBSE3</v>
      </c>
      <c r="N27" s="3">
        <f>IF(AND(Preços!N27&lt;&gt;0,Preços!M27&lt;&gt;0),Preços!N27/Preços!M27-1,"")</f>
        <v>0.23682655832480037</v>
      </c>
      <c r="O27" s="3">
        <f>IF(AND(Preços!O27&lt;&gt;0,Preços!N27&lt;&gt;0),Preços!O27/Preços!N27-1,"")</f>
        <v>6.873802102668769E-2</v>
      </c>
      <c r="P27" s="3">
        <f>IF(AND(Preços!P27&lt;&gt;0,Preços!O27&lt;&gt;0),Preços!P27/Preços!O27-1,"")</f>
        <v>8.4333541008491331E-2</v>
      </c>
      <c r="Q27" s="3">
        <f>IF(AND(Preços!Q27&lt;&gt;0,Preços!P27&lt;&gt;0),Preços!Q27/Preços!P27-1,"")</f>
        <v>0.43611912615901116</v>
      </c>
      <c r="R27" s="3">
        <f>IF(AND(Preços!R27&lt;&gt;0,Preços!Q27&lt;&gt;0),Preços!R27/Preços!Q27-1,"")</f>
        <v>-0.11442314368880191</v>
      </c>
      <c r="S27" s="3">
        <f>IF(AND(Preços!S27&lt;&gt;0,Preços!R27&lt;&gt;0),Preços!S27/Preços!R27-1,"")</f>
        <v>-0.29848149130678459</v>
      </c>
    </row>
    <row r="28" spans="2:19" x14ac:dyDescent="0.35">
      <c r="B28" t="str">
        <f>Preços!B28</f>
        <v>BEEF3</v>
      </c>
      <c r="D28" s="3">
        <f>IF(AND(Preços!D28&lt;&gt;0,Preços!C28&lt;&gt;0),Preços!D28/Preços!C28-1,"")</f>
        <v>-8.6466165414169072E-2</v>
      </c>
      <c r="E28" s="3">
        <f>IF(AND(Preços!E28&lt;&gt;0,Preços!D28&lt;&gt;0),Preços!E28/Preços!D28-1,"")</f>
        <v>-0.12345679012351574</v>
      </c>
      <c r="F28" s="3">
        <f>IF(AND(Preços!F28&lt;&gt;0,Preços!E28&lt;&gt;0),Preços!F28/Preços!E28-1,"")</f>
        <v>-0.53145539906096928</v>
      </c>
      <c r="G28" s="3">
        <f>IF(AND(Preços!G28&lt;&gt;0,Preços!F28&lt;&gt;0),Preços!G28/Preços!F28-1,"")</f>
        <v>1.5731462925855211</v>
      </c>
      <c r="H28" s="3">
        <f>IF(AND(Preços!H28&lt;&gt;0,Preços!G28&lt;&gt;0),Preços!H28/Preços!G28-1,"")</f>
        <v>-0.20716510903459695</v>
      </c>
      <c r="I28" s="3">
        <f>IF(AND(Preços!I28&lt;&gt;0,Preços!H28&lt;&gt;0),Preços!I28/Preços!H28-1,"")</f>
        <v>2.6522593320656762E-2</v>
      </c>
      <c r="M28" t="str">
        <f>Preços!L28</f>
        <v>BEEF3</v>
      </c>
      <c r="N28" s="3">
        <f>IF(AND(Preços!N28&lt;&gt;0,Preços!M28&lt;&gt;0),Preços!N28/Preços!M28-1,"")</f>
        <v>-8.6466165414255558E-2</v>
      </c>
      <c r="O28" s="3">
        <f>IF(AND(Preços!O28&lt;&gt;0,Preços!N28&lt;&gt;0),Preços!O28/Preços!N28-1,"")</f>
        <v>-9.910964860137339E-2</v>
      </c>
      <c r="P28" s="3">
        <f>IF(AND(Preços!P28&lt;&gt;0,Preços!O28&lt;&gt;0),Preços!P28/Preços!O28-1,"")</f>
        <v>-0.53145539906095296</v>
      </c>
      <c r="Q28" s="3">
        <f>IF(AND(Preços!Q28&lt;&gt;0,Preços!P28&lt;&gt;0),Preços!Q28/Preços!P28-1,"")</f>
        <v>1.5731462925829875</v>
      </c>
      <c r="R28" s="3">
        <f>IF(AND(Preços!R28&lt;&gt;0,Preços!Q28&lt;&gt;0),Preços!R28/Preços!Q28-1,"")</f>
        <v>-0.18700977276157582</v>
      </c>
      <c r="S28" s="3">
        <f>IF(AND(Preços!S28&lt;&gt;0,Preços!R28&lt;&gt;0),Preços!S28/Preços!R28-1,"")</f>
        <v>0.10155623163445671</v>
      </c>
    </row>
    <row r="29" spans="2:19" x14ac:dyDescent="0.35">
      <c r="B29" t="str">
        <f>Preços!B29</f>
        <v>BEES3</v>
      </c>
      <c r="D29" s="3">
        <f>IF(AND(Preços!D29&lt;&gt;0,Preços!C29&lt;&gt;0),Preços!D29/Preços!C29-1,"")</f>
        <v>0.46111111111227032</v>
      </c>
      <c r="E29" s="3">
        <f>IF(AND(Preços!E29&lt;&gt;0,Preços!D29&lt;&gt;0),Preços!E29/Preços!D29-1,"")</f>
        <v>0.3726235741441748</v>
      </c>
      <c r="F29" s="3">
        <f>IF(AND(Preços!F29&lt;&gt;0,Preços!E29&lt;&gt;0),Preços!F29/Preços!E29-1,"")</f>
        <v>0.14404432132873035</v>
      </c>
      <c r="G29" s="3">
        <f>IF(AND(Preços!G29&lt;&gt;0,Preços!F29&lt;&gt;0),Preços!G29/Preços!F29-1,"")</f>
        <v>0.52542372881523169</v>
      </c>
      <c r="H29" s="3">
        <f>IF(AND(Preços!H29&lt;&gt;0,Preços!G29&lt;&gt;0),Preços!H29/Preços!G29-1,"")</f>
        <v>-0.13492063492149653</v>
      </c>
      <c r="I29" s="3">
        <f>IF(AND(Preços!I29&lt;&gt;0,Preços!H29&lt;&gt;0),Preços!I29/Preços!H29-1,"")</f>
        <v>-8.9908256880407489E-2</v>
      </c>
      <c r="M29" t="str">
        <f>Preços!L29</f>
        <v>BEES3</v>
      </c>
      <c r="N29" s="3">
        <f>IF(AND(Preços!N29&lt;&gt;0,Preços!M29&lt;&gt;0),Preços!N29/Preços!M29-1,"")</f>
        <v>0.59526603041296799</v>
      </c>
      <c r="O29" s="3">
        <f>IF(AND(Preços!O29&lt;&gt;0,Preços!N29&lt;&gt;0),Preços!O29/Preços!N29-1,"")</f>
        <v>0.45379387091181012</v>
      </c>
      <c r="P29" s="3">
        <f>IF(AND(Preços!P29&lt;&gt;0,Preços!O29&lt;&gt;0),Preços!P29/Preços!O29-1,"")</f>
        <v>0.22225048646391454</v>
      </c>
      <c r="Q29" s="3">
        <f>IF(AND(Preços!Q29&lt;&gt;0,Preços!P29&lt;&gt;0),Preços!Q29/Preços!P29-1,"")</f>
        <v>0.61634960836241715</v>
      </c>
      <c r="R29" s="3">
        <f>IF(AND(Preços!R29&lt;&gt;0,Preços!Q29&lt;&gt;0),Preços!R29/Preços!Q29-1,"")</f>
        <v>-9.8575771552300018E-2</v>
      </c>
      <c r="S29" s="3">
        <f>IF(AND(Preços!S29&lt;&gt;0,Preços!R29&lt;&gt;0),Preços!S29/Preços!R29-1,"")</f>
        <v>-4.7115914905508149E-2</v>
      </c>
    </row>
    <row r="30" spans="2:19" x14ac:dyDescent="0.35">
      <c r="B30" t="str">
        <f>Preços!B30</f>
        <v>BEES4</v>
      </c>
      <c r="D30" s="3">
        <f>IF(AND(Preços!D30&lt;&gt;0,Preços!C30&lt;&gt;0),Preços!D30/Preços!C30-1,"")</f>
        <v>0.51999999999991431</v>
      </c>
      <c r="E30" s="3">
        <f>IF(AND(Preços!E30&lt;&gt;0,Preços!D30&lt;&gt;0),Preços!E30/Preços!D30-1,"")</f>
        <v>0.44360902255652879</v>
      </c>
      <c r="F30" s="3">
        <f>IF(AND(Preços!F30&lt;&gt;0,Preços!E30&lt;&gt;0),Preços!F30/Preços!E30-1,"")</f>
        <v>0.10677083333329018</v>
      </c>
      <c r="G30" s="3">
        <f>IF(AND(Preços!G30&lt;&gt;0,Preços!F30&lt;&gt;0),Preços!G30/Preços!F30-1,"")</f>
        <v>0.59294117646983535</v>
      </c>
      <c r="H30" s="3">
        <f>IF(AND(Preços!H30&lt;&gt;0,Preços!G30&lt;&gt;0),Preços!H30/Preços!G30-1,"")</f>
        <v>-0.10930576070876064</v>
      </c>
      <c r="I30" s="3">
        <f>IF(AND(Preços!I30&lt;&gt;0,Preços!H30&lt;&gt;0),Preços!I30/Preços!H30-1,"")</f>
        <v>-1.8242122719836051E-2</v>
      </c>
      <c r="M30" t="str">
        <f>Preços!L30</f>
        <v>BEES4</v>
      </c>
      <c r="N30" s="3">
        <f>IF(AND(Preços!N30&lt;&gt;0,Preços!M30&lt;&gt;0),Preços!N30/Preços!M30-1,"")</f>
        <v>0.65419076844863722</v>
      </c>
      <c r="O30" s="3">
        <f>IF(AND(Preços!O30&lt;&gt;0,Preços!N30&lt;&gt;0),Preços!O30/Preços!N30-1,"")</f>
        <v>0.52482440068934277</v>
      </c>
      <c r="P30" s="3">
        <f>IF(AND(Preços!P30&lt;&gt;0,Preços!O30&lt;&gt;0),Preços!P30/Preços!O30-1,"")</f>
        <v>0.18058879189786992</v>
      </c>
      <c r="Q30" s="3">
        <f>IF(AND(Preços!Q30&lt;&gt;0,Preços!P30&lt;&gt;0),Preços!Q30/Preços!P30-1,"")</f>
        <v>0.68736190990905066</v>
      </c>
      <c r="R30" s="3">
        <f>IF(AND(Preços!R30&lt;&gt;0,Preços!Q30&lt;&gt;0),Preços!R30/Preços!Q30-1,"")</f>
        <v>-7.2733828466396644E-2</v>
      </c>
      <c r="S30" s="3">
        <f>IF(AND(Preços!S30&lt;&gt;0,Preços!R30&lt;&gt;0),Preços!S30/Preços!R30-1,"")</f>
        <v>2.2626039016103494E-2</v>
      </c>
    </row>
    <row r="31" spans="2:19" x14ac:dyDescent="0.35">
      <c r="B31" t="str">
        <f>Preços!B31</f>
        <v>BGIP3</v>
      </c>
      <c r="D31" s="3" t="str">
        <f>IF(AND(Preços!D31&lt;&gt;0,Preços!C31&lt;&gt;0),Preços!D31/Preços!C31-1,"")</f>
        <v/>
      </c>
      <c r="E31" s="3">
        <f>IF(AND(Preços!E31&lt;&gt;0,Preços!D31&lt;&gt;0),Preços!E31/Preços!D31-1,"")</f>
        <v>1.0698924731176342</v>
      </c>
      <c r="F31" s="3">
        <f>IF(AND(Preços!F31&lt;&gt;0,Preços!E31&lt;&gt;0),Preços!F31/Preços!E31-1,"")</f>
        <v>-4.0259740259439014E-2</v>
      </c>
      <c r="G31" s="3" t="str">
        <f>IF(AND(Preços!G31&lt;&gt;0,Preços!F31&lt;&gt;0),Preços!G31/Preços!F31-1,"")</f>
        <v/>
      </c>
      <c r="H31" s="3" t="str">
        <f>IF(AND(Preços!H31&lt;&gt;0,Preços!G31&lt;&gt;0),Preços!H31/Preços!G31-1,"")</f>
        <v/>
      </c>
      <c r="I31" s="3" t="str">
        <f>IF(AND(Preços!I31&lt;&gt;0,Preços!H31&lt;&gt;0),Preços!I31/Preços!H31-1,"")</f>
        <v/>
      </c>
      <c r="M31" t="str">
        <f>Preços!L31</f>
        <v>BGIP3</v>
      </c>
      <c r="N31" s="3" t="str">
        <f>IF(AND(Preços!N31&lt;&gt;0,Preços!M31&lt;&gt;0),Preços!N31/Preços!M31-1,"")</f>
        <v/>
      </c>
      <c r="O31" s="3">
        <f>IF(AND(Preços!O31&lt;&gt;0,Preços!N31&lt;&gt;0),Preços!O31/Preços!N31-1,"")</f>
        <v>1.3888828090795169</v>
      </c>
      <c r="P31" s="3">
        <f>IF(AND(Preços!P31&lt;&gt;0,Preços!O31&lt;&gt;0),Preços!P31/Preços!O31-1,"")</f>
        <v>-3.794428841974451E-5</v>
      </c>
      <c r="Q31" s="3" t="str">
        <f>IF(AND(Preços!Q31&lt;&gt;0,Preços!P31&lt;&gt;0),Preços!Q31/Preços!P31-1,"")</f>
        <v/>
      </c>
      <c r="R31" s="3" t="str">
        <f>IF(AND(Preços!R31&lt;&gt;0,Preços!Q31&lt;&gt;0),Preços!R31/Preços!Q31-1,"")</f>
        <v/>
      </c>
      <c r="S31" s="3" t="str">
        <f>IF(AND(Preços!S31&lt;&gt;0,Preços!R31&lt;&gt;0),Preços!S31/Preços!R31-1,"")</f>
        <v/>
      </c>
    </row>
    <row r="32" spans="2:19" x14ac:dyDescent="0.35">
      <c r="B32" t="str">
        <f>Preços!B32</f>
        <v>BGIP4</v>
      </c>
      <c r="D32" s="3">
        <f>IF(AND(Preços!D32&lt;&gt;0,Preços!C32&lt;&gt;0),Preços!D32/Preços!C32-1,"")</f>
        <v>0.30920464700546813</v>
      </c>
      <c r="E32" s="3">
        <f>IF(AND(Preços!E32&lt;&gt;0,Preços!D32&lt;&gt;0),Preços!E32/Preços!D32-1,"")</f>
        <v>1.4566552901027268</v>
      </c>
      <c r="F32" s="3">
        <f>IF(AND(Preços!F32&lt;&gt;0,Preços!E32&lt;&gt;0),Preços!F32/Preços!E32-1,"")</f>
        <v>-1.3614893025585606E-2</v>
      </c>
      <c r="G32" s="3">
        <f>IF(AND(Preços!G32&lt;&gt;0,Preços!F32&lt;&gt;0),Preços!G32/Preços!F32-1,"")</f>
        <v>8.4507042253521236E-2</v>
      </c>
      <c r="H32" s="3">
        <f>IF(AND(Preços!H32&lt;&gt;0,Preços!G32&lt;&gt;0),Preços!H32/Preços!G32-1,"")</f>
        <v>-0.29506493506457143</v>
      </c>
      <c r="I32" s="3">
        <f>IF(AND(Preços!I32&lt;&gt;0,Preços!H32&lt;&gt;0),Preços!I32/Preços!H32-1,"")</f>
        <v>-0.168754605748487</v>
      </c>
      <c r="M32" t="str">
        <f>Preços!L32</f>
        <v>BGIP4</v>
      </c>
      <c r="N32" s="3">
        <f>IF(AND(Preços!N32&lt;&gt;0,Preços!M32&lt;&gt;0),Preços!N32/Preços!M32-1,"")</f>
        <v>0.34390459133263773</v>
      </c>
      <c r="O32" s="3">
        <f>IF(AND(Preços!O32&lt;&gt;0,Preços!N32&lt;&gt;0),Preços!O32/Preços!N32-1,"")</f>
        <v>1.8714232069005203</v>
      </c>
      <c r="P32" s="3">
        <f>IF(AND(Preços!P32&lt;&gt;0,Preços!O32&lt;&gt;0),Preços!P32/Preços!O32-1,"")</f>
        <v>3.2289525778607553E-2</v>
      </c>
      <c r="Q32" s="3">
        <f>IF(AND(Preços!Q32&lt;&gt;0,Preços!P32&lt;&gt;0),Preços!Q32/Preços!P32-1,"")</f>
        <v>0.10775533421153294</v>
      </c>
      <c r="R32" s="3">
        <f>IF(AND(Preços!R32&lt;&gt;0,Preços!Q32&lt;&gt;0),Preços!R32/Preços!Q32-1,"")</f>
        <v>-0.27911448866483746</v>
      </c>
      <c r="S32" s="3">
        <f>IF(AND(Preços!S32&lt;&gt;0,Preços!R32&lt;&gt;0),Preços!S32/Preços!R32-1,"")</f>
        <v>-0.12575742797141121</v>
      </c>
    </row>
    <row r="33" spans="2:19" x14ac:dyDescent="0.35">
      <c r="B33" t="str">
        <f>Preços!B33</f>
        <v>BIDI11</v>
      </c>
      <c r="D33" s="3" t="str">
        <f>IF(AND(Preços!D33&lt;&gt;0,Preços!C33&lt;&gt;0),Preços!D33/Preços!C33-1,"")</f>
        <v/>
      </c>
      <c r="E33" s="3" t="str">
        <f>IF(AND(Preços!E33&lt;&gt;0,Preços!D33&lt;&gt;0),Preços!E33/Preços!D33-1,"")</f>
        <v/>
      </c>
      <c r="F33" s="3" t="str">
        <f>IF(AND(Preços!F33&lt;&gt;0,Preços!E33&lt;&gt;0),Preços!F33/Preços!E33-1,"")</f>
        <v/>
      </c>
      <c r="G33" s="3" t="str">
        <f>IF(AND(Preços!G33&lt;&gt;0,Preços!F33&lt;&gt;0),Preços!G33/Preços!F33-1,"")</f>
        <v/>
      </c>
      <c r="H33" s="3">
        <f>IF(AND(Preços!H33&lt;&gt;0,Preços!G33&lt;&gt;0),Preços!H33/Preços!G33-1,"")</f>
        <v>1.1138750064440566</v>
      </c>
      <c r="I33" s="3">
        <f>IF(AND(Preços!I33&lt;&gt;0,Preços!H33&lt;&gt;0),Preços!I33/Preços!H33-1,"")</f>
        <v>0.42153377349046495</v>
      </c>
      <c r="M33" t="str">
        <f>Preços!L33</f>
        <v>BIDI11</v>
      </c>
      <c r="N33" s="3" t="str">
        <f>IF(AND(Preços!N33&lt;&gt;0,Preços!M33&lt;&gt;0),Preços!N33/Preços!M33-1,"")</f>
        <v/>
      </c>
      <c r="O33" s="3" t="str">
        <f>IF(AND(Preços!O33&lt;&gt;0,Preços!N33&lt;&gt;0),Preços!O33/Preços!N33-1,"")</f>
        <v/>
      </c>
      <c r="P33" s="3" t="str">
        <f>IF(AND(Preços!P33&lt;&gt;0,Preços!O33&lt;&gt;0),Preços!P33/Preços!O33-1,"")</f>
        <v/>
      </c>
      <c r="Q33" s="3" t="str">
        <f>IF(AND(Preços!Q33&lt;&gt;0,Preços!P33&lt;&gt;0),Preços!Q33/Preços!P33-1,"")</f>
        <v/>
      </c>
      <c r="R33" s="3">
        <f>IF(AND(Preços!R33&lt;&gt;0,Preços!Q33&lt;&gt;0),Preços!R33/Preços!Q33-1,"")</f>
        <v>1.1230078253701636</v>
      </c>
      <c r="S33" s="3">
        <f>IF(AND(Preços!S33&lt;&gt;0,Preços!R33&lt;&gt;0),Preços!S33/Preços!R33-1,"")</f>
        <v>0.42253161101648784</v>
      </c>
    </row>
    <row r="34" spans="2:19" x14ac:dyDescent="0.35">
      <c r="B34" t="str">
        <f>Preços!B34</f>
        <v>BIDI3</v>
      </c>
      <c r="D34" s="3" t="str">
        <f>IF(AND(Preços!D34&lt;&gt;0,Preços!C34&lt;&gt;0),Preços!D34/Preços!C34-1,"")</f>
        <v/>
      </c>
      <c r="E34" s="3" t="str">
        <f>IF(AND(Preços!E34&lt;&gt;0,Preços!D34&lt;&gt;0),Preços!E34/Preços!D34-1,"")</f>
        <v/>
      </c>
      <c r="F34" s="3" t="str">
        <f>IF(AND(Preços!F34&lt;&gt;0,Preços!E34&lt;&gt;0),Preços!F34/Preços!E34-1,"")</f>
        <v/>
      </c>
      <c r="G34" s="3" t="str">
        <f>IF(AND(Preços!G34&lt;&gt;0,Preços!F34&lt;&gt;0),Preços!G34/Preços!F34-1,"")</f>
        <v/>
      </c>
      <c r="H34" s="3">
        <f>IF(AND(Preços!H34&lt;&gt;0,Preços!G34&lt;&gt;0),Preços!H34/Preços!G34-1,"")</f>
        <v>1.2256061169617629</v>
      </c>
      <c r="I34" s="3">
        <f>IF(AND(Preços!I34&lt;&gt;0,Preços!H34&lt;&gt;0),Preços!I34/Preços!H34-1,"")</f>
        <v>0.38636363636363646</v>
      </c>
      <c r="M34" t="str">
        <f>Preços!L34</f>
        <v>BIDI3</v>
      </c>
      <c r="N34" s="3" t="str">
        <f>IF(AND(Preços!N34&lt;&gt;0,Preços!M34&lt;&gt;0),Preços!N34/Preços!M34-1,"")</f>
        <v/>
      </c>
      <c r="O34" s="3" t="str">
        <f>IF(AND(Preços!O34&lt;&gt;0,Preços!N34&lt;&gt;0),Preços!O34/Preços!N34-1,"")</f>
        <v/>
      </c>
      <c r="P34" s="3" t="str">
        <f>IF(AND(Preços!P34&lt;&gt;0,Preços!O34&lt;&gt;0),Preços!P34/Preços!O34-1,"")</f>
        <v/>
      </c>
      <c r="Q34" s="3" t="str">
        <f>IF(AND(Preços!Q34&lt;&gt;0,Preços!P34&lt;&gt;0),Preços!Q34/Preços!P34-1,"")</f>
        <v/>
      </c>
      <c r="R34" s="3">
        <f>IF(AND(Preços!R34&lt;&gt;0,Preços!Q34&lt;&gt;0),Preços!R34/Preços!Q34-1,"")</f>
        <v>1.2354863371969502</v>
      </c>
      <c r="S34" s="3">
        <f>IF(AND(Preços!S34&lt;&gt;0,Preços!R34&lt;&gt;0),Preços!S34/Preços!R34-1,"")</f>
        <v>0.38734244983382538</v>
      </c>
    </row>
    <row r="35" spans="2:19" x14ac:dyDescent="0.35">
      <c r="B35" t="str">
        <f>Preços!B35</f>
        <v>BIDI4</v>
      </c>
      <c r="D35" s="3" t="str">
        <f>IF(AND(Preços!D35&lt;&gt;0,Preços!C35&lt;&gt;0),Preços!D35/Preços!C35-1,"")</f>
        <v/>
      </c>
      <c r="E35" s="3" t="str">
        <f>IF(AND(Preços!E35&lt;&gt;0,Preços!D35&lt;&gt;0),Preços!E35/Preços!D35-1,"")</f>
        <v/>
      </c>
      <c r="F35" s="3" t="str">
        <f>IF(AND(Preços!F35&lt;&gt;0,Preços!E35&lt;&gt;0),Preços!F35/Preços!E35-1,"")</f>
        <v/>
      </c>
      <c r="G35" s="3">
        <f>IF(AND(Preços!G35&lt;&gt;0,Preços!F35&lt;&gt;0),Preços!G35/Preços!F35-1,"")</f>
        <v>1.4379372894487092</v>
      </c>
      <c r="H35" s="3">
        <f>IF(AND(Preços!H35&lt;&gt;0,Preços!G35&lt;&gt;0),Preços!H35/Preços!G35-1,"")</f>
        <v>1.0998260100043633</v>
      </c>
      <c r="I35" s="3">
        <f>IF(AND(Preços!I35&lt;&gt;0,Preços!H35&lt;&gt;0),Preços!I35/Preços!H35-1,"")</f>
        <v>0.4297872340409068</v>
      </c>
      <c r="M35" t="str">
        <f>Preços!L35</f>
        <v>BIDI4</v>
      </c>
      <c r="N35" s="3" t="str">
        <f>IF(AND(Preços!N35&lt;&gt;0,Preços!M35&lt;&gt;0),Preços!N35/Preços!M35-1,"")</f>
        <v/>
      </c>
      <c r="O35" s="3" t="str">
        <f>IF(AND(Preços!O35&lt;&gt;0,Preços!N35&lt;&gt;0),Preços!O35/Preços!N35-1,"")</f>
        <v/>
      </c>
      <c r="P35" s="3" t="str">
        <f>IF(AND(Preços!P35&lt;&gt;0,Preços!O35&lt;&gt;0),Preços!P35/Preços!O35-1,"")</f>
        <v/>
      </c>
      <c r="Q35" s="3">
        <f>IF(AND(Preços!Q35&lt;&gt;0,Preços!P35&lt;&gt;0),Preços!Q35/Preços!P35-1,"")</f>
        <v>1.4604236336386651</v>
      </c>
      <c r="R35" s="3">
        <f>IF(AND(Preços!R35&lt;&gt;0,Preços!Q35&lt;&gt;0),Preços!R35/Preços!Q35-1,"")</f>
        <v>1.1087581302891945</v>
      </c>
      <c r="S35" s="3">
        <f>IF(AND(Preços!S35&lt;&gt;0,Preços!R35&lt;&gt;0),Preços!S35/Preços!R35-1,"")</f>
        <v>0.43079758815522928</v>
      </c>
    </row>
    <row r="36" spans="2:19" x14ac:dyDescent="0.35">
      <c r="B36" t="str">
        <f>Preços!B36</f>
        <v>BKBR3</v>
      </c>
      <c r="D36" s="3" t="str">
        <f>IF(AND(Preços!D36&lt;&gt;0,Preços!C36&lt;&gt;0),Preços!D36/Preços!C36-1,"")</f>
        <v/>
      </c>
      <c r="E36" s="3" t="str">
        <f>IF(AND(Preços!E36&lt;&gt;0,Preços!D36&lt;&gt;0),Preços!E36/Preços!D36-1,"")</f>
        <v/>
      </c>
      <c r="F36" s="3">
        <f>IF(AND(Preços!F36&lt;&gt;0,Preços!E36&lt;&gt;0),Preços!F36/Preços!E36-1,"")</f>
        <v>0.18171428571388581</v>
      </c>
      <c r="G36" s="3">
        <f>IF(AND(Preços!G36&lt;&gt;0,Preços!F36&lt;&gt;0),Preços!G36/Preços!F36-1,"")</f>
        <v>-0.14023210831698174</v>
      </c>
      <c r="H36" s="3">
        <f>IF(AND(Preços!H36&lt;&gt;0,Preços!G36&lt;&gt;0),Preços!H36/Preços!G36-1,"")</f>
        <v>-0.38695163104640407</v>
      </c>
      <c r="I36" s="3">
        <f>IF(AND(Preços!I36&lt;&gt;0,Preços!H36&lt;&gt;0),Preços!I36/Preços!H36-1,"")</f>
        <v>-0.24678899082470018</v>
      </c>
      <c r="M36" t="str">
        <f>Preços!L36</f>
        <v>BKBR3</v>
      </c>
      <c r="N36" s="3" t="str">
        <f>IF(AND(Preços!N36&lt;&gt;0,Preços!M36&lt;&gt;0),Preços!N36/Preços!M36-1,"")</f>
        <v/>
      </c>
      <c r="O36" s="3" t="str">
        <f>IF(AND(Preços!O36&lt;&gt;0,Preços!N36&lt;&gt;0),Preços!O36/Preços!N36-1,"")</f>
        <v/>
      </c>
      <c r="P36" s="3">
        <f>IF(AND(Preços!P36&lt;&gt;0,Preços!O36&lt;&gt;0),Preços!P36/Preços!O36-1,"")</f>
        <v>0.18470604294631832</v>
      </c>
      <c r="Q36" s="3">
        <f>IF(AND(Preços!Q36&lt;&gt;0,Preços!P36&lt;&gt;0),Preços!Q36/Preços!P36-1,"")</f>
        <v>-0.13699932578935525</v>
      </c>
      <c r="R36" s="3">
        <f>IF(AND(Preços!R36&lt;&gt;0,Preços!Q36&lt;&gt;0),Preços!R36/Preços!Q36-1,"")</f>
        <v>-0.38479865530345725</v>
      </c>
      <c r="S36" s="3">
        <f>IF(AND(Preços!S36&lt;&gt;0,Preços!R36&lt;&gt;0),Preços!S36/Preços!R36-1,"")</f>
        <v>-0.24678899082470018</v>
      </c>
    </row>
    <row r="37" spans="2:19" x14ac:dyDescent="0.35">
      <c r="B37" t="str">
        <f>Preços!B37</f>
        <v>BMEB3</v>
      </c>
      <c r="D37" s="3" t="str">
        <f>IF(AND(Preços!D37&lt;&gt;0,Preços!C37&lt;&gt;0),Preços!D37/Preços!C37-1,"")</f>
        <v/>
      </c>
      <c r="E37" s="3">
        <f>IF(AND(Preços!E37&lt;&gt;0,Preços!D37&lt;&gt;0),Preços!E37/Preços!D37-1,"")</f>
        <v>0.24807692307722928</v>
      </c>
      <c r="F37" s="3">
        <f>IF(AND(Preços!F37&lt;&gt;0,Preços!E37&lt;&gt;0),Preços!F37/Preços!E37-1,"")</f>
        <v>8.7827426810460629E-2</v>
      </c>
      <c r="G37" s="3">
        <f>IF(AND(Preços!G37&lt;&gt;0,Preços!F37&lt;&gt;0),Preços!G37/Preços!F37-1,"")</f>
        <v>0.85269121813116389</v>
      </c>
      <c r="H37" s="3">
        <f>IF(AND(Preços!H37&lt;&gt;0,Preços!G37&lt;&gt;0),Preços!H37/Preços!G37-1,"")</f>
        <v>0.26146788990809289</v>
      </c>
      <c r="I37" s="3">
        <f>IF(AND(Preços!I37&lt;&gt;0,Preços!H37&lt;&gt;0),Preços!I37/Preços!H37-1,"")</f>
        <v>0.35151515151444856</v>
      </c>
      <c r="M37" t="str">
        <f>Preços!L37</f>
        <v>BMEB3</v>
      </c>
      <c r="N37" s="3" t="str">
        <f>IF(AND(Preços!N37&lt;&gt;0,Preços!M37&lt;&gt;0),Preços!N37/Preços!M37-1,"")</f>
        <v/>
      </c>
      <c r="O37" s="3">
        <f>IF(AND(Preços!O37&lt;&gt;0,Preços!N37&lt;&gt;0),Preços!O37/Preços!N37-1,"")</f>
        <v>0.24807692307702256</v>
      </c>
      <c r="P37" s="3">
        <f>IF(AND(Preços!P37&lt;&gt;0,Preços!O37&lt;&gt;0),Preços!P37/Preços!O37-1,"")</f>
        <v>8.7827426810188181E-2</v>
      </c>
      <c r="Q37" s="3">
        <f>IF(AND(Preços!Q37&lt;&gt;0,Preços!P37&lt;&gt;0),Preços!Q37/Preços!P37-1,"")</f>
        <v>0.86458220727503465</v>
      </c>
      <c r="R37" s="3">
        <f>IF(AND(Preços!R37&lt;&gt;0,Preços!Q37&lt;&gt;0),Preços!R37/Preços!Q37-1,"")</f>
        <v>0.31264684170017198</v>
      </c>
      <c r="S37" s="3">
        <f>IF(AND(Preços!S37&lt;&gt;0,Preços!R37&lt;&gt;0),Preços!S37/Preços!R37-1,"")</f>
        <v>0.4344142607957342</v>
      </c>
    </row>
    <row r="38" spans="2:19" x14ac:dyDescent="0.35">
      <c r="B38" t="str">
        <f>Preços!B38</f>
        <v>BMEB4</v>
      </c>
      <c r="D38" s="3">
        <f>IF(AND(Preços!D38&lt;&gt;0,Preços!C38&lt;&gt;0),Preços!D38/Preços!C38-1,"")</f>
        <v>-2.3809523797062582E-3</v>
      </c>
      <c r="E38" s="3">
        <f>IF(AND(Preços!E38&lt;&gt;0,Preços!D38&lt;&gt;0),Preços!E38/Preços!D38-1,"")</f>
        <v>0.19570405727905826</v>
      </c>
      <c r="F38" s="3">
        <f>IF(AND(Preços!F38&lt;&gt;0,Preços!E38&lt;&gt;0),Preços!F38/Preços!E38-1,"")</f>
        <v>0.40518962075808451</v>
      </c>
      <c r="G38" s="3">
        <f>IF(AND(Preços!G38&lt;&gt;0,Preços!F38&lt;&gt;0),Preços!G38/Preços!F38-1,"")</f>
        <v>0.84090909090977251</v>
      </c>
      <c r="H38" s="3">
        <f>IF(AND(Preços!H38&lt;&gt;0,Preços!G38&lt;&gt;0),Preços!H38/Preços!G38-1,"")</f>
        <v>0.25385802469073893</v>
      </c>
      <c r="I38" s="3">
        <f>IF(AND(Preços!I38&lt;&gt;0,Preços!H38&lt;&gt;0),Preços!I38/Preços!H38-1,"")</f>
        <v>0.17907692307713852</v>
      </c>
      <c r="M38" t="str">
        <f>Preços!L38</f>
        <v>BMEB4</v>
      </c>
      <c r="N38" s="3">
        <f>IF(AND(Preços!N38&lt;&gt;0,Preços!M38&lt;&gt;0),Preços!N38/Preços!M38-1,"")</f>
        <v>0.14467804459951039</v>
      </c>
      <c r="O38" s="3">
        <f>IF(AND(Preços!O38&lt;&gt;0,Preços!N38&lt;&gt;0),Preços!O38/Preços!N38-1,"")</f>
        <v>0.26988857815274958</v>
      </c>
      <c r="P38" s="3">
        <f>IF(AND(Preços!P38&lt;&gt;0,Preços!O38&lt;&gt;0),Preços!P38/Preços!O38-1,"")</f>
        <v>0.57451477726497191</v>
      </c>
      <c r="Q38" s="3">
        <f>IF(AND(Preços!Q38&lt;&gt;0,Preços!P38&lt;&gt;0),Preços!Q38/Preços!P38-1,"")</f>
        <v>1.001918942284215</v>
      </c>
      <c r="R38" s="3">
        <f>IF(AND(Preços!R38&lt;&gt;0,Preços!Q38&lt;&gt;0),Preços!R38/Preços!Q38-1,"")</f>
        <v>0.31237404609635</v>
      </c>
      <c r="S38" s="3">
        <f>IF(AND(Preços!S38&lt;&gt;0,Preços!R38&lt;&gt;0),Preços!S38/Preços!R38-1,"")</f>
        <v>0.26565130843328144</v>
      </c>
    </row>
    <row r="39" spans="2:19" x14ac:dyDescent="0.35">
      <c r="B39" t="str">
        <f>Preços!B39</f>
        <v>BMGB4</v>
      </c>
      <c r="D39" s="3" t="str">
        <f>IF(AND(Preços!D39&lt;&gt;0,Preços!C39&lt;&gt;0),Preços!D39/Preços!C39-1,"")</f>
        <v/>
      </c>
      <c r="E39" s="3" t="str">
        <f>IF(AND(Preços!E39&lt;&gt;0,Preços!D39&lt;&gt;0),Preços!E39/Preços!D39-1,"")</f>
        <v/>
      </c>
      <c r="F39" s="3" t="str">
        <f>IF(AND(Preços!F39&lt;&gt;0,Preços!E39&lt;&gt;0),Preços!F39/Preços!E39-1,"")</f>
        <v/>
      </c>
      <c r="G39" s="3" t="str">
        <f>IF(AND(Preços!G39&lt;&gt;0,Preços!F39&lt;&gt;0),Preços!G39/Preços!F39-1,"")</f>
        <v/>
      </c>
      <c r="H39" s="3">
        <f>IF(AND(Preços!H39&lt;&gt;0,Preços!G39&lt;&gt;0),Preços!H39/Preços!G39-1,"")</f>
        <v>-0.3636363636356208</v>
      </c>
      <c r="I39" s="3">
        <f>IF(AND(Preços!I39&lt;&gt;0,Preços!H39&lt;&gt;0),Preços!I39/Preços!H39-1,"")</f>
        <v>-0.40288924558599526</v>
      </c>
      <c r="M39" t="str">
        <f>Preços!L39</f>
        <v>BMGB4</v>
      </c>
      <c r="N39" s="3" t="str">
        <f>IF(AND(Preços!N39&lt;&gt;0,Preços!M39&lt;&gt;0),Preços!N39/Preços!M39-1,"")</f>
        <v/>
      </c>
      <c r="O39" s="3" t="str">
        <f>IF(AND(Preços!O39&lt;&gt;0,Preços!N39&lt;&gt;0),Preços!O39/Preços!N39-1,"")</f>
        <v/>
      </c>
      <c r="P39" s="3" t="str">
        <f>IF(AND(Preços!P39&lt;&gt;0,Preços!O39&lt;&gt;0),Preços!P39/Preços!O39-1,"")</f>
        <v/>
      </c>
      <c r="Q39" s="3" t="str">
        <f>IF(AND(Preços!Q39&lt;&gt;0,Preços!P39&lt;&gt;0),Preços!Q39/Preços!P39-1,"")</f>
        <v/>
      </c>
      <c r="R39" s="3">
        <f>IF(AND(Preços!R39&lt;&gt;0,Preços!Q39&lt;&gt;0),Preços!R39/Preços!Q39-1,"")</f>
        <v>-0.34394282137331433</v>
      </c>
      <c r="S39" s="3">
        <f>IF(AND(Preços!S39&lt;&gt;0,Preços!R39&lt;&gt;0),Preços!S39/Preços!R39-1,"")</f>
        <v>-0.40288924558599526</v>
      </c>
    </row>
    <row r="40" spans="2:19" x14ac:dyDescent="0.35">
      <c r="B40" t="str">
        <f>Preços!B40</f>
        <v>BMIN3</v>
      </c>
      <c r="D40" s="3" t="str">
        <f>IF(AND(Preços!D40&lt;&gt;0,Preços!C40&lt;&gt;0),Preços!D40/Preços!C40-1,"")</f>
        <v/>
      </c>
      <c r="E40" s="3" t="str">
        <f>IF(AND(Preços!E40&lt;&gt;0,Preços!D40&lt;&gt;0),Preços!E40/Preços!D40-1,"")</f>
        <v/>
      </c>
      <c r="F40" s="3" t="str">
        <f>IF(AND(Preços!F40&lt;&gt;0,Preços!E40&lt;&gt;0),Preços!F40/Preços!E40-1,"")</f>
        <v/>
      </c>
      <c r="G40" s="3" t="str">
        <f>IF(AND(Preços!G40&lt;&gt;0,Preços!F40&lt;&gt;0),Preços!G40/Preços!F40-1,"")</f>
        <v/>
      </c>
      <c r="H40" s="3" t="str">
        <f>IF(AND(Preços!H40&lt;&gt;0,Preços!G40&lt;&gt;0),Preços!H40/Preços!G40-1,"")</f>
        <v/>
      </c>
      <c r="I40" s="3">
        <f>IF(AND(Preços!I40&lt;&gt;0,Preços!H40&lt;&gt;0),Preços!I40/Preços!H40-1,"")</f>
        <v>0.11305652826464985</v>
      </c>
      <c r="M40" t="str">
        <f>Preços!L40</f>
        <v>BMIN3</v>
      </c>
      <c r="N40" s="3" t="str">
        <f>IF(AND(Preços!N40&lt;&gt;0,Preços!M40&lt;&gt;0),Preços!N40/Preços!M40-1,"")</f>
        <v/>
      </c>
      <c r="O40" s="3" t="str">
        <f>IF(AND(Preços!O40&lt;&gt;0,Preços!N40&lt;&gt;0),Preços!O40/Preços!N40-1,"")</f>
        <v/>
      </c>
      <c r="P40" s="3" t="str">
        <f>IF(AND(Preços!P40&lt;&gt;0,Preços!O40&lt;&gt;0),Preços!P40/Preços!O40-1,"")</f>
        <v/>
      </c>
      <c r="Q40" s="3" t="str">
        <f>IF(AND(Preços!Q40&lt;&gt;0,Preços!P40&lt;&gt;0),Preços!Q40/Preços!P40-1,"")</f>
        <v/>
      </c>
      <c r="R40" s="3" t="str">
        <f>IF(AND(Preços!R40&lt;&gt;0,Preços!Q40&lt;&gt;0),Preços!R40/Preços!Q40-1,"")</f>
        <v/>
      </c>
      <c r="S40" s="3">
        <f>IF(AND(Preços!S40&lt;&gt;0,Preços!R40&lt;&gt;0),Preços!S40/Preços!R40-1,"")</f>
        <v>0.11305652826464985</v>
      </c>
    </row>
    <row r="41" spans="2:19" x14ac:dyDescent="0.35">
      <c r="B41" t="str">
        <f>Preços!B41</f>
        <v>BMIN4</v>
      </c>
      <c r="D41" s="3">
        <f>IF(AND(Preços!D41&lt;&gt;0,Preços!C41&lt;&gt;0),Preços!D41/Preços!C41-1,"")</f>
        <v>1.2307692307667253</v>
      </c>
      <c r="E41" s="3">
        <f>IF(AND(Preços!E41&lt;&gt;0,Preços!D41&lt;&gt;0),Preços!E41/Preços!D41-1,"")</f>
        <v>-0.38586206896559649</v>
      </c>
      <c r="F41" s="3">
        <f>IF(AND(Preços!F41&lt;&gt;0,Preços!E41&lt;&gt;0),Preços!F41/Preços!E41-1,"")</f>
        <v>-0.32509825940451142</v>
      </c>
      <c r="G41" s="3">
        <f>IF(AND(Preços!G41&lt;&gt;0,Preços!F41&lt;&gt;0),Preços!G41/Preços!F41-1,"")</f>
        <v>0.6547420965064239</v>
      </c>
      <c r="H41" s="3">
        <f>IF(AND(Preços!H41&lt;&gt;0,Preços!G41&lt;&gt;0),Preços!H41/Preços!G41-1,"")</f>
        <v>0</v>
      </c>
      <c r="I41" s="3">
        <f>IF(AND(Preços!I41&lt;&gt;0,Preços!H41&lt;&gt;0),Preços!I41/Preços!H41-1,"")</f>
        <v>-0.10960281548620232</v>
      </c>
      <c r="M41" t="str">
        <f>Preços!L41</f>
        <v>BMIN4</v>
      </c>
      <c r="N41" s="3">
        <f>IF(AND(Preços!N41&lt;&gt;0,Preços!M41&lt;&gt;0),Preços!N41/Preços!M41-1,"")</f>
        <v>1.3168461626728489</v>
      </c>
      <c r="O41" s="3">
        <f>IF(AND(Preços!O41&lt;&gt;0,Preços!N41&lt;&gt;0),Preços!O41/Preços!N41-1,"")</f>
        <v>-0.35585236431922718</v>
      </c>
      <c r="P41" s="3">
        <f>IF(AND(Preços!P41&lt;&gt;0,Preços!O41&lt;&gt;0),Preços!P41/Preços!O41-1,"")</f>
        <v>-0.28850905342219602</v>
      </c>
      <c r="Q41" s="3">
        <f>IF(AND(Preços!Q41&lt;&gt;0,Preços!P41&lt;&gt;0),Preços!Q41/Preços!P41-1,"")</f>
        <v>0.75507292955565952</v>
      </c>
      <c r="R41" s="3">
        <f>IF(AND(Preços!R41&lt;&gt;0,Preços!Q41&lt;&gt;0),Preços!R41/Preços!Q41-1,"")</f>
        <v>6.1674008809663672E-2</v>
      </c>
      <c r="S41" s="3">
        <f>IF(AND(Preços!S41&lt;&gt;0,Preços!R41&lt;&gt;0),Preços!S41/Preços!R41-1,"")</f>
        <v>-3.4825766028497851E-2</v>
      </c>
    </row>
    <row r="42" spans="2:19" x14ac:dyDescent="0.35">
      <c r="B42" t="str">
        <f>Preços!B42</f>
        <v>BMKS3</v>
      </c>
      <c r="D42" s="3">
        <f>IF(AND(Preços!D42&lt;&gt;0,Preços!C42&lt;&gt;0),Preços!D42/Preços!C42-1,"")</f>
        <v>0.35197183098687801</v>
      </c>
      <c r="E42" s="3">
        <f>IF(AND(Preços!E42&lt;&gt;0,Preços!D42&lt;&gt;0),Preços!E42/Preços!D42-1,"")</f>
        <v>0.1976942042562122</v>
      </c>
      <c r="F42" s="3">
        <f>IF(AND(Preços!F42&lt;&gt;0,Preços!E42&lt;&gt;0),Preços!F42/Preços!E42-1,"")</f>
        <v>-0.18092200637843958</v>
      </c>
      <c r="G42" s="3">
        <f>IF(AND(Preços!G42&lt;&gt;0,Preços!F42&lt;&gt;0),Preços!G42/Preços!F42-1,"")</f>
        <v>-2.6548672566371723E-2</v>
      </c>
      <c r="H42" s="3">
        <f>IF(AND(Preços!H42&lt;&gt;0,Preços!G42&lt;&gt;0),Preços!H42/Preços!G42-1,"")</f>
        <v>-8.3854545454749019E-2</v>
      </c>
      <c r="I42" s="3">
        <f>IF(AND(Preços!I42&lt;&gt;0,Preços!H42&lt;&gt;0),Preços!I42/Preços!H42-1,"")</f>
        <v>-8.7084226402908915E-2</v>
      </c>
      <c r="M42" t="str">
        <f>Preços!L42</f>
        <v>BMKS3</v>
      </c>
      <c r="N42" s="3">
        <f>IF(AND(Preços!N42&lt;&gt;0,Preços!M42&lt;&gt;0),Preços!N42/Preços!M42-1,"")</f>
        <v>0.47860955161295649</v>
      </c>
      <c r="O42" s="3">
        <f>IF(AND(Preços!O42&lt;&gt;0,Preços!N42&lt;&gt;0),Preços!O42/Preços!N42-1,"")</f>
        <v>0.33068562562130732</v>
      </c>
      <c r="P42" s="3">
        <f>IF(AND(Preços!P42&lt;&gt;0,Preços!O42&lt;&gt;0),Preços!P42/Preços!O42-1,"")</f>
        <v>-0.13368533844079111</v>
      </c>
      <c r="Q42" s="3">
        <f>IF(AND(Preços!Q42&lt;&gt;0,Preços!P42&lt;&gt;0),Preços!Q42/Preços!P42-1,"")</f>
        <v>4.5134023871755691E-3</v>
      </c>
      <c r="R42" s="3">
        <f>IF(AND(Preços!R42&lt;&gt;0,Preços!Q42&lt;&gt;0),Preços!R42/Preços!Q42-1,"")</f>
        <v>-5.3045928281943655E-2</v>
      </c>
      <c r="S42" s="3">
        <f>IF(AND(Preços!S42&lt;&gt;0,Preços!R42&lt;&gt;0),Preços!S42/Preços!R42-1,"")</f>
        <v>-5.6196016833293339E-2</v>
      </c>
    </row>
    <row r="43" spans="2:19" x14ac:dyDescent="0.35">
      <c r="B43" t="str">
        <f>Preços!B43</f>
        <v>BNBR3</v>
      </c>
      <c r="D43" s="3" t="str">
        <f>IF(AND(Preços!D43&lt;&gt;0,Preços!C43&lt;&gt;0),Preços!D43/Preços!C43-1,"")</f>
        <v/>
      </c>
      <c r="E43" s="3">
        <f>IF(AND(Preços!E43&lt;&gt;0,Preços!D43&lt;&gt;0),Preços!E43/Preços!D43-1,"")</f>
        <v>0.45440251572313906</v>
      </c>
      <c r="F43" s="3" t="str">
        <f>IF(AND(Preços!F43&lt;&gt;0,Preços!E43&lt;&gt;0),Preços!F43/Preços!E43-1,"")</f>
        <v/>
      </c>
      <c r="G43" s="3" t="str">
        <f>IF(AND(Preços!G43&lt;&gt;0,Preços!F43&lt;&gt;0),Preços!G43/Preços!F43-1,"")</f>
        <v/>
      </c>
      <c r="H43" s="3">
        <f>IF(AND(Preços!H43&lt;&gt;0,Preços!G43&lt;&gt;0),Preços!H43/Preços!G43-1,"")</f>
        <v>-0.19991578060840676</v>
      </c>
      <c r="I43" s="3" t="str">
        <f>IF(AND(Preços!I43&lt;&gt;0,Preços!H43&lt;&gt;0),Preços!I43/Preços!H43-1,"")</f>
        <v/>
      </c>
      <c r="M43" t="str">
        <f>Preços!L43</f>
        <v>BNBR3</v>
      </c>
      <c r="N43" s="3" t="str">
        <f>IF(AND(Preços!N43&lt;&gt;0,Preços!M43&lt;&gt;0),Preços!N43/Preços!M43-1,"")</f>
        <v/>
      </c>
      <c r="O43" s="3">
        <f>IF(AND(Preços!O43&lt;&gt;0,Preços!N43&lt;&gt;0),Preços!O43/Preços!N43-1,"")</f>
        <v>0.57532283307841658</v>
      </c>
      <c r="P43" s="3" t="str">
        <f>IF(AND(Preços!P43&lt;&gt;0,Preços!O43&lt;&gt;0),Preços!P43/Preços!O43-1,"")</f>
        <v/>
      </c>
      <c r="Q43" s="3" t="str">
        <f>IF(AND(Preços!Q43&lt;&gt;0,Preços!P43&lt;&gt;0),Preços!Q43/Preços!P43-1,"")</f>
        <v/>
      </c>
      <c r="R43" s="3">
        <f>IF(AND(Preços!R43&lt;&gt;0,Preços!Q43&lt;&gt;0),Preços!R43/Preços!Q43-1,"")</f>
        <v>-0.1727908533762772</v>
      </c>
      <c r="S43" s="3" t="str">
        <f>IF(AND(Preços!S43&lt;&gt;0,Preços!R43&lt;&gt;0),Preços!S43/Preços!R43-1,"")</f>
        <v/>
      </c>
    </row>
    <row r="44" spans="2:19" x14ac:dyDescent="0.35">
      <c r="B44" t="str">
        <f>Preços!B44</f>
        <v>BOAS3</v>
      </c>
      <c r="D44" s="3" t="str">
        <f>IF(AND(Preços!D44&lt;&gt;0,Preços!C44&lt;&gt;0),Preços!D44/Preços!C44-1,"")</f>
        <v/>
      </c>
      <c r="E44" s="3" t="str">
        <f>IF(AND(Preços!E44&lt;&gt;0,Preços!D44&lt;&gt;0),Preços!E44/Preços!D44-1,"")</f>
        <v/>
      </c>
      <c r="F44" s="3" t="str">
        <f>IF(AND(Preços!F44&lt;&gt;0,Preços!E44&lt;&gt;0),Preços!F44/Preços!E44-1,"")</f>
        <v/>
      </c>
      <c r="G44" s="3" t="str">
        <f>IF(AND(Preços!G44&lt;&gt;0,Preços!F44&lt;&gt;0),Preços!G44/Preços!F44-1,"")</f>
        <v/>
      </c>
      <c r="H44" s="3" t="str">
        <f>IF(AND(Preços!H44&lt;&gt;0,Preços!G44&lt;&gt;0),Preços!H44/Preços!G44-1,"")</f>
        <v/>
      </c>
      <c r="I44" s="3">
        <f>IF(AND(Preços!I44&lt;&gt;0,Preços!H44&lt;&gt;0),Preços!I44/Preços!H44-1,"")</f>
        <v>3.9525691701915999E-3</v>
      </c>
      <c r="M44" t="str">
        <f>Preços!L44</f>
        <v>BOAS3</v>
      </c>
      <c r="N44" s="3" t="str">
        <f>IF(AND(Preços!N44&lt;&gt;0,Preços!M44&lt;&gt;0),Preços!N44/Preços!M44-1,"")</f>
        <v/>
      </c>
      <c r="O44" s="3" t="str">
        <f>IF(AND(Preços!O44&lt;&gt;0,Preços!N44&lt;&gt;0),Preços!O44/Preços!N44-1,"")</f>
        <v/>
      </c>
      <c r="P44" s="3" t="str">
        <f>IF(AND(Preços!P44&lt;&gt;0,Preços!O44&lt;&gt;0),Preços!P44/Preços!O44-1,"")</f>
        <v/>
      </c>
      <c r="Q44" s="3" t="str">
        <f>IF(AND(Preços!Q44&lt;&gt;0,Preços!P44&lt;&gt;0),Preços!Q44/Preços!P44-1,"")</f>
        <v/>
      </c>
      <c r="R44" s="3" t="str">
        <f>IF(AND(Preços!R44&lt;&gt;0,Preços!Q44&lt;&gt;0),Preços!R44/Preços!Q44-1,"")</f>
        <v/>
      </c>
      <c r="S44" s="3">
        <f>IF(AND(Preços!S44&lt;&gt;0,Preços!R44&lt;&gt;0),Preços!S44/Preços!R44-1,"")</f>
        <v>5.4697190873802537E-3</v>
      </c>
    </row>
    <row r="45" spans="2:19" x14ac:dyDescent="0.35">
      <c r="B45" t="str">
        <f>Preços!B45</f>
        <v>BPAC11</v>
      </c>
      <c r="D45" s="3" t="str">
        <f>IF(AND(Preços!D45&lt;&gt;0,Preços!C45&lt;&gt;0),Preços!D45/Preços!C45-1,"")</f>
        <v/>
      </c>
      <c r="E45" s="3" t="str">
        <f>IF(AND(Preços!E45&lt;&gt;0,Preços!D45&lt;&gt;0),Preços!E45/Preços!D45-1,"")</f>
        <v/>
      </c>
      <c r="F45" s="3">
        <f>IF(AND(Preços!F45&lt;&gt;0,Preços!E45&lt;&gt;0),Preços!F45/Preços!E45-1,"")</f>
        <v>0.24012638230647276</v>
      </c>
      <c r="G45" s="3">
        <f>IF(AND(Preços!G45&lt;&gt;0,Preços!F45&lt;&gt;0),Preços!G45/Preços!F45-1,"")</f>
        <v>2.2326963906599757</v>
      </c>
      <c r="H45" s="3">
        <f>IF(AND(Preços!H45&lt;&gt;0,Preços!G45&lt;&gt;0),Preços!H45/Preços!G45-1,"")</f>
        <v>0.23473006699059606</v>
      </c>
      <c r="I45" s="3">
        <f>IF(AND(Preços!I45&lt;&gt;0,Preços!H45&lt;&gt;0),Preços!I45/Preços!H45-1,"")</f>
        <v>7.063829787248932E-2</v>
      </c>
      <c r="M45" t="str">
        <f>Preços!L45</f>
        <v>BPAC11</v>
      </c>
      <c r="N45" s="3" t="str">
        <f>IF(AND(Preços!N45&lt;&gt;0,Preços!M45&lt;&gt;0),Preços!N45/Preços!M45-1,"")</f>
        <v/>
      </c>
      <c r="O45" s="3" t="str">
        <f>IF(AND(Preços!O45&lt;&gt;0,Preços!N45&lt;&gt;0),Preços!O45/Preços!N45-1,"")</f>
        <v/>
      </c>
      <c r="P45" s="3">
        <f>IF(AND(Preços!P45&lt;&gt;0,Preços!O45&lt;&gt;0),Preços!P45/Preços!O45-1,"")</f>
        <v>0.33006011389774437</v>
      </c>
      <c r="Q45" s="3">
        <f>IF(AND(Preços!Q45&lt;&gt;0,Preços!P45&lt;&gt;0),Preços!Q45/Preços!P45-1,"")</f>
        <v>2.3534826927815629</v>
      </c>
      <c r="R45" s="3">
        <f>IF(AND(Preços!R45&lt;&gt;0,Preços!Q45&lt;&gt;0),Preços!R45/Preços!Q45-1,"")</f>
        <v>0.25324902318762321</v>
      </c>
      <c r="S45" s="3">
        <f>IF(AND(Preços!S45&lt;&gt;0,Preços!R45&lt;&gt;0),Preços!S45/Preços!R45-1,"")</f>
        <v>8.4509485432181286E-2</v>
      </c>
    </row>
    <row r="46" spans="2:19" x14ac:dyDescent="0.35">
      <c r="B46" t="str">
        <f>Preços!B46</f>
        <v>BPAC3</v>
      </c>
      <c r="D46" s="3" t="str">
        <f>IF(AND(Preços!D46&lt;&gt;0,Preços!C46&lt;&gt;0),Preços!D46/Preços!C46-1,"")</f>
        <v/>
      </c>
      <c r="E46" s="3" t="str">
        <f>IF(AND(Preços!E46&lt;&gt;0,Preços!D46&lt;&gt;0),Preços!E46/Preços!D46-1,"")</f>
        <v/>
      </c>
      <c r="F46" s="3">
        <f>IF(AND(Preços!F46&lt;&gt;0,Preços!E46&lt;&gt;0),Preços!F46/Preços!E46-1,"")</f>
        <v>2.3427866831357003E-2</v>
      </c>
      <c r="G46" s="3">
        <f>IF(AND(Preços!G46&lt;&gt;0,Preços!F46&lt;&gt;0),Preços!G46/Preços!F46-1,"")</f>
        <v>3.8192771084320398</v>
      </c>
      <c r="H46" s="3">
        <f>IF(AND(Preços!H46&lt;&gt;0,Preços!G46&lt;&gt;0),Preços!H46/Preços!G46-1,"")</f>
        <v>0.14125000000057986</v>
      </c>
      <c r="I46" s="3">
        <f>IF(AND(Preços!I46&lt;&gt;0,Preços!H46&lt;&gt;0),Preços!I46/Preços!H46-1,"")</f>
        <v>0.32749178532192791</v>
      </c>
      <c r="M46" t="str">
        <f>Preços!L46</f>
        <v>BPAC3</v>
      </c>
      <c r="N46" s="3" t="str">
        <f>IF(AND(Preços!N46&lt;&gt;0,Preços!M46&lt;&gt;0),Preços!N46/Preços!M46-1,"")</f>
        <v/>
      </c>
      <c r="O46" s="3" t="str">
        <f>IF(AND(Preços!O46&lt;&gt;0,Preços!N46&lt;&gt;0),Preços!O46/Preços!N46-1,"")</f>
        <v/>
      </c>
      <c r="P46" s="3">
        <f>IF(AND(Preços!P46&lt;&gt;0,Preços!O46&lt;&gt;0),Preços!P46/Preços!O46-1,"")</f>
        <v>7.9746814932280419E-2</v>
      </c>
      <c r="Q46" s="3">
        <f>IF(AND(Preços!Q46&lt;&gt;0,Preços!P46&lt;&gt;0),Preços!Q46/Preços!P46-1,"")</f>
        <v>3.9938532841561214</v>
      </c>
      <c r="R46" s="3">
        <f>IF(AND(Preços!R46&lt;&gt;0,Preços!Q46&lt;&gt;0),Preços!R46/Preços!Q46-1,"")</f>
        <v>0.15074893713930182</v>
      </c>
      <c r="S46" s="3">
        <f>IF(AND(Preços!S46&lt;&gt;0,Preços!R46&lt;&gt;0),Preços!S46/Preços!R46-1,"")</f>
        <v>0.33769169488740158</v>
      </c>
    </row>
    <row r="47" spans="2:19" x14ac:dyDescent="0.35">
      <c r="B47" t="str">
        <f>Preços!B47</f>
        <v>BPAC5</v>
      </c>
      <c r="D47" s="3" t="str">
        <f>IF(AND(Preços!D47&lt;&gt;0,Preços!C47&lt;&gt;0),Preços!D47/Preços!C47-1,"")</f>
        <v/>
      </c>
      <c r="E47" s="3" t="str">
        <f>IF(AND(Preços!E47&lt;&gt;0,Preços!D47&lt;&gt;0),Preços!E47/Preços!D47-1,"")</f>
        <v/>
      </c>
      <c r="F47" s="3" t="str">
        <f>IF(AND(Preços!F47&lt;&gt;0,Preços!E47&lt;&gt;0),Preços!F47/Preços!E47-1,"")</f>
        <v/>
      </c>
      <c r="G47" s="3">
        <f>IF(AND(Preços!G47&lt;&gt;0,Preços!F47&lt;&gt;0),Preços!G47/Preços!F47-1,"")</f>
        <v>2.1039136302279622</v>
      </c>
      <c r="H47" s="3">
        <f>IF(AND(Preços!H47&lt;&gt;0,Preços!G47&lt;&gt;0),Preços!H47/Preços!G47-1,"")</f>
        <v>4.3478260910090327E-4</v>
      </c>
      <c r="I47" s="3">
        <f>IF(AND(Preços!I47&lt;&gt;0,Preços!H47&lt;&gt;0),Preços!I47/Preços!H47-1,"")</f>
        <v>2.2164276400695071E-2</v>
      </c>
      <c r="M47" t="str">
        <f>Preços!L47</f>
        <v>BPAC5</v>
      </c>
      <c r="N47" s="3" t="str">
        <f>IF(AND(Preços!N47&lt;&gt;0,Preços!M47&lt;&gt;0),Preços!N47/Preços!M47-1,"")</f>
        <v/>
      </c>
      <c r="O47" s="3" t="str">
        <f>IF(AND(Preços!O47&lt;&gt;0,Preços!N47&lt;&gt;0),Preços!O47/Preços!N47-1,"")</f>
        <v/>
      </c>
      <c r="P47" s="3" t="str">
        <f>IF(AND(Preços!P47&lt;&gt;0,Preços!O47&lt;&gt;0),Preços!P47/Preços!O47-1,"")</f>
        <v/>
      </c>
      <c r="Q47" s="3">
        <f>IF(AND(Preços!Q47&lt;&gt;0,Preços!P47&lt;&gt;0),Preços!Q47/Preços!P47-1,"")</f>
        <v>2.227834614870301</v>
      </c>
      <c r="R47" s="3">
        <f>IF(AND(Preços!R47&lt;&gt;0,Preços!Q47&lt;&gt;0),Preços!R47/Preços!Q47-1,"")</f>
        <v>1.8950033322125082E-2</v>
      </c>
      <c r="S47" s="3">
        <f>IF(AND(Preços!S47&lt;&gt;0,Preços!R47&lt;&gt;0),Preços!S47/Preços!R47-1,"")</f>
        <v>4.1387427818894373E-2</v>
      </c>
    </row>
    <row r="48" spans="2:19" x14ac:dyDescent="0.35">
      <c r="B48" t="str">
        <f>Preços!B48</f>
        <v>BPAN4</v>
      </c>
      <c r="D48" s="3">
        <f>IF(AND(Preços!D48&lt;&gt;0,Preços!C48&lt;&gt;0),Preços!D48/Preços!C48-1,"")</f>
        <v>-0.20370370370355984</v>
      </c>
      <c r="E48" s="3">
        <f>IF(AND(Preços!E48&lt;&gt;0,Preços!D48&lt;&gt;0),Preços!E48/Preços!D48-1,"")</f>
        <v>0.44961240310041761</v>
      </c>
      <c r="F48" s="3">
        <f>IF(AND(Preços!F48&lt;&gt;0,Preços!E48&lt;&gt;0),Preços!F48/Preços!E48-1,"")</f>
        <v>4.2780748663046042E-2</v>
      </c>
      <c r="G48" s="3">
        <f>IF(AND(Preços!G48&lt;&gt;0,Preços!F48&lt;&gt;0),Preços!G48/Preços!F48-1,"")</f>
        <v>4.4358974358983749</v>
      </c>
      <c r="H48" s="3">
        <f>IF(AND(Preços!H48&lt;&gt;0,Preços!G48&lt;&gt;0),Preços!H48/Preços!G48-1,"")</f>
        <v>-0.10094339622701642</v>
      </c>
      <c r="I48" s="3">
        <f>IF(AND(Preços!I48&lt;&gt;0,Preços!H48&lt;&gt;0),Preços!I48/Preços!H48-1,"")</f>
        <v>0.67471143756645779</v>
      </c>
      <c r="M48" t="str">
        <f>Preços!L48</f>
        <v>BPAN4</v>
      </c>
      <c r="N48" s="3">
        <f>IF(AND(Preços!N48&lt;&gt;0,Preços!M48&lt;&gt;0),Preços!N48/Preços!M48-1,"")</f>
        <v>-0.20220838657365559</v>
      </c>
      <c r="O48" s="3">
        <f>IF(AND(Preços!O48&lt;&gt;0,Preços!N48&lt;&gt;0),Preços!O48/Preços!N48-1,"")</f>
        <v>0.44961240309946171</v>
      </c>
      <c r="P48" s="3">
        <f>IF(AND(Preços!P48&lt;&gt;0,Preços!O48&lt;&gt;0),Preços!P48/Preços!O48-1,"")</f>
        <v>7.7259376336157537E-2</v>
      </c>
      <c r="Q48" s="3">
        <f>IF(AND(Preços!Q48&lt;&gt;0,Preços!P48&lt;&gt;0),Preços!Q48/Preços!P48-1,"")</f>
        <v>4.5141730800422666</v>
      </c>
      <c r="R48" s="3">
        <f>IF(AND(Preços!R48&lt;&gt;0,Preços!Q48&lt;&gt;0),Preços!R48/Preços!Q48-1,"")</f>
        <v>-6.6907550962669204E-2</v>
      </c>
      <c r="S48" s="3">
        <f>IF(AND(Preços!S48&lt;&gt;0,Preços!R48&lt;&gt;0),Preços!S48/Preços!R48-1,"")</f>
        <v>0.67537453081437837</v>
      </c>
    </row>
    <row r="49" spans="2:19" x14ac:dyDescent="0.35">
      <c r="B49" t="str">
        <f>Preços!B49</f>
        <v>BRAP3</v>
      </c>
      <c r="D49" s="3">
        <f>IF(AND(Preços!D49&lt;&gt;0,Preços!C49&lt;&gt;0),Preços!D49/Preços!C49-1,"")</f>
        <v>1.8333333333333321</v>
      </c>
      <c r="E49" s="3">
        <f>IF(AND(Preços!E49&lt;&gt;0,Preços!D49&lt;&gt;0),Preços!E49/Preços!D49-1,"")</f>
        <v>0.96581875993475252</v>
      </c>
      <c r="F49" s="3">
        <f>IF(AND(Preços!F49&lt;&gt;0,Preços!E49&lt;&gt;0),Preços!F49/Preços!E49-1,"")</f>
        <v>0.18479579458157991</v>
      </c>
      <c r="G49" s="3">
        <f>IF(AND(Preços!G49&lt;&gt;0,Preços!F49&lt;&gt;0),Preços!G49/Preços!F49-1,"")</f>
        <v>0.20716723549541749</v>
      </c>
      <c r="H49" s="3">
        <f>IF(AND(Preços!H49&lt;&gt;0,Preços!G49&lt;&gt;0),Preços!H49/Preços!G49-1,"")</f>
        <v>0.61832061068652444</v>
      </c>
      <c r="I49" s="3">
        <f>IF(AND(Preços!I49&lt;&gt;0,Preços!H49&lt;&gt;0),Preços!I49/Preços!H49-1,"")</f>
        <v>-6.3899182023102852E-2</v>
      </c>
      <c r="M49" t="str">
        <f>Preços!L49</f>
        <v>BRAP3</v>
      </c>
      <c r="N49" s="3">
        <f>IF(AND(Preços!N49&lt;&gt;0,Preços!M49&lt;&gt;0),Preços!N49/Preços!M49-1,"")</f>
        <v>1.8575244598645084</v>
      </c>
      <c r="O49" s="3">
        <f>IF(AND(Preços!O49&lt;&gt;0,Preços!N49&lt;&gt;0),Preços!O49/Preços!N49-1,"")</f>
        <v>1.0870185105772316</v>
      </c>
      <c r="P49" s="3">
        <f>IF(AND(Preços!P49&lt;&gt;0,Preços!O49&lt;&gt;0),Preços!P49/Preços!O49-1,"")</f>
        <v>0.22923948205606859</v>
      </c>
      <c r="Q49" s="3">
        <f>IF(AND(Preços!Q49&lt;&gt;0,Preços!P49&lt;&gt;0),Preços!Q49/Preços!P49-1,"")</f>
        <v>0.28172188986416713</v>
      </c>
      <c r="R49" s="3">
        <f>IF(AND(Preços!R49&lt;&gt;0,Preços!Q49&lt;&gt;0),Preços!R49/Preços!Q49-1,"")</f>
        <v>0.68738078204109354</v>
      </c>
      <c r="S49" s="3">
        <f>IF(AND(Preços!S49&lt;&gt;0,Preços!R49&lt;&gt;0),Preços!S49/Preços!R49-1,"")</f>
        <v>1.3488758375845844E-2</v>
      </c>
    </row>
    <row r="50" spans="2:19" x14ac:dyDescent="0.35">
      <c r="B50" t="str">
        <f>Preços!B50</f>
        <v>BRAP4</v>
      </c>
      <c r="D50" s="3">
        <f>IF(AND(Preços!D50&lt;&gt;0,Preços!C50&lt;&gt;0),Preços!D50/Preços!C50-1,"")</f>
        <v>1.9759519038091189</v>
      </c>
      <c r="E50" s="3">
        <f>IF(AND(Preços!E50&lt;&gt;0,Preços!D50&lt;&gt;0),Preços!E50/Preços!D50-1,"")</f>
        <v>0.93400673400552603</v>
      </c>
      <c r="F50" s="3">
        <f>IF(AND(Preços!F50&lt;&gt;0,Preços!E50&lt;&gt;0),Preços!F50/Preços!E50-1,"")</f>
        <v>0.10341225626713202</v>
      </c>
      <c r="G50" s="3">
        <f>IF(AND(Preços!G50&lt;&gt;0,Preços!F50&lt;&gt;0),Preços!G50/Preços!F50-1,"")</f>
        <v>0.20795203534380313</v>
      </c>
      <c r="H50" s="3">
        <f>IF(AND(Preços!H50&lt;&gt;0,Preços!G50&lt;&gt;0),Preços!H50/Preços!G50-1,"")</f>
        <v>0.66431556948752335</v>
      </c>
      <c r="I50" s="3">
        <f>IF(AND(Preços!I50&lt;&gt;0,Preços!H50&lt;&gt;0),Preços!I50/Preços!H50-1,"")</f>
        <v>-7.3335630750914982E-2</v>
      </c>
      <c r="M50" t="str">
        <f>Preços!L50</f>
        <v>BRAP4</v>
      </c>
      <c r="N50" s="3">
        <f>IF(AND(Preços!N50&lt;&gt;0,Preços!M50&lt;&gt;0),Preços!N50/Preços!M50-1,"")</f>
        <v>1.999200544658108</v>
      </c>
      <c r="O50" s="3">
        <f>IF(AND(Preços!O50&lt;&gt;0,Preços!N50&lt;&gt;0),Preços!O50/Preços!N50-1,"")</f>
        <v>1.0488416357737975</v>
      </c>
      <c r="P50" s="3">
        <f>IF(AND(Preços!P50&lt;&gt;0,Preços!O50&lt;&gt;0),Preços!P50/Preços!O50-1,"")</f>
        <v>0.14372171147030355</v>
      </c>
      <c r="Q50" s="3">
        <f>IF(AND(Preços!Q50&lt;&gt;0,Preços!P50&lt;&gt;0),Preços!Q50/Preços!P50-1,"")</f>
        <v>0.28261572485791908</v>
      </c>
      <c r="R50" s="3">
        <f>IF(AND(Preços!R50&lt;&gt;0,Preços!Q50&lt;&gt;0),Preços!R50/Preços!Q50-1,"")</f>
        <v>0.7353536602434021</v>
      </c>
      <c r="S50" s="3">
        <f>IF(AND(Preços!S50&lt;&gt;0,Preços!R50&lt;&gt;0),Preços!S50/Preços!R50-1,"")</f>
        <v>-1.8210489619747694E-3</v>
      </c>
    </row>
    <row r="51" spans="2:19" x14ac:dyDescent="0.35">
      <c r="B51" t="str">
        <f>Preços!B51</f>
        <v>BRDT3</v>
      </c>
      <c r="D51" s="3" t="str">
        <f>IF(AND(Preços!D51&lt;&gt;0,Preços!C51&lt;&gt;0),Preços!D51/Preços!C51-1,"")</f>
        <v/>
      </c>
      <c r="E51" s="3" t="str">
        <f>IF(AND(Preços!E51&lt;&gt;0,Preços!D51&lt;&gt;0),Preços!E51/Preços!D51-1,"")</f>
        <v/>
      </c>
      <c r="F51" s="3">
        <f>IF(AND(Preços!F51&lt;&gt;0,Preços!E51&lt;&gt;0),Preços!F51/Preços!E51-1,"")</f>
        <v>0.50292397660835575</v>
      </c>
      <c r="G51" s="3">
        <f>IF(AND(Preços!G51&lt;&gt;0,Preços!F51&lt;&gt;0),Preços!G51/Preços!F51-1,"")</f>
        <v>0.17003891050558084</v>
      </c>
      <c r="H51" s="3">
        <f>IF(AND(Preços!H51&lt;&gt;0,Preços!G51&lt;&gt;0),Preços!H51/Preços!G51-1,"")</f>
        <v>-0.26405054871966915</v>
      </c>
      <c r="I51" s="3">
        <f>IF(AND(Preços!I51&lt;&gt;0,Preços!H51&lt;&gt;0),Preços!I51/Preços!H51-1,"")</f>
        <v>6.1455038408753326E-2</v>
      </c>
      <c r="M51" t="str">
        <f>Preços!L51</f>
        <v>BRDT3</v>
      </c>
      <c r="N51" s="3" t="str">
        <f>IF(AND(Preços!N51&lt;&gt;0,Preços!M51&lt;&gt;0),Preços!N51/Preços!M51-1,"")</f>
        <v/>
      </c>
      <c r="O51" s="3" t="str">
        <f>IF(AND(Preços!O51&lt;&gt;0,Preços!N51&lt;&gt;0),Preços!O51/Preços!N51-1,"")</f>
        <v/>
      </c>
      <c r="P51" s="3">
        <f>IF(AND(Preços!P51&lt;&gt;0,Preços!O51&lt;&gt;0),Preços!P51/Preços!O51-1,"")</f>
        <v>0.60278883552178342</v>
      </c>
      <c r="Q51" s="3">
        <f>IF(AND(Preços!Q51&lt;&gt;0,Preços!P51&lt;&gt;0),Preços!Q51/Preços!P51-1,"")</f>
        <v>0.30905254633155277</v>
      </c>
      <c r="R51" s="3">
        <f>IF(AND(Preços!R51&lt;&gt;0,Preços!Q51&lt;&gt;0),Preços!R51/Preços!Q51-1,"")</f>
        <v>-0.23283762599576774</v>
      </c>
      <c r="S51" s="3">
        <f>IF(AND(Preços!S51&lt;&gt;0,Preços!R51&lt;&gt;0),Preços!S51/Preços!R51-1,"")</f>
        <v>0.15243094898658782</v>
      </c>
    </row>
    <row r="52" spans="2:19" x14ac:dyDescent="0.35">
      <c r="B52" t="str">
        <f>Preços!B52</f>
        <v>BRGE11</v>
      </c>
      <c r="D52" s="3" t="str">
        <f>IF(AND(Preços!D52&lt;&gt;0,Preços!C52&lt;&gt;0),Preços!D52/Preços!C52-1,"")</f>
        <v/>
      </c>
      <c r="E52" s="3" t="str">
        <f>IF(AND(Preços!E52&lt;&gt;0,Preços!D52&lt;&gt;0),Preços!E52/Preços!D52-1,"")</f>
        <v/>
      </c>
      <c r="F52" s="3" t="str">
        <f>IF(AND(Preços!F52&lt;&gt;0,Preços!E52&lt;&gt;0),Preços!F52/Preços!E52-1,"")</f>
        <v/>
      </c>
      <c r="G52" s="3" t="str">
        <f>IF(AND(Preços!G52&lt;&gt;0,Preços!F52&lt;&gt;0),Preços!G52/Preços!F52-1,"")</f>
        <v/>
      </c>
      <c r="H52" s="3">
        <f>IF(AND(Preços!H52&lt;&gt;0,Preços!G52&lt;&gt;0),Preços!H52/Preços!G52-1,"")</f>
        <v>-0.37062499999956255</v>
      </c>
      <c r="I52" s="3" t="str">
        <f>IF(AND(Preços!I52&lt;&gt;0,Preços!H52&lt;&gt;0),Preços!I52/Preços!H52-1,"")</f>
        <v/>
      </c>
      <c r="M52" t="str">
        <f>Preços!L52</f>
        <v>BRGE11</v>
      </c>
      <c r="N52" s="3" t="str">
        <f>IF(AND(Preços!N52&lt;&gt;0,Preços!M52&lt;&gt;0),Preços!N52/Preços!M52-1,"")</f>
        <v/>
      </c>
      <c r="O52" s="3" t="str">
        <f>IF(AND(Preços!O52&lt;&gt;0,Preços!N52&lt;&gt;0),Preços!O52/Preços!N52-1,"")</f>
        <v/>
      </c>
      <c r="P52" s="3" t="str">
        <f>IF(AND(Preços!P52&lt;&gt;0,Preços!O52&lt;&gt;0),Preços!P52/Preços!O52-1,"")</f>
        <v/>
      </c>
      <c r="Q52" s="3" t="str">
        <f>IF(AND(Preços!Q52&lt;&gt;0,Preços!P52&lt;&gt;0),Preços!Q52/Preços!P52-1,"")</f>
        <v/>
      </c>
      <c r="R52" s="3">
        <f>IF(AND(Preços!R52&lt;&gt;0,Preços!Q52&lt;&gt;0),Preços!R52/Preços!Q52-1,"")</f>
        <v>-0.3511169465538212</v>
      </c>
      <c r="S52" s="3" t="str">
        <f>IF(AND(Preços!S52&lt;&gt;0,Preços!R52&lt;&gt;0),Preços!S52/Preços!R52-1,"")</f>
        <v/>
      </c>
    </row>
    <row r="53" spans="2:19" x14ac:dyDescent="0.35">
      <c r="B53" t="str">
        <f>Preços!B53</f>
        <v>BRGE12</v>
      </c>
      <c r="D53" s="3" t="str">
        <f>IF(AND(Preços!D53&lt;&gt;0,Preços!C53&lt;&gt;0),Preços!D53/Preços!C53-1,"")</f>
        <v/>
      </c>
      <c r="E53" s="3" t="str">
        <f>IF(AND(Preços!E53&lt;&gt;0,Preços!D53&lt;&gt;0),Preços!E53/Preços!D53-1,"")</f>
        <v/>
      </c>
      <c r="F53" s="3" t="str">
        <f>IF(AND(Preços!F53&lt;&gt;0,Preços!E53&lt;&gt;0),Preços!F53/Preços!E53-1,"")</f>
        <v/>
      </c>
      <c r="G53" s="3" t="str">
        <f>IF(AND(Preços!G53&lt;&gt;0,Preços!F53&lt;&gt;0),Preços!G53/Preços!F53-1,"")</f>
        <v/>
      </c>
      <c r="H53" s="3">
        <f>IF(AND(Preços!H53&lt;&gt;0,Preços!G53&lt;&gt;0),Preços!H53/Preços!G53-1,"")</f>
        <v>-0.20537897310445641</v>
      </c>
      <c r="I53" s="3">
        <f>IF(AND(Preços!I53&lt;&gt;0,Preços!H53&lt;&gt;0),Preços!I53/Preços!H53-1,"")</f>
        <v>5.9999999999910791E-2</v>
      </c>
      <c r="M53" t="str">
        <f>Preços!L53</f>
        <v>BRGE12</v>
      </c>
      <c r="N53" s="3" t="str">
        <f>IF(AND(Preços!N53&lt;&gt;0,Preços!M53&lt;&gt;0),Preços!N53/Preços!M53-1,"")</f>
        <v/>
      </c>
      <c r="O53" s="3" t="str">
        <f>IF(AND(Preços!O53&lt;&gt;0,Preços!N53&lt;&gt;0),Preços!O53/Preços!N53-1,"")</f>
        <v/>
      </c>
      <c r="P53" s="3" t="str">
        <f>IF(AND(Preços!P53&lt;&gt;0,Preços!O53&lt;&gt;0),Preços!P53/Preços!O53-1,"")</f>
        <v/>
      </c>
      <c r="Q53" s="3" t="str">
        <f>IF(AND(Preços!Q53&lt;&gt;0,Preços!P53&lt;&gt;0),Preços!Q53/Preços!P53-1,"")</f>
        <v/>
      </c>
      <c r="R53" s="3">
        <f>IF(AND(Preços!R53&lt;&gt;0,Preços!Q53&lt;&gt;0),Preços!R53/Preços!Q53-1,"")</f>
        <v>-0.20537897310373554</v>
      </c>
      <c r="S53" s="3">
        <f>IF(AND(Preços!S53&lt;&gt;0,Preços!R53&lt;&gt;0),Preços!S53/Preços!R53-1,"")</f>
        <v>6.008428804716992E-2</v>
      </c>
    </row>
    <row r="54" spans="2:19" x14ac:dyDescent="0.35">
      <c r="B54" t="str">
        <f>Preços!B54</f>
        <v>BRGE3</v>
      </c>
      <c r="D54" s="3" t="str">
        <f>IF(AND(Preços!D54&lt;&gt;0,Preços!C54&lt;&gt;0),Preços!D54/Preços!C54-1,"")</f>
        <v/>
      </c>
      <c r="E54" s="3" t="str">
        <f>IF(AND(Preços!E54&lt;&gt;0,Preços!D54&lt;&gt;0),Preços!E54/Preços!D54-1,"")</f>
        <v/>
      </c>
      <c r="F54" s="3" t="str">
        <f>IF(AND(Preços!F54&lt;&gt;0,Preços!E54&lt;&gt;0),Preços!F54/Preços!E54-1,"")</f>
        <v/>
      </c>
      <c r="G54" s="3" t="str">
        <f>IF(AND(Preços!G54&lt;&gt;0,Preços!F54&lt;&gt;0),Preços!G54/Preços!F54-1,"")</f>
        <v/>
      </c>
      <c r="H54" s="3">
        <f>IF(AND(Preços!H54&lt;&gt;0,Preços!G54&lt;&gt;0),Preços!H54/Preços!G54-1,"")</f>
        <v>-0.31533333333306002</v>
      </c>
      <c r="I54" s="3">
        <f>IF(AND(Preços!I54&lt;&gt;0,Preços!H54&lt;&gt;0),Preços!I54/Preços!H54-1,"")</f>
        <v>-0.1158714703020326</v>
      </c>
      <c r="M54" t="str">
        <f>Preços!L54</f>
        <v>BRGE3</v>
      </c>
      <c r="N54" s="3" t="str">
        <f>IF(AND(Preços!N54&lt;&gt;0,Preços!M54&lt;&gt;0),Preços!N54/Preços!M54-1,"")</f>
        <v/>
      </c>
      <c r="O54" s="3" t="str">
        <f>IF(AND(Preços!O54&lt;&gt;0,Preços!N54&lt;&gt;0),Preços!O54/Preços!N54-1,"")</f>
        <v/>
      </c>
      <c r="P54" s="3" t="str">
        <f>IF(AND(Preços!P54&lt;&gt;0,Preços!O54&lt;&gt;0),Preços!P54/Preços!O54-1,"")</f>
        <v/>
      </c>
      <c r="Q54" s="3" t="str">
        <f>IF(AND(Preços!Q54&lt;&gt;0,Preços!P54&lt;&gt;0),Preços!Q54/Preços!P54-1,"")</f>
        <v/>
      </c>
      <c r="R54" s="3">
        <f>IF(AND(Preços!R54&lt;&gt;0,Preços!Q54&lt;&gt;0),Preços!R54/Preços!Q54-1,"")</f>
        <v>-0.31533333333254965</v>
      </c>
      <c r="S54" s="3">
        <f>IF(AND(Preços!S54&lt;&gt;0,Preços!R54&lt;&gt;0),Preços!S54/Preços!R54-1,"")</f>
        <v>-0.11582205726640993</v>
      </c>
    </row>
    <row r="55" spans="2:19" x14ac:dyDescent="0.35">
      <c r="B55" t="str">
        <f>Preços!B55</f>
        <v>BRGE5</v>
      </c>
      <c r="D55" s="3" t="str">
        <f>IF(AND(Preços!D55&lt;&gt;0,Preços!C55&lt;&gt;0),Preços!D55/Preços!C55-1,"")</f>
        <v/>
      </c>
      <c r="E55" s="3" t="str">
        <f>IF(AND(Preços!E55&lt;&gt;0,Preços!D55&lt;&gt;0),Preços!E55/Preços!D55-1,"")</f>
        <v/>
      </c>
      <c r="F55" s="3" t="str">
        <f>IF(AND(Preços!F55&lt;&gt;0,Preços!E55&lt;&gt;0),Preços!F55/Preços!E55-1,"")</f>
        <v/>
      </c>
      <c r="G55" s="3" t="str">
        <f>IF(AND(Preços!G55&lt;&gt;0,Preços!F55&lt;&gt;0),Preços!G55/Preços!F55-1,"")</f>
        <v/>
      </c>
      <c r="H55" s="3" t="str">
        <f>IF(AND(Preços!H55&lt;&gt;0,Preços!G55&lt;&gt;0),Preços!H55/Preços!G55-1,"")</f>
        <v/>
      </c>
      <c r="I55" s="3" t="str">
        <f>IF(AND(Preços!I55&lt;&gt;0,Preços!H55&lt;&gt;0),Preços!I55/Preços!H55-1,"")</f>
        <v/>
      </c>
      <c r="M55" t="str">
        <f>Preços!L55</f>
        <v>BRGE5</v>
      </c>
      <c r="N55" s="3" t="str">
        <f>IF(AND(Preços!N55&lt;&gt;0,Preços!M55&lt;&gt;0),Preços!N55/Preços!M55-1,"")</f>
        <v/>
      </c>
      <c r="O55" s="3" t="str">
        <f>IF(AND(Preços!O55&lt;&gt;0,Preços!N55&lt;&gt;0),Preços!O55/Preços!N55-1,"")</f>
        <v/>
      </c>
      <c r="P55" s="3" t="str">
        <f>IF(AND(Preços!P55&lt;&gt;0,Preços!O55&lt;&gt;0),Preços!P55/Preços!O55-1,"")</f>
        <v/>
      </c>
      <c r="Q55" s="3" t="str">
        <f>IF(AND(Preços!Q55&lt;&gt;0,Preços!P55&lt;&gt;0),Preços!Q55/Preços!P55-1,"")</f>
        <v/>
      </c>
      <c r="R55" s="3" t="str">
        <f>IF(AND(Preços!R55&lt;&gt;0,Preços!Q55&lt;&gt;0),Preços!R55/Preços!Q55-1,"")</f>
        <v/>
      </c>
      <c r="S55" s="3" t="str">
        <f>IF(AND(Preços!S55&lt;&gt;0,Preços!R55&lt;&gt;0),Preços!S55/Preços!R55-1,"")</f>
        <v/>
      </c>
    </row>
    <row r="56" spans="2:19" x14ac:dyDescent="0.35">
      <c r="B56" t="str">
        <f>Preços!B56</f>
        <v>BRGE6</v>
      </c>
      <c r="D56" s="3" t="str">
        <f>IF(AND(Preços!D56&lt;&gt;0,Preços!C56&lt;&gt;0),Preços!D56/Preços!C56-1,"")</f>
        <v/>
      </c>
      <c r="E56" s="3" t="str">
        <f>IF(AND(Preços!E56&lt;&gt;0,Preços!D56&lt;&gt;0),Preços!E56/Preços!D56-1,"")</f>
        <v/>
      </c>
      <c r="F56" s="3" t="str">
        <f>IF(AND(Preços!F56&lt;&gt;0,Preços!E56&lt;&gt;0),Preços!F56/Preços!E56-1,"")</f>
        <v/>
      </c>
      <c r="G56" s="3" t="str">
        <f>IF(AND(Preços!G56&lt;&gt;0,Preços!F56&lt;&gt;0),Preços!G56/Preços!F56-1,"")</f>
        <v/>
      </c>
      <c r="H56" s="3" t="str">
        <f>IF(AND(Preços!H56&lt;&gt;0,Preços!G56&lt;&gt;0),Preços!H56/Preços!G56-1,"")</f>
        <v/>
      </c>
      <c r="I56" s="3" t="str">
        <f>IF(AND(Preços!I56&lt;&gt;0,Preços!H56&lt;&gt;0),Preços!I56/Preços!H56-1,"")</f>
        <v/>
      </c>
      <c r="M56" t="str">
        <f>Preços!L56</f>
        <v>BRGE6</v>
      </c>
      <c r="N56" s="3" t="str">
        <f>IF(AND(Preços!N56&lt;&gt;0,Preços!M56&lt;&gt;0),Preços!N56/Preços!M56-1,"")</f>
        <v/>
      </c>
      <c r="O56" s="3" t="str">
        <f>IF(AND(Preços!O56&lt;&gt;0,Preços!N56&lt;&gt;0),Preços!O56/Preços!N56-1,"")</f>
        <v/>
      </c>
      <c r="P56" s="3" t="str">
        <f>IF(AND(Preços!P56&lt;&gt;0,Preços!O56&lt;&gt;0),Preços!P56/Preços!O56-1,"")</f>
        <v/>
      </c>
      <c r="Q56" s="3" t="str">
        <f>IF(AND(Preços!Q56&lt;&gt;0,Preços!P56&lt;&gt;0),Preços!Q56/Preços!P56-1,"")</f>
        <v/>
      </c>
      <c r="R56" s="3" t="str">
        <f>IF(AND(Preços!R56&lt;&gt;0,Preços!Q56&lt;&gt;0),Preços!R56/Preços!Q56-1,"")</f>
        <v/>
      </c>
      <c r="S56" s="3" t="str">
        <f>IF(AND(Preços!S56&lt;&gt;0,Preços!R56&lt;&gt;0),Preços!S56/Preços!R56-1,"")</f>
        <v/>
      </c>
    </row>
    <row r="57" spans="2:19" x14ac:dyDescent="0.35">
      <c r="B57" t="str">
        <f>Preços!B57</f>
        <v>BRGE7</v>
      </c>
      <c r="D57" s="3" t="str">
        <f>IF(AND(Preços!D57&lt;&gt;0,Preços!C57&lt;&gt;0),Preços!D57/Preços!C57-1,"")</f>
        <v/>
      </c>
      <c r="E57" s="3" t="str">
        <f>IF(AND(Preços!E57&lt;&gt;0,Preços!D57&lt;&gt;0),Preços!E57/Preços!D57-1,"")</f>
        <v/>
      </c>
      <c r="F57" s="3" t="str">
        <f>IF(AND(Preços!F57&lt;&gt;0,Preços!E57&lt;&gt;0),Preços!F57/Preços!E57-1,"")</f>
        <v/>
      </c>
      <c r="G57" s="3" t="str">
        <f>IF(AND(Preços!G57&lt;&gt;0,Preços!F57&lt;&gt;0),Preços!G57/Preços!F57-1,"")</f>
        <v/>
      </c>
      <c r="H57" s="3" t="str">
        <f>IF(AND(Preços!H57&lt;&gt;0,Preços!G57&lt;&gt;0),Preços!H57/Preços!G57-1,"")</f>
        <v/>
      </c>
      <c r="I57" s="3" t="str">
        <f>IF(AND(Preços!I57&lt;&gt;0,Preços!H57&lt;&gt;0),Preços!I57/Preços!H57-1,"")</f>
        <v/>
      </c>
      <c r="M57" t="str">
        <f>Preços!L57</f>
        <v>BRGE7</v>
      </c>
      <c r="N57" s="3" t="str">
        <f>IF(AND(Preços!N57&lt;&gt;0,Preços!M57&lt;&gt;0),Preços!N57/Preços!M57-1,"")</f>
        <v/>
      </c>
      <c r="O57" s="3" t="str">
        <f>IF(AND(Preços!O57&lt;&gt;0,Preços!N57&lt;&gt;0),Preços!O57/Preços!N57-1,"")</f>
        <v/>
      </c>
      <c r="P57" s="3" t="str">
        <f>IF(AND(Preços!P57&lt;&gt;0,Preços!O57&lt;&gt;0),Preços!P57/Preços!O57-1,"")</f>
        <v/>
      </c>
      <c r="Q57" s="3" t="str">
        <f>IF(AND(Preços!Q57&lt;&gt;0,Preços!P57&lt;&gt;0),Preços!Q57/Preços!P57-1,"")</f>
        <v/>
      </c>
      <c r="R57" s="3" t="str">
        <f>IF(AND(Preços!R57&lt;&gt;0,Preços!Q57&lt;&gt;0),Preços!R57/Preços!Q57-1,"")</f>
        <v/>
      </c>
      <c r="S57" s="3" t="str">
        <f>IF(AND(Preços!S57&lt;&gt;0,Preços!R57&lt;&gt;0),Preços!S57/Preços!R57-1,"")</f>
        <v/>
      </c>
    </row>
    <row r="58" spans="2:19" x14ac:dyDescent="0.35">
      <c r="B58" t="str">
        <f>Preços!B58</f>
        <v>BRGE8</v>
      </c>
      <c r="D58" s="3" t="str">
        <f>IF(AND(Preços!D58&lt;&gt;0,Preços!C58&lt;&gt;0),Preços!D58/Preços!C58-1,"")</f>
        <v/>
      </c>
      <c r="E58" s="3" t="str">
        <f>IF(AND(Preços!E58&lt;&gt;0,Preços!D58&lt;&gt;0),Preços!E58/Preços!D58-1,"")</f>
        <v/>
      </c>
      <c r="F58" s="3" t="str">
        <f>IF(AND(Preços!F58&lt;&gt;0,Preços!E58&lt;&gt;0),Preços!F58/Preços!E58-1,"")</f>
        <v/>
      </c>
      <c r="G58" s="3" t="str">
        <f>IF(AND(Preços!G58&lt;&gt;0,Preços!F58&lt;&gt;0),Preços!G58/Preços!F58-1,"")</f>
        <v/>
      </c>
      <c r="H58" s="3" t="str">
        <f>IF(AND(Preços!H58&lt;&gt;0,Preços!G58&lt;&gt;0),Preços!H58/Preços!G58-1,"")</f>
        <v/>
      </c>
      <c r="I58" s="3" t="str">
        <f>IF(AND(Preços!I58&lt;&gt;0,Preços!H58&lt;&gt;0),Preços!I58/Preços!H58-1,"")</f>
        <v/>
      </c>
      <c r="M58" t="str">
        <f>Preços!L58</f>
        <v>BRGE8</v>
      </c>
      <c r="N58" s="3" t="str">
        <f>IF(AND(Preços!N58&lt;&gt;0,Preços!M58&lt;&gt;0),Preços!N58/Preços!M58-1,"")</f>
        <v/>
      </c>
      <c r="O58" s="3" t="str">
        <f>IF(AND(Preços!O58&lt;&gt;0,Preços!N58&lt;&gt;0),Preços!O58/Preços!N58-1,"")</f>
        <v/>
      </c>
      <c r="P58" s="3" t="str">
        <f>IF(AND(Preços!P58&lt;&gt;0,Preços!O58&lt;&gt;0),Preços!P58/Preços!O58-1,"")</f>
        <v/>
      </c>
      <c r="Q58" s="3" t="str">
        <f>IF(AND(Preços!Q58&lt;&gt;0,Preços!P58&lt;&gt;0),Preços!Q58/Preços!P58-1,"")</f>
        <v/>
      </c>
      <c r="R58" s="3" t="str">
        <f>IF(AND(Preços!R58&lt;&gt;0,Preços!Q58&lt;&gt;0),Preços!R58/Preços!Q58-1,"")</f>
        <v/>
      </c>
      <c r="S58" s="3" t="str">
        <f>IF(AND(Preços!S58&lt;&gt;0,Preços!R58&lt;&gt;0),Preços!S58/Preços!R58-1,"")</f>
        <v/>
      </c>
    </row>
    <row r="59" spans="2:19" x14ac:dyDescent="0.35">
      <c r="B59" t="str">
        <f>Preços!B59</f>
        <v>BRIV3</v>
      </c>
      <c r="D59" s="3" t="str">
        <f>IF(AND(Preços!D59&lt;&gt;0,Preços!C59&lt;&gt;0),Preços!D59/Preços!C59-1,"")</f>
        <v/>
      </c>
      <c r="E59" s="3" t="str">
        <f>IF(AND(Preços!E59&lt;&gt;0,Preços!D59&lt;&gt;0),Preços!E59/Preços!D59-1,"")</f>
        <v/>
      </c>
      <c r="F59" s="3" t="str">
        <f>IF(AND(Preços!F59&lt;&gt;0,Preços!E59&lt;&gt;0),Preços!F59/Preços!E59-1,"")</f>
        <v/>
      </c>
      <c r="G59" s="3" t="str">
        <f>IF(AND(Preços!G59&lt;&gt;0,Preços!F59&lt;&gt;0),Preços!G59/Preços!F59-1,"")</f>
        <v/>
      </c>
      <c r="H59" s="3">
        <f>IF(AND(Preços!H59&lt;&gt;0,Preços!G59&lt;&gt;0),Preços!H59/Preços!G59-1,"")</f>
        <v>1.3667425967580416E-2</v>
      </c>
      <c r="I59" s="3">
        <f>IF(AND(Preços!I59&lt;&gt;0,Preços!H59&lt;&gt;0),Preços!I59/Preços!H59-1,"")</f>
        <v>1.6853932585261688E-2</v>
      </c>
      <c r="M59" t="str">
        <f>Preços!L59</f>
        <v>BRIV3</v>
      </c>
      <c r="N59" s="3" t="str">
        <f>IF(AND(Preços!N59&lt;&gt;0,Preços!M59&lt;&gt;0),Preços!N59/Preços!M59-1,"")</f>
        <v/>
      </c>
      <c r="O59" s="3" t="str">
        <f>IF(AND(Preços!O59&lt;&gt;0,Preços!N59&lt;&gt;0),Preços!O59/Preços!N59-1,"")</f>
        <v/>
      </c>
      <c r="P59" s="3" t="str">
        <f>IF(AND(Preços!P59&lt;&gt;0,Preços!O59&lt;&gt;0),Preços!P59/Preços!O59-1,"")</f>
        <v/>
      </c>
      <c r="Q59" s="3" t="str">
        <f>IF(AND(Preços!Q59&lt;&gt;0,Preços!P59&lt;&gt;0),Preços!Q59/Preços!P59-1,"")</f>
        <v/>
      </c>
      <c r="R59" s="3">
        <f>IF(AND(Preços!R59&lt;&gt;0,Preços!Q59&lt;&gt;0),Preços!R59/Preços!Q59-1,"")</f>
        <v>1.36674259686278E-2</v>
      </c>
      <c r="S59" s="3">
        <f>IF(AND(Preços!S59&lt;&gt;0,Preços!R59&lt;&gt;0),Preços!S59/Preços!R59-1,"")</f>
        <v>1.8926852102392866E-2</v>
      </c>
    </row>
    <row r="60" spans="2:19" x14ac:dyDescent="0.35">
      <c r="B60" t="str">
        <f>Preços!B60</f>
        <v>BRIV4</v>
      </c>
      <c r="D60" s="3">
        <f>IF(AND(Preços!D60&lt;&gt;0,Preços!C60&lt;&gt;0),Preços!D60/Preços!C60-1,"")</f>
        <v>-0.17647058823572381</v>
      </c>
      <c r="E60" s="3">
        <f>IF(AND(Preços!E60&lt;&gt;0,Preços!D60&lt;&gt;0),Preços!E60/Preços!D60-1,"")</f>
        <v>9.0592334495516402E-2</v>
      </c>
      <c r="F60" s="3">
        <f>IF(AND(Preços!F60&lt;&gt;0,Preços!E60&lt;&gt;0),Preços!F60/Preços!E60-1,"")</f>
        <v>3.8338658146626514E-2</v>
      </c>
      <c r="G60" s="3">
        <f>IF(AND(Preços!G60&lt;&gt;0,Preços!F60&lt;&gt;0),Preços!G60/Preços!F60-1,"")</f>
        <v>0.36923076922987375</v>
      </c>
      <c r="H60" s="3">
        <f>IF(AND(Preços!H60&lt;&gt;0,Preços!G60&lt;&gt;0),Preços!H60/Preços!G60-1,"")</f>
        <v>1.6853932585261688E-2</v>
      </c>
      <c r="I60" s="3">
        <f>IF(AND(Preços!I60&lt;&gt;0,Preços!H60&lt;&gt;0),Preços!I60/Preços!H60-1,"")</f>
        <v>-6.9613259669000782E-2</v>
      </c>
      <c r="M60" t="str">
        <f>Preços!L60</f>
        <v>BRIV4</v>
      </c>
      <c r="N60" s="3">
        <f>IF(AND(Preços!N60&lt;&gt;0,Preços!M60&lt;&gt;0),Preços!N60/Preços!M60-1,"")</f>
        <v>-0.11517320155409838</v>
      </c>
      <c r="O60" s="3">
        <f>IF(AND(Preços!O60&lt;&gt;0,Preços!N60&lt;&gt;0),Preços!O60/Preços!N60-1,"")</f>
        <v>0.18291362394162602</v>
      </c>
      <c r="P60" s="3">
        <f>IF(AND(Preços!P60&lt;&gt;0,Preços!O60&lt;&gt;0),Preços!P60/Preços!O60-1,"")</f>
        <v>0.12220391703317479</v>
      </c>
      <c r="Q60" s="3">
        <f>IF(AND(Preços!Q60&lt;&gt;0,Preços!P60&lt;&gt;0),Preços!Q60/Preços!P60-1,"")</f>
        <v>0.46037971276619971</v>
      </c>
      <c r="R60" s="3">
        <f>IF(AND(Preços!R60&lt;&gt;0,Preços!Q60&lt;&gt;0),Preços!R60/Preços!Q60-1,"")</f>
        <v>9.6370226253864599E-2</v>
      </c>
      <c r="S60" s="3">
        <f>IF(AND(Preços!S60&lt;&gt;0,Preços!R60&lt;&gt;0),Preços!S60/Preços!R60-1,"")</f>
        <v>-5.8667742815433632E-3</v>
      </c>
    </row>
    <row r="61" spans="2:19" x14ac:dyDescent="0.35">
      <c r="B61" t="str">
        <f>Preços!B61</f>
        <v>BRKM3</v>
      </c>
      <c r="D61" s="3">
        <f>IF(AND(Preços!D61&lt;&gt;0,Preços!C61&lt;&gt;0),Preços!D61/Preços!C61-1,"")</f>
        <v>0.88497800125607196</v>
      </c>
      <c r="E61" s="3">
        <f>IF(AND(Preços!E61&lt;&gt;0,Preços!D61&lt;&gt;0),Preços!E61/Preços!D61-1,"")</f>
        <v>0.4504834944986158</v>
      </c>
      <c r="F61" s="3">
        <f>IF(AND(Preços!F61&lt;&gt;0,Preços!E61&lt;&gt;0),Preços!F61/Preços!E61-1,"")</f>
        <v>4.6206896551937993E-2</v>
      </c>
      <c r="G61" s="3">
        <f>IF(AND(Preços!G61&lt;&gt;0,Preços!F61&lt;&gt;0),Preços!G61/Preços!F61-1,"")</f>
        <v>-0.30696550208741691</v>
      </c>
      <c r="H61" s="3">
        <f>IF(AND(Preços!H61&lt;&gt;0,Preços!G61&lt;&gt;0),Preços!H61/Preços!G61-1,"")</f>
        <v>-0.20038046924556996</v>
      </c>
      <c r="I61" s="3">
        <f>IF(AND(Preços!I61&lt;&gt;0,Preços!H61&lt;&gt;0),Preços!I61/Preços!H61-1,"")</f>
        <v>1.2549563838220696</v>
      </c>
      <c r="M61" t="str">
        <f>Preços!L61</f>
        <v>BRKM3</v>
      </c>
      <c r="N61" s="3">
        <f>IF(AND(Preços!N61&lt;&gt;0,Preços!M61&lt;&gt;0),Preços!N61/Preços!M61-1,"")</f>
        <v>1.1222554809420782</v>
      </c>
      <c r="O61" s="3">
        <f>IF(AND(Preços!O61&lt;&gt;0,Preços!N61&lt;&gt;0),Preços!O61/Preços!N61-1,"")</f>
        <v>0.49123276501400159</v>
      </c>
      <c r="P61" s="3">
        <f>IF(AND(Preços!P61&lt;&gt;0,Preços!O61&lt;&gt;0),Preços!P61/Preços!O61-1,"")</f>
        <v>9.0015145661599627E-2</v>
      </c>
      <c r="Q61" s="3">
        <f>IF(AND(Preços!Q61&lt;&gt;0,Preços!P61&lt;&gt;0),Preços!Q61/Preços!P61-1,"")</f>
        <v>-0.28816360419542619</v>
      </c>
      <c r="R61" s="3">
        <f>IF(AND(Preços!R61&lt;&gt;0,Preços!Q61&lt;&gt;0),Preços!R61/Preços!Q61-1,"")</f>
        <v>-0.20038046924556996</v>
      </c>
      <c r="S61" s="3">
        <f>IF(AND(Preços!S61&lt;&gt;0,Preços!R61&lt;&gt;0),Preços!S61/Preços!R61-1,"")</f>
        <v>1.2549563838220696</v>
      </c>
    </row>
    <row r="62" spans="2:19" x14ac:dyDescent="0.35">
      <c r="B62" t="str">
        <f>Preços!B62</f>
        <v>BRKM5</v>
      </c>
      <c r="D62" s="3">
        <f>IF(AND(Preços!D62&lt;&gt;0,Preços!C62&lt;&gt;0),Preços!D62/Preços!C62-1,"")</f>
        <v>0.24004344677790823</v>
      </c>
      <c r="E62" s="3">
        <f>IF(AND(Preços!E62&lt;&gt;0,Preços!D62&lt;&gt;0),Preços!E62/Preços!D62-1,"")</f>
        <v>0.25167883211665121</v>
      </c>
      <c r="F62" s="3">
        <f>IF(AND(Preços!F62&lt;&gt;0,Preços!E62&lt;&gt;0),Preços!F62/Preços!E62-1,"")</f>
        <v>0.1052017728017236</v>
      </c>
      <c r="G62" s="3">
        <f>IF(AND(Preços!G62&lt;&gt;0,Preços!F62&lt;&gt;0),Preços!G62/Preços!F62-1,"")</f>
        <v>-0.36998733642881299</v>
      </c>
      <c r="H62" s="3">
        <f>IF(AND(Preços!H62&lt;&gt;0,Preços!G62&lt;&gt;0),Preços!H62/Preços!G62-1,"")</f>
        <v>-0.21038525963140975</v>
      </c>
      <c r="I62" s="3">
        <f>IF(AND(Preços!I62&lt;&gt;0,Preços!H62&lt;&gt;0),Preços!I62/Preços!H62-1,"")</f>
        <v>1.5176071277050478</v>
      </c>
      <c r="M62" t="str">
        <f>Preços!L62</f>
        <v>BRKM5</v>
      </c>
      <c r="N62" s="3">
        <f>IF(AND(Preços!N62&lt;&gt;0,Preços!M62&lt;&gt;0),Preços!N62/Preços!M62-1,"")</f>
        <v>0.37816414372019569</v>
      </c>
      <c r="O62" s="3">
        <f>IF(AND(Preços!O62&lt;&gt;0,Preços!N62&lt;&gt;0),Preços!O62/Preços!N62-1,"")</f>
        <v>0.28745071801305144</v>
      </c>
      <c r="P62" s="3">
        <f>IF(AND(Preços!P62&lt;&gt;0,Preços!O62&lt;&gt;0),Preços!P62/Preços!O62-1,"")</f>
        <v>0.1528233013446616</v>
      </c>
      <c r="Q62" s="3">
        <f>IF(AND(Preços!Q62&lt;&gt;0,Preços!P62&lt;&gt;0),Preços!Q62/Preços!P62-1,"")</f>
        <v>-0.35224072078804569</v>
      </c>
      <c r="R62" s="3">
        <f>IF(AND(Preços!R62&lt;&gt;0,Preços!Q62&lt;&gt;0),Preços!R62/Preços!Q62-1,"")</f>
        <v>-0.21038525963140975</v>
      </c>
      <c r="S62" s="3">
        <f>IF(AND(Preços!S62&lt;&gt;0,Preços!R62&lt;&gt;0),Preços!S62/Preços!R62-1,"")</f>
        <v>1.5176071277050478</v>
      </c>
    </row>
    <row r="63" spans="2:19" x14ac:dyDescent="0.35">
      <c r="B63" t="str">
        <f>Preços!B63</f>
        <v>BRKM6</v>
      </c>
      <c r="D63" s="3" t="str">
        <f>IF(AND(Preços!D63&lt;&gt;0,Preços!C63&lt;&gt;0),Preços!D63/Preços!C63-1,"")</f>
        <v/>
      </c>
      <c r="E63" s="3" t="str">
        <f>IF(AND(Preços!E63&lt;&gt;0,Preços!D63&lt;&gt;0),Preços!E63/Preços!D63-1,"")</f>
        <v/>
      </c>
      <c r="F63" s="3" t="str">
        <f>IF(AND(Preços!F63&lt;&gt;0,Preços!E63&lt;&gt;0),Preços!F63/Preços!E63-1,"")</f>
        <v/>
      </c>
      <c r="G63" s="3" t="str">
        <f>IF(AND(Preços!G63&lt;&gt;0,Preços!F63&lt;&gt;0),Preços!G63/Preços!F63-1,"")</f>
        <v/>
      </c>
      <c r="H63" s="3" t="str">
        <f>IF(AND(Preços!H63&lt;&gt;0,Preços!G63&lt;&gt;0),Preços!H63/Preços!G63-1,"")</f>
        <v/>
      </c>
      <c r="I63" s="3" t="str">
        <f>IF(AND(Preços!I63&lt;&gt;0,Preços!H63&lt;&gt;0),Preços!I63/Preços!H63-1,"")</f>
        <v/>
      </c>
      <c r="M63" t="str">
        <f>Preços!L63</f>
        <v>BRKM6</v>
      </c>
      <c r="N63" s="3" t="str">
        <f>IF(AND(Preços!N63&lt;&gt;0,Preços!M63&lt;&gt;0),Preços!N63/Preços!M63-1,"")</f>
        <v/>
      </c>
      <c r="O63" s="3" t="str">
        <f>IF(AND(Preços!O63&lt;&gt;0,Preços!N63&lt;&gt;0),Preços!O63/Preços!N63-1,"")</f>
        <v/>
      </c>
      <c r="P63" s="3" t="str">
        <f>IF(AND(Preços!P63&lt;&gt;0,Preços!O63&lt;&gt;0),Preços!P63/Preços!O63-1,"")</f>
        <v/>
      </c>
      <c r="Q63" s="3" t="str">
        <f>IF(AND(Preços!Q63&lt;&gt;0,Preços!P63&lt;&gt;0),Preços!Q63/Preços!P63-1,"")</f>
        <v/>
      </c>
      <c r="R63" s="3" t="str">
        <f>IF(AND(Preços!R63&lt;&gt;0,Preços!Q63&lt;&gt;0),Preços!R63/Preços!Q63-1,"")</f>
        <v/>
      </c>
      <c r="S63" s="3" t="str">
        <f>IF(AND(Preços!S63&lt;&gt;0,Preços!R63&lt;&gt;0),Preços!S63/Preços!R63-1,"")</f>
        <v/>
      </c>
    </row>
    <row r="64" spans="2:19" x14ac:dyDescent="0.35">
      <c r="B64" t="str">
        <f>Preços!B64</f>
        <v>BRML3</v>
      </c>
      <c r="D64" s="3">
        <f>IF(AND(Preços!D64&lt;&gt;0,Preços!C64&lt;&gt;0),Preços!D64/Preços!C64-1,"")</f>
        <v>0.3995495495475383</v>
      </c>
      <c r="E64" s="3">
        <f>IF(AND(Preços!E64&lt;&gt;0,Preços!D64&lt;&gt;0),Preços!E64/Preços!D64-1,"")</f>
        <v>0.22506276150610427</v>
      </c>
      <c r="F64" s="3">
        <f>IF(AND(Preços!F64&lt;&gt;0,Preços!E64&lt;&gt;0),Preços!F64/Preços!E64-1,"")</f>
        <v>2.6708562451783768E-2</v>
      </c>
      <c r="G64" s="3">
        <f>IF(AND(Preços!G64&lt;&gt;0,Preços!F64&lt;&gt;0),Preços!G64/Preços!F64-1,"")</f>
        <v>0.38179035960122643</v>
      </c>
      <c r="H64" s="3">
        <f>IF(AND(Preços!H64&lt;&gt;0,Preços!G64&lt;&gt;0),Preços!H64/Preços!G64-1,"")</f>
        <v>-0.45182724252516948</v>
      </c>
      <c r="I64" s="3">
        <f>IF(AND(Preços!I64&lt;&gt;0,Preços!H64&lt;&gt;0),Preços!I64/Preços!H64-1,"")</f>
        <v>-0.18383838383772722</v>
      </c>
      <c r="M64" t="str">
        <f>Preços!L64</f>
        <v>BRML3</v>
      </c>
      <c r="N64" s="3">
        <f>IF(AND(Preços!N64&lt;&gt;0,Preços!M64&lt;&gt;0),Preços!N64/Preços!M64-1,"")</f>
        <v>0.39954954954743838</v>
      </c>
      <c r="O64" s="3">
        <f>IF(AND(Preços!O64&lt;&gt;0,Preços!N64&lt;&gt;0),Preços!O64/Preços!N64-1,"")</f>
        <v>0.23086458787353781</v>
      </c>
      <c r="P64" s="3">
        <f>IF(AND(Preços!P64&lt;&gt;0,Preços!O64&lt;&gt;0),Preços!P64/Preços!O64-1,"")</f>
        <v>3.4689092138881161E-2</v>
      </c>
      <c r="Q64" s="3">
        <f>IF(AND(Preços!Q64&lt;&gt;0,Preços!P64&lt;&gt;0),Preços!Q64/Preços!P64-1,"")</f>
        <v>0.47753104832508697</v>
      </c>
      <c r="R64" s="3">
        <f>IF(AND(Preços!R64&lt;&gt;0,Preços!Q64&lt;&gt;0),Preços!R64/Preços!Q64-1,"")</f>
        <v>-0.45182724252516948</v>
      </c>
      <c r="S64" s="3">
        <f>IF(AND(Preços!S64&lt;&gt;0,Preços!R64&lt;&gt;0),Preços!S64/Preços!R64-1,"")</f>
        <v>-0.18383838383772722</v>
      </c>
    </row>
    <row r="65" spans="2:19" x14ac:dyDescent="0.35">
      <c r="B65" t="str">
        <f>Preços!B65</f>
        <v>BRPR3</v>
      </c>
      <c r="D65" s="3">
        <f>IF(AND(Preços!D65&lt;&gt;0,Preços!C65&lt;&gt;0),Preços!D65/Preços!C65-1,"")</f>
        <v>-0.1092636579570595</v>
      </c>
      <c r="E65" s="3">
        <f>IF(AND(Preços!E65&lt;&gt;0,Preços!D65&lt;&gt;0),Preços!E65/Preços!D65-1,"")</f>
        <v>0.41333333333410649</v>
      </c>
      <c r="F65" s="3">
        <f>IF(AND(Preços!F65&lt;&gt;0,Preços!E65&lt;&gt;0),Preços!F65/Preços!E65-1,"")</f>
        <v>-0.22641509434032048</v>
      </c>
      <c r="G65" s="3">
        <f>IF(AND(Preços!G65&lt;&gt;0,Preços!F65&lt;&gt;0),Preços!G65/Preços!F65-1,"")</f>
        <v>0.76585365853671217</v>
      </c>
      <c r="H65" s="3">
        <f>IF(AND(Preços!H65&lt;&gt;0,Preços!G65&lt;&gt;0),Preços!H65/Preços!G65-1,"")</f>
        <v>-0.31629834254164491</v>
      </c>
      <c r="I65" s="3">
        <f>IF(AND(Preços!I65&lt;&gt;0,Preços!H65&lt;&gt;0),Preços!I65/Preços!H65-1,"")</f>
        <v>-0.19797979797909104</v>
      </c>
      <c r="M65" t="str">
        <f>Preços!L65</f>
        <v>BRPR3</v>
      </c>
      <c r="N65" s="3">
        <f>IF(AND(Preços!N65&lt;&gt;0,Preços!M65&lt;&gt;0),Preços!N65/Preços!M65-1,"")</f>
        <v>-0.1092636579570393</v>
      </c>
      <c r="O65" s="3">
        <f>IF(AND(Preços!O65&lt;&gt;0,Preços!N65&lt;&gt;0),Preços!O65/Preços!N65-1,"")</f>
        <v>0.41679353381232542</v>
      </c>
      <c r="P65" s="3">
        <f>IF(AND(Preços!P65&lt;&gt;0,Preços!O65&lt;&gt;0),Preços!P65/Preços!O65-1,"")</f>
        <v>-0.21201341597478718</v>
      </c>
      <c r="Q65" s="3">
        <f>IF(AND(Preços!Q65&lt;&gt;0,Preços!P65&lt;&gt;0),Preços!Q65/Preços!P65-1,"")</f>
        <v>0.76585365853699727</v>
      </c>
      <c r="R65" s="3">
        <f>IF(AND(Preços!R65&lt;&gt;0,Preços!Q65&lt;&gt;0),Preços!R65/Preços!Q65-1,"")</f>
        <v>-0.30953998786182468</v>
      </c>
      <c r="S65" s="3">
        <f>IF(AND(Preços!S65&lt;&gt;0,Preços!R65&lt;&gt;0),Preços!S65/Preços!R65-1,"")</f>
        <v>-0.1801126345333991</v>
      </c>
    </row>
    <row r="66" spans="2:19" x14ac:dyDescent="0.35">
      <c r="B66" t="str">
        <f>Preços!B66</f>
        <v>BRSR3</v>
      </c>
      <c r="D66" s="3" t="str">
        <f>IF(AND(Preços!D66&lt;&gt;0,Preços!C66&lt;&gt;0),Preços!D66/Preços!C66-1,"")</f>
        <v/>
      </c>
      <c r="E66" s="3" t="str">
        <f>IF(AND(Preços!E66&lt;&gt;0,Preços!D66&lt;&gt;0),Preços!E66/Preços!D66-1,"")</f>
        <v/>
      </c>
      <c r="F66" s="3">
        <f>IF(AND(Preços!F66&lt;&gt;0,Preços!E66&lt;&gt;0),Preços!F66/Preços!E66-1,"")</f>
        <v>-0.18939393939398097</v>
      </c>
      <c r="G66" s="3">
        <f>IF(AND(Preços!G66&lt;&gt;0,Preços!F66&lt;&gt;0),Preços!G66/Preços!F66-1,"")</f>
        <v>7.4766355140478247E-2</v>
      </c>
      <c r="H66" s="3">
        <f>IF(AND(Preços!H66&lt;&gt;0,Preços!G66&lt;&gt;0),Preços!H66/Preços!G66-1,"")</f>
        <v>-0.31521739130434778</v>
      </c>
      <c r="I66" s="3">
        <f>IF(AND(Preços!I66&lt;&gt;0,Preços!H66&lt;&gt;0),Preços!I66/Preços!H66-1,"")</f>
        <v>-0.18222222222192386</v>
      </c>
      <c r="M66" t="str">
        <f>Preços!L66</f>
        <v>BRSR3</v>
      </c>
      <c r="N66" s="3" t="str">
        <f>IF(AND(Preços!N66&lt;&gt;0,Preços!M66&lt;&gt;0),Preços!N66/Preços!M66-1,"")</f>
        <v/>
      </c>
      <c r="O66" s="3" t="str">
        <f>IF(AND(Preços!O66&lt;&gt;0,Preços!N66&lt;&gt;0),Preços!O66/Preços!N66-1,"")</f>
        <v/>
      </c>
      <c r="P66" s="3">
        <f>IF(AND(Preços!P66&lt;&gt;0,Preços!O66&lt;&gt;0),Preços!P66/Preços!O66-1,"")</f>
        <v>-9.8265906607148068E-2</v>
      </c>
      <c r="Q66" s="3">
        <f>IF(AND(Preços!Q66&lt;&gt;0,Preços!P66&lt;&gt;0),Preços!Q66/Preços!P66-1,"")</f>
        <v>0.13481921995738655</v>
      </c>
      <c r="R66" s="3">
        <f>IF(AND(Preços!R66&lt;&gt;0,Preços!Q66&lt;&gt;0),Preços!R66/Preços!Q66-1,"")</f>
        <v>-0.29404792324353501</v>
      </c>
      <c r="S66" s="3">
        <f>IF(AND(Preços!S66&lt;&gt;0,Preços!R66&lt;&gt;0),Preços!S66/Preços!R66-1,"")</f>
        <v>-0.13185022436492488</v>
      </c>
    </row>
    <row r="67" spans="2:19" x14ac:dyDescent="0.35">
      <c r="B67" t="str">
        <f>Preços!B67</f>
        <v>BRSR5</v>
      </c>
      <c r="D67" s="3" t="str">
        <f>IF(AND(Preços!D67&lt;&gt;0,Preços!C67&lt;&gt;0),Preços!D67/Preços!C67-1,"")</f>
        <v/>
      </c>
      <c r="E67" s="3" t="str">
        <f>IF(AND(Preços!E67&lt;&gt;0,Preços!D67&lt;&gt;0),Preços!E67/Preços!D67-1,"")</f>
        <v/>
      </c>
      <c r="F67" s="3" t="str">
        <f>IF(AND(Preços!F67&lt;&gt;0,Preços!E67&lt;&gt;0),Preços!F67/Preços!E67-1,"")</f>
        <v/>
      </c>
      <c r="G67" s="3">
        <f>IF(AND(Preços!G67&lt;&gt;0,Preços!F67&lt;&gt;0),Preços!G67/Preços!F67-1,"")</f>
        <v>3.7499999999758282E-2</v>
      </c>
      <c r="H67" s="3">
        <f>IF(AND(Preços!H67&lt;&gt;0,Preços!G67&lt;&gt;0),Preços!H67/Preços!G67-1,"")</f>
        <v>-0.20120481927636025</v>
      </c>
      <c r="I67" s="3" t="str">
        <f>IF(AND(Preços!I67&lt;&gt;0,Preços!H67&lt;&gt;0),Preços!I67/Preços!H67-1,"")</f>
        <v/>
      </c>
      <c r="M67" t="str">
        <f>Preços!L67</f>
        <v>BRSR5</v>
      </c>
      <c r="N67" s="3" t="str">
        <f>IF(AND(Preços!N67&lt;&gt;0,Preços!M67&lt;&gt;0),Preços!N67/Preços!M67-1,"")</f>
        <v/>
      </c>
      <c r="O67" s="3" t="str">
        <f>IF(AND(Preços!O67&lt;&gt;0,Preços!N67&lt;&gt;0),Preços!O67/Preços!N67-1,"")</f>
        <v/>
      </c>
      <c r="P67" s="3" t="str">
        <f>IF(AND(Preços!P67&lt;&gt;0,Preços!O67&lt;&gt;0),Preços!P67/Preços!O67-1,"")</f>
        <v/>
      </c>
      <c r="Q67" s="3">
        <f>IF(AND(Preços!Q67&lt;&gt;0,Preços!P67&lt;&gt;0),Preços!Q67/Preços!P67-1,"")</f>
        <v>9.7056108723028611E-2</v>
      </c>
      <c r="R67" s="3">
        <f>IF(AND(Preços!R67&lt;&gt;0,Preços!Q67&lt;&gt;0),Preços!R67/Preços!Q67-1,"")</f>
        <v>-0.18027403791069474</v>
      </c>
      <c r="S67" s="3" t="str">
        <f>IF(AND(Preços!S67&lt;&gt;0,Preços!R67&lt;&gt;0),Preços!S67/Preços!R67-1,"")</f>
        <v/>
      </c>
    </row>
    <row r="68" spans="2:19" x14ac:dyDescent="0.35">
      <c r="B68" t="str">
        <f>Preços!B68</f>
        <v>BRSR6</v>
      </c>
      <c r="D68" s="3">
        <f>IF(AND(Preços!D68&lt;&gt;0,Preços!C68&lt;&gt;0),Preços!D68/Preços!C68-1,"")</f>
        <v>0.76109215017166854</v>
      </c>
      <c r="E68" s="3">
        <f>IF(AND(Preços!E68&lt;&gt;0,Preços!D68&lt;&gt;0),Preços!E68/Preços!D68-1,"")</f>
        <v>0.44379844961086201</v>
      </c>
      <c r="F68" s="3">
        <f>IF(AND(Preços!F68&lt;&gt;0,Preços!E68&lt;&gt;0),Preços!F68/Preços!E68-1,"")</f>
        <v>0.4885906040269552</v>
      </c>
      <c r="G68" s="3">
        <f>IF(AND(Preços!G68&lt;&gt;0,Preços!F68&lt;&gt;0),Preços!G68/Preços!F68-1,"")</f>
        <v>-2.3895401262352012E-2</v>
      </c>
      <c r="H68" s="3">
        <f>IF(AND(Preços!H68&lt;&gt;0,Preços!G68&lt;&gt;0),Preços!H68/Preços!G68-1,"")</f>
        <v>-0.32702078521889599</v>
      </c>
      <c r="I68" s="3">
        <f>IF(AND(Preços!I68&lt;&gt;0,Preços!H68&lt;&gt;0),Preços!I68/Preços!H68-1,"")</f>
        <v>-0.19972546328085805</v>
      </c>
      <c r="M68" t="str">
        <f>Preços!L68</f>
        <v>BRSR6</v>
      </c>
      <c r="N68" s="3">
        <f>IF(AND(Preços!N68&lt;&gt;0,Preços!M68&lt;&gt;0),Preços!N68/Preços!M68-1,"")</f>
        <v>0.89009913250311601</v>
      </c>
      <c r="O68" s="3">
        <f>IF(AND(Preços!O68&lt;&gt;0,Preços!N68&lt;&gt;0),Preços!O68/Preços!N68-1,"")</f>
        <v>0.51146888175736493</v>
      </c>
      <c r="P68" s="3">
        <f>IF(AND(Preços!P68&lt;&gt;0,Preços!O68&lt;&gt;0),Preços!P68/Preços!O68-1,"")</f>
        <v>0.6790552284898097</v>
      </c>
      <c r="Q68" s="3">
        <f>IF(AND(Preços!Q68&lt;&gt;0,Preços!P68&lt;&gt;0),Preços!Q68/Preços!P68-1,"")</f>
        <v>3.0732503148020784E-2</v>
      </c>
      <c r="R68" s="3">
        <f>IF(AND(Preços!R68&lt;&gt;0,Preços!Q68&lt;&gt;0),Preços!R68/Preços!Q68-1,"")</f>
        <v>-0.30116087038153339</v>
      </c>
      <c r="S68" s="3">
        <f>IF(AND(Preços!S68&lt;&gt;0,Preços!R68&lt;&gt;0),Preços!S68/Preços!R68-1,"")</f>
        <v>-0.14533234453332367</v>
      </c>
    </row>
    <row r="69" spans="2:19" x14ac:dyDescent="0.35">
      <c r="B69" t="str">
        <f>Preços!B69</f>
        <v>BSLI3</v>
      </c>
      <c r="D69" s="3" t="str">
        <f>IF(AND(Preços!D69&lt;&gt;0,Preços!C69&lt;&gt;0),Preços!D69/Preços!C69-1,"")</f>
        <v/>
      </c>
      <c r="E69" s="3" t="str">
        <f>IF(AND(Preços!E69&lt;&gt;0,Preços!D69&lt;&gt;0),Preços!E69/Preços!D69-1,"")</f>
        <v/>
      </c>
      <c r="F69" s="3" t="str">
        <f>IF(AND(Preços!F69&lt;&gt;0,Preços!E69&lt;&gt;0),Preços!F69/Preços!E69-1,"")</f>
        <v/>
      </c>
      <c r="G69" s="3" t="str">
        <f>IF(AND(Preços!G69&lt;&gt;0,Preços!F69&lt;&gt;0),Preços!G69/Preços!F69-1,"")</f>
        <v/>
      </c>
      <c r="H69" s="3" t="str">
        <f>IF(AND(Preços!H69&lt;&gt;0,Preços!G69&lt;&gt;0),Preços!H69/Preços!G69-1,"")</f>
        <v/>
      </c>
      <c r="I69" s="3" t="str">
        <f>IF(AND(Preços!I69&lt;&gt;0,Preços!H69&lt;&gt;0),Preços!I69/Preços!H69-1,"")</f>
        <v/>
      </c>
      <c r="M69" t="str">
        <f>Preços!L69</f>
        <v>BSLI3</v>
      </c>
      <c r="N69" s="3" t="str">
        <f>IF(AND(Preços!N69&lt;&gt;0,Preços!M69&lt;&gt;0),Preços!N69/Preços!M69-1,"")</f>
        <v/>
      </c>
      <c r="O69" s="3" t="str">
        <f>IF(AND(Preços!O69&lt;&gt;0,Preços!N69&lt;&gt;0),Preços!O69/Preços!N69-1,"")</f>
        <v/>
      </c>
      <c r="P69" s="3" t="str">
        <f>IF(AND(Preços!P69&lt;&gt;0,Preços!O69&lt;&gt;0),Preços!P69/Preços!O69-1,"")</f>
        <v/>
      </c>
      <c r="Q69" s="3" t="str">
        <f>IF(AND(Preços!Q69&lt;&gt;0,Preços!P69&lt;&gt;0),Preços!Q69/Preços!P69-1,"")</f>
        <v/>
      </c>
      <c r="R69" s="3" t="str">
        <f>IF(AND(Preços!R69&lt;&gt;0,Preços!Q69&lt;&gt;0),Preços!R69/Preços!Q69-1,"")</f>
        <v/>
      </c>
      <c r="S69" s="3" t="str">
        <f>IF(AND(Preços!S69&lt;&gt;0,Preços!R69&lt;&gt;0),Preços!S69/Preços!R69-1,"")</f>
        <v/>
      </c>
    </row>
    <row r="70" spans="2:19" x14ac:dyDescent="0.35">
      <c r="B70" t="str">
        <f>Preços!B70</f>
        <v>BSLI4</v>
      </c>
      <c r="D70" s="3" t="str">
        <f>IF(AND(Preços!D70&lt;&gt;0,Preços!C70&lt;&gt;0),Preços!D70/Preços!C70-1,"")</f>
        <v/>
      </c>
      <c r="E70" s="3" t="str">
        <f>IF(AND(Preços!E70&lt;&gt;0,Preços!D70&lt;&gt;0),Preços!E70/Preços!D70-1,"")</f>
        <v/>
      </c>
      <c r="F70" s="3" t="str">
        <f>IF(AND(Preços!F70&lt;&gt;0,Preços!E70&lt;&gt;0),Preços!F70/Preços!E70-1,"")</f>
        <v/>
      </c>
      <c r="G70" s="3" t="str">
        <f>IF(AND(Preços!G70&lt;&gt;0,Preços!F70&lt;&gt;0),Preços!G70/Preços!F70-1,"")</f>
        <v/>
      </c>
      <c r="H70" s="3" t="str">
        <f>IF(AND(Preços!H70&lt;&gt;0,Preços!G70&lt;&gt;0),Preços!H70/Preços!G70-1,"")</f>
        <v/>
      </c>
      <c r="I70" s="3" t="str">
        <f>IF(AND(Preços!I70&lt;&gt;0,Preços!H70&lt;&gt;0),Preços!I70/Preços!H70-1,"")</f>
        <v/>
      </c>
      <c r="M70" t="str">
        <f>Preços!L70</f>
        <v>BSLI4</v>
      </c>
      <c r="N70" s="3" t="str">
        <f>IF(AND(Preços!N70&lt;&gt;0,Preços!M70&lt;&gt;0),Preços!N70/Preços!M70-1,"")</f>
        <v/>
      </c>
      <c r="O70" s="3" t="str">
        <f>IF(AND(Preços!O70&lt;&gt;0,Preços!N70&lt;&gt;0),Preços!O70/Preços!N70-1,"")</f>
        <v/>
      </c>
      <c r="P70" s="3" t="str">
        <f>IF(AND(Preços!P70&lt;&gt;0,Preços!O70&lt;&gt;0),Preços!P70/Preços!O70-1,"")</f>
        <v/>
      </c>
      <c r="Q70" s="3" t="str">
        <f>IF(AND(Preços!Q70&lt;&gt;0,Preços!P70&lt;&gt;0),Preços!Q70/Preços!P70-1,"")</f>
        <v/>
      </c>
      <c r="R70" s="3" t="str">
        <f>IF(AND(Preços!R70&lt;&gt;0,Preços!Q70&lt;&gt;0),Preços!R70/Preços!Q70-1,"")</f>
        <v/>
      </c>
      <c r="S70" s="3" t="str">
        <f>IF(AND(Preços!S70&lt;&gt;0,Preços!R70&lt;&gt;0),Preços!S70/Preços!R70-1,"")</f>
        <v/>
      </c>
    </row>
    <row r="71" spans="2:19" x14ac:dyDescent="0.35">
      <c r="B71" t="str">
        <f>Preços!B71</f>
        <v>CALI4</v>
      </c>
      <c r="D71" s="3" t="str">
        <f>IF(AND(Preços!D71&lt;&gt;0,Preços!C71&lt;&gt;0),Preços!D71/Preços!C71-1,"")</f>
        <v/>
      </c>
      <c r="E71" s="3" t="str">
        <f>IF(AND(Preços!E71&lt;&gt;0,Preços!D71&lt;&gt;0),Preços!E71/Preços!D71-1,"")</f>
        <v/>
      </c>
      <c r="F71" s="3" t="str">
        <f>IF(AND(Preços!F71&lt;&gt;0,Preços!E71&lt;&gt;0),Preços!F71/Preços!E71-1,"")</f>
        <v/>
      </c>
      <c r="G71" s="3" t="str">
        <f>IF(AND(Preços!G71&lt;&gt;0,Preços!F71&lt;&gt;0),Preços!G71/Preços!F71-1,"")</f>
        <v/>
      </c>
      <c r="H71" s="3" t="str">
        <f>IF(AND(Preços!H71&lt;&gt;0,Preços!G71&lt;&gt;0),Preços!H71/Preços!G71-1,"")</f>
        <v/>
      </c>
      <c r="I71" s="3" t="str">
        <f>IF(AND(Preços!I71&lt;&gt;0,Preços!H71&lt;&gt;0),Preços!I71/Preços!H71-1,"")</f>
        <v/>
      </c>
      <c r="M71" t="str">
        <f>Preços!L71</f>
        <v>CALI4</v>
      </c>
      <c r="N71" s="3" t="str">
        <f>IF(AND(Preços!N71&lt;&gt;0,Preços!M71&lt;&gt;0),Preços!N71/Preços!M71-1,"")</f>
        <v/>
      </c>
      <c r="O71" s="3" t="str">
        <f>IF(AND(Preços!O71&lt;&gt;0,Preços!N71&lt;&gt;0),Preços!O71/Preços!N71-1,"")</f>
        <v/>
      </c>
      <c r="P71" s="3" t="str">
        <f>IF(AND(Preços!P71&lt;&gt;0,Preços!O71&lt;&gt;0),Preços!P71/Preços!O71-1,"")</f>
        <v/>
      </c>
      <c r="Q71" s="3" t="str">
        <f>IF(AND(Preços!Q71&lt;&gt;0,Preços!P71&lt;&gt;0),Preços!Q71/Preços!P71-1,"")</f>
        <v/>
      </c>
      <c r="R71" s="3" t="str">
        <f>IF(AND(Preços!R71&lt;&gt;0,Preços!Q71&lt;&gt;0),Preços!R71/Preços!Q71-1,"")</f>
        <v/>
      </c>
      <c r="S71" s="3" t="str">
        <f>IF(AND(Preços!S71&lt;&gt;0,Preços!R71&lt;&gt;0),Preços!S71/Preços!R71-1,"")</f>
        <v/>
      </c>
    </row>
    <row r="72" spans="2:19" x14ac:dyDescent="0.35">
      <c r="B72" t="str">
        <f>Preços!B72</f>
        <v>CAML3</v>
      </c>
      <c r="D72" s="3" t="str">
        <f>IF(AND(Preços!D72&lt;&gt;0,Preços!C72&lt;&gt;0),Preços!D72/Preços!C72-1,"")</f>
        <v/>
      </c>
      <c r="E72" s="3" t="str">
        <f>IF(AND(Preços!E72&lt;&gt;0,Preços!D72&lt;&gt;0),Preços!E72/Preços!D72-1,"")</f>
        <v/>
      </c>
      <c r="F72" s="3">
        <f>IF(AND(Preços!F72&lt;&gt;0,Preços!E72&lt;&gt;0),Preços!F72/Preços!E72-1,"")</f>
        <v>-9.9616858237377426E-2</v>
      </c>
      <c r="G72" s="3">
        <f>IF(AND(Preços!G72&lt;&gt;0,Preços!F72&lt;&gt;0),Preços!G72/Preços!F72-1,"")</f>
        <v>0.27801418439589209</v>
      </c>
      <c r="H72" s="3">
        <f>IF(AND(Preços!H72&lt;&gt;0,Preços!G72&lt;&gt;0),Preços!H72/Preços!G72-1,"")</f>
        <v>0.22863485016797314</v>
      </c>
      <c r="I72" s="3">
        <f>IF(AND(Preços!I72&lt;&gt;0,Preços!H72&lt;&gt;0),Preços!I72/Preços!H72-1,"")</f>
        <v>-0.1084010840118248</v>
      </c>
      <c r="M72" t="str">
        <f>Preços!L72</f>
        <v>CAML3</v>
      </c>
      <c r="N72" s="3" t="str">
        <f>IF(AND(Preços!N72&lt;&gt;0,Preços!M72&lt;&gt;0),Preços!N72/Preços!M72-1,"")</f>
        <v/>
      </c>
      <c r="O72" s="3" t="str">
        <f>IF(AND(Preços!O72&lt;&gt;0,Preços!N72&lt;&gt;0),Preços!O72/Preços!N72-1,"")</f>
        <v/>
      </c>
      <c r="P72" s="3">
        <f>IF(AND(Preços!P72&lt;&gt;0,Preços!O72&lt;&gt;0),Preços!P72/Preços!O72-1,"")</f>
        <v>-7.830275653903418E-2</v>
      </c>
      <c r="Q72" s="3">
        <f>IF(AND(Preços!Q72&lt;&gt;0,Preços!P72&lt;&gt;0),Preços!Q72/Preços!P72-1,"")</f>
        <v>0.31079848630946105</v>
      </c>
      <c r="R72" s="3">
        <f>IF(AND(Preços!R72&lt;&gt;0,Preços!Q72&lt;&gt;0),Preços!R72/Preços!Q72-1,"")</f>
        <v>0.2935548537243291</v>
      </c>
      <c r="S72" s="3">
        <f>IF(AND(Preços!S72&lt;&gt;0,Preços!R72&lt;&gt;0),Preços!S72/Preços!R72-1,"")</f>
        <v>-9.2764562984628096E-2</v>
      </c>
    </row>
    <row r="73" spans="2:19" x14ac:dyDescent="0.35">
      <c r="B73" t="str">
        <f>Preços!B73</f>
        <v>CARD3</v>
      </c>
      <c r="D73" s="3">
        <f>IF(AND(Preços!D73&lt;&gt;0,Preços!C73&lt;&gt;0),Preços!D73/Preços!C73-1,"")</f>
        <v>0.64429530201415552</v>
      </c>
      <c r="E73" s="3">
        <f>IF(AND(Preços!E73&lt;&gt;0,Preços!D73&lt;&gt;0),Preços!E73/Preços!D73-1,"")</f>
        <v>1.0102040816332423</v>
      </c>
      <c r="F73" s="3">
        <f>IF(AND(Preços!F73&lt;&gt;0,Preços!E73&lt;&gt;0),Preços!F73/Preços!E73-1,"")</f>
        <v>-0.30050761421367023</v>
      </c>
      <c r="G73" s="3">
        <f>IF(AND(Preços!G73&lt;&gt;0,Preços!F73&lt;&gt;0),Preços!G73/Preços!F73-1,"")</f>
        <v>0.77939042089925015</v>
      </c>
      <c r="H73" s="3">
        <f>IF(AND(Preços!H73&lt;&gt;0,Preços!G73&lt;&gt;0),Preços!H73/Preços!G73-1,"")</f>
        <v>0.23083197389909471</v>
      </c>
      <c r="I73" s="3">
        <f>IF(AND(Preços!I73&lt;&gt;0,Preços!H73&lt;&gt;0),Preços!I73/Preços!H73-1,"")</f>
        <v>0.30550033134633314</v>
      </c>
      <c r="M73" t="str">
        <f>Preços!L73</f>
        <v>CARD3</v>
      </c>
      <c r="N73" s="3">
        <f>IF(AND(Preços!N73&lt;&gt;0,Preços!M73&lt;&gt;0),Preços!N73/Preços!M73-1,"")</f>
        <v>0.75258648264449457</v>
      </c>
      <c r="O73" s="3">
        <f>IF(AND(Preços!O73&lt;&gt;0,Preços!N73&lt;&gt;0),Preços!O73/Preços!N73-1,"")</f>
        <v>1.08480340806834</v>
      </c>
      <c r="P73" s="3">
        <f>IF(AND(Preços!P73&lt;&gt;0,Preços!O73&lt;&gt;0),Preços!P73/Preços!O73-1,"")</f>
        <v>-0.26984612998462953</v>
      </c>
      <c r="Q73" s="3">
        <f>IF(AND(Preços!Q73&lt;&gt;0,Preços!P73&lt;&gt;0),Preços!Q73/Preços!P73-1,"")</f>
        <v>0.84120740319156151</v>
      </c>
      <c r="R73" s="3">
        <f>IF(AND(Preços!R73&lt;&gt;0,Preços!Q73&lt;&gt;0),Preços!R73/Preços!Q73-1,"")</f>
        <v>0.25984162341631167</v>
      </c>
      <c r="S73" s="3">
        <f>IF(AND(Preços!S73&lt;&gt;0,Preços!R73&lt;&gt;0),Preços!S73/Preços!R73-1,"")</f>
        <v>0.3305761683014381</v>
      </c>
    </row>
    <row r="74" spans="2:19" x14ac:dyDescent="0.35">
      <c r="B74" t="str">
        <f>Preços!B74</f>
        <v>CASN3</v>
      </c>
      <c r="D74" s="3" t="str">
        <f>IF(AND(Preços!D74&lt;&gt;0,Preços!C74&lt;&gt;0),Preços!D74/Preços!C74-1,"")</f>
        <v/>
      </c>
      <c r="E74" s="3" t="str">
        <f>IF(AND(Preços!E74&lt;&gt;0,Preços!D74&lt;&gt;0),Preços!E74/Preços!D74-1,"")</f>
        <v/>
      </c>
      <c r="F74" s="3" t="str">
        <f>IF(AND(Preços!F74&lt;&gt;0,Preços!E74&lt;&gt;0),Preços!F74/Preços!E74-1,"")</f>
        <v/>
      </c>
      <c r="G74" s="3" t="str">
        <f>IF(AND(Preços!G74&lt;&gt;0,Preços!F74&lt;&gt;0),Preços!G74/Preços!F74-1,"")</f>
        <v/>
      </c>
      <c r="H74" s="3" t="str">
        <f>IF(AND(Preços!H74&lt;&gt;0,Preços!G74&lt;&gt;0),Preços!H74/Preços!G74-1,"")</f>
        <v/>
      </c>
      <c r="I74" s="3" t="str">
        <f>IF(AND(Preços!I74&lt;&gt;0,Preços!H74&lt;&gt;0),Preços!I74/Preços!H74-1,"")</f>
        <v/>
      </c>
      <c r="M74" t="str">
        <f>Preços!L74</f>
        <v>CASN3</v>
      </c>
      <c r="N74" s="3" t="str">
        <f>IF(AND(Preços!N74&lt;&gt;0,Preços!M74&lt;&gt;0),Preços!N74/Preços!M74-1,"")</f>
        <v/>
      </c>
      <c r="O74" s="3" t="str">
        <f>IF(AND(Preços!O74&lt;&gt;0,Preços!N74&lt;&gt;0),Preços!O74/Preços!N74-1,"")</f>
        <v/>
      </c>
      <c r="P74" s="3" t="str">
        <f>IF(AND(Preços!P74&lt;&gt;0,Preços!O74&lt;&gt;0),Preços!P74/Preços!O74-1,"")</f>
        <v/>
      </c>
      <c r="Q74" s="3" t="str">
        <f>IF(AND(Preços!Q74&lt;&gt;0,Preços!P74&lt;&gt;0),Preços!Q74/Preços!P74-1,"")</f>
        <v/>
      </c>
      <c r="R74" s="3" t="str">
        <f>IF(AND(Preços!R74&lt;&gt;0,Preços!Q74&lt;&gt;0),Preços!R74/Preços!Q74-1,"")</f>
        <v/>
      </c>
      <c r="S74" s="3" t="str">
        <f>IF(AND(Preços!S74&lt;&gt;0,Preços!R74&lt;&gt;0),Preços!S74/Preços!R74-1,"")</f>
        <v/>
      </c>
    </row>
    <row r="75" spans="2:19" x14ac:dyDescent="0.35">
      <c r="B75" t="str">
        <f>Preços!B75</f>
        <v>CBEE3</v>
      </c>
      <c r="D75" s="3">
        <f>IF(AND(Preços!D75&lt;&gt;0,Preços!C75&lt;&gt;0),Preços!D75/Preços!C75-1,"")</f>
        <v>0.20786516853869763</v>
      </c>
      <c r="E75" s="3">
        <f>IF(AND(Preços!E75&lt;&gt;0,Preços!D75&lt;&gt;0),Preços!E75/Preços!D75-1,"")</f>
        <v>-0.2104778560034255</v>
      </c>
      <c r="F75" s="3" t="str">
        <f>IF(AND(Preços!F75&lt;&gt;0,Preços!E75&lt;&gt;0),Preços!F75/Preços!E75-1,"")</f>
        <v/>
      </c>
      <c r="G75" s="3" t="str">
        <f>IF(AND(Preços!G75&lt;&gt;0,Preços!F75&lt;&gt;0),Preços!G75/Preços!F75-1,"")</f>
        <v/>
      </c>
      <c r="H75" s="3">
        <f>IF(AND(Preços!H75&lt;&gt;0,Preços!G75&lt;&gt;0),Preços!H75/Preços!G75-1,"")</f>
        <v>5.0505050508009575E-3</v>
      </c>
      <c r="I75" s="3">
        <f>IF(AND(Preços!I75&lt;&gt;0,Preços!H75&lt;&gt;0),Preços!I75/Preços!H75-1,"")</f>
        <v>0.15577889447269855</v>
      </c>
      <c r="M75" t="str">
        <f>Preços!L75</f>
        <v>CBEE3</v>
      </c>
      <c r="N75" s="3">
        <f>IF(AND(Preços!N75&lt;&gt;0,Preços!M75&lt;&gt;0),Preços!N75/Preços!M75-1,"")</f>
        <v>0.20786516853907511</v>
      </c>
      <c r="O75" s="3">
        <f>IF(AND(Preços!O75&lt;&gt;0,Preços!N75&lt;&gt;0),Preços!O75/Preços!N75-1,"")</f>
        <v>-0.21047785600391</v>
      </c>
      <c r="P75" s="3" t="str">
        <f>IF(AND(Preços!P75&lt;&gt;0,Preços!O75&lt;&gt;0),Preços!P75/Preços!O75-1,"")</f>
        <v/>
      </c>
      <c r="Q75" s="3" t="str">
        <f>IF(AND(Preços!Q75&lt;&gt;0,Preços!P75&lt;&gt;0),Preços!Q75/Preços!P75-1,"")</f>
        <v/>
      </c>
      <c r="R75" s="3">
        <f>IF(AND(Preços!R75&lt;&gt;0,Preços!Q75&lt;&gt;0),Preços!R75/Preços!Q75-1,"")</f>
        <v>3.2470770089241707E-2</v>
      </c>
      <c r="S75" s="3">
        <f>IF(AND(Preços!S75&lt;&gt;0,Preços!R75&lt;&gt;0),Preços!S75/Preços!R75-1,"")</f>
        <v>0.15873392370864692</v>
      </c>
    </row>
    <row r="76" spans="2:19" x14ac:dyDescent="0.35">
      <c r="B76" t="str">
        <f>Preços!B76</f>
        <v>CCRO3</v>
      </c>
      <c r="D76" s="3">
        <f>IF(AND(Preços!D76&lt;&gt;0,Preços!C76&lt;&gt;0),Preços!D76/Preços!C76-1,"")</f>
        <v>0.27171314741057473</v>
      </c>
      <c r="E76" s="3">
        <f>IF(AND(Preços!E76&lt;&gt;0,Preços!D76&lt;&gt;0),Preços!E76/Preços!D76-1,"")</f>
        <v>1.19047619039927E-2</v>
      </c>
      <c r="F76" s="3">
        <f>IF(AND(Preços!F76&lt;&gt;0,Preços!E76&lt;&gt;0),Preços!F76/Preços!E76-1,"")</f>
        <v>-0.30650154798754659</v>
      </c>
      <c r="G76" s="3">
        <f>IF(AND(Preços!G76&lt;&gt;0,Preços!F76&lt;&gt;0),Preços!G76/Preços!F76-1,"")</f>
        <v>0.69464285714423335</v>
      </c>
      <c r="H76" s="3">
        <f>IF(AND(Preços!H76&lt;&gt;0,Preços!G76&lt;&gt;0),Preços!H76/Preços!G76-1,"")</f>
        <v>-0.29030558482646218</v>
      </c>
      <c r="I76" s="3">
        <f>IF(AND(Preços!I76&lt;&gt;0,Preços!H76&lt;&gt;0),Preços!I76/Preços!H76-1,"")</f>
        <v>-0.13140311804038174</v>
      </c>
      <c r="M76" t="str">
        <f>Preços!L76</f>
        <v>CCRO3</v>
      </c>
      <c r="N76" s="3">
        <f>IF(AND(Preços!N76&lt;&gt;0,Preços!M76&lt;&gt;0),Preços!N76/Preços!M76-1,"")</f>
        <v>0.33194336147820147</v>
      </c>
      <c r="O76" s="3">
        <f>IF(AND(Preços!O76&lt;&gt;0,Preços!N76&lt;&gt;0),Preços!O76/Preços!N76-1,"")</f>
        <v>4.7682123822770484E-2</v>
      </c>
      <c r="P76" s="3">
        <f>IF(AND(Preços!P76&lt;&gt;0,Preços!O76&lt;&gt;0),Preços!P76/Preços!O76-1,"")</f>
        <v>-0.26836337100086494</v>
      </c>
      <c r="Q76" s="3">
        <f>IF(AND(Preços!Q76&lt;&gt;0,Preços!P76&lt;&gt;0),Preços!Q76/Preços!P76-1,"")</f>
        <v>0.7832385353435749</v>
      </c>
      <c r="R76" s="3">
        <f>IF(AND(Preços!R76&lt;&gt;0,Preços!Q76&lt;&gt;0),Preços!R76/Preços!Q76-1,"")</f>
        <v>-0.26282588693292264</v>
      </c>
      <c r="S76" s="3">
        <f>IF(AND(Preços!S76&lt;&gt;0,Preços!R76&lt;&gt;0),Preços!S76/Preços!R76-1,"")</f>
        <v>-0.12531134842134473</v>
      </c>
    </row>
    <row r="77" spans="2:19" x14ac:dyDescent="0.35">
      <c r="B77" t="str">
        <f>Preços!B77</f>
        <v>CEAB3</v>
      </c>
      <c r="D77" s="3" t="str">
        <f>IF(AND(Preços!D77&lt;&gt;0,Preços!C77&lt;&gt;0),Preços!D77/Preços!C77-1,"")</f>
        <v/>
      </c>
      <c r="E77" s="3" t="str">
        <f>IF(AND(Preços!E77&lt;&gt;0,Preços!D77&lt;&gt;0),Preços!E77/Preços!D77-1,"")</f>
        <v/>
      </c>
      <c r="F77" s="3" t="str">
        <f>IF(AND(Preços!F77&lt;&gt;0,Preços!E77&lt;&gt;0),Preços!F77/Preços!E77-1,"")</f>
        <v/>
      </c>
      <c r="G77" s="3" t="str">
        <f>IF(AND(Preços!G77&lt;&gt;0,Preços!F77&lt;&gt;0),Preços!G77/Preços!F77-1,"")</f>
        <v/>
      </c>
      <c r="H77" s="3">
        <f>IF(AND(Preços!H77&lt;&gt;0,Preços!G77&lt;&gt;0),Preços!H77/Preços!G77-1,"")</f>
        <v>-0.28149386845051572</v>
      </c>
      <c r="I77" s="3">
        <f>IF(AND(Preços!I77&lt;&gt;0,Preços!H77&lt;&gt;0),Preços!I77/Preços!H77-1,"")</f>
        <v>-0.44065166795970012</v>
      </c>
      <c r="M77" t="str">
        <f>Preços!L77</f>
        <v>CEAB3</v>
      </c>
      <c r="N77" s="3" t="str">
        <f>IF(AND(Preços!N77&lt;&gt;0,Preços!M77&lt;&gt;0),Preços!N77/Preços!M77-1,"")</f>
        <v/>
      </c>
      <c r="O77" s="3" t="str">
        <f>IF(AND(Preços!O77&lt;&gt;0,Preços!N77&lt;&gt;0),Preços!O77/Preços!N77-1,"")</f>
        <v/>
      </c>
      <c r="P77" s="3" t="str">
        <f>IF(AND(Preços!P77&lt;&gt;0,Preços!O77&lt;&gt;0),Preços!P77/Preços!O77-1,"")</f>
        <v/>
      </c>
      <c r="Q77" s="3" t="str">
        <f>IF(AND(Preços!Q77&lt;&gt;0,Preços!P77&lt;&gt;0),Preços!Q77/Preços!P77-1,"")</f>
        <v/>
      </c>
      <c r="R77" s="3">
        <f>IF(AND(Preços!R77&lt;&gt;0,Preços!Q77&lt;&gt;0),Preços!R77/Preços!Q77-1,"")</f>
        <v>-0.27119647676246117</v>
      </c>
      <c r="S77" s="3">
        <f>IF(AND(Preços!S77&lt;&gt;0,Preços!R77&lt;&gt;0),Preços!S77/Preços!R77-1,"")</f>
        <v>-0.44065166795970012</v>
      </c>
    </row>
    <row r="78" spans="2:19" x14ac:dyDescent="0.35">
      <c r="B78" t="str">
        <f>Preços!B78</f>
        <v>CEBR3</v>
      </c>
      <c r="D78" s="3" t="str">
        <f>IF(AND(Preços!D78&lt;&gt;0,Preços!C78&lt;&gt;0),Preços!D78/Preços!C78-1,"")</f>
        <v/>
      </c>
      <c r="E78" s="3" t="str">
        <f>IF(AND(Preços!E78&lt;&gt;0,Preços!D78&lt;&gt;0),Preços!E78/Preços!D78-1,"")</f>
        <v/>
      </c>
      <c r="F78" s="3" t="str">
        <f>IF(AND(Preços!F78&lt;&gt;0,Preços!E78&lt;&gt;0),Preços!F78/Preços!E78-1,"")</f>
        <v/>
      </c>
      <c r="G78" s="3" t="str">
        <f>IF(AND(Preços!G78&lt;&gt;0,Preços!F78&lt;&gt;0),Preços!G78/Preços!F78-1,"")</f>
        <v/>
      </c>
      <c r="H78" s="3" t="str">
        <f>IF(AND(Preços!H78&lt;&gt;0,Preços!G78&lt;&gt;0),Preços!H78/Preços!G78-1,"")</f>
        <v/>
      </c>
      <c r="I78" s="3">
        <f>IF(AND(Preços!I78&lt;&gt;0,Preços!H78&lt;&gt;0),Preços!I78/Preços!H78-1,"")</f>
        <v>0.39999999999999991</v>
      </c>
      <c r="M78" t="str">
        <f>Preços!L78</f>
        <v>CEBR3</v>
      </c>
      <c r="N78" s="3" t="str">
        <f>IF(AND(Preços!N78&lt;&gt;0,Preços!M78&lt;&gt;0),Preços!N78/Preços!M78-1,"")</f>
        <v/>
      </c>
      <c r="O78" s="3" t="str">
        <f>IF(AND(Preços!O78&lt;&gt;0,Preços!N78&lt;&gt;0),Preços!O78/Preços!N78-1,"")</f>
        <v/>
      </c>
      <c r="P78" s="3" t="str">
        <f>IF(AND(Preços!P78&lt;&gt;0,Preços!O78&lt;&gt;0),Preços!P78/Preços!O78-1,"")</f>
        <v/>
      </c>
      <c r="Q78" s="3" t="str">
        <f>IF(AND(Preços!Q78&lt;&gt;0,Preços!P78&lt;&gt;0),Preços!Q78/Preços!P78-1,"")</f>
        <v/>
      </c>
      <c r="R78" s="3" t="str">
        <f>IF(AND(Preços!R78&lt;&gt;0,Preços!Q78&lt;&gt;0),Preços!R78/Preços!Q78-1,"")</f>
        <v/>
      </c>
      <c r="S78" s="3">
        <f>IF(AND(Preços!S78&lt;&gt;0,Preços!R78&lt;&gt;0),Preços!S78/Preços!R78-1,"")</f>
        <v>0.67036303183543677</v>
      </c>
    </row>
    <row r="79" spans="2:19" x14ac:dyDescent="0.35">
      <c r="B79" t="str">
        <f>Preços!B79</f>
        <v>CEBR5</v>
      </c>
      <c r="D79" s="3" t="str">
        <f>IF(AND(Preços!D79&lt;&gt;0,Preços!C79&lt;&gt;0),Preços!D79/Preços!C79-1,"")</f>
        <v/>
      </c>
      <c r="E79" s="3" t="str">
        <f>IF(AND(Preços!E79&lt;&gt;0,Preços!D79&lt;&gt;0),Preços!E79/Preços!D79-1,"")</f>
        <v/>
      </c>
      <c r="F79" s="3" t="str">
        <f>IF(AND(Preços!F79&lt;&gt;0,Preços!E79&lt;&gt;0),Preços!F79/Preços!E79-1,"")</f>
        <v/>
      </c>
      <c r="G79" s="3" t="str">
        <f>IF(AND(Preços!G79&lt;&gt;0,Preços!F79&lt;&gt;0),Preços!G79/Preços!F79-1,"")</f>
        <v/>
      </c>
      <c r="H79" s="3">
        <f>IF(AND(Preços!H79&lt;&gt;0,Preços!G79&lt;&gt;0),Preços!H79/Preços!G79-1,"")</f>
        <v>1.3773006134986314</v>
      </c>
      <c r="I79" s="3">
        <f>IF(AND(Preços!I79&lt;&gt;0,Preços!H79&lt;&gt;0),Preços!I79/Preços!H79-1,"")</f>
        <v>0.13548387096774195</v>
      </c>
      <c r="M79" t="str">
        <f>Preços!L79</f>
        <v>CEBR5</v>
      </c>
      <c r="N79" s="3" t="str">
        <f>IF(AND(Preços!N79&lt;&gt;0,Preços!M79&lt;&gt;0),Preços!N79/Preços!M79-1,"")</f>
        <v/>
      </c>
      <c r="O79" s="3" t="str">
        <f>IF(AND(Preços!O79&lt;&gt;0,Preços!N79&lt;&gt;0),Preços!O79/Preços!N79-1,"")</f>
        <v/>
      </c>
      <c r="P79" s="3" t="str">
        <f>IF(AND(Preços!P79&lt;&gt;0,Preços!O79&lt;&gt;0),Preços!P79/Preços!O79-1,"")</f>
        <v/>
      </c>
      <c r="Q79" s="3" t="str">
        <f>IF(AND(Preços!Q79&lt;&gt;0,Preços!P79&lt;&gt;0),Preços!Q79/Preços!P79-1,"")</f>
        <v/>
      </c>
      <c r="R79" s="3">
        <f>IF(AND(Preços!R79&lt;&gt;0,Preços!Q79&lt;&gt;0),Preços!R79/Preços!Q79-1,"")</f>
        <v>1.4826807402786812</v>
      </c>
      <c r="S79" s="3">
        <f>IF(AND(Preços!S79&lt;&gt;0,Preços!R79&lt;&gt;0),Preços!S79/Preços!R79-1,"")</f>
        <v>0.34180768981440712</v>
      </c>
    </row>
    <row r="80" spans="2:19" x14ac:dyDescent="0.35">
      <c r="B80" t="str">
        <f>Preços!B80</f>
        <v>CEBR6</v>
      </c>
      <c r="D80" s="3" t="str">
        <f>IF(AND(Preços!D80&lt;&gt;0,Preços!C80&lt;&gt;0),Preços!D80/Preços!C80-1,"")</f>
        <v/>
      </c>
      <c r="E80" s="3" t="str">
        <f>IF(AND(Preços!E80&lt;&gt;0,Preços!D80&lt;&gt;0),Preços!E80/Preços!D80-1,"")</f>
        <v/>
      </c>
      <c r="F80" s="3" t="str">
        <f>IF(AND(Preços!F80&lt;&gt;0,Preços!E80&lt;&gt;0),Preços!F80/Preços!E80-1,"")</f>
        <v/>
      </c>
      <c r="G80" s="3" t="str">
        <f>IF(AND(Preços!G80&lt;&gt;0,Preços!F80&lt;&gt;0),Preços!G80/Preços!F80-1,"")</f>
        <v/>
      </c>
      <c r="H80" s="3" t="str">
        <f>IF(AND(Preços!H80&lt;&gt;0,Preços!G80&lt;&gt;0),Preços!H80/Preços!G80-1,"")</f>
        <v/>
      </c>
      <c r="I80" s="3">
        <f>IF(AND(Preços!I80&lt;&gt;0,Preços!H80&lt;&gt;0),Preços!I80/Preços!H80-1,"")</f>
        <v>0.19863013698630128</v>
      </c>
      <c r="M80" t="str">
        <f>Preços!L80</f>
        <v>CEBR6</v>
      </c>
      <c r="N80" s="3" t="str">
        <f>IF(AND(Preços!N80&lt;&gt;0,Preços!M80&lt;&gt;0),Preços!N80/Preços!M80-1,"")</f>
        <v/>
      </c>
      <c r="O80" s="3" t="str">
        <f>IF(AND(Preços!O80&lt;&gt;0,Preços!N80&lt;&gt;0),Preços!O80/Preços!N80-1,"")</f>
        <v/>
      </c>
      <c r="P80" s="3" t="str">
        <f>IF(AND(Preços!P80&lt;&gt;0,Preços!O80&lt;&gt;0),Preços!P80/Preços!O80-1,"")</f>
        <v/>
      </c>
      <c r="Q80" s="3" t="str">
        <f>IF(AND(Preços!Q80&lt;&gt;0,Preços!P80&lt;&gt;0),Preços!Q80/Preços!P80-1,"")</f>
        <v/>
      </c>
      <c r="R80" s="3" t="str">
        <f>IF(AND(Preços!R80&lt;&gt;0,Preços!Q80&lt;&gt;0),Preços!R80/Preços!Q80-1,"")</f>
        <v/>
      </c>
      <c r="S80" s="3">
        <f>IF(AND(Preços!S80&lt;&gt;0,Preços!R80&lt;&gt;0),Preços!S80/Preços!R80-1,"")</f>
        <v>0.45822530980403253</v>
      </c>
    </row>
    <row r="81" spans="2:19" x14ac:dyDescent="0.35">
      <c r="B81" t="str">
        <f>Preços!B81</f>
        <v>CEEB3</v>
      </c>
      <c r="D81" s="3" t="str">
        <f>IF(AND(Preços!D81&lt;&gt;0,Preços!C81&lt;&gt;0),Preços!D81/Preços!C81-1,"")</f>
        <v/>
      </c>
      <c r="E81" s="3" t="str">
        <f>IF(AND(Preços!E81&lt;&gt;0,Preços!D81&lt;&gt;0),Preços!E81/Preços!D81-1,"")</f>
        <v/>
      </c>
      <c r="F81" s="3">
        <f>IF(AND(Preços!F81&lt;&gt;0,Preços!E81&lt;&gt;0),Preços!F81/Preços!E81-1,"")</f>
        <v>0.11297071129758396</v>
      </c>
      <c r="G81" s="3">
        <f>IF(AND(Preços!G81&lt;&gt;0,Preços!F81&lt;&gt;0),Preços!G81/Preços!F81-1,"")</f>
        <v>0.50187969924822884</v>
      </c>
      <c r="H81" s="3">
        <f>IF(AND(Preços!H81&lt;&gt;0,Preços!G81&lt;&gt;0),Preços!H81/Preços!G81-1,"")</f>
        <v>0.11264080100121876</v>
      </c>
      <c r="I81" s="3">
        <f>IF(AND(Preços!I81&lt;&gt;0,Preços!H81&lt;&gt;0),Preços!I81/Preços!H81-1,"")</f>
        <v>-0.2139482564680949</v>
      </c>
      <c r="M81" t="str">
        <f>Preços!L81</f>
        <v>CEEB3</v>
      </c>
      <c r="N81" s="3" t="str">
        <f>IF(AND(Preços!N81&lt;&gt;0,Preços!M81&lt;&gt;0),Preços!N81/Preços!M81-1,"")</f>
        <v/>
      </c>
      <c r="O81" s="3" t="str">
        <f>IF(AND(Preços!O81&lt;&gt;0,Preços!N81&lt;&gt;0),Preços!O81/Preços!N81-1,"")</f>
        <v/>
      </c>
      <c r="P81" s="3">
        <f>IF(AND(Preços!P81&lt;&gt;0,Preços!O81&lt;&gt;0),Preços!P81/Preços!O81-1,"")</f>
        <v>0.13489728972603143</v>
      </c>
      <c r="Q81" s="3">
        <f>IF(AND(Preços!Q81&lt;&gt;0,Preços!P81&lt;&gt;0),Preços!Q81/Preços!P81-1,"")</f>
        <v>0.72296510124039082</v>
      </c>
      <c r="R81" s="3">
        <f>IF(AND(Preços!R81&lt;&gt;0,Preços!Q81&lt;&gt;0),Preços!R81/Preços!Q81-1,"")</f>
        <v>0.12635170496563153</v>
      </c>
      <c r="S81" s="3">
        <f>IF(AND(Preços!S81&lt;&gt;0,Preços!R81&lt;&gt;0),Preços!S81/Preços!R81-1,"")</f>
        <v>-0.14285992790036317</v>
      </c>
    </row>
    <row r="82" spans="2:19" x14ac:dyDescent="0.35">
      <c r="B82" t="str">
        <f>Preços!B82</f>
        <v>CEEB5</v>
      </c>
      <c r="D82" s="3" t="str">
        <f>IF(AND(Preços!D82&lt;&gt;0,Preços!C82&lt;&gt;0),Preços!D82/Preços!C82-1,"")</f>
        <v/>
      </c>
      <c r="E82" s="3" t="str">
        <f>IF(AND(Preços!E82&lt;&gt;0,Preços!D82&lt;&gt;0),Preços!E82/Preços!D82-1,"")</f>
        <v/>
      </c>
      <c r="F82" s="3" t="str">
        <f>IF(AND(Preços!F82&lt;&gt;0,Preços!E82&lt;&gt;0),Preços!F82/Preços!E82-1,"")</f>
        <v/>
      </c>
      <c r="G82" s="3" t="str">
        <f>IF(AND(Preços!G82&lt;&gt;0,Preços!F82&lt;&gt;0),Preços!G82/Preços!F82-1,"")</f>
        <v/>
      </c>
      <c r="H82" s="3" t="str">
        <f>IF(AND(Preços!H82&lt;&gt;0,Preços!G82&lt;&gt;0),Preços!H82/Preços!G82-1,"")</f>
        <v/>
      </c>
      <c r="I82" s="3" t="str">
        <f>IF(AND(Preços!I82&lt;&gt;0,Preços!H82&lt;&gt;0),Preços!I82/Preços!H82-1,"")</f>
        <v/>
      </c>
      <c r="M82" t="str">
        <f>Preços!L82</f>
        <v>CEEB5</v>
      </c>
      <c r="N82" s="3" t="str">
        <f>IF(AND(Preços!N82&lt;&gt;0,Preços!M82&lt;&gt;0),Preços!N82/Preços!M82-1,"")</f>
        <v/>
      </c>
      <c r="O82" s="3" t="str">
        <f>IF(AND(Preços!O82&lt;&gt;0,Preços!N82&lt;&gt;0),Preços!O82/Preços!N82-1,"")</f>
        <v/>
      </c>
      <c r="P82" s="3" t="str">
        <f>IF(AND(Preços!P82&lt;&gt;0,Preços!O82&lt;&gt;0),Preços!P82/Preços!O82-1,"")</f>
        <v/>
      </c>
      <c r="Q82" s="3" t="str">
        <f>IF(AND(Preços!Q82&lt;&gt;0,Preços!P82&lt;&gt;0),Preços!Q82/Preços!P82-1,"")</f>
        <v/>
      </c>
      <c r="R82" s="3" t="str">
        <f>IF(AND(Preços!R82&lt;&gt;0,Preços!Q82&lt;&gt;0),Preços!R82/Preços!Q82-1,"")</f>
        <v/>
      </c>
      <c r="S82" s="3" t="str">
        <f>IF(AND(Preços!S82&lt;&gt;0,Preços!R82&lt;&gt;0),Preços!S82/Preços!R82-1,"")</f>
        <v/>
      </c>
    </row>
    <row r="83" spans="2:19" x14ac:dyDescent="0.35">
      <c r="B83" t="str">
        <f>Preços!B83</f>
        <v>CEGR3</v>
      </c>
      <c r="D83" s="3" t="str">
        <f>IF(AND(Preços!D83&lt;&gt;0,Preços!C83&lt;&gt;0),Preços!D83/Preços!C83-1,"")</f>
        <v/>
      </c>
      <c r="E83" s="3" t="str">
        <f>IF(AND(Preços!E83&lt;&gt;0,Preços!D83&lt;&gt;0),Preços!E83/Preços!D83-1,"")</f>
        <v/>
      </c>
      <c r="F83" s="3" t="str">
        <f>IF(AND(Preços!F83&lt;&gt;0,Preços!E83&lt;&gt;0),Preços!F83/Preços!E83-1,"")</f>
        <v/>
      </c>
      <c r="G83" s="3" t="str">
        <f>IF(AND(Preços!G83&lt;&gt;0,Preços!F83&lt;&gt;0),Preços!G83/Preços!F83-1,"")</f>
        <v/>
      </c>
      <c r="H83" s="3" t="str">
        <f>IF(AND(Preços!H83&lt;&gt;0,Preços!G83&lt;&gt;0),Preços!H83/Preços!G83-1,"")</f>
        <v/>
      </c>
      <c r="I83" s="3" t="str">
        <f>IF(AND(Preços!I83&lt;&gt;0,Preços!H83&lt;&gt;0),Preços!I83/Preços!H83-1,"")</f>
        <v/>
      </c>
      <c r="M83" t="str">
        <f>Preços!L83</f>
        <v>CEGR3</v>
      </c>
      <c r="N83" s="3" t="str">
        <f>IF(AND(Preços!N83&lt;&gt;0,Preços!M83&lt;&gt;0),Preços!N83/Preços!M83-1,"")</f>
        <v/>
      </c>
      <c r="O83" s="3" t="str">
        <f>IF(AND(Preços!O83&lt;&gt;0,Preços!N83&lt;&gt;0),Preços!O83/Preços!N83-1,"")</f>
        <v/>
      </c>
      <c r="P83" s="3" t="str">
        <f>IF(AND(Preços!P83&lt;&gt;0,Preços!O83&lt;&gt;0),Preços!P83/Preços!O83-1,"")</f>
        <v/>
      </c>
      <c r="Q83" s="3" t="str">
        <f>IF(AND(Preços!Q83&lt;&gt;0,Preços!P83&lt;&gt;0),Preços!Q83/Preços!P83-1,"")</f>
        <v/>
      </c>
      <c r="R83" s="3" t="str">
        <f>IF(AND(Preços!R83&lt;&gt;0,Preços!Q83&lt;&gt;0),Preços!R83/Preços!Q83-1,"")</f>
        <v/>
      </c>
      <c r="S83" s="3" t="str">
        <f>IF(AND(Preços!S83&lt;&gt;0,Preços!R83&lt;&gt;0),Preços!S83/Preços!R83-1,"")</f>
        <v/>
      </c>
    </row>
    <row r="84" spans="2:19" x14ac:dyDescent="0.35">
      <c r="B84" t="str">
        <f>Preços!B84</f>
        <v>CEPE5</v>
      </c>
      <c r="D84" s="3">
        <f>IF(AND(Preços!D84&lt;&gt;0,Preços!C84&lt;&gt;0),Preços!D84/Preços!C84-1,"")</f>
        <v>-0.25373134328382596</v>
      </c>
      <c r="E84" s="3">
        <f>IF(AND(Preços!E84&lt;&gt;0,Preços!D84&lt;&gt;0),Preços!E84/Preços!D84-1,"")</f>
        <v>-0.16216216216216217</v>
      </c>
      <c r="F84" s="3">
        <f>IF(AND(Preços!F84&lt;&gt;0,Preços!E84&lt;&gt;0),Preços!F84/Preços!E84-1,"")</f>
        <v>0.16129032258064524</v>
      </c>
      <c r="G84" s="3" t="str">
        <f>IF(AND(Preços!G84&lt;&gt;0,Preços!F84&lt;&gt;0),Preços!G84/Preços!F84-1,"")</f>
        <v/>
      </c>
      <c r="H84" s="3" t="str">
        <f>IF(AND(Preços!H84&lt;&gt;0,Preços!G84&lt;&gt;0),Preços!H84/Preços!G84-1,"")</f>
        <v/>
      </c>
      <c r="I84" s="3" t="str">
        <f>IF(AND(Preços!I84&lt;&gt;0,Preços!H84&lt;&gt;0),Preços!I84/Preços!H84-1,"")</f>
        <v/>
      </c>
      <c r="M84" t="str">
        <f>Preços!L84</f>
        <v>CEPE5</v>
      </c>
      <c r="N84" s="3">
        <f>IF(AND(Preços!N84&lt;&gt;0,Preços!M84&lt;&gt;0),Preços!N84/Preços!M84-1,"")</f>
        <v>-0.23198339616328478</v>
      </c>
      <c r="O84" s="3">
        <f>IF(AND(Preços!O84&lt;&gt;0,Preços!N84&lt;&gt;0),Preços!O84/Preços!N84-1,"")</f>
        <v>-8.5267643532986992E-2</v>
      </c>
      <c r="P84" s="3">
        <f>IF(AND(Preços!P84&lt;&gt;0,Preços!O84&lt;&gt;0),Preços!P84/Preços!O84-1,"")</f>
        <v>0.21766362295914643</v>
      </c>
      <c r="Q84" s="3" t="str">
        <f>IF(AND(Preços!Q84&lt;&gt;0,Preços!P84&lt;&gt;0),Preços!Q84/Preços!P84-1,"")</f>
        <v/>
      </c>
      <c r="R84" s="3" t="str">
        <f>IF(AND(Preços!R84&lt;&gt;0,Preços!Q84&lt;&gt;0),Preços!R84/Preços!Q84-1,"")</f>
        <v/>
      </c>
      <c r="S84" s="3" t="str">
        <f>IF(AND(Preços!S84&lt;&gt;0,Preços!R84&lt;&gt;0),Preços!S84/Preços!R84-1,"")</f>
        <v/>
      </c>
    </row>
    <row r="85" spans="2:19" x14ac:dyDescent="0.35">
      <c r="B85" t="str">
        <f>Preços!B85</f>
        <v>CEPE6</v>
      </c>
      <c r="D85" s="3" t="str">
        <f>IF(AND(Preços!D85&lt;&gt;0,Preços!C85&lt;&gt;0),Preços!D85/Preços!C85-1,"")</f>
        <v/>
      </c>
      <c r="E85" s="3" t="str">
        <f>IF(AND(Preços!E85&lt;&gt;0,Preços!D85&lt;&gt;0),Preços!E85/Preços!D85-1,"")</f>
        <v/>
      </c>
      <c r="F85" s="3" t="str">
        <f>IF(AND(Preços!F85&lt;&gt;0,Preços!E85&lt;&gt;0),Preços!F85/Preços!E85-1,"")</f>
        <v/>
      </c>
      <c r="G85" s="3" t="str">
        <f>IF(AND(Preços!G85&lt;&gt;0,Preços!F85&lt;&gt;0),Preços!G85/Preços!F85-1,"")</f>
        <v/>
      </c>
      <c r="H85" s="3" t="str">
        <f>IF(AND(Preços!H85&lt;&gt;0,Preços!G85&lt;&gt;0),Preços!H85/Preços!G85-1,"")</f>
        <v/>
      </c>
      <c r="I85" s="3" t="str">
        <f>IF(AND(Preços!I85&lt;&gt;0,Preços!H85&lt;&gt;0),Preços!I85/Preços!H85-1,"")</f>
        <v/>
      </c>
      <c r="M85" t="str">
        <f>Preços!L85</f>
        <v>CEPE6</v>
      </c>
      <c r="N85" s="3" t="str">
        <f>IF(AND(Preços!N85&lt;&gt;0,Preços!M85&lt;&gt;0),Preços!N85/Preços!M85-1,"")</f>
        <v/>
      </c>
      <c r="O85" s="3" t="str">
        <f>IF(AND(Preços!O85&lt;&gt;0,Preços!N85&lt;&gt;0),Preços!O85/Preços!N85-1,"")</f>
        <v/>
      </c>
      <c r="P85" s="3" t="str">
        <f>IF(AND(Preços!P85&lt;&gt;0,Preços!O85&lt;&gt;0),Preços!P85/Preços!O85-1,"")</f>
        <v/>
      </c>
      <c r="Q85" s="3" t="str">
        <f>IF(AND(Preços!Q85&lt;&gt;0,Preços!P85&lt;&gt;0),Preços!Q85/Preços!P85-1,"")</f>
        <v/>
      </c>
      <c r="R85" s="3" t="str">
        <f>IF(AND(Preços!R85&lt;&gt;0,Preços!Q85&lt;&gt;0),Preços!R85/Preços!Q85-1,"")</f>
        <v/>
      </c>
      <c r="S85" s="3" t="str">
        <f>IF(AND(Preços!S85&lt;&gt;0,Preços!R85&lt;&gt;0),Preços!S85/Preços!R85-1,"")</f>
        <v/>
      </c>
    </row>
    <row r="86" spans="2:19" x14ac:dyDescent="0.35">
      <c r="B86" t="str">
        <f>Preços!B86</f>
        <v>CESP3</v>
      </c>
      <c r="D86" s="3">
        <f>IF(AND(Preços!D86&lt;&gt;0,Preços!C86&lt;&gt;0),Preços!D86/Preços!C86-1,"")</f>
        <v>0.22549019607877985</v>
      </c>
      <c r="E86" s="3">
        <f>IF(AND(Preços!E86&lt;&gt;0,Preços!D86&lt;&gt;0),Preços!E86/Preços!D86-1,"")</f>
        <v>-0.111199999999952</v>
      </c>
      <c r="F86" s="3">
        <f>IF(AND(Preços!F86&lt;&gt;0,Preços!E86&lt;&gt;0),Preços!F86/Preços!E86-1,"")</f>
        <v>0.88568856885782798</v>
      </c>
      <c r="G86" s="3">
        <f>IF(AND(Preços!G86&lt;&gt;0,Preços!F86&lt;&gt;0),Preços!G86/Preços!F86-1,"")</f>
        <v>0.55131264916381895</v>
      </c>
      <c r="H86" s="3">
        <f>IF(AND(Preços!H86&lt;&gt;0,Preços!G86&lt;&gt;0),Preços!H86/Preços!G86-1,"")</f>
        <v>-0.14461538461574153</v>
      </c>
      <c r="I86" s="3">
        <f>IF(AND(Preços!I86&lt;&gt;0,Preços!H86&lt;&gt;0),Preços!I86/Preços!H86-1,"")</f>
        <v>-0.20863309352484971</v>
      </c>
      <c r="M86" t="str">
        <f>Preços!L86</f>
        <v>CESP3</v>
      </c>
      <c r="N86" s="3">
        <f>IF(AND(Preços!N86&lt;&gt;0,Preços!M86&lt;&gt;0),Preços!N86/Preços!M86-1,"")</f>
        <v>0.27480972093317502</v>
      </c>
      <c r="O86" s="3">
        <f>IF(AND(Preços!O86&lt;&gt;0,Preços!N86&lt;&gt;0),Preços!O86/Preços!N86-1,"")</f>
        <v>-8.1786723776784753E-2</v>
      </c>
      <c r="P86" s="3">
        <f>IF(AND(Preços!P86&lt;&gt;0,Preços!O86&lt;&gt;0),Preços!P86/Preços!O86-1,"")</f>
        <v>0.89082772913303088</v>
      </c>
      <c r="Q86" s="3">
        <f>IF(AND(Preços!Q86&lt;&gt;0,Preços!P86&lt;&gt;0),Preços!Q86/Preços!P86-1,"")</f>
        <v>0.61038687186113583</v>
      </c>
      <c r="R86" s="3">
        <f>IF(AND(Preços!R86&lt;&gt;0,Preços!Q86&lt;&gt;0),Preços!R86/Preços!Q86-1,"")</f>
        <v>-7.0228231048920176E-2</v>
      </c>
      <c r="S86" s="3">
        <f>IF(AND(Preços!S86&lt;&gt;0,Preços!R86&lt;&gt;0),Preços!S86/Preços!R86-1,"")</f>
        <v>-0.15408719222224654</v>
      </c>
    </row>
    <row r="87" spans="2:19" x14ac:dyDescent="0.35">
      <c r="B87" t="str">
        <f>Preços!B87</f>
        <v>CESP5</v>
      </c>
      <c r="D87" s="3" t="str">
        <f>IF(AND(Preços!D87&lt;&gt;0,Preços!C87&lt;&gt;0),Preços!D87/Preços!C87-1,"")</f>
        <v/>
      </c>
      <c r="E87" s="3">
        <f>IF(AND(Preços!E87&lt;&gt;0,Preços!D87&lt;&gt;0),Preços!E87/Preços!D87-1,"")</f>
        <v>3.6269430052436213E-2</v>
      </c>
      <c r="F87" s="3">
        <f>IF(AND(Preços!F87&lt;&gt;0,Preços!E87&lt;&gt;0),Preços!F87/Preços!E87-1,"")</f>
        <v>5.0000000046490634E-4</v>
      </c>
      <c r="G87" s="3">
        <f>IF(AND(Preços!G87&lt;&gt;0,Preços!F87&lt;&gt;0),Preços!G87/Preços!F87-1,"")</f>
        <v>0.59920039979935669</v>
      </c>
      <c r="H87" s="3">
        <f>IF(AND(Preços!H87&lt;&gt;0,Preços!G87&lt;&gt;0),Preços!H87/Preços!G87-1,"")</f>
        <v>0.11312499999985315</v>
      </c>
      <c r="I87" s="3">
        <f>IF(AND(Preços!I87&lt;&gt;0,Preços!H87&lt;&gt;0),Preços!I87/Preços!H87-1,"")</f>
        <v>-0.14373947220651251</v>
      </c>
      <c r="M87" t="str">
        <f>Preços!L87</f>
        <v>CESP5</v>
      </c>
      <c r="N87" s="3" t="str">
        <f>IF(AND(Preços!N87&lt;&gt;0,Preços!M87&lt;&gt;0),Preços!N87/Preços!M87-1,"")</f>
        <v/>
      </c>
      <c r="O87" s="3">
        <f>IF(AND(Preços!O87&lt;&gt;0,Preços!N87&lt;&gt;0),Preços!O87/Preços!N87-1,"")</f>
        <v>3.6269430052280116E-2</v>
      </c>
      <c r="P87" s="3">
        <f>IF(AND(Preços!P87&lt;&gt;0,Preços!O87&lt;&gt;0),Preços!P87/Preços!O87-1,"")</f>
        <v>8.281881536898128E-2</v>
      </c>
      <c r="Q87" s="3">
        <f>IF(AND(Preços!Q87&lt;&gt;0,Preços!P87&lt;&gt;0),Preços!Q87/Preços!P87-1,"")</f>
        <v>0.71337615667594134</v>
      </c>
      <c r="R87" s="3">
        <f>IF(AND(Preços!R87&lt;&gt;0,Preços!Q87&lt;&gt;0),Preços!R87/Preços!Q87-1,"")</f>
        <v>0.23250002116057589</v>
      </c>
      <c r="S87" s="3">
        <f>IF(AND(Preços!S87&lt;&gt;0,Preços!R87&lt;&gt;0),Preços!S87/Preços!R87-1,"")</f>
        <v>-0.12974744778540315</v>
      </c>
    </row>
    <row r="88" spans="2:19" x14ac:dyDescent="0.35">
      <c r="B88" t="str">
        <f>Preços!B88</f>
        <v>CESP6</v>
      </c>
      <c r="D88" s="3">
        <f>IF(AND(Preços!D88&lt;&gt;0,Preços!C88&lt;&gt;0),Preços!D88/Preços!C88-1,"")</f>
        <v>6.7164179112715328E-3</v>
      </c>
      <c r="E88" s="3">
        <f>IF(AND(Preços!E88&lt;&gt;0,Preços!D88&lt;&gt;0),Preços!E88/Preços!D88-1,"")</f>
        <v>-2.1497405486136989E-2</v>
      </c>
      <c r="F88" s="3">
        <f>IF(AND(Preços!F88&lt;&gt;0,Preços!E88&lt;&gt;0),Preços!F88/Preços!E88-1,"")</f>
        <v>0.65151515151463557</v>
      </c>
      <c r="G88" s="3">
        <f>IF(AND(Preços!G88&lt;&gt;0,Preços!F88&lt;&gt;0),Preços!G88/Preços!F88-1,"")</f>
        <v>0.46513761467978409</v>
      </c>
      <c r="H88" s="3">
        <f>IF(AND(Preços!H88&lt;&gt;0,Preços!G88&lt;&gt;0),Preços!H88/Preços!G88-1,"")</f>
        <v>-9.2986850344423444E-2</v>
      </c>
      <c r="I88" s="3">
        <f>IF(AND(Preços!I88&lt;&gt;0,Preços!H88&lt;&gt;0),Preços!I88/Preços!H88-1,"")</f>
        <v>-0.18501898515757598</v>
      </c>
      <c r="M88" t="str">
        <f>Preços!L88</f>
        <v>CESP6</v>
      </c>
      <c r="N88" s="3">
        <f>IF(AND(Preços!N88&lt;&gt;0,Preços!M88&lt;&gt;0),Preços!N88/Preços!M88-1,"")</f>
        <v>4.2562029455355921E-2</v>
      </c>
      <c r="O88" s="3">
        <f>IF(AND(Preços!O88&lt;&gt;0,Preços!N88&lt;&gt;0),Preços!O88/Preços!N88-1,"")</f>
        <v>5.0682945371713917E-3</v>
      </c>
      <c r="P88" s="3">
        <f>IF(AND(Preços!P88&lt;&gt;0,Preços!O88&lt;&gt;0),Preços!P88/Preços!O88-1,"")</f>
        <v>0.65510367934475533</v>
      </c>
      <c r="Q88" s="3">
        <f>IF(AND(Preços!Q88&lt;&gt;0,Preços!P88&lt;&gt;0),Preços!Q88/Preços!P88-1,"")</f>
        <v>0.51484575485408013</v>
      </c>
      <c r="R88" s="3">
        <f>IF(AND(Preços!R88&lt;&gt;0,Preços!Q88&lt;&gt;0),Preços!R88/Preços!Q88-1,"")</f>
        <v>-7.2046727174323033E-3</v>
      </c>
      <c r="S88" s="3">
        <f>IF(AND(Preços!S88&lt;&gt;0,Preços!R88&lt;&gt;0),Preços!S88/Preços!R88-1,"")</f>
        <v>-0.11806174462740404</v>
      </c>
    </row>
    <row r="89" spans="2:19" x14ac:dyDescent="0.35">
      <c r="B89" t="str">
        <f>Preços!B89</f>
        <v>CGAS3</v>
      </c>
      <c r="D89" s="3">
        <f>IF(AND(Preços!D89&lt;&gt;0,Preços!C89&lt;&gt;0),Preços!D89/Preços!C89-1,"")</f>
        <v>9.5405405405507349E-2</v>
      </c>
      <c r="E89" s="3">
        <f>IF(AND(Preços!E89&lt;&gt;0,Preços!D89&lt;&gt;0),Preços!E89/Preços!D89-1,"")</f>
        <v>0.35696534106531286</v>
      </c>
      <c r="F89" s="3">
        <f>IF(AND(Preços!F89&lt;&gt;0,Preços!E89&lt;&gt;0),Preços!F89/Preços!E89-1,"")</f>
        <v>0.12529550827489189</v>
      </c>
      <c r="G89" s="3">
        <f>IF(AND(Preços!G89&lt;&gt;0,Preços!F89&lt;&gt;0),Preços!G89/Preços!F89-1,"")</f>
        <v>1.309107139483197</v>
      </c>
      <c r="H89" s="3">
        <f>IF(AND(Preços!H89&lt;&gt;0,Preços!G89&lt;&gt;0),Preços!H89/Preços!G89-1,"")</f>
        <v>0.21850503919533493</v>
      </c>
      <c r="I89" s="3">
        <f>IF(AND(Preços!I89&lt;&gt;0,Preços!H89&lt;&gt;0),Preços!I89/Preços!H89-1,"")</f>
        <v>-0.14991384261963847</v>
      </c>
      <c r="M89" t="str">
        <f>Preços!L89</f>
        <v>CGAS3</v>
      </c>
      <c r="N89" s="3">
        <f>IF(AND(Preços!N89&lt;&gt;0,Preços!M89&lt;&gt;0),Preços!N89/Preços!M89-1,"")</f>
        <v>0.51588629341680625</v>
      </c>
      <c r="O89" s="3">
        <f>IF(AND(Preços!O89&lt;&gt;0,Preços!N89&lt;&gt;0),Preços!O89/Preços!N89-1,"")</f>
        <v>0.64164210185635429</v>
      </c>
      <c r="P89" s="3">
        <f>IF(AND(Preços!P89&lt;&gt;0,Preços!O89&lt;&gt;0),Preços!P89/Preços!O89-1,"")</f>
        <v>0.2101300663740937</v>
      </c>
      <c r="Q89" s="3">
        <f>IF(AND(Preços!Q89&lt;&gt;0,Preços!P89&lt;&gt;0),Preços!Q89/Preços!P89-1,"")</f>
        <v>1.7432992470920285</v>
      </c>
      <c r="R89" s="3">
        <f>IF(AND(Preços!R89&lt;&gt;0,Preços!Q89&lt;&gt;0),Preços!R89/Preços!Q89-1,"")</f>
        <v>0.27292415847195395</v>
      </c>
      <c r="S89" s="3">
        <f>IF(AND(Preços!S89&lt;&gt;0,Preços!R89&lt;&gt;0),Preços!S89/Preços!R89-1,"")</f>
        <v>-0.14433690552960587</v>
      </c>
    </row>
    <row r="90" spans="2:19" x14ac:dyDescent="0.35">
      <c r="B90" t="str">
        <f>Preços!B90</f>
        <v>CGAS5</v>
      </c>
      <c r="D90" s="3">
        <f>IF(AND(Preços!D90&lt;&gt;0,Preços!C90&lt;&gt;0),Preços!D90/Preços!C90-1,"")</f>
        <v>0.15909090909291734</v>
      </c>
      <c r="E90" s="3">
        <f>IF(AND(Preços!E90&lt;&gt;0,Preços!D90&lt;&gt;0),Preços!E90/Preços!D90-1,"")</f>
        <v>0.30806435288870859</v>
      </c>
      <c r="F90" s="3">
        <f>IF(AND(Preços!F90&lt;&gt;0,Preços!E90&lt;&gt;0),Preços!F90/Preços!E90-1,"")</f>
        <v>-2.0463599233315088E-2</v>
      </c>
      <c r="G90" s="3">
        <f>IF(AND(Preços!G90&lt;&gt;0,Preços!F90&lt;&gt;0),Preços!G90/Preços!F90-1,"")</f>
        <v>1.4249138629899067</v>
      </c>
      <c r="H90" s="3">
        <f>IF(AND(Preços!H90&lt;&gt;0,Preços!G90&lt;&gt;0),Preços!H90/Preços!G90-1,"")</f>
        <v>0.21234030605087639</v>
      </c>
      <c r="I90" s="3">
        <f>IF(AND(Preços!I90&lt;&gt;0,Preços!H90&lt;&gt;0),Preços!I90/Preços!H90-1,"")</f>
        <v>-0.15447860575496919</v>
      </c>
      <c r="M90" t="str">
        <f>Preços!L90</f>
        <v>CGAS5</v>
      </c>
      <c r="N90" s="3">
        <f>IF(AND(Preços!N90&lt;&gt;0,Preços!M90&lt;&gt;0),Preços!N90/Preços!M90-1,"")</f>
        <v>0.57882104170392301</v>
      </c>
      <c r="O90" s="3">
        <f>IF(AND(Preços!O90&lt;&gt;0,Preços!N90&lt;&gt;0),Preços!O90/Preços!N90-1,"")</f>
        <v>0.6019542784109182</v>
      </c>
      <c r="P90" s="3">
        <f>IF(AND(Preços!P90&lt;&gt;0,Preços!O90&lt;&gt;0),Preços!P90/Preços!O90-1,"")</f>
        <v>6.0244465044004825E-2</v>
      </c>
      <c r="Q90" s="3">
        <f>IF(AND(Preços!Q90&lt;&gt;0,Preços!P90&lt;&gt;0),Preços!Q90/Preços!P90-1,"")</f>
        <v>2.0239140474232831</v>
      </c>
      <c r="R90" s="3">
        <f>IF(AND(Preços!R90&lt;&gt;0,Preços!Q90&lt;&gt;0),Preços!R90/Preços!Q90-1,"")</f>
        <v>0.27337727274994617</v>
      </c>
      <c r="S90" s="3">
        <f>IF(AND(Preços!S90&lt;&gt;0,Preços!R90&lt;&gt;0),Preços!S90/Preços!R90-1,"")</f>
        <v>-0.14818688583349071</v>
      </c>
    </row>
    <row r="91" spans="2:19" x14ac:dyDescent="0.35">
      <c r="B91" t="str">
        <f>Preços!B91</f>
        <v>CGRA3</v>
      </c>
      <c r="D91" s="3">
        <f>IF(AND(Preços!D91&lt;&gt;0,Preços!C91&lt;&gt;0),Preços!D91/Preços!C91-1,"")</f>
        <v>0.6504854368927393</v>
      </c>
      <c r="E91" s="3">
        <f>IF(AND(Preços!E91&lt;&gt;0,Preços!D91&lt;&gt;0),Preços!E91/Preços!D91-1,"")</f>
        <v>0.59588235294145298</v>
      </c>
      <c r="F91" s="3">
        <f>IF(AND(Preços!F91&lt;&gt;0,Preços!E91&lt;&gt;0),Preços!F91/Preços!E91-1,"")</f>
        <v>-0.16660523405889849</v>
      </c>
      <c r="G91" s="3">
        <f>IF(AND(Preços!G91&lt;&gt;0,Preços!F91&lt;&gt;0),Preços!G91/Preços!F91-1,"")</f>
        <v>0.32242370632519735</v>
      </c>
      <c r="H91" s="3">
        <f>IF(AND(Preços!H91&lt;&gt;0,Preços!G91&lt;&gt;0),Preços!H91/Preços!G91-1,"")</f>
        <v>0.17023411371229047</v>
      </c>
      <c r="I91" s="3">
        <f>IF(AND(Preços!I91&lt;&gt;0,Preços!H91&lt;&gt;0),Preços!I91/Preços!H91-1,"")</f>
        <v>0.28608173763966738</v>
      </c>
      <c r="M91" t="str">
        <f>Preços!L91</f>
        <v>CGRA3</v>
      </c>
      <c r="N91" s="3">
        <f>IF(AND(Preços!N91&lt;&gt;0,Preços!M91&lt;&gt;0),Preços!N91/Preços!M91-1,"")</f>
        <v>0.77542744582420342</v>
      </c>
      <c r="O91" s="3">
        <f>IF(AND(Preços!O91&lt;&gt;0,Preços!N91&lt;&gt;0),Preços!O91/Preços!N91-1,"")</f>
        <v>0.59588235293993796</v>
      </c>
      <c r="P91" s="3">
        <f>IF(AND(Preços!P91&lt;&gt;0,Preços!O91&lt;&gt;0),Preços!P91/Preços!O91-1,"")</f>
        <v>-8.2486634463985187E-2</v>
      </c>
      <c r="Q91" s="3">
        <f>IF(AND(Preços!Q91&lt;&gt;0,Preços!P91&lt;&gt;0),Preços!Q91/Preços!P91-1,"")</f>
        <v>0.38582503138131452</v>
      </c>
      <c r="R91" s="3">
        <f>IF(AND(Preços!R91&lt;&gt;0,Preços!Q91&lt;&gt;0),Preços!R91/Preços!Q91-1,"")</f>
        <v>0.24112801004460516</v>
      </c>
      <c r="S91" s="3">
        <f>IF(AND(Preços!S91&lt;&gt;0,Preços!R91&lt;&gt;0),Preços!S91/Preços!R91-1,"")</f>
        <v>0.30956622618856056</v>
      </c>
    </row>
    <row r="92" spans="2:19" x14ac:dyDescent="0.35">
      <c r="B92" t="str">
        <f>Preços!B92</f>
        <v>CGRA4</v>
      </c>
      <c r="D92" s="3">
        <f>IF(AND(Preços!D92&lt;&gt;0,Preços!C92&lt;&gt;0),Preços!D92/Preços!C92-1,"")</f>
        <v>0.82872928176608607</v>
      </c>
      <c r="E92" s="3">
        <f>IF(AND(Preços!E92&lt;&gt;0,Preços!D92&lt;&gt;0),Preços!E92/Preços!D92-1,"")</f>
        <v>0.72688821752309551</v>
      </c>
      <c r="F92" s="3">
        <f>IF(AND(Preços!F92&lt;&gt;0,Preços!E92&lt;&gt;0),Preços!F92/Preços!E92-1,"")</f>
        <v>-0.17424772568172264</v>
      </c>
      <c r="G92" s="3">
        <f>IF(AND(Preços!G92&lt;&gt;0,Preços!F92&lt;&gt;0),Preços!G92/Preços!F92-1,"")</f>
        <v>0.25423728813553081</v>
      </c>
      <c r="H92" s="3">
        <f>IF(AND(Preços!H92&lt;&gt;0,Preços!G92&lt;&gt;0),Preços!H92/Preços!G92-1,"")</f>
        <v>0.18243243243220086</v>
      </c>
      <c r="I92" s="3">
        <f>IF(AND(Preços!I92&lt;&gt;0,Preços!H92&lt;&gt;0),Preços!I92/Preços!H92-1,"")</f>
        <v>0.30571428571461712</v>
      </c>
      <c r="M92" t="str">
        <f>Preços!L92</f>
        <v>CGRA4</v>
      </c>
      <c r="N92" s="3">
        <f>IF(AND(Preços!N92&lt;&gt;0,Preços!M92&lt;&gt;0),Preços!N92/Preços!M92-1,"")</f>
        <v>0.96453997820370008</v>
      </c>
      <c r="O92" s="3">
        <f>IF(AND(Preços!O92&lt;&gt;0,Preços!N92&lt;&gt;0),Preços!O92/Preços!N92-1,"")</f>
        <v>0.72688821752395993</v>
      </c>
      <c r="P92" s="3">
        <f>IF(AND(Preços!P92&lt;&gt;0,Preços!O92&lt;&gt;0),Preços!P92/Preços!O92-1,"")</f>
        <v>-9.3269504015144777E-2</v>
      </c>
      <c r="Q92" s="3">
        <f>IF(AND(Preços!Q92&lt;&gt;0,Preços!P92&lt;&gt;0),Preços!Q92/Preços!P92-1,"")</f>
        <v>0.31087222203794984</v>
      </c>
      <c r="R92" s="3">
        <f>IF(AND(Preços!R92&lt;&gt;0,Preços!Q92&lt;&gt;0),Preços!R92/Preços!Q92-1,"")</f>
        <v>0.2507290331926646</v>
      </c>
      <c r="S92" s="3">
        <f>IF(AND(Preços!S92&lt;&gt;0,Preços!R92&lt;&gt;0),Preços!S92/Preços!R92-1,"")</f>
        <v>0.32957115573473605</v>
      </c>
    </row>
    <row r="93" spans="2:19" x14ac:dyDescent="0.35">
      <c r="B93" t="str">
        <f>Preços!B93</f>
        <v>CIEL3</v>
      </c>
      <c r="D93" s="3">
        <f>IF(AND(Preços!D93&lt;&gt;0,Preços!C93&lt;&gt;0),Preços!D93/Preços!C93-1,"")</f>
        <v>-3.6320333438665253E-3</v>
      </c>
      <c r="E93" s="3">
        <f>IF(AND(Preços!E93&lt;&gt;0,Preços!D93&lt;&gt;0),Preços!E93/Preços!D93-1,"")</f>
        <v>1.1975618500718932E-2</v>
      </c>
      <c r="F93" s="3">
        <f>IF(AND(Preços!F93&lt;&gt;0,Preços!E93&lt;&gt;0),Preços!F93/Preços!E93-1,"")</f>
        <v>-0.62202380952366543</v>
      </c>
      <c r="G93" s="3">
        <f>IF(AND(Preços!G93&lt;&gt;0,Preços!F93&lt;&gt;0),Preços!G93/Preços!F93-1,"")</f>
        <v>-5.849268841441102E-2</v>
      </c>
      <c r="H93" s="3">
        <f>IF(AND(Preços!H93&lt;&gt;0,Preços!G93&lt;&gt;0),Preços!H93/Preços!G93-1,"")</f>
        <v>-0.52210274790893352</v>
      </c>
      <c r="I93" s="3">
        <f>IF(AND(Preços!I93&lt;&gt;0,Preços!H93&lt;&gt;0),Preços!I93/Preços!H93-1,"")</f>
        <v>-0.4274999999997825</v>
      </c>
      <c r="M93" t="str">
        <f>Preços!L93</f>
        <v>CIEL3</v>
      </c>
      <c r="N93" s="3">
        <f>IF(AND(Preços!N93&lt;&gt;0,Preços!M93&lt;&gt;0),Preços!N93/Preços!M93-1,"")</f>
        <v>1.323006837565166E-2</v>
      </c>
      <c r="O93" s="3">
        <f>IF(AND(Preços!O93&lt;&gt;0,Preços!N93&lt;&gt;0),Preços!O93/Preços!N93-1,"")</f>
        <v>4.8918267648713654E-2</v>
      </c>
      <c r="P93" s="3">
        <f>IF(AND(Preços!P93&lt;&gt;0,Preços!O93&lt;&gt;0),Preços!P93/Preços!O93-1,"")</f>
        <v>-0.58147484092030299</v>
      </c>
      <c r="Q93" s="3">
        <f>IF(AND(Preços!Q93&lt;&gt;0,Preços!P93&lt;&gt;0),Preços!Q93/Preços!P93-1,"")</f>
        <v>-5.9643873482165821E-3</v>
      </c>
      <c r="R93" s="3">
        <f>IF(AND(Preços!R93&lt;&gt;0,Preços!Q93&lt;&gt;0),Preços!R93/Preços!Q93-1,"")</f>
        <v>-0.51318304625006284</v>
      </c>
      <c r="S93" s="3">
        <f>IF(AND(Preços!S93&lt;&gt;0,Preços!R93&lt;&gt;0),Preços!S93/Preços!R93-1,"")</f>
        <v>-0.41739736101087221</v>
      </c>
    </row>
    <row r="94" spans="2:19" x14ac:dyDescent="0.35">
      <c r="B94" t="str">
        <f>Preços!B94</f>
        <v>CLSC3</v>
      </c>
      <c r="D94" s="3" t="str">
        <f>IF(AND(Preços!D94&lt;&gt;0,Preços!C94&lt;&gt;0),Preços!D94/Preços!C94-1,"")</f>
        <v/>
      </c>
      <c r="E94" s="3" t="str">
        <f>IF(AND(Preços!E94&lt;&gt;0,Preços!D94&lt;&gt;0),Preços!E94/Preços!D94-1,"")</f>
        <v/>
      </c>
      <c r="F94" s="3" t="str">
        <f>IF(AND(Preços!F94&lt;&gt;0,Preços!E94&lt;&gt;0),Preços!F94/Preços!E94-1,"")</f>
        <v/>
      </c>
      <c r="G94" s="3" t="str">
        <f>IF(AND(Preços!G94&lt;&gt;0,Preços!F94&lt;&gt;0),Preços!G94/Preços!F94-1,"")</f>
        <v/>
      </c>
      <c r="H94" s="3" t="str">
        <f>IF(AND(Preços!H94&lt;&gt;0,Preços!G94&lt;&gt;0),Preços!H94/Preços!G94-1,"")</f>
        <v/>
      </c>
      <c r="I94" s="3">
        <f>IF(AND(Preços!I94&lt;&gt;0,Preços!H94&lt;&gt;0),Preços!I94/Preços!H94-1,"")</f>
        <v>0.28333333333333344</v>
      </c>
      <c r="M94" t="str">
        <f>Preços!L94</f>
        <v>CLSC3</v>
      </c>
      <c r="N94" s="3" t="str">
        <f>IF(AND(Preços!N94&lt;&gt;0,Preços!M94&lt;&gt;0),Preços!N94/Preços!M94-1,"")</f>
        <v/>
      </c>
      <c r="O94" s="3" t="str">
        <f>IF(AND(Preços!O94&lt;&gt;0,Preços!N94&lt;&gt;0),Preços!O94/Preços!N94-1,"")</f>
        <v/>
      </c>
      <c r="P94" s="3" t="str">
        <f>IF(AND(Preços!P94&lt;&gt;0,Preços!O94&lt;&gt;0),Preços!P94/Preços!O94-1,"")</f>
        <v/>
      </c>
      <c r="Q94" s="3" t="str">
        <f>IF(AND(Preços!Q94&lt;&gt;0,Preços!P94&lt;&gt;0),Preços!Q94/Preços!P94-1,"")</f>
        <v/>
      </c>
      <c r="R94" s="3" t="str">
        <f>IF(AND(Preços!R94&lt;&gt;0,Preços!Q94&lt;&gt;0),Preços!R94/Preços!Q94-1,"")</f>
        <v/>
      </c>
      <c r="S94" s="3">
        <f>IF(AND(Preços!S94&lt;&gt;0,Preços!R94&lt;&gt;0),Preços!S94/Preços!R94-1,"")</f>
        <v>0.3524962107641052</v>
      </c>
    </row>
    <row r="95" spans="2:19" x14ac:dyDescent="0.35">
      <c r="B95" t="str">
        <f>Preços!B95</f>
        <v>CLSC4</v>
      </c>
      <c r="D95" s="3">
        <f>IF(AND(Preços!D95&lt;&gt;0,Preços!C95&lt;&gt;0),Preços!D95/Preços!C95-1,"")</f>
        <v>0.59059059058969621</v>
      </c>
      <c r="E95" s="3">
        <f>IF(AND(Preços!E95&lt;&gt;0,Preços!D95&lt;&gt;0),Preços!E95/Preços!D95-1,"")</f>
        <v>0.70547514159891889</v>
      </c>
      <c r="F95" s="3">
        <f>IF(AND(Preços!F95&lt;&gt;0,Preços!E95&lt;&gt;0),Preços!F95/Preços!E95-1,"")</f>
        <v>0.84022140221345487</v>
      </c>
      <c r="G95" s="3">
        <f>IF(AND(Preços!G95&lt;&gt;0,Preços!F95&lt;&gt;0),Preços!G95/Preços!F95-1,"")</f>
        <v>3.2684980950568487E-2</v>
      </c>
      <c r="H95" s="3">
        <f>IF(AND(Preços!H95&lt;&gt;0,Preços!G95&lt;&gt;0),Preços!H95/Preços!G95-1,"")</f>
        <v>9.5533980582207745E-2</v>
      </c>
      <c r="I95" s="3">
        <f>IF(AND(Preços!I95&lt;&gt;0,Preços!H95&lt;&gt;0),Preços!I95/Preços!H95-1,"")</f>
        <v>0.20560085076281909</v>
      </c>
      <c r="M95" t="str">
        <f>Preços!L95</f>
        <v>CLSC4</v>
      </c>
      <c r="N95" s="3">
        <f>IF(AND(Preços!N95&lt;&gt;0,Preços!M95&lt;&gt;0),Preços!N95/Preços!M95-1,"")</f>
        <v>0.72345708199392367</v>
      </c>
      <c r="O95" s="3">
        <f>IF(AND(Preços!O95&lt;&gt;0,Preços!N95&lt;&gt;0),Preços!O95/Preços!N95-1,"")</f>
        <v>0.70547514159850122</v>
      </c>
      <c r="P95" s="3">
        <f>IF(AND(Preços!P95&lt;&gt;0,Preços!O95&lt;&gt;0),Preços!P95/Preços!O95-1,"")</f>
        <v>0.87215937446824521</v>
      </c>
      <c r="Q95" s="3">
        <f>IF(AND(Preços!Q95&lt;&gt;0,Preços!P95&lt;&gt;0),Preços!Q95/Preços!P95-1,"")</f>
        <v>5.6392401444143259E-2</v>
      </c>
      <c r="R95" s="3">
        <f>IF(AND(Preços!R95&lt;&gt;0,Preços!Q95&lt;&gt;0),Preços!R95/Preços!Q95-1,"")</f>
        <v>0.14204336218373936</v>
      </c>
      <c r="S95" s="3">
        <f>IF(AND(Preços!S95&lt;&gt;0,Preços!R95&lt;&gt;0),Preços!S95/Preços!R95-1,"")</f>
        <v>0.27939137307459494</v>
      </c>
    </row>
    <row r="96" spans="2:19" x14ac:dyDescent="0.35">
      <c r="B96" t="str">
        <f>Preços!B96</f>
        <v>CMIG3</v>
      </c>
      <c r="D96" s="3">
        <f>IF(AND(Preços!D96&lt;&gt;0,Preços!C96&lt;&gt;0),Preços!D96/Preços!C96-1,"")</f>
        <v>0.22360248447055664</v>
      </c>
      <c r="E96" s="3">
        <f>IF(AND(Preços!E96&lt;&gt;0,Preços!D96&lt;&gt;0),Preços!E96/Preços!D96-1,"")</f>
        <v>-0.16732972231276577</v>
      </c>
      <c r="F96" s="3">
        <f>IF(AND(Preços!F96&lt;&gt;0,Preços!E96&lt;&gt;0),Preços!F96/Preços!E96-1,"")</f>
        <v>1.3447737909484845</v>
      </c>
      <c r="G96" s="3">
        <f>IF(AND(Preços!G96&lt;&gt;0,Preços!F96&lt;&gt;0),Preços!G96/Preços!F96-1,"")</f>
        <v>3.7258815702459813E-2</v>
      </c>
      <c r="H96" s="3">
        <f>IF(AND(Preços!H96&lt;&gt;0,Preços!G96&lt;&gt;0),Preços!H96/Preços!G96-1,"")</f>
        <v>9.5224433982156187E-2</v>
      </c>
      <c r="I96" s="3">
        <f>IF(AND(Preços!I96&lt;&gt;0,Preços!H96&lt;&gt;0),Preços!I96/Preços!H96-1,"")</f>
        <v>0.16119942140874799</v>
      </c>
      <c r="M96" t="str">
        <f>Preços!L96</f>
        <v>CMIG3</v>
      </c>
      <c r="N96" s="3">
        <f>IF(AND(Preços!N96&lt;&gt;0,Preços!M96&lt;&gt;0),Preços!N96/Preços!M96-1,"")</f>
        <v>0.37147741331168005</v>
      </c>
      <c r="O96" s="3">
        <f>IF(AND(Preços!O96&lt;&gt;0,Preços!N96&lt;&gt;0),Preços!O96/Preços!N96-1,"")</f>
        <v>-0.16732972231302612</v>
      </c>
      <c r="P96" s="3">
        <f>IF(AND(Preços!P96&lt;&gt;0,Preços!O96&lt;&gt;0),Preços!P96/Preços!O96-1,"")</f>
        <v>1.3777694636732067</v>
      </c>
      <c r="Q96" s="3">
        <f>IF(AND(Preços!Q96&lt;&gt;0,Preços!P96&lt;&gt;0),Preços!Q96/Preços!P96-1,"")</f>
        <v>8.3519438808598245E-2</v>
      </c>
      <c r="R96" s="3">
        <f>IF(AND(Preços!R96&lt;&gt;0,Preços!Q96&lt;&gt;0),Preços!R96/Preços!Q96-1,"")</f>
        <v>0.12616017710166849</v>
      </c>
      <c r="S96" s="3">
        <f>IF(AND(Preços!S96&lt;&gt;0,Preços!R96&lt;&gt;0),Preços!S96/Preços!R96-1,"")</f>
        <v>0.22618281247143668</v>
      </c>
    </row>
    <row r="97" spans="2:19" x14ac:dyDescent="0.35">
      <c r="B97" t="str">
        <f>Preços!B97</f>
        <v>CMIG4</v>
      </c>
      <c r="D97" s="3">
        <f>IF(AND(Preços!D97&lt;&gt;0,Preços!C97&lt;&gt;0),Preços!D97/Preços!C97-1,"")</f>
        <v>0.25774877651007166</v>
      </c>
      <c r="E97" s="3">
        <f>IF(AND(Preços!E97&lt;&gt;0,Preços!D97&lt;&gt;0),Preços!E97/Preços!D97-1,"")</f>
        <v>-8.0796391681570823E-2</v>
      </c>
      <c r="F97" s="3">
        <f>IF(AND(Preços!F97&lt;&gt;0,Preços!E97&lt;&gt;0),Preços!F97/Preços!E97-1,"")</f>
        <v>1.0174672489097665</v>
      </c>
      <c r="G97" s="3">
        <f>IF(AND(Preços!G97&lt;&gt;0,Preços!F97&lt;&gt;0),Preços!G97/Preços!F97-1,"")</f>
        <v>-5.0505050510321059E-3</v>
      </c>
      <c r="H97" s="3">
        <f>IF(AND(Preços!H97&lt;&gt;0,Preços!G97&lt;&gt;0),Preços!H97/Preços!G97-1,"")</f>
        <v>9.926525212436732E-2</v>
      </c>
      <c r="I97" s="3">
        <f>IF(AND(Preços!I97&lt;&gt;0,Preços!H97&lt;&gt;0),Preços!I97/Preços!H97-1,"")</f>
        <v>7.4382902657848859E-2</v>
      </c>
      <c r="M97" t="str">
        <f>Preços!L97</f>
        <v>CMIG4</v>
      </c>
      <c r="N97" s="3">
        <f>IF(AND(Preços!N97&lt;&gt;0,Preços!M97&lt;&gt;0),Preços!N97/Preços!M97-1,"")</f>
        <v>0.41753906582448885</v>
      </c>
      <c r="O97" s="3">
        <f>IF(AND(Preços!O97&lt;&gt;0,Preços!N97&lt;&gt;0),Preços!O97/Preços!N97-1,"")</f>
        <v>-5.5743818797593936E-2</v>
      </c>
      <c r="P97" s="3">
        <f>IF(AND(Preços!P97&lt;&gt;0,Preços!O97&lt;&gt;0),Preços!P97/Preços!O97-1,"")</f>
        <v>1.1676010868960272</v>
      </c>
      <c r="Q97" s="3">
        <f>IF(AND(Preços!Q97&lt;&gt;0,Preços!P97&lt;&gt;0),Preços!Q97/Preços!P97-1,"")</f>
        <v>4.7925240723101892E-2</v>
      </c>
      <c r="R97" s="3">
        <f>IF(AND(Preços!R97&lt;&gt;0,Preços!Q97&lt;&gt;0),Preços!R97/Preços!Q97-1,"")</f>
        <v>0.13111237795359387</v>
      </c>
      <c r="S97" s="3">
        <f>IF(AND(Preços!S97&lt;&gt;0,Preços!R97&lt;&gt;0),Preços!S97/Preços!R97-1,"")</f>
        <v>0.14654869484047017</v>
      </c>
    </row>
    <row r="98" spans="2:19" x14ac:dyDescent="0.35">
      <c r="B98" t="str">
        <f>Preços!B98</f>
        <v>COCE3</v>
      </c>
      <c r="D98" s="3" t="str">
        <f>IF(AND(Preços!D98&lt;&gt;0,Preços!C98&lt;&gt;0),Preços!D98/Preços!C98-1,"")</f>
        <v/>
      </c>
      <c r="E98" s="3" t="str">
        <f>IF(AND(Preços!E98&lt;&gt;0,Preços!D98&lt;&gt;0),Preços!E98/Preços!D98-1,"")</f>
        <v/>
      </c>
      <c r="F98" s="3">
        <f>IF(AND(Preços!F98&lt;&gt;0,Preços!E98&lt;&gt;0),Preços!F98/Preços!E98-1,"")</f>
        <v>-0.21891058581743472</v>
      </c>
      <c r="G98" s="3" t="str">
        <f>IF(AND(Preços!G98&lt;&gt;0,Preços!F98&lt;&gt;0),Preços!G98/Preços!F98-1,"")</f>
        <v/>
      </c>
      <c r="H98" s="3" t="str">
        <f>IF(AND(Preços!H98&lt;&gt;0,Preços!G98&lt;&gt;0),Preços!H98/Preços!G98-1,"")</f>
        <v/>
      </c>
      <c r="I98" s="3" t="str">
        <f>IF(AND(Preços!I98&lt;&gt;0,Preços!H98&lt;&gt;0),Preços!I98/Preços!H98-1,"")</f>
        <v/>
      </c>
      <c r="M98" t="str">
        <f>Preços!L98</f>
        <v>COCE3</v>
      </c>
      <c r="N98" s="3" t="str">
        <f>IF(AND(Preços!N98&lt;&gt;0,Preços!M98&lt;&gt;0),Preços!N98/Preços!M98-1,"")</f>
        <v/>
      </c>
      <c r="O98" s="3" t="str">
        <f>IF(AND(Preços!O98&lt;&gt;0,Preços!N98&lt;&gt;0),Preços!O98/Preços!N98-1,"")</f>
        <v/>
      </c>
      <c r="P98" s="3">
        <f>IF(AND(Preços!P98&lt;&gt;0,Preços!O98&lt;&gt;0),Preços!P98/Preços!O98-1,"")</f>
        <v>-0.20272746639514538</v>
      </c>
      <c r="Q98" s="3" t="str">
        <f>IF(AND(Preços!Q98&lt;&gt;0,Preços!P98&lt;&gt;0),Preços!Q98/Preços!P98-1,"")</f>
        <v/>
      </c>
      <c r="R98" s="3" t="str">
        <f>IF(AND(Preços!R98&lt;&gt;0,Preços!Q98&lt;&gt;0),Preços!R98/Preços!Q98-1,"")</f>
        <v/>
      </c>
      <c r="S98" s="3" t="str">
        <f>IF(AND(Preços!S98&lt;&gt;0,Preços!R98&lt;&gt;0),Preços!S98/Preços!R98-1,"")</f>
        <v/>
      </c>
    </row>
    <row r="99" spans="2:19" x14ac:dyDescent="0.35">
      <c r="B99" t="str">
        <f>Preços!B99</f>
        <v>COCE5</v>
      </c>
      <c r="D99" s="3">
        <f>IF(AND(Preços!D99&lt;&gt;0,Preços!C99&lt;&gt;0),Preços!D99/Preços!C99-1,"")</f>
        <v>0.38861111111085278</v>
      </c>
      <c r="E99" s="3">
        <f>IF(AND(Preços!E99&lt;&gt;0,Preços!D99&lt;&gt;0),Preços!E99/Preços!D99-1,"")</f>
        <v>9.5219043808965509E-2</v>
      </c>
      <c r="F99" s="3">
        <f>IF(AND(Preços!F99&lt;&gt;0,Preços!E99&lt;&gt;0),Preços!F99/Preços!E99-1,"")</f>
        <v>-0.12328767123287676</v>
      </c>
      <c r="G99" s="3">
        <f>IF(AND(Preços!G99&lt;&gt;0,Preços!F99&lt;&gt;0),Preços!G99/Preços!F99-1,"")</f>
        <v>0.30020833333280006</v>
      </c>
      <c r="H99" s="3">
        <f>IF(AND(Preços!H99&lt;&gt;0,Preços!G99&lt;&gt;0),Preços!H99/Preços!G99-1,"")</f>
        <v>-3.8615606472927277E-2</v>
      </c>
      <c r="I99" s="3">
        <f>IF(AND(Preços!I99&lt;&gt;0,Preços!H99&lt;&gt;0),Preços!I99/Preços!H99-1,"")</f>
        <v>-3.6666666666860026E-2</v>
      </c>
      <c r="M99" t="str">
        <f>Preços!L99</f>
        <v>COCE5</v>
      </c>
      <c r="N99" s="3">
        <f>IF(AND(Preços!N99&lt;&gt;0,Preços!M99&lt;&gt;0),Preços!N99/Preços!M99-1,"")</f>
        <v>0.42348446904709558</v>
      </c>
      <c r="O99" s="3">
        <f>IF(AND(Preços!O99&lt;&gt;0,Preços!N99&lt;&gt;0),Preços!O99/Preços!N99-1,"")</f>
        <v>0.14369626291693827</v>
      </c>
      <c r="P99" s="3">
        <f>IF(AND(Preços!P99&lt;&gt;0,Preços!O99&lt;&gt;0),Preços!P99/Preços!O99-1,"")</f>
        <v>-0.10595562731402453</v>
      </c>
      <c r="Q99" s="3">
        <f>IF(AND(Preços!Q99&lt;&gt;0,Preços!P99&lt;&gt;0),Preços!Q99/Preços!P99-1,"")</f>
        <v>0.34758010975113063</v>
      </c>
      <c r="R99" s="3">
        <f>IF(AND(Preços!R99&lt;&gt;0,Preços!Q99&lt;&gt;0),Preços!R99/Preços!Q99-1,"")</f>
        <v>4.0209160744195671E-3</v>
      </c>
      <c r="S99" s="3">
        <f>IF(AND(Preços!S99&lt;&gt;0,Preços!R99&lt;&gt;0),Preços!S99/Preços!R99-1,"")</f>
        <v>4.1134555177158028E-4</v>
      </c>
    </row>
    <row r="100" spans="2:19" x14ac:dyDescent="0.35">
      <c r="B100" t="str">
        <f>Preços!B100</f>
        <v>COGN3</v>
      </c>
      <c r="D100" s="3">
        <f>IF(AND(Preços!D100&lt;&gt;0,Preços!C100&lt;&gt;0),Preços!D100/Preços!C100-1,"")</f>
        <v>0.39874081846834453</v>
      </c>
      <c r="E100" s="3">
        <f>IF(AND(Preços!E100&lt;&gt;0,Preços!D100&lt;&gt;0),Preços!E100/Preços!D100-1,"")</f>
        <v>0.38034508627095676</v>
      </c>
      <c r="F100" s="3">
        <f>IF(AND(Preços!F100&lt;&gt;0,Preços!E100&lt;&gt;0),Preços!F100/Preços!E100-1,"")</f>
        <v>-0.517934782608797</v>
      </c>
      <c r="G100" s="3">
        <f>IF(AND(Preços!G100&lt;&gt;0,Preços!F100&lt;&gt;0),Preços!G100/Preços!F100-1,"")</f>
        <v>0.28861330326933543</v>
      </c>
      <c r="H100" s="3">
        <f>IF(AND(Preços!H100&lt;&gt;0,Preços!G100&lt;&gt;0),Preços!H100/Preços!G100-1,"")</f>
        <v>-0.59492563429569423</v>
      </c>
      <c r="I100" s="3">
        <f>IF(AND(Preços!I100&lt;&gt;0,Preços!H100&lt;&gt;0),Preços!I100/Preços!H100-1,"")</f>
        <v>-0.41468682505385235</v>
      </c>
      <c r="M100" t="str">
        <f>Preços!L100</f>
        <v>COGN3</v>
      </c>
      <c r="N100" s="3">
        <f>IF(AND(Preços!N100&lt;&gt;0,Preços!M100&lt;&gt;0),Preços!N100/Preços!M100-1,"")</f>
        <v>0.4364725206530724</v>
      </c>
      <c r="O100" s="3">
        <f>IF(AND(Preços!O100&lt;&gt;0,Preços!N100&lt;&gt;0),Preços!O100/Preços!N100-1,"")</f>
        <v>0.41762644442557129</v>
      </c>
      <c r="P100" s="3">
        <f>IF(AND(Preços!P100&lt;&gt;0,Preços!O100&lt;&gt;0),Preços!P100/Preços!O100-1,"")</f>
        <v>-0.50089093908505067</v>
      </c>
      <c r="Q100" s="3">
        <f>IF(AND(Preços!Q100&lt;&gt;0,Preços!P100&lt;&gt;0),Preços!Q100/Preços!P100-1,"")</f>
        <v>0.30389555545324942</v>
      </c>
      <c r="R100" s="3">
        <f>IF(AND(Preços!R100&lt;&gt;0,Preços!Q100&lt;&gt;0),Preços!R100/Preços!Q100-1,"")</f>
        <v>-0.59492563429569423</v>
      </c>
      <c r="S100" s="3">
        <f>IF(AND(Preços!S100&lt;&gt;0,Preços!R100&lt;&gt;0),Preços!S100/Preços!R100-1,"")</f>
        <v>-0.41468682505385235</v>
      </c>
    </row>
    <row r="101" spans="2:19" x14ac:dyDescent="0.35">
      <c r="B101" t="str">
        <f>Preços!B101</f>
        <v>CORR4</v>
      </c>
      <c r="D101" s="3" t="str">
        <f>IF(AND(Preços!D101&lt;&gt;0,Preços!C101&lt;&gt;0),Preços!D101/Preços!C101-1,"")</f>
        <v/>
      </c>
      <c r="E101" s="3" t="str">
        <f>IF(AND(Preços!E101&lt;&gt;0,Preços!D101&lt;&gt;0),Preços!E101/Preços!D101-1,"")</f>
        <v/>
      </c>
      <c r="F101" s="3" t="str">
        <f>IF(AND(Preços!F101&lt;&gt;0,Preços!E101&lt;&gt;0),Preços!F101/Preços!E101-1,"")</f>
        <v/>
      </c>
      <c r="G101" s="3" t="str">
        <f>IF(AND(Preços!G101&lt;&gt;0,Preços!F101&lt;&gt;0),Preços!G101/Preços!F101-1,"")</f>
        <v/>
      </c>
      <c r="H101" s="3" t="str">
        <f>IF(AND(Preços!H101&lt;&gt;0,Preços!G101&lt;&gt;0),Preços!H101/Preços!G101-1,"")</f>
        <v/>
      </c>
      <c r="I101" s="3" t="str">
        <f>IF(AND(Preços!I101&lt;&gt;0,Preços!H101&lt;&gt;0),Preços!I101/Preços!H101-1,"")</f>
        <v/>
      </c>
      <c r="M101" t="str">
        <f>Preços!L101</f>
        <v>CORR4</v>
      </c>
      <c r="N101" s="3" t="str">
        <f>IF(AND(Preços!N101&lt;&gt;0,Preços!M101&lt;&gt;0),Preços!N101/Preços!M101-1,"")</f>
        <v/>
      </c>
      <c r="O101" s="3" t="str">
        <f>IF(AND(Preços!O101&lt;&gt;0,Preços!N101&lt;&gt;0),Preços!O101/Preços!N101-1,"")</f>
        <v/>
      </c>
      <c r="P101" s="3" t="str">
        <f>IF(AND(Preços!P101&lt;&gt;0,Preços!O101&lt;&gt;0),Preços!P101/Preços!O101-1,"")</f>
        <v/>
      </c>
      <c r="Q101" s="3" t="str">
        <f>IF(AND(Preços!Q101&lt;&gt;0,Preços!P101&lt;&gt;0),Preços!Q101/Preços!P101-1,"")</f>
        <v/>
      </c>
      <c r="R101" s="3" t="str">
        <f>IF(AND(Preços!R101&lt;&gt;0,Preços!Q101&lt;&gt;0),Preços!R101/Preços!Q101-1,"")</f>
        <v/>
      </c>
      <c r="S101" s="3" t="str">
        <f>IF(AND(Preços!S101&lt;&gt;0,Preços!R101&lt;&gt;0),Preços!S101/Preços!R101-1,"")</f>
        <v/>
      </c>
    </row>
    <row r="102" spans="2:19" x14ac:dyDescent="0.35">
      <c r="B102" t="str">
        <f>Preços!B102</f>
        <v>CPFE3</v>
      </c>
      <c r="D102" s="3">
        <f>IF(AND(Preços!D102&lt;&gt;0,Preços!C102&lt;&gt;0),Preços!D102/Preços!C102-1,"")</f>
        <v>0.70238198352595682</v>
      </c>
      <c r="E102" s="3">
        <f>IF(AND(Preços!E102&lt;&gt;0,Preços!D102&lt;&gt;0),Preços!E102/Preços!D102-1,"")</f>
        <v>-0.23244744149099494</v>
      </c>
      <c r="F102" s="3">
        <f>IF(AND(Preços!F102&lt;&gt;0,Preços!E102&lt;&gt;0),Preços!F102/Preços!E102-1,"")</f>
        <v>0.49095607235127403</v>
      </c>
      <c r="G102" s="3">
        <f>IF(AND(Preços!G102&lt;&gt;0,Preços!F102&lt;&gt;0),Preços!G102/Preços!F102-1,"")</f>
        <v>0.23223570190576281</v>
      </c>
      <c r="H102" s="3">
        <f>IF(AND(Preços!H102&lt;&gt;0,Preços!G102&lt;&gt;0),Preços!H102/Preços!G102-1,"")</f>
        <v>-8.4388185654035941E-2</v>
      </c>
      <c r="I102" s="3">
        <f>IF(AND(Preços!I102&lt;&gt;0,Preços!H102&lt;&gt;0),Preços!I102/Preços!H102-1,"")</f>
        <v>-0.17265745007672517</v>
      </c>
      <c r="M102" t="str">
        <f>Preços!L102</f>
        <v>CPFE3</v>
      </c>
      <c r="N102" s="3">
        <f>IF(AND(Preços!N102&lt;&gt;0,Preços!M102&lt;&gt;0),Preços!N102/Preços!M102-1,"")</f>
        <v>0.72031034511822689</v>
      </c>
      <c r="O102" s="3">
        <f>IF(AND(Preços!O102&lt;&gt;0,Preços!N102&lt;&gt;0),Preços!O102/Preços!N102-1,"")</f>
        <v>-0.22578537993695724</v>
      </c>
      <c r="P102" s="3">
        <f>IF(AND(Preços!P102&lt;&gt;0,Preços!O102&lt;&gt;0),Preços!P102/Preços!O102-1,"")</f>
        <v>0.50787646977226375</v>
      </c>
      <c r="Q102" s="3">
        <f>IF(AND(Preços!Q102&lt;&gt;0,Preços!P102&lt;&gt;0),Preços!Q102/Preços!P102-1,"")</f>
        <v>0.25240275591996664</v>
      </c>
      <c r="R102" s="3">
        <f>IF(AND(Preços!R102&lt;&gt;0,Preços!Q102&lt;&gt;0),Preços!R102/Preços!Q102-1,"")</f>
        <v>-3.1551147346934982E-2</v>
      </c>
      <c r="S102" s="3">
        <f>IF(AND(Preços!S102&lt;&gt;0,Preços!R102&lt;&gt;0),Preços!S102/Preços!R102-1,"")</f>
        <v>-8.0485690584858771E-2</v>
      </c>
    </row>
    <row r="103" spans="2:19" x14ac:dyDescent="0.35">
      <c r="B103" t="str">
        <f>Preços!B103</f>
        <v>CPLE3</v>
      </c>
      <c r="D103" s="3">
        <f>IF(AND(Preços!D103&lt;&gt;0,Preços!C103&lt;&gt;0),Preços!D103/Preços!C103-1,"")</f>
        <v>0.19249999999938794</v>
      </c>
      <c r="E103" s="3">
        <f>IF(AND(Preços!E103&lt;&gt;0,Preços!D103&lt;&gt;0),Preços!E103/Preços!D103-1,"")</f>
        <v>0.1215932914046316</v>
      </c>
      <c r="F103" s="3">
        <f>IF(AND(Preços!F103&lt;&gt;0,Preços!E103&lt;&gt;0),Preços!F103/Preços!E103-1,"")</f>
        <v>0.39252336448615299</v>
      </c>
      <c r="G103" s="3">
        <f>IF(AND(Preços!G103&lt;&gt;0,Preços!F103&lt;&gt;0),Preços!G103/Preços!F103-1,"")</f>
        <v>1.3187919463077988</v>
      </c>
      <c r="H103" s="3">
        <f>IF(AND(Preços!H103&lt;&gt;0,Preços!G103&lt;&gt;0),Preços!H103/Preços!G103-1,"")</f>
        <v>1.3024602026603382E-2</v>
      </c>
      <c r="I103" s="3">
        <f>IF(AND(Preços!I103&lt;&gt;0,Preços!H103&lt;&gt;0),Preços!I103/Preços!H103-1,"")</f>
        <v>-4.8571428570929998E-2</v>
      </c>
      <c r="M103" t="str">
        <f>Preços!L103</f>
        <v>CPLE3</v>
      </c>
      <c r="N103" s="3">
        <f>IF(AND(Preços!N103&lt;&gt;0,Preços!M103&lt;&gt;0),Preços!N103/Preços!M103-1,"")</f>
        <v>0.26683400172100558</v>
      </c>
      <c r="O103" s="3">
        <f>IF(AND(Preços!O103&lt;&gt;0,Preços!N103&lt;&gt;0),Preços!O103/Preços!N103-1,"")</f>
        <v>0.21328658035053505</v>
      </c>
      <c r="P103" s="3">
        <f>IF(AND(Preços!P103&lt;&gt;0,Preços!O103&lt;&gt;0),Preços!P103/Preços!O103-1,"")</f>
        <v>0.51120838549594394</v>
      </c>
      <c r="Q103" s="3">
        <f>IF(AND(Preços!Q103&lt;&gt;0,Preços!P103&lt;&gt;0),Preços!Q103/Preços!P103-1,"")</f>
        <v>1.4182284023496732</v>
      </c>
      <c r="R103" s="3">
        <f>IF(AND(Preços!R103&lt;&gt;0,Preços!Q103&lt;&gt;0),Preços!R103/Preços!Q103-1,"")</f>
        <v>5.3803964705420926E-2</v>
      </c>
      <c r="S103" s="3">
        <f>IF(AND(Preços!S103&lt;&gt;0,Preços!R103&lt;&gt;0),Preços!S103/Preços!R103-1,"")</f>
        <v>4.1217548876226751E-2</v>
      </c>
    </row>
    <row r="104" spans="2:19" x14ac:dyDescent="0.35">
      <c r="B104" t="str">
        <f>Preços!B104</f>
        <v>CPLE6</v>
      </c>
      <c r="D104" s="3">
        <f>IF(AND(Preços!D104&lt;&gt;0,Preços!C104&lt;&gt;0),Preços!D104/Preços!C104-1,"")</f>
        <v>0.12592592592611651</v>
      </c>
      <c r="E104" s="3">
        <f>IF(AND(Preços!E104&lt;&gt;0,Preços!D104&lt;&gt;0),Preços!E104/Preços!D104-1,"")</f>
        <v>-8.8084795320943154E-2</v>
      </c>
      <c r="F104" s="3">
        <f>IF(AND(Preços!F104&lt;&gt;0,Preços!E104&lt;&gt;0),Preços!F104/Preços!E104-1,"")</f>
        <v>0.22444889779442168</v>
      </c>
      <c r="G104" s="3">
        <f>IF(AND(Preços!G104&lt;&gt;0,Preços!F104&lt;&gt;0),Preços!G104/Preços!F104-1,"")</f>
        <v>1.260883797053546</v>
      </c>
      <c r="H104" s="3">
        <f>IF(AND(Preços!H104&lt;&gt;0,Preços!G104&lt;&gt;0),Preços!H104/Preços!G104-1,"")</f>
        <v>8.498624583749903E-2</v>
      </c>
      <c r="I104" s="3">
        <f>IF(AND(Preços!I104&lt;&gt;0,Preços!H104&lt;&gt;0),Preços!I104/Preços!H104-1,"")</f>
        <v>-2.8556178275950694E-2</v>
      </c>
      <c r="M104" t="str">
        <f>Preços!L104</f>
        <v>CPLE6</v>
      </c>
      <c r="N104" s="3">
        <f>IF(AND(Preços!N104&lt;&gt;0,Preços!M104&lt;&gt;0),Preços!N104/Preços!M104-1,"")</f>
        <v>0.17557342661953745</v>
      </c>
      <c r="O104" s="3">
        <f>IF(AND(Preços!O104&lt;&gt;0,Preços!N104&lt;&gt;0),Preços!O104/Preços!N104-1,"")</f>
        <v>-2.2992732818939099E-2</v>
      </c>
      <c r="P104" s="3">
        <f>IF(AND(Preços!P104&lt;&gt;0,Preços!O104&lt;&gt;0),Preços!P104/Preços!O104-1,"")</f>
        <v>0.32907008713054386</v>
      </c>
      <c r="Q104" s="3">
        <f>IF(AND(Preços!Q104&lt;&gt;0,Preços!P104&lt;&gt;0),Preços!Q104/Preços!P104-1,"")</f>
        <v>1.366285791859374</v>
      </c>
      <c r="R104" s="3">
        <f>IF(AND(Preços!R104&lt;&gt;0,Preços!Q104&lt;&gt;0),Preços!R104/Preços!Q104-1,"")</f>
        <v>0.13096894198219777</v>
      </c>
      <c r="S104" s="3">
        <f>IF(AND(Preços!S104&lt;&gt;0,Preços!R104&lt;&gt;0),Preços!S104/Preços!R104-1,"")</f>
        <v>7.0610819487063603E-2</v>
      </c>
    </row>
    <row r="105" spans="2:19" x14ac:dyDescent="0.35">
      <c r="B105" t="str">
        <f>Preços!B105</f>
        <v>CRFB3</v>
      </c>
      <c r="D105" s="3" t="str">
        <f>IF(AND(Preços!D105&lt;&gt;0,Preços!C105&lt;&gt;0),Preços!D105/Preços!C105-1,"")</f>
        <v/>
      </c>
      <c r="E105" s="3" t="str">
        <f>IF(AND(Preços!E105&lt;&gt;0,Preços!D105&lt;&gt;0),Preços!E105/Preços!D105-1,"")</f>
        <v/>
      </c>
      <c r="F105" s="3">
        <f>IF(AND(Preços!F105&lt;&gt;0,Preços!E105&lt;&gt;0),Preços!F105/Preços!E105-1,"")</f>
        <v>0.18622950819649176</v>
      </c>
      <c r="G105" s="3">
        <f>IF(AND(Preços!G105&lt;&gt;0,Preços!F105&lt;&gt;0),Preços!G105/Preços!F105-1,"")</f>
        <v>0.29076838032118935</v>
      </c>
      <c r="H105" s="3">
        <f>IF(AND(Preços!H105&lt;&gt;0,Preços!G105&lt;&gt;0),Preços!H105/Preços!G105-1,"")</f>
        <v>-0.1695931477512127</v>
      </c>
      <c r="I105" s="3">
        <f>IF(AND(Preços!I105&lt;&gt;0,Preços!H105&lt;&gt;0),Preços!I105/Preços!H105-1,"")</f>
        <v>-8.4063950490124939E-2</v>
      </c>
      <c r="M105" t="str">
        <f>Preços!L105</f>
        <v>CRFB3</v>
      </c>
      <c r="N105" s="3" t="str">
        <f>IF(AND(Preços!N105&lt;&gt;0,Preços!M105&lt;&gt;0),Preços!N105/Preços!M105-1,"")</f>
        <v/>
      </c>
      <c r="O105" s="3" t="str">
        <f>IF(AND(Preços!O105&lt;&gt;0,Preços!N105&lt;&gt;0),Preços!O105/Preços!N105-1,"")</f>
        <v/>
      </c>
      <c r="P105" s="3">
        <f>IF(AND(Preços!P105&lt;&gt;0,Preços!O105&lt;&gt;0),Preços!P105/Preços!O105-1,"")</f>
        <v>0.21389472283280209</v>
      </c>
      <c r="Q105" s="3">
        <f>IF(AND(Preços!Q105&lt;&gt;0,Preços!P105&lt;&gt;0),Preços!Q105/Preços!P105-1,"")</f>
        <v>0.3070596961094314</v>
      </c>
      <c r="R105" s="3">
        <f>IF(AND(Preços!R105&lt;&gt;0,Preços!Q105&lt;&gt;0),Preços!R105/Preços!Q105-1,"")</f>
        <v>-0.15877744503946734</v>
      </c>
      <c r="S105" s="3">
        <f>IF(AND(Preços!S105&lt;&gt;0,Preços!R105&lt;&gt;0),Preços!S105/Preços!R105-1,"")</f>
        <v>-6.4988863982833878E-2</v>
      </c>
    </row>
    <row r="106" spans="2:19" x14ac:dyDescent="0.35">
      <c r="B106" t="str">
        <f>Preços!B106</f>
        <v>CRIV3</v>
      </c>
      <c r="D106" s="3" t="str">
        <f>IF(AND(Preços!D106&lt;&gt;0,Preços!C106&lt;&gt;0),Preços!D106/Preços!C106-1,"")</f>
        <v/>
      </c>
      <c r="E106" s="3" t="str">
        <f>IF(AND(Preços!E106&lt;&gt;0,Preços!D106&lt;&gt;0),Preços!E106/Preços!D106-1,"")</f>
        <v/>
      </c>
      <c r="F106" s="3">
        <f>IF(AND(Preços!F106&lt;&gt;0,Preços!E106&lt;&gt;0),Preços!F106/Preços!E106-1,"")</f>
        <v>0.32307692307781855</v>
      </c>
      <c r="G106" s="3">
        <f>IF(AND(Preços!G106&lt;&gt;0,Preços!F106&lt;&gt;0),Preços!G106/Preços!F106-1,"")</f>
        <v>0.43953488372049776</v>
      </c>
      <c r="H106" s="3">
        <f>IF(AND(Preços!H106&lt;&gt;0,Preços!G106&lt;&gt;0),Preços!H106/Preços!G106-1,"")</f>
        <v>-0.11793214862728996</v>
      </c>
      <c r="I106" s="3">
        <f>IF(AND(Preços!I106&lt;&gt;0,Preços!H106&lt;&gt;0),Preços!I106/Preços!H106-1,"")</f>
        <v>-3.1135531135217609E-2</v>
      </c>
      <c r="M106" t="str">
        <f>Preços!L106</f>
        <v>CRIV3</v>
      </c>
      <c r="N106" s="3" t="str">
        <f>IF(AND(Preços!N106&lt;&gt;0,Preços!M106&lt;&gt;0),Preços!N106/Preços!M106-1,"")</f>
        <v/>
      </c>
      <c r="O106" s="3" t="str">
        <f>IF(AND(Preços!O106&lt;&gt;0,Preços!N106&lt;&gt;0),Preços!O106/Preços!N106-1,"")</f>
        <v/>
      </c>
      <c r="P106" s="3">
        <f>IF(AND(Preços!P106&lt;&gt;0,Preços!O106&lt;&gt;0),Preços!P106/Preços!O106-1,"")</f>
        <v>0.34028784721038408</v>
      </c>
      <c r="Q106" s="3">
        <f>IF(AND(Preços!Q106&lt;&gt;0,Preços!P106&lt;&gt;0),Preços!Q106/Preços!P106-1,"")</f>
        <v>0.44565288673825765</v>
      </c>
      <c r="R106" s="3">
        <f>IF(AND(Preços!R106&lt;&gt;0,Preços!Q106&lt;&gt;0),Preços!R106/Preços!Q106-1,"")</f>
        <v>-0.11302638329915671</v>
      </c>
      <c r="S106" s="3">
        <f>IF(AND(Preços!S106&lt;&gt;0,Preços!R106&lt;&gt;0),Preços!S106/Preços!R106-1,"")</f>
        <v>-3.1135531135217609E-2</v>
      </c>
    </row>
    <row r="107" spans="2:19" x14ac:dyDescent="0.35">
      <c r="B107" t="str">
        <f>Preços!B107</f>
        <v>CRIV4</v>
      </c>
      <c r="D107" s="3">
        <f>IF(AND(Preços!D107&lt;&gt;0,Preços!C107&lt;&gt;0),Preços!D107/Preços!C107-1,"")</f>
        <v>6.0171919770496851E-2</v>
      </c>
      <c r="E107" s="3" t="str">
        <f>IF(AND(Preços!E107&lt;&gt;0,Preços!D107&lt;&gt;0),Preços!E107/Preços!D107-1,"")</f>
        <v/>
      </c>
      <c r="F107" s="3" t="str">
        <f>IF(AND(Preços!F107&lt;&gt;0,Preços!E107&lt;&gt;0),Preços!F107/Preços!E107-1,"")</f>
        <v/>
      </c>
      <c r="G107" s="3">
        <f>IF(AND(Preços!G107&lt;&gt;0,Preços!F107&lt;&gt;0),Preços!G107/Preços!F107-1,"")</f>
        <v>0.29203539823026992</v>
      </c>
      <c r="H107" s="3">
        <f>IF(AND(Preços!H107&lt;&gt;0,Preços!G107&lt;&gt;0),Preços!H107/Preços!G107-1,"")</f>
        <v>-0.11643835616513454</v>
      </c>
      <c r="I107" s="3">
        <f>IF(AND(Preços!I107&lt;&gt;0,Preços!H107&lt;&gt;0),Preços!I107/Preços!H107-1,"")</f>
        <v>-9.3023255813770578E-2</v>
      </c>
      <c r="M107" t="str">
        <f>Preços!L107</f>
        <v>CRIV4</v>
      </c>
      <c r="N107" s="3">
        <f>IF(AND(Preços!N107&lt;&gt;0,Preços!M107&lt;&gt;0),Preços!N107/Preços!M107-1,"")</f>
        <v>0.18768695544052316</v>
      </c>
      <c r="O107" s="3" t="str">
        <f>IF(AND(Preços!O107&lt;&gt;0,Preços!N107&lt;&gt;0),Preços!O107/Preços!N107-1,"")</f>
        <v/>
      </c>
      <c r="P107" s="3" t="str">
        <f>IF(AND(Preços!P107&lt;&gt;0,Preços!O107&lt;&gt;0),Preços!P107/Preços!O107-1,"")</f>
        <v/>
      </c>
      <c r="Q107" s="3">
        <f>IF(AND(Preços!Q107&lt;&gt;0,Preços!P107&lt;&gt;0),Preços!Q107/Preços!P107-1,"")</f>
        <v>0.36496508034270381</v>
      </c>
      <c r="R107" s="3">
        <f>IF(AND(Preços!R107&lt;&gt;0,Preços!Q107&lt;&gt;0),Preços!R107/Preços!Q107-1,"")</f>
        <v>-4.7794528070924325E-2</v>
      </c>
      <c r="S107" s="3">
        <f>IF(AND(Preços!S107&lt;&gt;0,Preços!R107&lt;&gt;0),Preços!S107/Preços!R107-1,"")</f>
        <v>-2.351910736643914E-2</v>
      </c>
    </row>
    <row r="108" spans="2:19" x14ac:dyDescent="0.35">
      <c r="B108" t="str">
        <f>Preços!B108</f>
        <v>CRPG3</v>
      </c>
      <c r="D108" s="3" t="str">
        <f>IF(AND(Preços!D108&lt;&gt;0,Preços!C108&lt;&gt;0),Preços!D108/Preços!C108-1,"")</f>
        <v/>
      </c>
      <c r="E108" s="3" t="str">
        <f>IF(AND(Preços!E108&lt;&gt;0,Preços!D108&lt;&gt;0),Preços!E108/Preços!D108-1,"")</f>
        <v/>
      </c>
      <c r="F108" s="3" t="str">
        <f>IF(AND(Preços!F108&lt;&gt;0,Preços!E108&lt;&gt;0),Preços!F108/Preços!E108-1,"")</f>
        <v/>
      </c>
      <c r="G108" s="3" t="str">
        <f>IF(AND(Preços!G108&lt;&gt;0,Preços!F108&lt;&gt;0),Preços!G108/Preços!F108-1,"")</f>
        <v/>
      </c>
      <c r="H108" s="3">
        <f>IF(AND(Preços!H108&lt;&gt;0,Preços!G108&lt;&gt;0),Preços!H108/Preços!G108-1,"")</f>
        <v>0.19750445632939351</v>
      </c>
      <c r="I108" s="3" t="str">
        <f>IF(AND(Preços!I108&lt;&gt;0,Preços!H108&lt;&gt;0),Preços!I108/Preços!H108-1,"")</f>
        <v/>
      </c>
      <c r="M108" t="str">
        <f>Preços!L108</f>
        <v>CRPG3</v>
      </c>
      <c r="N108" s="3" t="str">
        <f>IF(AND(Preços!N108&lt;&gt;0,Preços!M108&lt;&gt;0),Preços!N108/Preços!M108-1,"")</f>
        <v/>
      </c>
      <c r="O108" s="3" t="str">
        <f>IF(AND(Preços!O108&lt;&gt;0,Preços!N108&lt;&gt;0),Preços!O108/Preços!N108-1,"")</f>
        <v/>
      </c>
      <c r="P108" s="3" t="str">
        <f>IF(AND(Preços!P108&lt;&gt;0,Preços!O108&lt;&gt;0),Preços!P108/Preços!O108-1,"")</f>
        <v/>
      </c>
      <c r="Q108" s="3" t="str">
        <f>IF(AND(Preços!Q108&lt;&gt;0,Preços!P108&lt;&gt;0),Preços!Q108/Preços!P108-1,"")</f>
        <v/>
      </c>
      <c r="R108" s="3">
        <f>IF(AND(Preços!R108&lt;&gt;0,Preços!Q108&lt;&gt;0),Preços!R108/Preços!Q108-1,"")</f>
        <v>0.20449518650024956</v>
      </c>
      <c r="S108" s="3" t="str">
        <f>IF(AND(Preços!S108&lt;&gt;0,Preços!R108&lt;&gt;0),Preços!S108/Preços!R108-1,"")</f>
        <v/>
      </c>
    </row>
    <row r="109" spans="2:19" x14ac:dyDescent="0.35">
      <c r="B109" t="str">
        <f>Preços!B109</f>
        <v>CRPG5</v>
      </c>
      <c r="D109" s="3">
        <f>IF(AND(Preços!D109&lt;&gt;0,Preços!C109&lt;&gt;0),Preços!D109/Preços!C109-1,"")</f>
        <v>0.57631578947365414</v>
      </c>
      <c r="E109" s="3">
        <f>IF(AND(Preços!E109&lt;&gt;0,Preços!D109&lt;&gt;0),Preços!E109/Preços!D109-1,"")</f>
        <v>1.6210350584295381</v>
      </c>
      <c r="F109" s="3">
        <f>IF(AND(Preços!F109&lt;&gt;0,Preços!E109&lt;&gt;0),Preços!F109/Preços!E109-1,"")</f>
        <v>1.2280254777071518</v>
      </c>
      <c r="G109" s="3">
        <f>IF(AND(Preços!G109&lt;&gt;0,Preços!F109&lt;&gt;0),Preços!G109/Preços!F109-1,"")</f>
        <v>-0.10556032018289918</v>
      </c>
      <c r="H109" s="3">
        <f>IF(AND(Preços!H109&lt;&gt;0,Preços!G109&lt;&gt;0),Preços!H109/Preços!G109-1,"")</f>
        <v>0.38433879344885979</v>
      </c>
      <c r="I109" s="3">
        <f>IF(AND(Preços!I109&lt;&gt;0,Preços!H109&lt;&gt;0),Preços!I109/Preços!H109-1,"")</f>
        <v>1.1849927849902397</v>
      </c>
      <c r="M109" t="str">
        <f>Preços!L109</f>
        <v>CRPG5</v>
      </c>
      <c r="N109" s="3">
        <f>IF(AND(Preços!N109&lt;&gt;0,Preços!M109&lt;&gt;0),Preços!N109/Preços!M109-1,"")</f>
        <v>0.57631578947212048</v>
      </c>
      <c r="O109" s="3">
        <f>IF(AND(Preços!O109&lt;&gt;0,Preços!N109&lt;&gt;0),Preços!O109/Preços!N109-1,"")</f>
        <v>1.7014466526308318</v>
      </c>
      <c r="P109" s="3">
        <f>IF(AND(Preços!P109&lt;&gt;0,Preços!O109&lt;&gt;0),Preços!P109/Preços!O109-1,"")</f>
        <v>1.6701438330421978</v>
      </c>
      <c r="Q109" s="3">
        <f>IF(AND(Preços!Q109&lt;&gt;0,Preços!P109&lt;&gt;0),Preços!Q109/Preços!P109-1,"")</f>
        <v>-8.8091082339788129E-2</v>
      </c>
      <c r="R109" s="3">
        <f>IF(AND(Preços!R109&lt;&gt;0,Preços!Q109&lt;&gt;0),Preços!R109/Preços!Q109-1,"")</f>
        <v>0.39245764417033246</v>
      </c>
      <c r="S109" s="3">
        <f>IF(AND(Preços!S109&lt;&gt;0,Preços!R109&lt;&gt;0),Preços!S109/Preços!R109-1,"")</f>
        <v>1.2853841762569056</v>
      </c>
    </row>
    <row r="110" spans="2:19" x14ac:dyDescent="0.35">
      <c r="B110" t="str">
        <f>Preços!B110</f>
        <v>CRPG6</v>
      </c>
      <c r="D110" s="3">
        <f>IF(AND(Preços!D110&lt;&gt;0,Preços!C110&lt;&gt;0),Preços!D110/Preços!C110-1,"")</f>
        <v>0.64021164021067456</v>
      </c>
      <c r="E110" s="3">
        <f>IF(AND(Preços!E110&lt;&gt;0,Preços!D110&lt;&gt;0),Preços!E110/Preços!D110-1,"")</f>
        <v>1.5161290322606225</v>
      </c>
      <c r="F110" s="3">
        <f>IF(AND(Preços!F110&lt;&gt;0,Preços!E110&lt;&gt;0),Preços!F110/Preços!E110-1,"")</f>
        <v>1.1307692307677746</v>
      </c>
      <c r="G110" s="3">
        <f>IF(AND(Preços!G110&lt;&gt;0,Preços!F110&lt;&gt;0),Preços!G110/Preços!F110-1,"")</f>
        <v>-6.1371841155687501E-2</v>
      </c>
      <c r="H110" s="3">
        <f>IF(AND(Preços!H110&lt;&gt;0,Preços!G110&lt;&gt;0),Preços!H110/Preços!G110-1,"")</f>
        <v>0.3818108974359733</v>
      </c>
      <c r="I110" s="3">
        <f>IF(AND(Preços!I110&lt;&gt;0,Preços!H110&lt;&gt;0),Preços!I110/Preços!H110-1,"")</f>
        <v>1.4934763699629801</v>
      </c>
      <c r="M110" t="str">
        <f>Preços!L110</f>
        <v>CRPG6</v>
      </c>
      <c r="N110" s="3">
        <f>IF(AND(Preços!N110&lt;&gt;0,Preços!M110&lt;&gt;0),Preços!N110/Preços!M110-1,"")</f>
        <v>0.64021164021203303</v>
      </c>
      <c r="O110" s="3">
        <f>IF(AND(Preços!O110&lt;&gt;0,Preços!N110&lt;&gt;0),Preços!O110/Preços!N110-1,"")</f>
        <v>1.5727328058446552</v>
      </c>
      <c r="P110" s="3">
        <f>IF(AND(Preços!P110&lt;&gt;0,Preços!O110&lt;&gt;0),Preços!P110/Preços!O110-1,"")</f>
        <v>1.5746282149308439</v>
      </c>
      <c r="Q110" s="3">
        <f>IF(AND(Preços!Q110&lt;&gt;0,Preços!P110&lt;&gt;0),Preços!Q110/Preços!P110-1,"")</f>
        <v>-4.3090956907917199E-2</v>
      </c>
      <c r="R110" s="3">
        <f>IF(AND(Preços!R110&lt;&gt;0,Preços!Q110&lt;&gt;0),Preços!R110/Preços!Q110-1,"")</f>
        <v>0.38994918805599754</v>
      </c>
      <c r="S110" s="3">
        <f>IF(AND(Preços!S110&lt;&gt;0,Preços!R110&lt;&gt;0),Preços!S110/Preços!R110-1,"")</f>
        <v>1.6084587763503775</v>
      </c>
    </row>
    <row r="111" spans="2:19" x14ac:dyDescent="0.35">
      <c r="B111" t="str">
        <f>Preços!B111</f>
        <v>CSAB3</v>
      </c>
      <c r="D111" s="3" t="str">
        <f>IF(AND(Preços!D111&lt;&gt;0,Preços!C111&lt;&gt;0),Preços!D111/Preços!C111-1,"")</f>
        <v/>
      </c>
      <c r="E111" s="3" t="str">
        <f>IF(AND(Preços!E111&lt;&gt;0,Preços!D111&lt;&gt;0),Preços!E111/Preços!D111-1,"")</f>
        <v/>
      </c>
      <c r="F111" s="3" t="str">
        <f>IF(AND(Preços!F111&lt;&gt;0,Preços!E111&lt;&gt;0),Preços!F111/Preços!E111-1,"")</f>
        <v/>
      </c>
      <c r="G111" s="3" t="str">
        <f>IF(AND(Preços!G111&lt;&gt;0,Preços!F111&lt;&gt;0),Preços!G111/Preços!F111-1,"")</f>
        <v/>
      </c>
      <c r="H111" s="3" t="str">
        <f>IF(AND(Preços!H111&lt;&gt;0,Preços!G111&lt;&gt;0),Preços!H111/Preços!G111-1,"")</f>
        <v/>
      </c>
      <c r="I111" s="3" t="str">
        <f>IF(AND(Preços!I111&lt;&gt;0,Preços!H111&lt;&gt;0),Preços!I111/Preços!H111-1,"")</f>
        <v/>
      </c>
      <c r="M111" t="str">
        <f>Preços!L111</f>
        <v>CSAB3</v>
      </c>
      <c r="N111" s="3" t="str">
        <f>IF(AND(Preços!N111&lt;&gt;0,Preços!M111&lt;&gt;0),Preços!N111/Preços!M111-1,"")</f>
        <v/>
      </c>
      <c r="O111" s="3" t="str">
        <f>IF(AND(Preços!O111&lt;&gt;0,Preços!N111&lt;&gt;0),Preços!O111/Preços!N111-1,"")</f>
        <v/>
      </c>
      <c r="P111" s="3" t="str">
        <f>IF(AND(Preços!P111&lt;&gt;0,Preços!O111&lt;&gt;0),Preços!P111/Preços!O111-1,"")</f>
        <v/>
      </c>
      <c r="Q111" s="3" t="str">
        <f>IF(AND(Preços!Q111&lt;&gt;0,Preços!P111&lt;&gt;0),Preços!Q111/Preços!P111-1,"")</f>
        <v/>
      </c>
      <c r="R111" s="3" t="str">
        <f>IF(AND(Preços!R111&lt;&gt;0,Preços!Q111&lt;&gt;0),Preços!R111/Preços!Q111-1,"")</f>
        <v/>
      </c>
      <c r="S111" s="3" t="str">
        <f>IF(AND(Preços!S111&lt;&gt;0,Preços!R111&lt;&gt;0),Preços!S111/Preços!R111-1,"")</f>
        <v/>
      </c>
    </row>
    <row r="112" spans="2:19" x14ac:dyDescent="0.35">
      <c r="B112" t="str">
        <f>Preços!B112</f>
        <v>CSAB4</v>
      </c>
      <c r="D112" s="3" t="str">
        <f>IF(AND(Preços!D112&lt;&gt;0,Preços!C112&lt;&gt;0),Preços!D112/Preços!C112-1,"")</f>
        <v/>
      </c>
      <c r="E112" s="3" t="str">
        <f>IF(AND(Preços!E112&lt;&gt;0,Preços!D112&lt;&gt;0),Preços!E112/Preços!D112-1,"")</f>
        <v/>
      </c>
      <c r="F112" s="3" t="str">
        <f>IF(AND(Preços!F112&lt;&gt;0,Preços!E112&lt;&gt;0),Preços!F112/Preços!E112-1,"")</f>
        <v/>
      </c>
      <c r="G112" s="3" t="str">
        <f>IF(AND(Preços!G112&lt;&gt;0,Preços!F112&lt;&gt;0),Preços!G112/Preços!F112-1,"")</f>
        <v/>
      </c>
      <c r="H112" s="3" t="str">
        <f>IF(AND(Preços!H112&lt;&gt;0,Preços!G112&lt;&gt;0),Preços!H112/Preços!G112-1,"")</f>
        <v/>
      </c>
      <c r="I112" s="3" t="str">
        <f>IF(AND(Preços!I112&lt;&gt;0,Preços!H112&lt;&gt;0),Preços!I112/Preços!H112-1,"")</f>
        <v/>
      </c>
      <c r="M112" t="str">
        <f>Preços!L112</f>
        <v>CSAB4</v>
      </c>
      <c r="N112" s="3" t="str">
        <f>IF(AND(Preços!N112&lt;&gt;0,Preços!M112&lt;&gt;0),Preços!N112/Preços!M112-1,"")</f>
        <v/>
      </c>
      <c r="O112" s="3" t="str">
        <f>IF(AND(Preços!O112&lt;&gt;0,Preços!N112&lt;&gt;0),Preços!O112/Preços!N112-1,"")</f>
        <v/>
      </c>
      <c r="P112" s="3" t="str">
        <f>IF(AND(Preços!P112&lt;&gt;0,Preços!O112&lt;&gt;0),Preços!P112/Preços!O112-1,"")</f>
        <v/>
      </c>
      <c r="Q112" s="3" t="str">
        <f>IF(AND(Preços!Q112&lt;&gt;0,Preços!P112&lt;&gt;0),Preços!Q112/Preços!P112-1,"")</f>
        <v/>
      </c>
      <c r="R112" s="3" t="str">
        <f>IF(AND(Preços!R112&lt;&gt;0,Preços!Q112&lt;&gt;0),Preços!R112/Preços!Q112-1,"")</f>
        <v/>
      </c>
      <c r="S112" s="3" t="str">
        <f>IF(AND(Preços!S112&lt;&gt;0,Preços!R112&lt;&gt;0),Preços!S112/Preços!R112-1,"")</f>
        <v/>
      </c>
    </row>
    <row r="113" spans="2:19" x14ac:dyDescent="0.35">
      <c r="B113" t="str">
        <f>Preços!B113</f>
        <v>CSAN3</v>
      </c>
      <c r="D113" s="3">
        <f>IF(AND(Preços!D113&lt;&gt;0,Preços!C113&lt;&gt;0),Preços!D113/Preços!C113-1,"")</f>
        <v>0.51388888888911355</v>
      </c>
      <c r="E113" s="3">
        <f>IF(AND(Preços!E113&lt;&gt;0,Preços!D113&lt;&gt;0),Preços!E113/Preços!D113-1,"")</f>
        <v>8.7811271296845961E-2</v>
      </c>
      <c r="F113" s="3">
        <f>IF(AND(Preços!F113&lt;&gt;0,Preços!E113&lt;&gt;0),Preços!F113/Preços!E113-1,"")</f>
        <v>-0.19373493975853107</v>
      </c>
      <c r="G113" s="3">
        <f>IF(AND(Preços!G113&lt;&gt;0,Preços!F113&lt;&gt;0),Preços!G113/Preços!F113-1,"")</f>
        <v>1.0791990436313577</v>
      </c>
      <c r="H113" s="3">
        <f>IF(AND(Preços!H113&lt;&gt;0,Preços!G113&lt;&gt;0),Preços!H113/Preços!G113-1,"")</f>
        <v>8.8543912606539266E-2</v>
      </c>
      <c r="I113" s="3">
        <f>IF(AND(Preços!I113&lt;&gt;0,Preços!H113&lt;&gt;0),Preços!I113/Preços!H113-1,"")</f>
        <v>0.21378581803862162</v>
      </c>
      <c r="M113" t="str">
        <f>Preços!L113</f>
        <v>CSAN3</v>
      </c>
      <c r="N113" s="3">
        <f>IF(AND(Preços!N113&lt;&gt;0,Preços!M113&lt;&gt;0),Preços!N113/Preços!M113-1,"")</f>
        <v>0.62325931298615389</v>
      </c>
      <c r="O113" s="3">
        <f>IF(AND(Preços!O113&lt;&gt;0,Preços!N113&lt;&gt;0),Preços!O113/Preços!N113-1,"")</f>
        <v>0.11582439938946298</v>
      </c>
      <c r="P113" s="3">
        <f>IF(AND(Preços!P113&lt;&gt;0,Preços!O113&lt;&gt;0),Preços!P113/Preços!O113-1,"")</f>
        <v>-0.17058498077458339</v>
      </c>
      <c r="Q113" s="3">
        <f>IF(AND(Preços!Q113&lt;&gt;0,Preços!P113&lt;&gt;0),Preços!Q113/Preços!P113-1,"")</f>
        <v>1.1246452805780751</v>
      </c>
      <c r="R113" s="3">
        <f>IF(AND(Preços!R113&lt;&gt;0,Preços!Q113&lt;&gt;0),Preços!R113/Preços!Q113-1,"")</f>
        <v>0.1117248799602597</v>
      </c>
      <c r="S113" s="3">
        <f>IF(AND(Preços!S113&lt;&gt;0,Preços!R113&lt;&gt;0),Preços!S113/Preços!R113-1,"")</f>
        <v>0.2279783223023113</v>
      </c>
    </row>
    <row r="114" spans="2:19" x14ac:dyDescent="0.35">
      <c r="B114" t="str">
        <f>Preços!B114</f>
        <v>CSMG3</v>
      </c>
      <c r="D114" s="3">
        <f>IF(AND(Preços!D114&lt;&gt;0,Preços!C114&lt;&gt;0),Preços!D114/Preços!C114-1,"")</f>
        <v>1.3937558821729303</v>
      </c>
      <c r="E114" s="3">
        <f>IF(AND(Preços!E114&lt;&gt;0,Preços!D114&lt;&gt;0),Preços!E114/Preços!D114-1,"")</f>
        <v>0.18876712328837986</v>
      </c>
      <c r="F114" s="3">
        <f>IF(AND(Preços!F114&lt;&gt;0,Preços!E114&lt;&gt;0),Preços!F114/Preços!E114-1,"")</f>
        <v>0.41806867941845538</v>
      </c>
      <c r="G114" s="3">
        <f>IF(AND(Preços!G114&lt;&gt;0,Preços!F114&lt;&gt;0),Preços!G114/Preços!F114-1,"")</f>
        <v>0.10498943604680289</v>
      </c>
      <c r="H114" s="3">
        <f>IF(AND(Preços!H114&lt;&gt;0,Preços!G114&lt;&gt;0),Preços!H114/Preços!G114-1,"")</f>
        <v>-0.27636417120180312</v>
      </c>
      <c r="I114" s="3">
        <f>IF(AND(Preços!I114&lt;&gt;0,Preços!H114&lt;&gt;0),Preços!I114/Preços!H114-1,"")</f>
        <v>-0.15853658536537929</v>
      </c>
      <c r="M114" t="str">
        <f>Preços!L114</f>
        <v>CSMG3</v>
      </c>
      <c r="N114" s="3">
        <f>IF(AND(Preços!N114&lt;&gt;0,Preços!M114&lt;&gt;0),Preços!N114/Preços!M114-1,"")</f>
        <v>1.4491645152279045</v>
      </c>
      <c r="O114" s="3">
        <f>IF(AND(Preços!O114&lt;&gt;0,Preços!N114&lt;&gt;0),Preços!O114/Preços!N114-1,"")</f>
        <v>0.25010068454728995</v>
      </c>
      <c r="P114" s="3">
        <f>IF(AND(Preços!P114&lt;&gt;0,Preços!O114&lt;&gt;0),Preços!P114/Preços!O114-1,"")</f>
        <v>0.54603750471539958</v>
      </c>
      <c r="Q114" s="3">
        <f>IF(AND(Preços!Q114&lt;&gt;0,Preços!P114&lt;&gt;0),Preços!Q114/Preços!P114-1,"")</f>
        <v>0.13608348494857481</v>
      </c>
      <c r="R114" s="3">
        <f>IF(AND(Preços!R114&lt;&gt;0,Preços!Q114&lt;&gt;0),Preços!R114/Preços!Q114-1,"")</f>
        <v>-0.13685794642504345</v>
      </c>
      <c r="S114" s="3">
        <f>IF(AND(Preços!S114&lt;&gt;0,Preços!R114&lt;&gt;0),Preços!S114/Preços!R114-1,"")</f>
        <v>-0.1026501474967858</v>
      </c>
    </row>
    <row r="115" spans="2:19" x14ac:dyDescent="0.35">
      <c r="B115" t="str">
        <f>Preços!B115</f>
        <v>CSNA3</v>
      </c>
      <c r="D115" s="3">
        <f>IF(AND(Preços!D115&lt;&gt;0,Preços!C115&lt;&gt;0),Preços!D115/Preços!C115-1,"")</f>
        <v>1.7125000000014499</v>
      </c>
      <c r="E115" s="3">
        <f>IF(AND(Preços!E115&lt;&gt;0,Preços!D115&lt;&gt;0),Preços!E115/Preços!D115-1,"")</f>
        <v>-0.22764976958523675</v>
      </c>
      <c r="F115" s="3">
        <f>IF(AND(Preços!F115&lt;&gt;0,Preços!E115&lt;&gt;0),Preços!F115/Preços!E115-1,"")</f>
        <v>5.4892601430977628E-2</v>
      </c>
      <c r="G115" s="3">
        <f>IF(AND(Preços!G115&lt;&gt;0,Preços!F115&lt;&gt;0),Preços!G115/Preços!F115-1,"")</f>
        <v>0.59615384615454436</v>
      </c>
      <c r="H115" s="3">
        <f>IF(AND(Preços!H115&lt;&gt;0,Preços!G115&lt;&gt;0),Preços!H115/Preços!G115-1,"")</f>
        <v>1.2572643515240571</v>
      </c>
      <c r="I115" s="3">
        <f>IF(AND(Preços!I115&lt;&gt;0,Preços!H115&lt;&gt;0),Preços!I115/Preços!H115-1,"")</f>
        <v>-9.7959183673304029E-2</v>
      </c>
      <c r="M115" t="str">
        <f>Preços!L115</f>
        <v>CSNA3</v>
      </c>
      <c r="N115" s="3">
        <f>IF(AND(Preços!N115&lt;&gt;0,Preços!M115&lt;&gt;0),Preços!N115/Preços!M115-1,"")</f>
        <v>1.7125000000000008</v>
      </c>
      <c r="O115" s="3">
        <f>IF(AND(Preços!O115&lt;&gt;0,Preços!N115&lt;&gt;0),Preços!O115/Preços!N115-1,"")</f>
        <v>-0.22764976958465444</v>
      </c>
      <c r="P115" s="3">
        <f>IF(AND(Preços!P115&lt;&gt;0,Preços!O115&lt;&gt;0),Preços!P115/Preços!O115-1,"")</f>
        <v>5.4892601430580612E-2</v>
      </c>
      <c r="Q115" s="3">
        <f>IF(AND(Preços!Q115&lt;&gt;0,Preços!P115&lt;&gt;0),Preços!Q115/Preços!P115-1,"")</f>
        <v>0.7099641173527842</v>
      </c>
      <c r="R115" s="3">
        <f>IF(AND(Preços!R115&lt;&gt;0,Preços!Q115&lt;&gt;0),Preços!R115/Preços!Q115-1,"")</f>
        <v>1.25973942773668</v>
      </c>
      <c r="S115" s="3">
        <f>IF(AND(Preços!S115&lt;&gt;0,Preços!R115&lt;&gt;0),Preços!S115/Preços!R115-1,"")</f>
        <v>-6.0337720758709579E-2</v>
      </c>
    </row>
    <row r="116" spans="2:19" x14ac:dyDescent="0.35">
      <c r="B116" t="str">
        <f>Preços!B116</f>
        <v>CSRN3</v>
      </c>
      <c r="D116" s="3" t="str">
        <f>IF(AND(Preços!D116&lt;&gt;0,Preços!C116&lt;&gt;0),Preços!D116/Preços!C116-1,"")</f>
        <v/>
      </c>
      <c r="E116" s="3" t="str">
        <f>IF(AND(Preços!E116&lt;&gt;0,Preços!D116&lt;&gt;0),Preços!E116/Preços!D116-1,"")</f>
        <v/>
      </c>
      <c r="F116" s="3" t="str">
        <f>IF(AND(Preços!F116&lt;&gt;0,Preços!E116&lt;&gt;0),Preços!F116/Preços!E116-1,"")</f>
        <v/>
      </c>
      <c r="G116" s="3">
        <f>IF(AND(Preços!G116&lt;&gt;0,Preços!F116&lt;&gt;0),Preços!G116/Preços!F116-1,"")</f>
        <v>9.0379008747400791E-2</v>
      </c>
      <c r="H116" s="3">
        <f>IF(AND(Preços!H116&lt;&gt;0,Preços!G116&lt;&gt;0),Preços!H116/Preços!G116-1,"")</f>
        <v>-6.577540107003399E-2</v>
      </c>
      <c r="I116" s="3">
        <f>IF(AND(Preços!I116&lt;&gt;0,Preços!H116&lt;&gt;0),Preços!I116/Preços!H116-1,"")</f>
        <v>-1.316542644593488E-2</v>
      </c>
      <c r="M116" t="str">
        <f>Preços!L116</f>
        <v>CSRN3</v>
      </c>
      <c r="N116" s="3" t="str">
        <f>IF(AND(Preços!N116&lt;&gt;0,Preços!M116&lt;&gt;0),Preços!N116/Preços!M116-1,"")</f>
        <v/>
      </c>
      <c r="O116" s="3" t="str">
        <f>IF(AND(Preços!O116&lt;&gt;0,Preços!N116&lt;&gt;0),Preços!O116/Preços!N116-1,"")</f>
        <v/>
      </c>
      <c r="P116" s="3" t="str">
        <f>IF(AND(Preços!P116&lt;&gt;0,Preços!O116&lt;&gt;0),Preços!P116/Preços!O116-1,"")</f>
        <v/>
      </c>
      <c r="Q116" s="3">
        <f>IF(AND(Preços!Q116&lt;&gt;0,Preços!P116&lt;&gt;0),Preços!Q116/Preços!P116-1,"")</f>
        <v>0.17100126229703849</v>
      </c>
      <c r="R116" s="3">
        <f>IF(AND(Preços!R116&lt;&gt;0,Preços!Q116&lt;&gt;0),Preços!R116/Preços!Q116-1,"")</f>
        <v>-5.742217970981689E-2</v>
      </c>
      <c r="S116" s="3">
        <f>IF(AND(Preços!S116&lt;&gt;0,Preços!R116&lt;&gt;0),Preços!S116/Preços!R116-1,"")</f>
        <v>0.11076693156712314</v>
      </c>
    </row>
    <row r="117" spans="2:19" x14ac:dyDescent="0.35">
      <c r="B117" t="str">
        <f>Preços!B117</f>
        <v>CSRN5</v>
      </c>
      <c r="D117" s="3" t="str">
        <f>IF(AND(Preços!D117&lt;&gt;0,Preços!C117&lt;&gt;0),Preços!D117/Preços!C117-1,"")</f>
        <v/>
      </c>
      <c r="E117" s="3" t="str">
        <f>IF(AND(Preços!E117&lt;&gt;0,Preços!D117&lt;&gt;0),Preços!E117/Preços!D117-1,"")</f>
        <v/>
      </c>
      <c r="F117" s="3" t="str">
        <f>IF(AND(Preços!F117&lt;&gt;0,Preços!E117&lt;&gt;0),Preços!F117/Preços!E117-1,"")</f>
        <v/>
      </c>
      <c r="G117" s="3" t="str">
        <f>IF(AND(Preços!G117&lt;&gt;0,Preços!F117&lt;&gt;0),Preços!G117/Preços!F117-1,"")</f>
        <v/>
      </c>
      <c r="H117" s="3" t="str">
        <f>IF(AND(Preços!H117&lt;&gt;0,Preços!G117&lt;&gt;0),Preços!H117/Preços!G117-1,"")</f>
        <v/>
      </c>
      <c r="I117" s="3">
        <f>IF(AND(Preços!I117&lt;&gt;0,Preços!H117&lt;&gt;0),Preços!I117/Preços!H117-1,"")</f>
        <v>-0.10950528071162968</v>
      </c>
      <c r="M117" t="str">
        <f>Preços!L117</f>
        <v>CSRN5</v>
      </c>
      <c r="N117" s="3" t="str">
        <f>IF(AND(Preços!N117&lt;&gt;0,Preços!M117&lt;&gt;0),Preços!N117/Preços!M117-1,"")</f>
        <v/>
      </c>
      <c r="O117" s="3" t="str">
        <f>IF(AND(Preços!O117&lt;&gt;0,Preços!N117&lt;&gt;0),Preços!O117/Preços!N117-1,"")</f>
        <v/>
      </c>
      <c r="P117" s="3" t="str">
        <f>IF(AND(Preços!P117&lt;&gt;0,Preços!O117&lt;&gt;0),Preços!P117/Preços!O117-1,"")</f>
        <v/>
      </c>
      <c r="Q117" s="3" t="str">
        <f>IF(AND(Preços!Q117&lt;&gt;0,Preços!P117&lt;&gt;0),Preços!Q117/Preços!P117-1,"")</f>
        <v/>
      </c>
      <c r="R117" s="3" t="str">
        <f>IF(AND(Preços!R117&lt;&gt;0,Preços!Q117&lt;&gt;0),Preços!R117/Preços!Q117-1,"")</f>
        <v/>
      </c>
      <c r="S117" s="3">
        <f>IF(AND(Preços!S117&lt;&gt;0,Preços!R117&lt;&gt;0),Preços!S117/Preços!R117-1,"")</f>
        <v>1.0850344771296871E-2</v>
      </c>
    </row>
    <row r="118" spans="2:19" x14ac:dyDescent="0.35">
      <c r="B118" t="str">
        <f>Preços!B118</f>
        <v>CSRN6</v>
      </c>
      <c r="D118" s="3" t="str">
        <f>IF(AND(Preços!D118&lt;&gt;0,Preços!C118&lt;&gt;0),Preços!D118/Preços!C118-1,"")</f>
        <v/>
      </c>
      <c r="E118" s="3" t="str">
        <f>IF(AND(Preços!E118&lt;&gt;0,Preços!D118&lt;&gt;0),Preços!E118/Preços!D118-1,"")</f>
        <v/>
      </c>
      <c r="F118" s="3" t="str">
        <f>IF(AND(Preços!F118&lt;&gt;0,Preços!E118&lt;&gt;0),Preços!F118/Preços!E118-1,"")</f>
        <v/>
      </c>
      <c r="G118" s="3" t="str">
        <f>IF(AND(Preços!G118&lt;&gt;0,Preços!F118&lt;&gt;0),Preços!G118/Preços!F118-1,"")</f>
        <v/>
      </c>
      <c r="H118" s="3" t="str">
        <f>IF(AND(Preços!H118&lt;&gt;0,Preços!G118&lt;&gt;0),Preços!H118/Preços!G118-1,"")</f>
        <v/>
      </c>
      <c r="I118" s="3">
        <f>IF(AND(Preços!I118&lt;&gt;0,Preços!H118&lt;&gt;0),Preços!I118/Preços!H118-1,"")</f>
        <v>2.4985473563178484E-2</v>
      </c>
      <c r="M118" t="str">
        <f>Preços!L118</f>
        <v>CSRN6</v>
      </c>
      <c r="N118" s="3" t="str">
        <f>IF(AND(Preços!N118&lt;&gt;0,Preços!M118&lt;&gt;0),Preços!N118/Preços!M118-1,"")</f>
        <v/>
      </c>
      <c r="O118" s="3" t="str">
        <f>IF(AND(Preços!O118&lt;&gt;0,Preços!N118&lt;&gt;0),Preços!O118/Preços!N118-1,"")</f>
        <v/>
      </c>
      <c r="P118" s="3" t="str">
        <f>IF(AND(Preços!P118&lt;&gt;0,Preços!O118&lt;&gt;0),Preços!P118/Preços!O118-1,"")</f>
        <v/>
      </c>
      <c r="Q118" s="3" t="str">
        <f>IF(AND(Preços!Q118&lt;&gt;0,Preços!P118&lt;&gt;0),Preços!Q118/Preços!P118-1,"")</f>
        <v/>
      </c>
      <c r="R118" s="3" t="str">
        <f>IF(AND(Preços!R118&lt;&gt;0,Preços!Q118&lt;&gt;0),Preços!R118/Preços!Q118-1,"")</f>
        <v/>
      </c>
      <c r="S118" s="3">
        <f>IF(AND(Preços!S118&lt;&gt;0,Preços!R118&lt;&gt;0),Preços!S118/Preços!R118-1,"")</f>
        <v>0.15911812721916441</v>
      </c>
    </row>
    <row r="119" spans="2:19" x14ac:dyDescent="0.35">
      <c r="B119" t="str">
        <f>Preços!B119</f>
        <v>CTSA3</v>
      </c>
      <c r="D119" s="3">
        <f>IF(AND(Preços!D119&lt;&gt;0,Preços!C119&lt;&gt;0),Preços!D119/Preços!C119-1,"")</f>
        <v>-0.31489361702002117</v>
      </c>
      <c r="E119" s="3">
        <f>IF(AND(Preços!E119&lt;&gt;0,Preços!D119&lt;&gt;0),Preços!E119/Preços!D119-1,"")</f>
        <v>1.2608695652149819</v>
      </c>
      <c r="F119" s="3">
        <f>IF(AND(Preços!F119&lt;&gt;0,Preços!E119&lt;&gt;0),Preços!F119/Preços!E119-1,"")</f>
        <v>0.28571428571515778</v>
      </c>
      <c r="G119" s="3">
        <f>IF(AND(Preços!G119&lt;&gt;0,Preços!F119&lt;&gt;0),Preços!G119/Preços!F119-1,"")</f>
        <v>0.36752136752004705</v>
      </c>
      <c r="H119" s="3">
        <f>IF(AND(Preços!H119&lt;&gt;0,Preços!G119&lt;&gt;0),Preços!H119/Preços!G119-1,"")</f>
        <v>0.2099927759009288</v>
      </c>
      <c r="I119" s="3">
        <f>IF(AND(Preços!I119&lt;&gt;0,Preços!H119&lt;&gt;0),Preços!I119/Preços!H119-1,"")</f>
        <v>-8.300395256886417E-2</v>
      </c>
      <c r="M119" t="str">
        <f>Preços!L119</f>
        <v>CTSA3</v>
      </c>
      <c r="N119" s="3">
        <f>IF(AND(Preços!N119&lt;&gt;0,Preços!M119&lt;&gt;0),Preços!N119/Preços!M119-1,"")</f>
        <v>-0.31489361702037988</v>
      </c>
      <c r="O119" s="3">
        <f>IF(AND(Preços!O119&lt;&gt;0,Preços!N119&lt;&gt;0),Preços!O119/Preços!N119-1,"")</f>
        <v>1.2782943214492666</v>
      </c>
      <c r="P119" s="3">
        <f>IF(AND(Preços!P119&lt;&gt;0,Preços!O119&lt;&gt;0),Preços!P119/Preços!O119-1,"")</f>
        <v>0.8397441403871837</v>
      </c>
      <c r="Q119" s="3">
        <f>IF(AND(Preços!Q119&lt;&gt;0,Preços!P119&lt;&gt;0),Preços!Q119/Preços!P119-1,"")</f>
        <v>0.46020955987057355</v>
      </c>
      <c r="R119" s="3">
        <f>IF(AND(Preços!R119&lt;&gt;0,Preços!Q119&lt;&gt;0),Preços!R119/Preços!Q119-1,"")</f>
        <v>0.21541717204703015</v>
      </c>
      <c r="S119" s="3">
        <f>IF(AND(Preços!S119&lt;&gt;0,Preços!R119&lt;&gt;0),Preços!S119/Preços!R119-1,"")</f>
        <v>-8.300395256886417E-2</v>
      </c>
    </row>
    <row r="120" spans="2:19" x14ac:dyDescent="0.35">
      <c r="B120" t="str">
        <f>Preços!B120</f>
        <v>CTSA4</v>
      </c>
      <c r="D120" s="3">
        <f>IF(AND(Preços!D120&lt;&gt;0,Preços!C120&lt;&gt;0),Preços!D120/Preços!C120-1,"")</f>
        <v>-0.10000000000025766</v>
      </c>
      <c r="E120" s="3">
        <f>IF(AND(Preços!E120&lt;&gt;0,Preços!D120&lt;&gt;0),Preços!E120/Preços!D120-1,"")</f>
        <v>0.8888888888914388</v>
      </c>
      <c r="F120" s="3">
        <f>IF(AND(Preços!F120&lt;&gt;0,Preços!E120&lt;&gt;0),Preços!F120/Preços!E120-1,"")</f>
        <v>1.0147058823510622</v>
      </c>
      <c r="G120" s="3">
        <f>IF(AND(Preços!G120&lt;&gt;0,Preços!F120&lt;&gt;0),Preços!G120/Preços!F120-1,"")</f>
        <v>2.4817518247749248E-2</v>
      </c>
      <c r="H120" s="3">
        <f>IF(AND(Preços!H120&lt;&gt;0,Preços!G120&lt;&gt;0),Preços!H120/Preços!G120-1,"")</f>
        <v>-0.17699610839240609</v>
      </c>
      <c r="I120" s="3">
        <f>IF(AND(Preços!I120&lt;&gt;0,Preços!H120&lt;&gt;0),Preços!I120/Preços!H120-1,"")</f>
        <v>-0.1029411764710052</v>
      </c>
      <c r="M120" t="str">
        <f>Preços!L120</f>
        <v>CTSA4</v>
      </c>
      <c r="N120" s="3">
        <f>IF(AND(Preços!N120&lt;&gt;0,Preços!M120&lt;&gt;0),Preços!N120/Preços!M120-1,"")</f>
        <v>-0.10000000000064413</v>
      </c>
      <c r="O120" s="3">
        <f>IF(AND(Preços!O120&lt;&gt;0,Preços!N120&lt;&gt;0),Preços!O120/Preços!N120-1,"")</f>
        <v>0.90734227392655376</v>
      </c>
      <c r="P120" s="3">
        <f>IF(AND(Preços!P120&lt;&gt;0,Preços!O120&lt;&gt;0),Preços!P120/Preços!O120-1,"")</f>
        <v>1.677869816615003</v>
      </c>
      <c r="Q120" s="3">
        <f>IF(AND(Preços!Q120&lt;&gt;0,Preços!P120&lt;&gt;0),Preços!Q120/Preços!P120-1,"")</f>
        <v>8.8535381276555247E-2</v>
      </c>
      <c r="R120" s="3">
        <f>IF(AND(Preços!R120&lt;&gt;0,Preços!Q120&lt;&gt;0),Preços!R120/Preços!Q120-1,"")</f>
        <v>-0.17309664179207018</v>
      </c>
      <c r="S120" s="3">
        <f>IF(AND(Preços!S120&lt;&gt;0,Preços!R120&lt;&gt;0),Preços!S120/Preços!R120-1,"")</f>
        <v>-0.1029411764710052</v>
      </c>
    </row>
    <row r="121" spans="2:19" x14ac:dyDescent="0.35">
      <c r="B121" t="str">
        <f>Preços!B121</f>
        <v>CURY3</v>
      </c>
      <c r="D121" s="3" t="str">
        <f>IF(AND(Preços!D121&lt;&gt;0,Preços!C121&lt;&gt;0),Preços!D121/Preços!C121-1,"")</f>
        <v/>
      </c>
      <c r="E121" s="3" t="str">
        <f>IF(AND(Preços!E121&lt;&gt;0,Preços!D121&lt;&gt;0),Preços!E121/Preços!D121-1,"")</f>
        <v/>
      </c>
      <c r="F121" s="3" t="str">
        <f>IF(AND(Preços!F121&lt;&gt;0,Preços!E121&lt;&gt;0),Preços!F121/Preços!E121-1,"")</f>
        <v/>
      </c>
      <c r="G121" s="3" t="str">
        <f>IF(AND(Preços!G121&lt;&gt;0,Preços!F121&lt;&gt;0),Preços!G121/Preços!F121-1,"")</f>
        <v/>
      </c>
      <c r="H121" s="3" t="str">
        <f>IF(AND(Preços!H121&lt;&gt;0,Preços!G121&lt;&gt;0),Preços!H121/Preços!G121-1,"")</f>
        <v/>
      </c>
      <c r="I121" s="3">
        <f>IF(AND(Preços!I121&lt;&gt;0,Preços!H121&lt;&gt;0),Preços!I121/Preços!H121-1,"")</f>
        <v>-0.30673076923046627</v>
      </c>
      <c r="M121" t="str">
        <f>Preços!L121</f>
        <v>CURY3</v>
      </c>
      <c r="N121" s="3" t="str">
        <f>IF(AND(Preços!N121&lt;&gt;0,Preços!M121&lt;&gt;0),Preços!N121/Preços!M121-1,"")</f>
        <v/>
      </c>
      <c r="O121" s="3" t="str">
        <f>IF(AND(Preços!O121&lt;&gt;0,Preços!N121&lt;&gt;0),Preços!O121/Preços!N121-1,"")</f>
        <v/>
      </c>
      <c r="P121" s="3" t="str">
        <f>IF(AND(Preços!P121&lt;&gt;0,Preços!O121&lt;&gt;0),Preços!P121/Preços!O121-1,"")</f>
        <v/>
      </c>
      <c r="Q121" s="3" t="str">
        <f>IF(AND(Preços!Q121&lt;&gt;0,Preços!P121&lt;&gt;0),Preços!Q121/Preços!P121-1,"")</f>
        <v/>
      </c>
      <c r="R121" s="3" t="str">
        <f>IF(AND(Preços!R121&lt;&gt;0,Preços!Q121&lt;&gt;0),Preços!R121/Preços!Q121-1,"")</f>
        <v/>
      </c>
      <c r="S121" s="3">
        <f>IF(AND(Preços!S121&lt;&gt;0,Preços!R121&lt;&gt;0),Preços!S121/Preços!R121-1,"")</f>
        <v>-0.27829530366295863</v>
      </c>
    </row>
    <row r="122" spans="2:19" x14ac:dyDescent="0.35">
      <c r="B122" t="str">
        <f>Preços!B122</f>
        <v>CVCB3</v>
      </c>
      <c r="D122" s="3">
        <f>IF(AND(Preços!D122&lt;&gt;0,Preços!C122&lt;&gt;0),Preços!D122/Preços!C122-1,"")</f>
        <v>0.75555555555512455</v>
      </c>
      <c r="E122" s="3">
        <f>IF(AND(Preços!E122&lt;&gt;0,Preços!D122&lt;&gt;0),Preços!E122/Preços!D122-1,"")</f>
        <v>1.0464135021111569</v>
      </c>
      <c r="F122" s="3">
        <f>IF(AND(Preços!F122&lt;&gt;0,Preços!E122&lt;&gt;0),Preços!F122/Preços!E122-1,"")</f>
        <v>0.26144329896802843</v>
      </c>
      <c r="G122" s="3">
        <f>IF(AND(Preços!G122&lt;&gt;0,Preços!F122&lt;&gt;0),Preços!G122/Preços!F122-1,"")</f>
        <v>-0.28407976462861206</v>
      </c>
      <c r="H122" s="3">
        <f>IF(AND(Preços!H122&lt;&gt;0,Preços!G122&lt;&gt;0),Preços!H122/Preços!G122-1,"")</f>
        <v>-0.50063425304667319</v>
      </c>
      <c r="I122" s="3">
        <f>IF(AND(Preços!I122&lt;&gt;0,Preços!H122&lt;&gt;0),Preços!I122/Preços!H122-1,"")</f>
        <v>8.7714744524426402E-2</v>
      </c>
      <c r="M122" t="str">
        <f>Preços!L122</f>
        <v>CVCB3</v>
      </c>
      <c r="N122" s="3">
        <f>IF(AND(Preços!N122&lt;&gt;0,Preços!M122&lt;&gt;0),Preços!N122/Preços!M122-1,"")</f>
        <v>0.83761035508858273</v>
      </c>
      <c r="O122" s="3">
        <f>IF(AND(Preços!O122&lt;&gt;0,Preços!N122&lt;&gt;0),Preços!O122/Preços!N122-1,"")</f>
        <v>1.0703068549626491</v>
      </c>
      <c r="P122" s="3">
        <f>IF(AND(Preços!P122&lt;&gt;0,Preços!O122&lt;&gt;0),Preços!P122/Preços!O122-1,"")</f>
        <v>0.27248566114922368</v>
      </c>
      <c r="Q122" s="3">
        <f>IF(AND(Preços!Q122&lt;&gt;0,Preços!P122&lt;&gt;0),Preços!Q122/Preços!P122-1,"")</f>
        <v>-0.27680522612815373</v>
      </c>
      <c r="R122" s="3">
        <f>IF(AND(Preços!R122&lt;&gt;0,Preços!Q122&lt;&gt;0),Preços!R122/Preços!Q122-1,"")</f>
        <v>-0.50063425304667319</v>
      </c>
      <c r="S122" s="3">
        <f>IF(AND(Preços!S122&lt;&gt;0,Preços!R122&lt;&gt;0),Preços!S122/Preços!R122-1,"")</f>
        <v>8.7714744524426402E-2</v>
      </c>
    </row>
    <row r="123" spans="2:19" x14ac:dyDescent="0.35">
      <c r="B123" t="str">
        <f>Preços!B123</f>
        <v>CYRE3</v>
      </c>
      <c r="D123" s="3">
        <f>IF(AND(Preços!D123&lt;&gt;0,Preços!C123&lt;&gt;0),Preços!D123/Preços!C123-1,"")</f>
        <v>0.36933333333387997</v>
      </c>
      <c r="E123" s="3">
        <f>IF(AND(Preços!E123&lt;&gt;0,Preços!D123&lt;&gt;0),Preços!E123/Preços!D123-1,"")</f>
        <v>0.28724440116805483</v>
      </c>
      <c r="F123" s="3">
        <f>IF(AND(Preços!F123&lt;&gt;0,Preços!E123&lt;&gt;0),Preços!F123/Preços!E123-1,"")</f>
        <v>0.17019667170951558</v>
      </c>
      <c r="G123" s="3">
        <f>IF(AND(Preços!G123&lt;&gt;0,Preços!F123&lt;&gt;0),Preços!G123/Preços!F123-1,"")</f>
        <v>0.91919844861021316</v>
      </c>
      <c r="H123" s="3">
        <f>IF(AND(Preços!H123&lt;&gt;0,Preços!G123&lt;&gt;0),Preços!H123/Preços!G123-1,"")</f>
        <v>-7.0730885817374967E-3</v>
      </c>
      <c r="I123" s="3">
        <f>IF(AND(Preços!I123&lt;&gt;0,Preços!H123&lt;&gt;0),Preços!I123/Preços!H123-1,"")</f>
        <v>-0.38941655359587557</v>
      </c>
      <c r="M123" t="str">
        <f>Preços!L123</f>
        <v>CYRE3</v>
      </c>
      <c r="N123" s="3">
        <f>IF(AND(Preços!N123&lt;&gt;0,Preços!M123&lt;&gt;0),Preços!N123/Preços!M123-1,"")</f>
        <v>0.40570378694454545</v>
      </c>
      <c r="O123" s="3">
        <f>IF(AND(Preços!O123&lt;&gt;0,Preços!N123&lt;&gt;0),Preços!O123/Preços!N123-1,"")</f>
        <v>0.29648314694827116</v>
      </c>
      <c r="P123" s="3">
        <f>IF(AND(Preços!P123&lt;&gt;0,Preços!O123&lt;&gt;0),Preços!P123/Preços!O123-1,"")</f>
        <v>0.26629523092465046</v>
      </c>
      <c r="Q123" s="3">
        <f>IF(AND(Preços!Q123&lt;&gt;0,Preços!P123&lt;&gt;0),Preços!Q123/Preços!P123-1,"")</f>
        <v>1.0579560194346205</v>
      </c>
      <c r="R123" s="3">
        <f>IF(AND(Preços!R123&lt;&gt;0,Preços!Q123&lt;&gt;0),Preços!R123/Preços!Q123-1,"")</f>
        <v>5.4596145034125465E-2</v>
      </c>
      <c r="S123" s="3">
        <f>IF(AND(Preços!S123&lt;&gt;0,Preços!R123&lt;&gt;0),Preços!S123/Preços!R123-1,"")</f>
        <v>-0.36221175244712212</v>
      </c>
    </row>
    <row r="124" spans="2:19" x14ac:dyDescent="0.35">
      <c r="B124" t="str">
        <f>Preços!B124</f>
        <v>DASA3</v>
      </c>
      <c r="D124" s="3">
        <f>IF(AND(Preços!D124&lt;&gt;0,Preços!C124&lt;&gt;0),Preços!D124/Preços!C124-1,"")</f>
        <v>0.75346534653278163</v>
      </c>
      <c r="E124" s="3" t="str">
        <f>IF(AND(Preços!E124&lt;&gt;0,Preços!D124&lt;&gt;0),Preços!E124/Preços!D124-1,"")</f>
        <v/>
      </c>
      <c r="F124" s="3" t="str">
        <f>IF(AND(Preços!F124&lt;&gt;0,Preços!E124&lt;&gt;0),Preços!F124/Preços!E124-1,"")</f>
        <v/>
      </c>
      <c r="G124" s="3" t="str">
        <f>IF(AND(Preços!G124&lt;&gt;0,Preços!F124&lt;&gt;0),Preços!G124/Preços!F124-1,"")</f>
        <v/>
      </c>
      <c r="H124" s="3">
        <f>IF(AND(Preços!H124&lt;&gt;0,Preços!G124&lt;&gt;0),Preços!H124/Preços!G124-1,"")</f>
        <v>0.2562814070347188</v>
      </c>
      <c r="I124" s="3">
        <f>IF(AND(Preços!I124&lt;&gt;0,Preços!H124&lt;&gt;0),Preços!I124/Preços!H124-1,"")</f>
        <v>-0.39972413793077799</v>
      </c>
      <c r="M124" t="str">
        <f>Preços!L124</f>
        <v>DASA3</v>
      </c>
      <c r="N124" s="3">
        <f>IF(AND(Preços!N124&lt;&gt;0,Preços!M124&lt;&gt;0),Preços!N124/Preços!M124-1,"")</f>
        <v>0.7562753871499055</v>
      </c>
      <c r="O124" s="3" t="str">
        <f>IF(AND(Preços!O124&lt;&gt;0,Preços!N124&lt;&gt;0),Preços!O124/Preços!N124-1,"")</f>
        <v/>
      </c>
      <c r="P124" s="3" t="str">
        <f>IF(AND(Preços!P124&lt;&gt;0,Preços!O124&lt;&gt;0),Preços!P124/Preços!O124-1,"")</f>
        <v/>
      </c>
      <c r="Q124" s="3" t="str">
        <f>IF(AND(Preços!Q124&lt;&gt;0,Preços!P124&lt;&gt;0),Preços!Q124/Preços!P124-1,"")</f>
        <v/>
      </c>
      <c r="R124" s="3">
        <f>IF(AND(Preços!R124&lt;&gt;0,Preços!Q124&lt;&gt;0),Preços!R124/Preços!Q124-1,"")</f>
        <v>0.26866763552279815</v>
      </c>
      <c r="S124" s="3">
        <f>IF(AND(Preços!S124&lt;&gt;0,Preços!R124&lt;&gt;0),Preços!S124/Preços!R124-1,"")</f>
        <v>-0.39781455971074997</v>
      </c>
    </row>
    <row r="125" spans="2:19" x14ac:dyDescent="0.35">
      <c r="B125" t="str">
        <f>Preços!B125</f>
        <v>DEXP3</v>
      </c>
      <c r="D125" s="3">
        <f>IF(AND(Preços!D125&lt;&gt;0,Preços!C125&lt;&gt;0),Preços!D125/Preços!C125-1,"")</f>
        <v>3.2823315118319325</v>
      </c>
      <c r="E125" s="3">
        <f>IF(AND(Preços!E125&lt;&gt;0,Preços!D125&lt;&gt;0),Preços!E125/Preços!D125-1,"")</f>
        <v>-0.30540195661472469</v>
      </c>
      <c r="F125" s="3">
        <f>IF(AND(Preços!F125&lt;&gt;0,Preços!E125&lt;&gt;0),Preços!F125/Preços!E125-1,"")</f>
        <v>-0.42437232088143406</v>
      </c>
      <c r="G125" s="3">
        <f>IF(AND(Preços!G125&lt;&gt;0,Preços!F125&lt;&gt;0),Preços!G125/Preços!F125-1,"")</f>
        <v>3.2446808510671001</v>
      </c>
      <c r="H125" s="3">
        <f>IF(AND(Preços!H125&lt;&gt;0,Preços!G125&lt;&gt;0),Preços!H125/Preços!G125-1,"")</f>
        <v>1.7731829573913389</v>
      </c>
      <c r="I125" s="3">
        <f>IF(AND(Preços!I125&lt;&gt;0,Preços!H125&lt;&gt;0),Preços!I125/Preços!H125-1,"")</f>
        <v>0.53863533664704288</v>
      </c>
      <c r="M125" t="str">
        <f>Preços!L125</f>
        <v>DEXP3</v>
      </c>
      <c r="N125" s="3">
        <f>IF(AND(Preços!N125&lt;&gt;0,Preços!M125&lt;&gt;0),Preços!N125/Preços!M125-1,"")</f>
        <v>3.282331511839705</v>
      </c>
      <c r="O125" s="3">
        <f>IF(AND(Preços!O125&lt;&gt;0,Preços!N125&lt;&gt;0),Preços!O125/Preços!N125-1,"")</f>
        <v>-0.3054019566153755</v>
      </c>
      <c r="P125" s="3">
        <f>IF(AND(Preços!P125&lt;&gt;0,Preços!O125&lt;&gt;0),Preços!P125/Preços!O125-1,"")</f>
        <v>-0.4243723208818585</v>
      </c>
      <c r="Q125" s="3">
        <f>IF(AND(Preços!Q125&lt;&gt;0,Preços!P125&lt;&gt;0),Preços!Q125/Preços!P125-1,"")</f>
        <v>3.3146500934186305</v>
      </c>
      <c r="R125" s="3">
        <f>IF(AND(Preços!R125&lt;&gt;0,Preços!Q125&lt;&gt;0),Preços!R125/Preços!Q125-1,"")</f>
        <v>1.7903331614100013</v>
      </c>
      <c r="S125" s="3">
        <f>IF(AND(Preços!S125&lt;&gt;0,Preços!R125&lt;&gt;0),Preços!S125/Preços!R125-1,"")</f>
        <v>0.57949976034522255</v>
      </c>
    </row>
    <row r="126" spans="2:19" x14ac:dyDescent="0.35">
      <c r="B126" t="str">
        <f>Preços!B126</f>
        <v>DEXP4</v>
      </c>
      <c r="D126" s="3" t="str">
        <f>IF(AND(Preços!D126&lt;&gt;0,Preços!C126&lt;&gt;0),Preços!D126/Preços!C126-1,"")</f>
        <v/>
      </c>
      <c r="E126" s="3" t="str">
        <f>IF(AND(Preços!E126&lt;&gt;0,Preços!D126&lt;&gt;0),Preços!E126/Preços!D126-1,"")</f>
        <v/>
      </c>
      <c r="F126" s="3" t="str">
        <f>IF(AND(Preços!F126&lt;&gt;0,Preços!E126&lt;&gt;0),Preços!F126/Preços!E126-1,"")</f>
        <v/>
      </c>
      <c r="G126" s="3" t="str">
        <f>IF(AND(Preços!G126&lt;&gt;0,Preços!F126&lt;&gt;0),Preços!G126/Preços!F126-1,"")</f>
        <v/>
      </c>
      <c r="H126" s="3" t="str">
        <f>IF(AND(Preços!H126&lt;&gt;0,Preços!G126&lt;&gt;0),Preços!H126/Preços!G126-1,"")</f>
        <v/>
      </c>
      <c r="I126" s="3">
        <f>IF(AND(Preços!I126&lt;&gt;0,Preços!H126&lt;&gt;0),Preços!I126/Preços!H126-1,"")</f>
        <v>3.9999999999589253E-2</v>
      </c>
      <c r="M126" t="str">
        <f>Preços!L126</f>
        <v>DEXP4</v>
      </c>
      <c r="N126" s="3" t="str">
        <f>IF(AND(Preços!N126&lt;&gt;0,Preços!M126&lt;&gt;0),Preços!N126/Preços!M126-1,"")</f>
        <v/>
      </c>
      <c r="O126" s="3" t="str">
        <f>IF(AND(Preços!O126&lt;&gt;0,Preços!N126&lt;&gt;0),Preços!O126/Preços!N126-1,"")</f>
        <v/>
      </c>
      <c r="P126" s="3" t="str">
        <f>IF(AND(Preços!P126&lt;&gt;0,Preços!O126&lt;&gt;0),Preços!P126/Preços!O126-1,"")</f>
        <v/>
      </c>
      <c r="Q126" s="3" t="str">
        <f>IF(AND(Preços!Q126&lt;&gt;0,Preços!P126&lt;&gt;0),Preços!Q126/Preços!P126-1,"")</f>
        <v/>
      </c>
      <c r="R126" s="3" t="str">
        <f>IF(AND(Preços!R126&lt;&gt;0,Preços!Q126&lt;&gt;0),Preços!R126/Preços!Q126-1,"")</f>
        <v/>
      </c>
      <c r="S126" s="3">
        <f>IF(AND(Preços!S126&lt;&gt;0,Preços!R126&lt;&gt;0),Preços!S126/Preços!R126-1,"")</f>
        <v>7.03780849916531E-2</v>
      </c>
    </row>
    <row r="127" spans="2:19" x14ac:dyDescent="0.35">
      <c r="B127" t="str">
        <f>Preços!B127</f>
        <v>DIRR3</v>
      </c>
      <c r="D127" s="3">
        <f>IF(AND(Preços!D127&lt;&gt;0,Preços!C127&lt;&gt;0),Preços!D127/Preços!C127-1,"")</f>
        <v>0.29914529914522747</v>
      </c>
      <c r="E127" s="3">
        <f>IF(AND(Preços!E127&lt;&gt;0,Preços!D127&lt;&gt;0),Preços!E127/Preços!D127-1,"")</f>
        <v>0.23903508772025139</v>
      </c>
      <c r="F127" s="3">
        <f>IF(AND(Preços!F127&lt;&gt;0,Preços!E127&lt;&gt;0),Preços!F127/Preços!E127-1,"")</f>
        <v>0.32743362831824108</v>
      </c>
      <c r="G127" s="3">
        <f>IF(AND(Preços!G127&lt;&gt;0,Preços!F127&lt;&gt;0),Preços!G127/Preços!F127-1,"")</f>
        <v>1</v>
      </c>
      <c r="H127" s="3">
        <f>IF(AND(Preços!H127&lt;&gt;0,Preços!G127&lt;&gt;0),Preços!H127/Preços!G127-1,"")</f>
        <v>-0.12733333333356667</v>
      </c>
      <c r="I127" s="3">
        <f>IF(AND(Preços!I127&lt;&gt;0,Preços!H127&lt;&gt;0),Preços!I127/Preços!H127-1,"")</f>
        <v>-0.12757830404878889</v>
      </c>
      <c r="M127" t="str">
        <f>Preços!L127</f>
        <v>DIRR3</v>
      </c>
      <c r="N127" s="3">
        <f>IF(AND(Preços!N127&lt;&gt;0,Preços!M127&lt;&gt;0),Preços!N127/Preços!M127-1,"")</f>
        <v>0.36545479884927667</v>
      </c>
      <c r="O127" s="3">
        <f>IF(AND(Preços!O127&lt;&gt;0,Preços!N127&lt;&gt;0),Preços!O127/Preços!N127-1,"")</f>
        <v>0.23903508771921644</v>
      </c>
      <c r="P127" s="3">
        <f>IF(AND(Preços!P127&lt;&gt;0,Preços!O127&lt;&gt;0),Preços!P127/Preços!O127-1,"")</f>
        <v>0.45857446545305036</v>
      </c>
      <c r="Q127" s="3">
        <f>IF(AND(Preços!Q127&lt;&gt;0,Preços!P127&lt;&gt;0),Preços!Q127/Preços!P127-1,"")</f>
        <v>1.1663549179973209</v>
      </c>
      <c r="R127" s="3">
        <f>IF(AND(Preços!R127&lt;&gt;0,Preços!Q127&lt;&gt;0),Preços!R127/Preços!Q127-1,"")</f>
        <v>-7.662601626040233E-2</v>
      </c>
      <c r="S127" s="3">
        <f>IF(AND(Preços!S127&lt;&gt;0,Preços!R127&lt;&gt;0),Preços!S127/Preços!R127-1,"")</f>
        <v>-8.3185164653048704E-2</v>
      </c>
    </row>
    <row r="128" spans="2:19" x14ac:dyDescent="0.35">
      <c r="B128" t="str">
        <f>Preços!B128</f>
        <v>DOHL3</v>
      </c>
      <c r="D128" s="3" t="str">
        <f>IF(AND(Preços!D128&lt;&gt;0,Preços!C128&lt;&gt;0),Preços!D128/Preços!C128-1,"")</f>
        <v/>
      </c>
      <c r="E128" s="3" t="str">
        <f>IF(AND(Preços!E128&lt;&gt;0,Preços!D128&lt;&gt;0),Preços!E128/Preços!D128-1,"")</f>
        <v/>
      </c>
      <c r="F128" s="3" t="str">
        <f>IF(AND(Preços!F128&lt;&gt;0,Preços!E128&lt;&gt;0),Preços!F128/Preços!E128-1,"")</f>
        <v/>
      </c>
      <c r="G128" s="3" t="str">
        <f>IF(AND(Preços!G128&lt;&gt;0,Preços!F128&lt;&gt;0),Preços!G128/Preços!F128-1,"")</f>
        <v/>
      </c>
      <c r="H128" s="3">
        <f>IF(AND(Preços!H128&lt;&gt;0,Preços!G128&lt;&gt;0),Preços!H128/Preços!G128-1,"")</f>
        <v>1.5</v>
      </c>
      <c r="I128" s="3" t="str">
        <f>IF(AND(Preços!I128&lt;&gt;0,Preços!H128&lt;&gt;0),Preços!I128/Preços!H128-1,"")</f>
        <v/>
      </c>
      <c r="M128" t="str">
        <f>Preços!L128</f>
        <v>DOHL3</v>
      </c>
      <c r="N128" s="3" t="str">
        <f>IF(AND(Preços!N128&lt;&gt;0,Preços!M128&lt;&gt;0),Preços!N128/Preços!M128-1,"")</f>
        <v/>
      </c>
      <c r="O128" s="3" t="str">
        <f>IF(AND(Preços!O128&lt;&gt;0,Preços!N128&lt;&gt;0),Preços!O128/Preços!N128-1,"")</f>
        <v/>
      </c>
      <c r="P128" s="3" t="str">
        <f>IF(AND(Preços!P128&lt;&gt;0,Preços!O128&lt;&gt;0),Preços!P128/Preços!O128-1,"")</f>
        <v/>
      </c>
      <c r="Q128" s="3" t="str">
        <f>IF(AND(Preços!Q128&lt;&gt;0,Preços!P128&lt;&gt;0),Preços!Q128/Preços!P128-1,"")</f>
        <v/>
      </c>
      <c r="R128" s="3">
        <f>IF(AND(Preços!R128&lt;&gt;0,Preços!Q128&lt;&gt;0),Preços!R128/Preços!Q128-1,"")</f>
        <v>1.5539361540610579</v>
      </c>
      <c r="S128" s="3" t="str">
        <f>IF(AND(Preços!S128&lt;&gt;0,Preços!R128&lt;&gt;0),Preços!S128/Preços!R128-1,"")</f>
        <v/>
      </c>
    </row>
    <row r="129" spans="2:19" x14ac:dyDescent="0.35">
      <c r="B129" t="str">
        <f>Preços!B129</f>
        <v>DOHL4</v>
      </c>
      <c r="D129" s="3" t="str">
        <f>IF(AND(Preços!D129&lt;&gt;0,Preços!C129&lt;&gt;0),Preços!D129/Preços!C129-1,"")</f>
        <v/>
      </c>
      <c r="E129" s="3">
        <f>IF(AND(Preços!E129&lt;&gt;0,Preços!D129&lt;&gt;0),Preços!E129/Preços!D129-1,"")</f>
        <v>0.33333333333542448</v>
      </c>
      <c r="F129" s="3">
        <f>IF(AND(Preços!F129&lt;&gt;0,Preços!E129&lt;&gt;0),Preços!F129/Preços!E129-1,"")</f>
        <v>0.34482758620608678</v>
      </c>
      <c r="G129" s="3">
        <f>IF(AND(Preços!G129&lt;&gt;0,Preços!F129&lt;&gt;0),Preços!G129/Preços!F129-1,"")</f>
        <v>-2.6923076923874745E-2</v>
      </c>
      <c r="H129" s="3">
        <f>IF(AND(Preços!H129&lt;&gt;0,Preços!G129&lt;&gt;0),Preços!H129/Preços!G129-1,"")</f>
        <v>-0.12878787878775277</v>
      </c>
      <c r="I129" s="3">
        <f>IF(AND(Preços!I129&lt;&gt;0,Preços!H129&lt;&gt;0),Preços!I129/Preços!H129-1,"")</f>
        <v>0.16257088846889389</v>
      </c>
      <c r="M129" t="str">
        <f>Preços!L129</f>
        <v>DOHL4</v>
      </c>
      <c r="N129" s="3" t="str">
        <f>IF(AND(Preços!N129&lt;&gt;0,Preços!M129&lt;&gt;0),Preços!N129/Preços!M129-1,"")</f>
        <v/>
      </c>
      <c r="O129" s="3">
        <f>IF(AND(Preços!O129&lt;&gt;0,Preços!N129&lt;&gt;0),Preços!O129/Preços!N129-1,"")</f>
        <v>0.38408304498481893</v>
      </c>
      <c r="P129" s="3">
        <f>IF(AND(Preços!P129&lt;&gt;0,Preços!O129&lt;&gt;0),Preços!P129/Preços!O129-1,"")</f>
        <v>0.39309219778338655</v>
      </c>
      <c r="Q129" s="3">
        <f>IF(AND(Preços!Q129&lt;&gt;0,Preços!P129&lt;&gt;0),Preços!Q129/Preços!P129-1,"")</f>
        <v>-2.692307692484297E-2</v>
      </c>
      <c r="R129" s="3">
        <f>IF(AND(Preços!R129&lt;&gt;0,Preços!Q129&lt;&gt;0),Preços!R129/Preços!Q129-1,"")</f>
        <v>-6.414503683799555E-2</v>
      </c>
      <c r="S129" s="3">
        <f>IF(AND(Preços!S129&lt;&gt;0,Preços!R129&lt;&gt;0),Preços!S129/Preços!R129-1,"")</f>
        <v>0.18174112567910217</v>
      </c>
    </row>
    <row r="130" spans="2:19" x14ac:dyDescent="0.35">
      <c r="B130" t="str">
        <f>Preços!B130</f>
        <v>DXCO3</v>
      </c>
      <c r="D130" s="3">
        <f>IF(AND(Preços!D130&lt;&gt;0,Preços!C130&lt;&gt;0),Preços!D130/Preços!C130-1,"")</f>
        <v>0.17101104786205901</v>
      </c>
      <c r="E130" s="3">
        <f>IF(AND(Preços!E130&lt;&gt;0,Preços!D130&lt;&gt;0),Preços!E130/Preços!D130-1,"")</f>
        <v>0.35294117646958112</v>
      </c>
      <c r="F130" s="3">
        <f>IF(AND(Preços!F130&lt;&gt;0,Preços!E130&lt;&gt;0),Preços!F130/Preços!E130-1,"")</f>
        <v>0.28586956521798279</v>
      </c>
      <c r="G130" s="3">
        <f>IF(AND(Preços!G130&lt;&gt;0,Preços!F130&lt;&gt;0),Preços!G130/Preços!F130-1,"")</f>
        <v>0.41335587489423475</v>
      </c>
      <c r="H130" s="3">
        <f>IF(AND(Preços!H130&lt;&gt;0,Preços!G130&lt;&gt;0),Preços!H130/Preços!G130-1,"")</f>
        <v>0.14473684210601823</v>
      </c>
      <c r="I130" s="3">
        <f>IF(AND(Preços!I130&lt;&gt;0,Preços!H130&lt;&gt;0),Preços!I130/Preços!H130-1,"")</f>
        <v>-0.1133751306170957</v>
      </c>
      <c r="M130" t="str">
        <f>Preços!L130</f>
        <v>DXCO3</v>
      </c>
      <c r="N130" s="3">
        <f>IF(AND(Preços!N130&lt;&gt;0,Preços!M130&lt;&gt;0),Preços!N130/Preços!M130-1,"")</f>
        <v>0.1710110478622282</v>
      </c>
      <c r="O130" s="3">
        <f>IF(AND(Preços!O130&lt;&gt;0,Preços!N130&lt;&gt;0),Preços!O130/Preços!N130-1,"")</f>
        <v>0.36812457044992608</v>
      </c>
      <c r="P130" s="3">
        <f>IF(AND(Preços!P130&lt;&gt;0,Preços!O130&lt;&gt;0),Preços!P130/Preços!O130-1,"")</f>
        <v>0.37679176178811047</v>
      </c>
      <c r="Q130" s="3">
        <f>IF(AND(Preços!Q130&lt;&gt;0,Preços!P130&lt;&gt;0),Preços!Q130/Preços!P130-1,"")</f>
        <v>0.44852406876189566</v>
      </c>
      <c r="R130" s="3">
        <f>IF(AND(Preços!R130&lt;&gt;0,Preços!Q130&lt;&gt;0),Preços!R130/Preços!Q130-1,"")</f>
        <v>0.16434309287637627</v>
      </c>
      <c r="S130" s="3">
        <f>IF(AND(Preços!S130&lt;&gt;0,Preços!R130&lt;&gt;0),Preços!S130/Preços!R130-1,"")</f>
        <v>-9.2171501518542476E-2</v>
      </c>
    </row>
    <row r="131" spans="2:19" x14ac:dyDescent="0.35">
      <c r="B131" t="str">
        <f>Preços!B131</f>
        <v>EALT3</v>
      </c>
      <c r="D131" s="3" t="str">
        <f>IF(AND(Preços!D131&lt;&gt;0,Preços!C131&lt;&gt;0),Preços!D131/Preços!C131-1,"")</f>
        <v/>
      </c>
      <c r="E131" s="3" t="str">
        <f>IF(AND(Preços!E131&lt;&gt;0,Preços!D131&lt;&gt;0),Preços!E131/Preços!D131-1,"")</f>
        <v/>
      </c>
      <c r="F131" s="3" t="str">
        <f>IF(AND(Preços!F131&lt;&gt;0,Preços!E131&lt;&gt;0),Preços!F131/Preços!E131-1,"")</f>
        <v/>
      </c>
      <c r="G131" s="3" t="str">
        <f>IF(AND(Preços!G131&lt;&gt;0,Preços!F131&lt;&gt;0),Preços!G131/Preços!F131-1,"")</f>
        <v/>
      </c>
      <c r="H131" s="3">
        <f>IF(AND(Preços!H131&lt;&gt;0,Preços!G131&lt;&gt;0),Preços!H131/Preços!G131-1,"")</f>
        <v>-8.3571428571307171E-2</v>
      </c>
      <c r="I131" s="3">
        <f>IF(AND(Preços!I131&lt;&gt;0,Preços!H131&lt;&gt;0),Preços!I131/Preços!H131-1,"")</f>
        <v>-7.0927513640162032E-2</v>
      </c>
      <c r="M131" t="str">
        <f>Preços!L131</f>
        <v>EALT3</v>
      </c>
      <c r="N131" s="3" t="str">
        <f>IF(AND(Preços!N131&lt;&gt;0,Preços!M131&lt;&gt;0),Preços!N131/Preços!M131-1,"")</f>
        <v/>
      </c>
      <c r="O131" s="3" t="str">
        <f>IF(AND(Preços!O131&lt;&gt;0,Preços!N131&lt;&gt;0),Preços!O131/Preços!N131-1,"")</f>
        <v/>
      </c>
      <c r="P131" s="3" t="str">
        <f>IF(AND(Preços!P131&lt;&gt;0,Preços!O131&lt;&gt;0),Preços!P131/Preços!O131-1,"")</f>
        <v/>
      </c>
      <c r="Q131" s="3" t="str">
        <f>IF(AND(Preços!Q131&lt;&gt;0,Preços!P131&lt;&gt;0),Preços!Q131/Preços!P131-1,"")</f>
        <v/>
      </c>
      <c r="R131" s="3">
        <f>IF(AND(Preços!R131&lt;&gt;0,Preços!Q131&lt;&gt;0),Preços!R131/Preços!Q131-1,"")</f>
        <v>-6.6745151314744344E-2</v>
      </c>
      <c r="S131" s="3">
        <f>IF(AND(Preços!S131&lt;&gt;0,Preços!R131&lt;&gt;0),Preços!S131/Preços!R131-1,"")</f>
        <v>-5.4844914150436574E-2</v>
      </c>
    </row>
    <row r="132" spans="2:19" x14ac:dyDescent="0.35">
      <c r="B132" t="str">
        <f>Preços!B132</f>
        <v>EALT4</v>
      </c>
      <c r="D132" s="3">
        <f>IF(AND(Preços!D132&lt;&gt;0,Preços!C132&lt;&gt;0),Preços!D132/Preços!C132-1,"")</f>
        <v>-0.20286576168822812</v>
      </c>
      <c r="E132" s="3">
        <f>IF(AND(Preços!E132&lt;&gt;0,Preços!D132&lt;&gt;0),Preços!E132/Preços!D132-1,"")</f>
        <v>2.1220435193917546</v>
      </c>
      <c r="F132" s="3">
        <f>IF(AND(Preços!F132&lt;&gt;0,Preços!E132&lt;&gt;0),Preços!F132/Preços!E132-1,"")</f>
        <v>0.30000000000055094</v>
      </c>
      <c r="G132" s="3">
        <f>IF(AND(Preços!G132&lt;&gt;0,Preços!F132&lt;&gt;0),Preços!G132/Preços!F132-1,"")</f>
        <v>0.52680652680689577</v>
      </c>
      <c r="H132" s="3">
        <f>IF(AND(Preços!H132&lt;&gt;0,Preços!G132&lt;&gt;0),Preços!H132/Preços!G132-1,"")</f>
        <v>-0.22137404580209552</v>
      </c>
      <c r="I132" s="3">
        <f>IF(AND(Preços!I132&lt;&gt;0,Preços!H132&lt;&gt;0),Preços!I132/Preços!H132-1,"")</f>
        <v>0.16666666666642982</v>
      </c>
      <c r="M132" t="str">
        <f>Preços!L132</f>
        <v>EALT4</v>
      </c>
      <c r="N132" s="3">
        <f>IF(AND(Preços!N132&lt;&gt;0,Preços!M132&lt;&gt;0),Preços!N132/Preços!M132-1,"")</f>
        <v>-0.17827510976854932</v>
      </c>
      <c r="O132" s="3">
        <f>IF(AND(Preços!O132&lt;&gt;0,Preços!N132&lt;&gt;0),Preços!O132/Preços!N132-1,"")</f>
        <v>2.2285722788463231</v>
      </c>
      <c r="P132" s="3">
        <f>IF(AND(Preços!P132&lt;&gt;0,Preços!O132&lt;&gt;0),Preços!P132/Preços!O132-1,"")</f>
        <v>0.36819675932284279</v>
      </c>
      <c r="Q132" s="3">
        <f>IF(AND(Preços!Q132&lt;&gt;0,Preços!P132&lt;&gt;0),Preços!Q132/Preços!P132-1,"")</f>
        <v>0.57402525340942057</v>
      </c>
      <c r="R132" s="3">
        <f>IF(AND(Preços!R132&lt;&gt;0,Preços!Q132&lt;&gt;0),Preços!R132/Preços!Q132-1,"")</f>
        <v>-0.18087162620909158</v>
      </c>
      <c r="S132" s="3">
        <f>IF(AND(Preços!S132&lt;&gt;0,Preços!R132&lt;&gt;0),Preços!S132/Preços!R132-1,"")</f>
        <v>0.22254213377988341</v>
      </c>
    </row>
    <row r="133" spans="2:19" x14ac:dyDescent="0.35">
      <c r="B133" t="str">
        <f>Preços!B133</f>
        <v>ECOR3</v>
      </c>
      <c r="D133" s="3">
        <f>IF(AND(Preços!D133&lt;&gt;0,Preços!C133&lt;&gt;0),Preços!D133/Preços!C133-1,"")</f>
        <v>0.61886051080764037</v>
      </c>
      <c r="E133" s="3">
        <f>IF(AND(Preços!E133&lt;&gt;0,Preços!D133&lt;&gt;0),Preços!E133/Preços!D133-1,"")</f>
        <v>0.49271844660134434</v>
      </c>
      <c r="F133" s="3">
        <f>IF(AND(Preços!F133&lt;&gt;0,Preços!E133&lt;&gt;0),Preços!F133/Preços!E133-1,"")</f>
        <v>-0.2373983739835408</v>
      </c>
      <c r="G133" s="3">
        <f>IF(AND(Preços!G133&lt;&gt;0,Preços!F133&lt;&gt;0),Preços!G133/Preços!F133-1,"")</f>
        <v>0.73773987206613034</v>
      </c>
      <c r="H133" s="3">
        <f>IF(AND(Preços!H133&lt;&gt;0,Preços!G133&lt;&gt;0),Preços!H133/Preços!G133-1,"")</f>
        <v>-0.17975460122669851</v>
      </c>
      <c r="I133" s="3">
        <f>IF(AND(Preços!I133&lt;&gt;0,Preços!H133&lt;&gt;0),Preços!I133/Preços!H133-1,"")</f>
        <v>-0.32834704562460082</v>
      </c>
      <c r="M133" t="str">
        <f>Preços!L133</f>
        <v>ECOR3</v>
      </c>
      <c r="N133" s="3">
        <f>IF(AND(Preços!N133&lt;&gt;0,Preços!M133&lt;&gt;0),Preços!N133/Preços!M133-1,"")</f>
        <v>0.66651029806091455</v>
      </c>
      <c r="O133" s="3">
        <f>IF(AND(Preços!O133&lt;&gt;0,Preços!N133&lt;&gt;0),Preços!O133/Preços!N133-1,"")</f>
        <v>0.55528657145526972</v>
      </c>
      <c r="P133" s="3">
        <f>IF(AND(Preços!P133&lt;&gt;0,Preços!O133&lt;&gt;0),Preços!P133/Preços!O133-1,"")</f>
        <v>-0.17776451210914623</v>
      </c>
      <c r="Q133" s="3">
        <f>IF(AND(Preços!Q133&lt;&gt;0,Preços!P133&lt;&gt;0),Preços!Q133/Preços!P133-1,"")</f>
        <v>0.73773987206613034</v>
      </c>
      <c r="R133" s="3">
        <f>IF(AND(Preços!R133&lt;&gt;0,Preços!Q133&lt;&gt;0),Preços!R133/Preços!Q133-1,"")</f>
        <v>-0.17975460122669851</v>
      </c>
      <c r="S133" s="3">
        <f>IF(AND(Preços!S133&lt;&gt;0,Preços!R133&lt;&gt;0),Preços!S133/Preços!R133-1,"")</f>
        <v>-0.32834704562460082</v>
      </c>
    </row>
    <row r="134" spans="2:19" x14ac:dyDescent="0.35">
      <c r="B134" t="str">
        <f>Preços!B134</f>
        <v>ECPR3</v>
      </c>
      <c r="D134" s="3" t="str">
        <f>IF(AND(Preços!D134&lt;&gt;0,Preços!C134&lt;&gt;0),Preços!D134/Preços!C134-1,"")</f>
        <v/>
      </c>
      <c r="E134" s="3" t="str">
        <f>IF(AND(Preços!E134&lt;&gt;0,Preços!D134&lt;&gt;0),Preços!E134/Preços!D134-1,"")</f>
        <v/>
      </c>
      <c r="F134" s="3" t="str">
        <f>IF(AND(Preços!F134&lt;&gt;0,Preços!E134&lt;&gt;0),Preços!F134/Preços!E134-1,"")</f>
        <v/>
      </c>
      <c r="G134" s="3" t="str">
        <f>IF(AND(Preços!G134&lt;&gt;0,Preços!F134&lt;&gt;0),Preços!G134/Preços!F134-1,"")</f>
        <v/>
      </c>
      <c r="H134" s="3" t="str">
        <f>IF(AND(Preços!H134&lt;&gt;0,Preços!G134&lt;&gt;0),Preços!H134/Preços!G134-1,"")</f>
        <v/>
      </c>
      <c r="I134" s="3" t="str">
        <f>IF(AND(Preços!I134&lt;&gt;0,Preços!H134&lt;&gt;0),Preços!I134/Preços!H134-1,"")</f>
        <v/>
      </c>
      <c r="M134" t="str">
        <f>Preços!L134</f>
        <v>ECPR3</v>
      </c>
      <c r="N134" s="3" t="str">
        <f>IF(AND(Preços!N134&lt;&gt;0,Preços!M134&lt;&gt;0),Preços!N134/Preços!M134-1,"")</f>
        <v/>
      </c>
      <c r="O134" s="3" t="str">
        <f>IF(AND(Preços!O134&lt;&gt;0,Preços!N134&lt;&gt;0),Preços!O134/Preços!N134-1,"")</f>
        <v/>
      </c>
      <c r="P134" s="3" t="str">
        <f>IF(AND(Preços!P134&lt;&gt;0,Preços!O134&lt;&gt;0),Preços!P134/Preços!O134-1,"")</f>
        <v/>
      </c>
      <c r="Q134" s="3" t="str">
        <f>IF(AND(Preços!Q134&lt;&gt;0,Preços!P134&lt;&gt;0),Preços!Q134/Preços!P134-1,"")</f>
        <v/>
      </c>
      <c r="R134" s="3" t="str">
        <f>IF(AND(Preços!R134&lt;&gt;0,Preços!Q134&lt;&gt;0),Preços!R134/Preços!Q134-1,"")</f>
        <v/>
      </c>
      <c r="S134" s="3" t="str">
        <f>IF(AND(Preços!S134&lt;&gt;0,Preços!R134&lt;&gt;0),Preços!S134/Preços!R134-1,"")</f>
        <v/>
      </c>
    </row>
    <row r="135" spans="2:19" x14ac:dyDescent="0.35">
      <c r="B135" t="str">
        <f>Preços!B135</f>
        <v>EEEL3</v>
      </c>
      <c r="D135" s="3" t="str">
        <f>IF(AND(Preços!D135&lt;&gt;0,Preços!C135&lt;&gt;0),Preços!D135/Preços!C135-1,"")</f>
        <v/>
      </c>
      <c r="E135" s="3" t="str">
        <f>IF(AND(Preços!E135&lt;&gt;0,Preços!D135&lt;&gt;0),Preços!E135/Preços!D135-1,"")</f>
        <v/>
      </c>
      <c r="F135" s="3" t="str">
        <f>IF(AND(Preços!F135&lt;&gt;0,Preços!E135&lt;&gt;0),Preços!F135/Preços!E135-1,"")</f>
        <v/>
      </c>
      <c r="G135" s="3" t="str">
        <f>IF(AND(Preços!G135&lt;&gt;0,Preços!F135&lt;&gt;0),Preços!G135/Preços!F135-1,"")</f>
        <v/>
      </c>
      <c r="H135" s="3" t="str">
        <f>IF(AND(Preços!H135&lt;&gt;0,Preços!G135&lt;&gt;0),Preços!H135/Preços!G135-1,"")</f>
        <v/>
      </c>
      <c r="I135" s="3" t="str">
        <f>IF(AND(Preços!I135&lt;&gt;0,Preços!H135&lt;&gt;0),Preços!I135/Preços!H135-1,"")</f>
        <v/>
      </c>
      <c r="M135" t="str">
        <f>Preços!L135</f>
        <v>EEEL3</v>
      </c>
      <c r="N135" s="3" t="str">
        <f>IF(AND(Preços!N135&lt;&gt;0,Preços!M135&lt;&gt;0),Preços!N135/Preços!M135-1,"")</f>
        <v/>
      </c>
      <c r="O135" s="3" t="str">
        <f>IF(AND(Preços!O135&lt;&gt;0,Preços!N135&lt;&gt;0),Preços!O135/Preços!N135-1,"")</f>
        <v/>
      </c>
      <c r="P135" s="3" t="str">
        <f>IF(AND(Preços!P135&lt;&gt;0,Preços!O135&lt;&gt;0),Preços!P135/Preços!O135-1,"")</f>
        <v/>
      </c>
      <c r="Q135" s="3" t="str">
        <f>IF(AND(Preços!Q135&lt;&gt;0,Preços!P135&lt;&gt;0),Preços!Q135/Preços!P135-1,"")</f>
        <v/>
      </c>
      <c r="R135" s="3" t="str">
        <f>IF(AND(Preços!R135&lt;&gt;0,Preços!Q135&lt;&gt;0),Preços!R135/Preços!Q135-1,"")</f>
        <v/>
      </c>
      <c r="S135" s="3" t="str">
        <f>IF(AND(Preços!S135&lt;&gt;0,Preços!R135&lt;&gt;0),Preços!S135/Preços!R135-1,"")</f>
        <v/>
      </c>
    </row>
    <row r="136" spans="2:19" x14ac:dyDescent="0.35">
      <c r="B136" t="str">
        <f>Preços!B136</f>
        <v>EEEL4</v>
      </c>
      <c r="D136" s="3" t="str">
        <f>IF(AND(Preços!D136&lt;&gt;0,Preços!C136&lt;&gt;0),Preços!D136/Preços!C136-1,"")</f>
        <v/>
      </c>
      <c r="E136" s="3" t="str">
        <f>IF(AND(Preços!E136&lt;&gt;0,Preços!D136&lt;&gt;0),Preços!E136/Preços!D136-1,"")</f>
        <v/>
      </c>
      <c r="F136" s="3" t="str">
        <f>IF(AND(Preços!F136&lt;&gt;0,Preços!E136&lt;&gt;0),Preços!F136/Preços!E136-1,"")</f>
        <v/>
      </c>
      <c r="G136" s="3" t="str">
        <f>IF(AND(Preços!G136&lt;&gt;0,Preços!F136&lt;&gt;0),Preços!G136/Preços!F136-1,"")</f>
        <v/>
      </c>
      <c r="H136" s="3" t="str">
        <f>IF(AND(Preços!H136&lt;&gt;0,Preços!G136&lt;&gt;0),Preços!H136/Preços!G136-1,"")</f>
        <v/>
      </c>
      <c r="I136" s="3" t="str">
        <f>IF(AND(Preços!I136&lt;&gt;0,Preços!H136&lt;&gt;0),Preços!I136/Preços!H136-1,"")</f>
        <v/>
      </c>
      <c r="M136" t="str">
        <f>Preços!L136</f>
        <v>EEEL4</v>
      </c>
      <c r="N136" s="3" t="str">
        <f>IF(AND(Preços!N136&lt;&gt;0,Preços!M136&lt;&gt;0),Preços!N136/Preços!M136-1,"")</f>
        <v/>
      </c>
      <c r="O136" s="3" t="str">
        <f>IF(AND(Preços!O136&lt;&gt;0,Preços!N136&lt;&gt;0),Preços!O136/Preços!N136-1,"")</f>
        <v/>
      </c>
      <c r="P136" s="3" t="str">
        <f>IF(AND(Preços!P136&lt;&gt;0,Preços!O136&lt;&gt;0),Preços!P136/Preços!O136-1,"")</f>
        <v/>
      </c>
      <c r="Q136" s="3" t="str">
        <f>IF(AND(Preços!Q136&lt;&gt;0,Preços!P136&lt;&gt;0),Preços!Q136/Preços!P136-1,"")</f>
        <v/>
      </c>
      <c r="R136" s="3" t="str">
        <f>IF(AND(Preços!R136&lt;&gt;0,Preços!Q136&lt;&gt;0),Preços!R136/Preços!Q136-1,"")</f>
        <v/>
      </c>
      <c r="S136" s="3" t="str">
        <f>IF(AND(Preços!S136&lt;&gt;0,Preços!R136&lt;&gt;0),Preços!S136/Preços!R136-1,"")</f>
        <v/>
      </c>
    </row>
    <row r="137" spans="2:19" x14ac:dyDescent="0.35">
      <c r="B137" t="str">
        <f>Preços!B137</f>
        <v>EGIE3</v>
      </c>
      <c r="D137" s="3">
        <f>IF(AND(Preços!D137&lt;&gt;0,Preços!C137&lt;&gt;0),Preços!D137/Preços!C137-1,"")</f>
        <v>4.5088085996338512E-2</v>
      </c>
      <c r="E137" s="3">
        <f>IF(AND(Preços!E137&lt;&gt;0,Preços!D137&lt;&gt;0),Preços!E137/Preços!D137-1,"")</f>
        <v>1.4571428572317746E-2</v>
      </c>
      <c r="F137" s="3">
        <f>IF(AND(Preços!F137&lt;&gt;0,Preços!E137&lt;&gt;0),Preços!F137/Preços!E137-1,"")</f>
        <v>0.1623486341871887</v>
      </c>
      <c r="G137" s="3">
        <f>IF(AND(Preços!G137&lt;&gt;0,Preços!F137&lt;&gt;0),Preços!G137/Preços!F137-1,"")</f>
        <v>0.53846153846032063</v>
      </c>
      <c r="H137" s="3">
        <f>IF(AND(Preços!H137&lt;&gt;0,Preços!G137&lt;&gt;0),Preços!H137/Preços!G137-1,"")</f>
        <v>-0.13503937007849742</v>
      </c>
      <c r="I137" s="3">
        <f>IF(AND(Preços!I137&lt;&gt;0,Preços!H137&lt;&gt;0),Preços!I137/Preços!H137-1,"")</f>
        <v>-0.14747382794676744</v>
      </c>
      <c r="M137" t="str">
        <f>Preços!L137</f>
        <v>EGIE3</v>
      </c>
      <c r="N137" s="3">
        <f>IF(AND(Preços!N137&lt;&gt;0,Preços!M137&lt;&gt;0),Preços!N137/Preços!M137-1,"")</f>
        <v>9.8732153834430569E-2</v>
      </c>
      <c r="O137" s="3">
        <f>IF(AND(Preços!O137&lt;&gt;0,Preços!N137&lt;&gt;0),Preços!O137/Preços!N137-1,"")</f>
        <v>9.6132940548216972E-2</v>
      </c>
      <c r="P137" s="3">
        <f>IF(AND(Preços!P137&lt;&gt;0,Preços!O137&lt;&gt;0),Preços!P137/Preços!O137-1,"")</f>
        <v>0.30263361702917924</v>
      </c>
      <c r="Q137" s="3">
        <f>IF(AND(Preços!Q137&lt;&gt;0,Preços!P137&lt;&gt;0),Preços!Q137/Preços!P137-1,"")</f>
        <v>0.59387049653795998</v>
      </c>
      <c r="R137" s="3">
        <f>IF(AND(Preços!R137&lt;&gt;0,Preços!Q137&lt;&gt;0),Preços!R137/Preços!Q137-1,"")</f>
        <v>-0.10132837618205004</v>
      </c>
      <c r="S137" s="3">
        <f>IF(AND(Preços!S137&lt;&gt;0,Preços!R137&lt;&gt;0),Preços!S137/Preços!R137-1,"")</f>
        <v>-0.10871446903419557</v>
      </c>
    </row>
    <row r="138" spans="2:19" x14ac:dyDescent="0.35">
      <c r="B138" t="str">
        <f>Preços!B138</f>
        <v>EKTR3</v>
      </c>
      <c r="D138" s="3" t="str">
        <f>IF(AND(Preços!D138&lt;&gt;0,Preços!C138&lt;&gt;0),Preços!D138/Preços!C138-1,"")</f>
        <v/>
      </c>
      <c r="E138" s="3" t="str">
        <f>IF(AND(Preços!E138&lt;&gt;0,Preços!D138&lt;&gt;0),Preços!E138/Preços!D138-1,"")</f>
        <v/>
      </c>
      <c r="F138" s="3" t="str">
        <f>IF(AND(Preços!F138&lt;&gt;0,Preços!E138&lt;&gt;0),Preços!F138/Preços!E138-1,"")</f>
        <v/>
      </c>
      <c r="G138" s="3" t="str">
        <f>IF(AND(Preços!G138&lt;&gt;0,Preços!F138&lt;&gt;0),Preços!G138/Preços!F138-1,"")</f>
        <v/>
      </c>
      <c r="H138" s="3" t="str">
        <f>IF(AND(Preços!H138&lt;&gt;0,Preços!G138&lt;&gt;0),Preços!H138/Preços!G138-1,"")</f>
        <v/>
      </c>
      <c r="I138" s="3" t="str">
        <f>IF(AND(Preços!I138&lt;&gt;0,Preços!H138&lt;&gt;0),Preços!I138/Preços!H138-1,"")</f>
        <v/>
      </c>
      <c r="M138" t="str">
        <f>Preços!L138</f>
        <v>EKTR3</v>
      </c>
      <c r="N138" s="3" t="str">
        <f>IF(AND(Preços!N138&lt;&gt;0,Preços!M138&lt;&gt;0),Preços!N138/Preços!M138-1,"")</f>
        <v/>
      </c>
      <c r="O138" s="3" t="str">
        <f>IF(AND(Preços!O138&lt;&gt;0,Preços!N138&lt;&gt;0),Preços!O138/Preços!N138-1,"")</f>
        <v/>
      </c>
      <c r="P138" s="3" t="str">
        <f>IF(AND(Preços!P138&lt;&gt;0,Preços!O138&lt;&gt;0),Preços!P138/Preços!O138-1,"")</f>
        <v/>
      </c>
      <c r="Q138" s="3" t="str">
        <f>IF(AND(Preços!Q138&lt;&gt;0,Preços!P138&lt;&gt;0),Preços!Q138/Preços!P138-1,"")</f>
        <v/>
      </c>
      <c r="R138" s="3" t="str">
        <f>IF(AND(Preços!R138&lt;&gt;0,Preços!Q138&lt;&gt;0),Preços!R138/Preços!Q138-1,"")</f>
        <v/>
      </c>
      <c r="S138" s="3" t="str">
        <f>IF(AND(Preços!S138&lt;&gt;0,Preços!R138&lt;&gt;0),Preços!S138/Preços!R138-1,"")</f>
        <v/>
      </c>
    </row>
    <row r="139" spans="2:19" x14ac:dyDescent="0.35">
      <c r="B139" t="str">
        <f>Preços!B139</f>
        <v>EKTR4</v>
      </c>
      <c r="D139" s="3" t="str">
        <f>IF(AND(Preços!D139&lt;&gt;0,Preços!C139&lt;&gt;0),Preços!D139/Preços!C139-1,"")</f>
        <v/>
      </c>
      <c r="E139" s="3" t="str">
        <f>IF(AND(Preços!E139&lt;&gt;0,Preços!D139&lt;&gt;0),Preços!E139/Preços!D139-1,"")</f>
        <v/>
      </c>
      <c r="F139" s="3">
        <f>IF(AND(Preços!F139&lt;&gt;0,Preços!E139&lt;&gt;0),Preços!F139/Preços!E139-1,"")</f>
        <v>-0.14912280701736536</v>
      </c>
      <c r="G139" s="3">
        <f>IF(AND(Preços!G139&lt;&gt;0,Preços!F139&lt;&gt;0),Preços!G139/Preços!F139-1,"")</f>
        <v>0.33969072164940561</v>
      </c>
      <c r="H139" s="3">
        <f>IF(AND(Preços!H139&lt;&gt;0,Preços!G139&lt;&gt;0),Preços!H139/Preços!G139-1,"")</f>
        <v>3.847633705272635E-2</v>
      </c>
      <c r="I139" s="3">
        <f>IF(AND(Preços!I139&lt;&gt;0,Preços!H139&lt;&gt;0),Preços!I139/Preços!H139-1,"")</f>
        <v>-2.7047054463936737E-2</v>
      </c>
      <c r="M139" t="str">
        <f>Preços!L139</f>
        <v>EKTR4</v>
      </c>
      <c r="N139" s="3" t="str">
        <f>IF(AND(Preços!N139&lt;&gt;0,Preços!M139&lt;&gt;0),Preços!N139/Preços!M139-1,"")</f>
        <v/>
      </c>
      <c r="O139" s="3" t="str">
        <f>IF(AND(Preços!O139&lt;&gt;0,Preços!N139&lt;&gt;0),Preços!O139/Preços!N139-1,"")</f>
        <v/>
      </c>
      <c r="P139" s="3">
        <f>IF(AND(Preços!P139&lt;&gt;0,Preços!O139&lt;&gt;0),Preços!P139/Preços!O139-1,"")</f>
        <v>-0.14912280701776293</v>
      </c>
      <c r="Q139" s="3">
        <f>IF(AND(Preços!Q139&lt;&gt;0,Preços!P139&lt;&gt;0),Preços!Q139/Preços!P139-1,"")</f>
        <v>0.4142934983899027</v>
      </c>
      <c r="R139" s="3">
        <f>IF(AND(Preços!R139&lt;&gt;0,Preços!Q139&lt;&gt;0),Preços!R139/Preços!Q139-1,"")</f>
        <v>5.3719617259383234E-2</v>
      </c>
      <c r="S139" s="3">
        <f>IF(AND(Preços!S139&lt;&gt;0,Preços!R139&lt;&gt;0),Preços!S139/Preços!R139-1,"")</f>
        <v>0.11618343226935224</v>
      </c>
    </row>
    <row r="140" spans="2:19" x14ac:dyDescent="0.35">
      <c r="B140" t="str">
        <f>Preços!B140</f>
        <v>ELET3</v>
      </c>
      <c r="D140" s="3">
        <f>IF(AND(Preços!D140&lt;&gt;0,Preços!C140&lt;&gt;0),Preços!D140/Preços!C140-1,"")</f>
        <v>2.9600694444446445</v>
      </c>
      <c r="E140" s="3">
        <f>IF(AND(Preços!E140&lt;&gt;0,Preços!D140&lt;&gt;0),Preços!E140/Preços!D140-1,"")</f>
        <v>-0.15212626041256361</v>
      </c>
      <c r="F140" s="3">
        <f>IF(AND(Preços!F140&lt;&gt;0,Preços!E140&lt;&gt;0),Preços!F140/Preços!E140-1,"")</f>
        <v>0.2528438469510188</v>
      </c>
      <c r="G140" s="3">
        <f>IF(AND(Preços!G140&lt;&gt;0,Preços!F140&lt;&gt;0),Preços!G140/Preços!F140-1,"")</f>
        <v>0.56064216130003941</v>
      </c>
      <c r="H140" s="3">
        <f>IF(AND(Preços!H140&lt;&gt;0,Preços!G140&lt;&gt;0),Preços!H140/Preços!G140-1,"")</f>
        <v>-2.9894179894313422E-2</v>
      </c>
      <c r="I140" s="3">
        <f>IF(AND(Preços!I140&lt;&gt;0,Preços!H140&lt;&gt;0),Preços!I140/Preços!H140-1,"")</f>
        <v>5.0177256613755494E-2</v>
      </c>
      <c r="M140" t="str">
        <f>Preços!L140</f>
        <v>ELET3</v>
      </c>
      <c r="N140" s="3">
        <f>IF(AND(Preços!N140&lt;&gt;0,Preços!M140&lt;&gt;0),Preços!N140/Preços!M140-1,"")</f>
        <v>2.960069444446273</v>
      </c>
      <c r="O140" s="3">
        <f>IF(AND(Preços!O140&lt;&gt;0,Preços!N140&lt;&gt;0),Preços!O140/Preços!N140-1,"")</f>
        <v>-0.15212626041266308</v>
      </c>
      <c r="P140" s="3">
        <f>IF(AND(Preços!P140&lt;&gt;0,Preços!O140&lt;&gt;0),Preços!P140/Preços!O140-1,"")</f>
        <v>0.25284384695119311</v>
      </c>
      <c r="Q140" s="3">
        <f>IF(AND(Preços!Q140&lt;&gt;0,Preços!P140&lt;&gt;0),Preços!Q140/Preços!P140-1,"")</f>
        <v>0.60069073589825361</v>
      </c>
      <c r="R140" s="3">
        <f>IF(AND(Preços!R140&lt;&gt;0,Preços!Q140&lt;&gt;0),Preços!R140/Preços!Q140-1,"")</f>
        <v>0.11806374079484505</v>
      </c>
      <c r="S140" s="3">
        <f>IF(AND(Preços!S140&lt;&gt;0,Preços!R140&lt;&gt;0),Preços!S140/Preços!R140-1,"")</f>
        <v>0.12961178923272398</v>
      </c>
    </row>
    <row r="141" spans="2:19" x14ac:dyDescent="0.35">
      <c r="B141" t="str">
        <f>Preços!B141</f>
        <v>ELET5</v>
      </c>
      <c r="D141" s="3" t="str">
        <f>IF(AND(Preços!D141&lt;&gt;0,Preços!C141&lt;&gt;0),Preços!D141/Preços!C141-1,"")</f>
        <v/>
      </c>
      <c r="E141" s="3" t="str">
        <f>IF(AND(Preços!E141&lt;&gt;0,Preços!D141&lt;&gt;0),Preços!E141/Preços!D141-1,"")</f>
        <v/>
      </c>
      <c r="F141" s="3" t="str">
        <f>IF(AND(Preços!F141&lt;&gt;0,Preços!E141&lt;&gt;0),Preços!F141/Preços!E141-1,"")</f>
        <v/>
      </c>
      <c r="G141" s="3" t="str">
        <f>IF(AND(Preços!G141&lt;&gt;0,Preços!F141&lt;&gt;0),Preços!G141/Preços!F141-1,"")</f>
        <v/>
      </c>
      <c r="H141" s="3" t="str">
        <f>IF(AND(Preços!H141&lt;&gt;0,Preços!G141&lt;&gt;0),Preços!H141/Preços!G141-1,"")</f>
        <v/>
      </c>
      <c r="I141" s="3" t="str">
        <f>IF(AND(Preços!I141&lt;&gt;0,Preços!H141&lt;&gt;0),Preços!I141/Preços!H141-1,"")</f>
        <v/>
      </c>
      <c r="M141" t="str">
        <f>Preços!L141</f>
        <v>ELET5</v>
      </c>
      <c r="N141" s="3" t="str">
        <f>IF(AND(Preços!N141&lt;&gt;0,Preços!M141&lt;&gt;0),Preços!N141/Preços!M141-1,"")</f>
        <v/>
      </c>
      <c r="O141" s="3" t="str">
        <f>IF(AND(Preços!O141&lt;&gt;0,Preços!N141&lt;&gt;0),Preços!O141/Preços!N141-1,"")</f>
        <v/>
      </c>
      <c r="P141" s="3" t="str">
        <f>IF(AND(Preços!P141&lt;&gt;0,Preços!O141&lt;&gt;0),Preços!P141/Preços!O141-1,"")</f>
        <v/>
      </c>
      <c r="Q141" s="3" t="str">
        <f>IF(AND(Preços!Q141&lt;&gt;0,Preços!P141&lt;&gt;0),Preços!Q141/Preços!P141-1,"")</f>
        <v/>
      </c>
      <c r="R141" s="3" t="str">
        <f>IF(AND(Preços!R141&lt;&gt;0,Preços!Q141&lt;&gt;0),Preços!R141/Preços!Q141-1,"")</f>
        <v/>
      </c>
      <c r="S141" s="3" t="str">
        <f>IF(AND(Preços!S141&lt;&gt;0,Preços!R141&lt;&gt;0),Preços!S141/Preços!R141-1,"")</f>
        <v/>
      </c>
    </row>
    <row r="142" spans="2:19" x14ac:dyDescent="0.35">
      <c r="B142" t="str">
        <f>Preços!B142</f>
        <v>ELET6</v>
      </c>
      <c r="D142" s="3">
        <f>IF(AND(Preços!D142&lt;&gt;0,Preços!C142&lt;&gt;0),Preços!D142/Preços!C142-1,"")</f>
        <v>1.479885057472059</v>
      </c>
      <c r="E142" s="3">
        <f>IF(AND(Preços!E142&lt;&gt;0,Preços!D142&lt;&gt;0),Preços!E142/Preços!D142-1,"")</f>
        <v>-0.12321359598303105</v>
      </c>
      <c r="F142" s="3">
        <f>IF(AND(Preços!F142&lt;&gt;0,Preços!E142&lt;&gt;0),Preços!F142/Preços!E142-1,"")</f>
        <v>0.2409691629955244</v>
      </c>
      <c r="G142" s="3">
        <f>IF(AND(Preços!G142&lt;&gt;0,Preços!F142&lt;&gt;0),Preços!G142/Preços!F142-1,"")</f>
        <v>0.35747248846195689</v>
      </c>
      <c r="H142" s="3">
        <f>IF(AND(Preços!H142&lt;&gt;0,Preços!G142&lt;&gt;0),Preços!H142/Preços!G142-1,"")</f>
        <v>-3.2426778242442555E-2</v>
      </c>
      <c r="I142" s="3">
        <f>IF(AND(Preços!I142&lt;&gt;0,Preços!H142&lt;&gt;0),Preços!I142/Preços!H142-1,"")</f>
        <v>4.6486486485732614E-2</v>
      </c>
      <c r="M142" t="str">
        <f>Preços!L142</f>
        <v>ELET6</v>
      </c>
      <c r="N142" s="3">
        <f>IF(AND(Preços!N142&lt;&gt;0,Preços!M142&lt;&gt;0),Preços!N142/Preços!M142-1,"")</f>
        <v>1.4798850574733904</v>
      </c>
      <c r="O142" s="3">
        <f>IF(AND(Preços!O142&lt;&gt;0,Preços!N142&lt;&gt;0),Preços!O142/Preços!N142-1,"")</f>
        <v>-5.3093938346723046E-2</v>
      </c>
      <c r="P142" s="3">
        <f>IF(AND(Preços!P142&lt;&gt;0,Preços!O142&lt;&gt;0),Preços!P142/Preços!O142-1,"")</f>
        <v>0.24096916299616256</v>
      </c>
      <c r="Q142" s="3">
        <f>IF(AND(Preços!Q142&lt;&gt;0,Preços!P142&lt;&gt;0),Preços!Q142/Preços!P142-1,"")</f>
        <v>0.41341700970286266</v>
      </c>
      <c r="R142" s="3">
        <f>IF(AND(Preços!R142&lt;&gt;0,Preços!Q142&lt;&gt;0),Preços!R142/Preços!Q142-1,"")</f>
        <v>1.2064946906652052E-2</v>
      </c>
      <c r="S142" s="3">
        <f>IF(AND(Preços!S142&lt;&gt;0,Preços!R142&lt;&gt;0),Preços!S142/Preços!R142-1,"")</f>
        <v>0.1314916276638427</v>
      </c>
    </row>
    <row r="143" spans="2:19" x14ac:dyDescent="0.35">
      <c r="B143" t="str">
        <f>Preços!B143</f>
        <v>EMAE4</v>
      </c>
      <c r="D143" s="3">
        <f>IF(AND(Preços!D143&lt;&gt;0,Preços!C143&lt;&gt;0),Preços!D143/Preços!C143-1,"")</f>
        <v>1.0477326968966536</v>
      </c>
      <c r="E143" s="3">
        <f>IF(AND(Preços!E143&lt;&gt;0,Preços!D143&lt;&gt;0),Preços!E143/Preços!D143-1,"")</f>
        <v>6.0606060606522627E-2</v>
      </c>
      <c r="F143" s="3">
        <f>IF(AND(Preços!F143&lt;&gt;0,Preços!E143&lt;&gt;0),Preços!F143/Preços!E143-1,"")</f>
        <v>1.0076923076898696</v>
      </c>
      <c r="G143" s="3">
        <f>IF(AND(Preços!G143&lt;&gt;0,Preços!F143&lt;&gt;0),Preços!G143/Preços!F143-1,"")</f>
        <v>1.02134646962311</v>
      </c>
      <c r="H143" s="3">
        <f>IF(AND(Preços!H143&lt;&gt;0,Preços!G143&lt;&gt;0),Preços!H143/Preços!G143-1,"")</f>
        <v>1.0419712970497397</v>
      </c>
      <c r="I143" s="3">
        <f>IF(AND(Preços!I143&lt;&gt;0,Preços!H143&lt;&gt;0),Preços!I143/Preços!H143-1,"")</f>
        <v>1.936082747595913E-2</v>
      </c>
      <c r="M143" t="str">
        <f>Preços!L143</f>
        <v>EMAE4</v>
      </c>
      <c r="N143" s="3">
        <f>IF(AND(Preços!N143&lt;&gt;0,Preços!M143&lt;&gt;0),Preços!N143/Preços!M143-1,"")</f>
        <v>1.0889902544235803</v>
      </c>
      <c r="O143" s="3">
        <f>IF(AND(Preços!O143&lt;&gt;0,Preços!N143&lt;&gt;0),Preços!O143/Preços!N143-1,"")</f>
        <v>0.11305019434126407</v>
      </c>
      <c r="P143" s="3">
        <f>IF(AND(Preços!P143&lt;&gt;0,Preços!O143&lt;&gt;0),Preços!P143/Preços!O143-1,"")</f>
        <v>1.2550495527645276</v>
      </c>
      <c r="Q143" s="3">
        <f>IF(AND(Preços!Q143&lt;&gt;0,Preços!P143&lt;&gt;0),Preços!Q143/Preços!P143-1,"")</f>
        <v>1.0659128901634261</v>
      </c>
      <c r="R143" s="3">
        <f>IF(AND(Preços!R143&lt;&gt;0,Preços!Q143&lt;&gt;0),Preços!R143/Preços!Q143-1,"")</f>
        <v>1.1124980554873507</v>
      </c>
      <c r="S143" s="3">
        <f>IF(AND(Preços!S143&lt;&gt;0,Preços!R143&lt;&gt;0),Preços!S143/Preços!R143-1,"")</f>
        <v>0.12848577441675957</v>
      </c>
    </row>
    <row r="144" spans="2:19" x14ac:dyDescent="0.35">
      <c r="B144" t="str">
        <f>Preços!B144</f>
        <v>EMBR3</v>
      </c>
      <c r="D144" s="3">
        <f>IF(AND(Preços!D144&lt;&gt;0,Preços!C144&lt;&gt;0),Preços!D144/Preços!C144-1,"")</f>
        <v>-0.47002318648563168</v>
      </c>
      <c r="E144" s="3">
        <f>IF(AND(Preços!E144&lt;&gt;0,Preços!D144&lt;&gt;0),Preços!E144/Preços!D144-1,"")</f>
        <v>0.25</v>
      </c>
      <c r="F144" s="3">
        <f>IF(AND(Preços!F144&lt;&gt;0,Preços!E144&lt;&gt;0),Preços!F144/Preços!E144-1,"")</f>
        <v>8.3999999999650132E-2</v>
      </c>
      <c r="G144" s="3">
        <f>IF(AND(Preços!G144&lt;&gt;0,Preços!F144&lt;&gt;0),Preços!G144/Preços!F144-1,"")</f>
        <v>-8.9944649445716451E-2</v>
      </c>
      <c r="H144" s="3">
        <f>IF(AND(Preços!H144&lt;&gt;0,Preços!G144&lt;&gt;0),Preços!H144/Preços!G144-1,"")</f>
        <v>-0.55144450076020723</v>
      </c>
      <c r="I144" s="3">
        <f>IF(AND(Preços!I144&lt;&gt;0,Preços!H144&lt;&gt;0),Preços!I144/Preços!H144-1,"")</f>
        <v>1.6135593220327102</v>
      </c>
      <c r="M144" t="str">
        <f>Preços!L144</f>
        <v>EMBR3</v>
      </c>
      <c r="N144" s="3">
        <f>IF(AND(Preços!N144&lt;&gt;0,Preços!M144&lt;&gt;0),Preços!N144/Preços!M144-1,"")</f>
        <v>-0.46718447912945038</v>
      </c>
      <c r="O144" s="3">
        <f>IF(AND(Preços!O144&lt;&gt;0,Preços!N144&lt;&gt;0),Preços!O144/Preços!N144-1,"")</f>
        <v>0.27257744115862037</v>
      </c>
      <c r="P144" s="3">
        <f>IF(AND(Preços!P144&lt;&gt;0,Preços!O144&lt;&gt;0),Preços!P144/Preços!O144-1,"")</f>
        <v>9.0338353519096692E-2</v>
      </c>
      <c r="Q144" s="3">
        <f>IF(AND(Preços!Q144&lt;&gt;0,Preços!P144&lt;&gt;0),Preços!Q144/Preços!P144-1,"")</f>
        <v>-8.9944649445716451E-2</v>
      </c>
      <c r="R144" s="3">
        <f>IF(AND(Preços!R144&lt;&gt;0,Preços!Q144&lt;&gt;0),Preços!R144/Preços!Q144-1,"")</f>
        <v>-0.55144450076020723</v>
      </c>
      <c r="S144" s="3">
        <f>IF(AND(Preços!S144&lt;&gt;0,Preços!R144&lt;&gt;0),Preços!S144/Preços!R144-1,"")</f>
        <v>1.6135593220327102</v>
      </c>
    </row>
    <row r="145" spans="2:19" x14ac:dyDescent="0.35">
      <c r="B145" t="str">
        <f>Preços!B145</f>
        <v>ENAT3</v>
      </c>
      <c r="D145" s="3">
        <f>IF(AND(Preços!D145&lt;&gt;0,Preços!C145&lt;&gt;0),Preços!D145/Preços!C145-1,"")</f>
        <v>-8.5763293310437416E-2</v>
      </c>
      <c r="E145" s="3">
        <f>IF(AND(Preços!E145&lt;&gt;0,Preços!D145&lt;&gt;0),Preços!E145/Preços!D145-1,"")</f>
        <v>1.016885553470257</v>
      </c>
      <c r="F145" s="3">
        <f>IF(AND(Preços!F145&lt;&gt;0,Preços!E145&lt;&gt;0),Preços!F145/Preços!E145-1,"")</f>
        <v>-0.13023255813899337</v>
      </c>
      <c r="G145" s="3">
        <f>IF(AND(Preços!G145&lt;&gt;0,Preços!F145&lt;&gt;0),Preços!G145/Preços!F145-1,"")</f>
        <v>0.71122994652299876</v>
      </c>
      <c r="H145" s="3">
        <f>IF(AND(Preços!H145&lt;&gt;0,Preços!G145&lt;&gt;0),Preços!H145/Preços!G145-1,"")</f>
        <v>-0.25937499999963753</v>
      </c>
      <c r="I145" s="3">
        <f>IF(AND(Preços!I145&lt;&gt;0,Preços!H145&lt;&gt;0),Preços!I145/Preços!H145-1,"")</f>
        <v>0.16455696202499115</v>
      </c>
      <c r="M145" t="str">
        <f>Preços!L145</f>
        <v>ENAT3</v>
      </c>
      <c r="N145" s="3">
        <f>IF(AND(Preços!N145&lt;&gt;0,Preços!M145&lt;&gt;0),Preços!N145/Preços!M145-1,"")</f>
        <v>-5.3496115426226676E-2</v>
      </c>
      <c r="O145" s="3">
        <f>IF(AND(Preços!O145&lt;&gt;0,Preços!N145&lt;&gt;0),Preços!O145/Preços!N145-1,"")</f>
        <v>1.0684243665912163</v>
      </c>
      <c r="P145" s="3">
        <f>IF(AND(Preços!P145&lt;&gt;0,Preços!O145&lt;&gt;0),Preços!P145/Preços!O145-1,"")</f>
        <v>-1.6825475064570217E-3</v>
      </c>
      <c r="Q145" s="3">
        <f>IF(AND(Preços!Q145&lt;&gt;0,Preços!P145&lt;&gt;0),Preços!Q145/Preços!P145-1,"")</f>
        <v>0.94677604898933354</v>
      </c>
      <c r="R145" s="3">
        <f>IF(AND(Preços!R145&lt;&gt;0,Preços!Q145&lt;&gt;0),Preços!R145/Preços!Q145-1,"")</f>
        <v>-0.16295492546039181</v>
      </c>
      <c r="S145" s="3">
        <f>IF(AND(Preços!S145&lt;&gt;0,Preços!R145&lt;&gt;0),Preços!S145/Preços!R145-1,"")</f>
        <v>0.17961126333118593</v>
      </c>
    </row>
    <row r="146" spans="2:19" x14ac:dyDescent="0.35">
      <c r="B146" t="str">
        <f>Preços!B146</f>
        <v>ENBR3</v>
      </c>
      <c r="D146" s="3">
        <f>IF(AND(Preços!D146&lt;&gt;0,Preços!C146&lt;&gt;0),Preços!D146/Preços!C146-1,"")</f>
        <v>0.12875836041641309</v>
      </c>
      <c r="E146" s="3">
        <f>IF(AND(Preços!E146&lt;&gt;0,Preços!D146&lt;&gt;0),Preços!E146/Preços!D146-1,"")</f>
        <v>4.4776119403437287E-2</v>
      </c>
      <c r="F146" s="3">
        <f>IF(AND(Preços!F146&lt;&gt;0,Preços!E146&lt;&gt;0),Preços!F146/Preços!E146-1,"")</f>
        <v>5.3571428571428603E-2</v>
      </c>
      <c r="G146" s="3">
        <f>IF(AND(Preços!G146&lt;&gt;0,Preços!F146&lt;&gt;0),Preços!G146/Preços!F146-1,"")</f>
        <v>0.49830508474615587</v>
      </c>
      <c r="H146" s="3">
        <f>IF(AND(Preços!H146&lt;&gt;0,Preços!G146&lt;&gt;0),Preços!H146/Preços!G146-1,"")</f>
        <v>-0.1108597285072831</v>
      </c>
      <c r="I146" s="3">
        <f>IF(AND(Preços!I146&lt;&gt;0,Preços!H146&lt;&gt;0),Preços!I146/Preços!H146-1,"")</f>
        <v>-6.5648854962268688E-2</v>
      </c>
      <c r="M146" t="str">
        <f>Preços!L146</f>
        <v>ENBR3</v>
      </c>
      <c r="N146" s="3">
        <f>IF(AND(Preços!N146&lt;&gt;0,Preços!M146&lt;&gt;0),Preços!N146/Preços!M146-1,"")</f>
        <v>0.23394408738756578</v>
      </c>
      <c r="O146" s="3">
        <f>IF(AND(Preços!O146&lt;&gt;0,Preços!N146&lt;&gt;0),Preços!O146/Preços!N146-1,"")</f>
        <v>5.4163354467369418E-2</v>
      </c>
      <c r="P146" s="3">
        <f>IF(AND(Preços!P146&lt;&gt;0,Preços!O146&lt;&gt;0),Preços!P146/Preços!O146-1,"")</f>
        <v>9.3043114234679702E-2</v>
      </c>
      <c r="Q146" s="3">
        <f>IF(AND(Preços!Q146&lt;&gt;0,Preços!P146&lt;&gt;0),Preços!Q146/Preços!P146-1,"")</f>
        <v>0.5813584892585022</v>
      </c>
      <c r="R146" s="3">
        <f>IF(AND(Preços!R146&lt;&gt;0,Preços!Q146&lt;&gt;0),Preços!R146/Preços!Q146-1,"")</f>
        <v>-8.3947620998211292E-2</v>
      </c>
      <c r="S146" s="3">
        <f>IF(AND(Preços!S146&lt;&gt;0,Preços!R146&lt;&gt;0),Preços!S146/Preços!R146-1,"")</f>
        <v>-1.5942480250701885E-2</v>
      </c>
    </row>
    <row r="147" spans="2:19" x14ac:dyDescent="0.35">
      <c r="B147" t="str">
        <f>Preços!B147</f>
        <v>ENGI11</v>
      </c>
      <c r="D147" s="3">
        <f>IF(AND(Preços!D147&lt;&gt;0,Preços!C147&lt;&gt;0),Preços!D147/Preços!C147-1,"")</f>
        <v>0.32714285714154112</v>
      </c>
      <c r="E147" s="3">
        <f>IF(AND(Preços!E147&lt;&gt;0,Preços!D147&lt;&gt;0),Preços!E147/Preços!D147-1,"")</f>
        <v>0.46932185145376559</v>
      </c>
      <c r="F147" s="3">
        <f>IF(AND(Preços!F147&lt;&gt;0,Preços!E147&lt;&gt;0),Preços!F147/Preços!E147-1,"")</f>
        <v>0.36309356286482597</v>
      </c>
      <c r="G147" s="3">
        <f>IF(AND(Preços!G147&lt;&gt;0,Preços!F147&lt;&gt;0),Preços!G147/Preços!F147-1,"")</f>
        <v>0.44285714285880085</v>
      </c>
      <c r="H147" s="3">
        <f>IF(AND(Preços!H147&lt;&gt;0,Preços!G147&lt;&gt;0),Preços!H147/Preços!G147-1,"")</f>
        <v>-2.1856902672170442E-2</v>
      </c>
      <c r="I147" s="3">
        <f>IF(AND(Preços!I147&lt;&gt;0,Preços!H147&lt;&gt;0),Preços!I147/Preços!H147-1,"")</f>
        <v>-0.1613827349124114</v>
      </c>
      <c r="M147" t="str">
        <f>Preços!L147</f>
        <v>ENGI11</v>
      </c>
      <c r="N147" s="3">
        <f>IF(AND(Preços!N147&lt;&gt;0,Preços!M147&lt;&gt;0),Preços!N147/Preços!M147-1,"")</f>
        <v>0.36222872487848434</v>
      </c>
      <c r="O147" s="3">
        <f>IF(AND(Preços!O147&lt;&gt;0,Preços!N147&lt;&gt;0),Preços!O147/Preços!N147-1,"")</f>
        <v>0.50506287052953414</v>
      </c>
      <c r="P147" s="3">
        <f>IF(AND(Preços!P147&lt;&gt;0,Preços!O147&lt;&gt;0),Preços!P147/Preços!O147-1,"")</f>
        <v>0.39774365365254005</v>
      </c>
      <c r="Q147" s="3">
        <f>IF(AND(Preços!Q147&lt;&gt;0,Preços!P147&lt;&gt;0),Preços!Q147/Preços!P147-1,"")</f>
        <v>0.47955249464977068</v>
      </c>
      <c r="R147" s="3">
        <f>IF(AND(Preços!R147&lt;&gt;0,Preços!Q147&lt;&gt;0),Preços!R147/Preços!Q147-1,"")</f>
        <v>-9.9861557413896129E-3</v>
      </c>
      <c r="S147" s="3">
        <f>IF(AND(Preços!S147&lt;&gt;0,Preços!R147&lt;&gt;0),Preços!S147/Preços!R147-1,"")</f>
        <v>-0.12778522378937096</v>
      </c>
    </row>
    <row r="148" spans="2:19" x14ac:dyDescent="0.35">
      <c r="B148" t="str">
        <f>Preços!B148</f>
        <v>ENGI3</v>
      </c>
      <c r="D148" s="3" t="str">
        <f>IF(AND(Preços!D148&lt;&gt;0,Preços!C148&lt;&gt;0),Preços!D148/Preços!C148-1,"")</f>
        <v/>
      </c>
      <c r="E148" s="3" t="str">
        <f>IF(AND(Preços!E148&lt;&gt;0,Preços!D148&lt;&gt;0),Preços!E148/Preços!D148-1,"")</f>
        <v/>
      </c>
      <c r="F148" s="3" t="str">
        <f>IF(AND(Preços!F148&lt;&gt;0,Preços!E148&lt;&gt;0),Preços!F148/Preços!E148-1,"")</f>
        <v/>
      </c>
      <c r="G148" s="3">
        <f>IF(AND(Preços!G148&lt;&gt;0,Preços!F148&lt;&gt;0),Preços!G148/Preços!F148-1,"")</f>
        <v>0.68148148147969301</v>
      </c>
      <c r="H148" s="3">
        <f>IF(AND(Preços!H148&lt;&gt;0,Preços!G148&lt;&gt;0),Preços!H148/Preços!G148-1,"")</f>
        <v>0.24889867841521052</v>
      </c>
      <c r="I148" s="3">
        <f>IF(AND(Preços!I148&lt;&gt;0,Preços!H148&lt;&gt;0),Preços!I148/Preços!H148-1,"")</f>
        <v>-8.8771310994031349E-2</v>
      </c>
      <c r="M148" t="str">
        <f>Preços!L148</f>
        <v>ENGI3</v>
      </c>
      <c r="N148" s="3" t="str">
        <f>IF(AND(Preços!N148&lt;&gt;0,Preços!M148&lt;&gt;0),Preços!N148/Preços!M148-1,"")</f>
        <v/>
      </c>
      <c r="O148" s="3" t="str">
        <f>IF(AND(Preços!O148&lt;&gt;0,Preços!N148&lt;&gt;0),Preços!O148/Preços!N148-1,"")</f>
        <v/>
      </c>
      <c r="P148" s="3" t="str">
        <f>IF(AND(Preços!P148&lt;&gt;0,Preços!O148&lt;&gt;0),Preços!P148/Preços!O148-1,"")</f>
        <v/>
      </c>
      <c r="Q148" s="3">
        <f>IF(AND(Preços!Q148&lt;&gt;0,Preços!P148&lt;&gt;0),Preços!Q148/Preços!P148-1,"")</f>
        <v>0.70660870400266895</v>
      </c>
      <c r="R148" s="3">
        <f>IF(AND(Preços!R148&lt;&gt;0,Preços!Q148&lt;&gt;0),Preços!R148/Preços!Q148-1,"")</f>
        <v>0.26067678847436349</v>
      </c>
      <c r="S148" s="3">
        <f>IF(AND(Preços!S148&lt;&gt;0,Preços!R148&lt;&gt;0),Preços!S148/Preços!R148-1,"")</f>
        <v>-6.7240108320309577E-2</v>
      </c>
    </row>
    <row r="149" spans="2:19" x14ac:dyDescent="0.35">
      <c r="B149" t="str">
        <f>Preços!B149</f>
        <v>ENGI4</v>
      </c>
      <c r="D149" s="3">
        <f>IF(AND(Preços!D149&lt;&gt;0,Preços!C149&lt;&gt;0),Preços!D149/Preços!C149-1,"")</f>
        <v>0.27681660899634264</v>
      </c>
      <c r="E149" s="3">
        <f>IF(AND(Preços!E149&lt;&gt;0,Preços!D149&lt;&gt;0),Preços!E149/Preços!D149-1,"")</f>
        <v>0.2032520325213838</v>
      </c>
      <c r="F149" s="3">
        <f>IF(AND(Preços!F149&lt;&gt;0,Preços!E149&lt;&gt;0),Preços!F149/Preços!E149-1,"")</f>
        <v>0.6486486486477181</v>
      </c>
      <c r="G149" s="3">
        <f>IF(AND(Preços!G149&lt;&gt;0,Preços!F149&lt;&gt;0),Preços!G149/Preços!F149-1,"")</f>
        <v>0.38661202185718624</v>
      </c>
      <c r="H149" s="3">
        <f>IF(AND(Preços!H149&lt;&gt;0,Preços!G149&lt;&gt;0),Preços!H149/Preços!G149-1,"")</f>
        <v>-0.16256157635420132</v>
      </c>
      <c r="I149" s="3">
        <f>IF(AND(Preços!I149&lt;&gt;0,Preços!H149&lt;&gt;0),Preços!I149/Preços!H149-1,"")</f>
        <v>-0.17411764705919996</v>
      </c>
      <c r="M149" t="str">
        <f>Preços!L149</f>
        <v>ENGI4</v>
      </c>
      <c r="N149" s="3">
        <f>IF(AND(Preços!N149&lt;&gt;0,Preços!M149&lt;&gt;0),Preços!N149/Preços!M149-1,"")</f>
        <v>0.31041757292337291</v>
      </c>
      <c r="O149" s="3">
        <f>IF(AND(Preços!O149&lt;&gt;0,Preços!N149&lt;&gt;0),Preços!O149/Preços!N149-1,"")</f>
        <v>0.23501564085246729</v>
      </c>
      <c r="P149" s="3">
        <f>IF(AND(Preços!P149&lt;&gt;0,Preços!O149&lt;&gt;0),Preços!P149/Preços!O149-1,"")</f>
        <v>0.69616735439743516</v>
      </c>
      <c r="Q149" s="3">
        <f>IF(AND(Preços!Q149&lt;&gt;0,Preços!P149&lt;&gt;0),Preços!Q149/Preços!P149-1,"")</f>
        <v>0.42990024142908068</v>
      </c>
      <c r="R149" s="3">
        <f>IF(AND(Preços!R149&lt;&gt;0,Preços!Q149&lt;&gt;0),Preços!R149/Preços!Q149-1,"")</f>
        <v>-0.15189103457824593</v>
      </c>
      <c r="S149" s="3">
        <f>IF(AND(Preços!S149&lt;&gt;0,Preços!R149&lt;&gt;0),Preços!S149/Preços!R149-1,"")</f>
        <v>-0.13429653838989841</v>
      </c>
    </row>
    <row r="150" spans="2:19" x14ac:dyDescent="0.35">
      <c r="B150" t="str">
        <f>Preços!B150</f>
        <v>ENMT3</v>
      </c>
      <c r="D150" s="3" t="str">
        <f>IF(AND(Preços!D150&lt;&gt;0,Preços!C150&lt;&gt;0),Preços!D150/Preços!C150-1,"")</f>
        <v/>
      </c>
      <c r="E150" s="3" t="str">
        <f>IF(AND(Preços!E150&lt;&gt;0,Preços!D150&lt;&gt;0),Preços!E150/Preços!D150-1,"")</f>
        <v/>
      </c>
      <c r="F150" s="3" t="str">
        <f>IF(AND(Preços!F150&lt;&gt;0,Preços!E150&lt;&gt;0),Preços!F150/Preços!E150-1,"")</f>
        <v/>
      </c>
      <c r="G150" s="3">
        <f>IF(AND(Preços!G150&lt;&gt;0,Preços!F150&lt;&gt;0),Preços!G150/Preços!F150-1,"")</f>
        <v>0.57199017198896396</v>
      </c>
      <c r="H150" s="3">
        <f>IF(AND(Preços!H150&lt;&gt;0,Preços!G150&lt;&gt;0),Preços!H150/Preços!G150-1,"")</f>
        <v>-6.1770432440905521E-2</v>
      </c>
      <c r="I150" s="3">
        <f>IF(AND(Preços!I150&lt;&gt;0,Preços!H150&lt;&gt;0),Preços!I150/Preços!H150-1,"")</f>
        <v>1.6752508361206093</v>
      </c>
      <c r="M150" t="str">
        <f>Preços!L150</f>
        <v>ENMT3</v>
      </c>
      <c r="N150" s="3" t="str">
        <f>IF(AND(Preços!N150&lt;&gt;0,Preços!M150&lt;&gt;0),Preços!N150/Preços!M150-1,"")</f>
        <v/>
      </c>
      <c r="O150" s="3" t="str">
        <f>IF(AND(Preços!O150&lt;&gt;0,Preços!N150&lt;&gt;0),Preços!O150/Preços!N150-1,"")</f>
        <v/>
      </c>
      <c r="P150" s="3" t="str">
        <f>IF(AND(Preços!P150&lt;&gt;0,Preços!O150&lt;&gt;0),Preços!P150/Preços!O150-1,"")</f>
        <v/>
      </c>
      <c r="Q150" s="3">
        <f>IF(AND(Preços!Q150&lt;&gt;0,Preços!P150&lt;&gt;0),Preços!Q150/Preços!P150-1,"")</f>
        <v>0.63857739706503458</v>
      </c>
      <c r="R150" s="3">
        <f>IF(AND(Preços!R150&lt;&gt;0,Preços!Q150&lt;&gt;0),Preços!R150/Preços!Q150-1,"")</f>
        <v>-6.1770432441302092E-2</v>
      </c>
      <c r="S150" s="3">
        <f>IF(AND(Preços!S150&lt;&gt;0,Preços!R150&lt;&gt;0),Preços!S150/Preços!R150-1,"")</f>
        <v>1.9265793123407047</v>
      </c>
    </row>
    <row r="151" spans="2:19" x14ac:dyDescent="0.35">
      <c r="B151" t="str">
        <f>Preços!B151</f>
        <v>ENMT4</v>
      </c>
      <c r="D151" s="3" t="str">
        <f>IF(AND(Preços!D151&lt;&gt;0,Preços!C151&lt;&gt;0),Preços!D151/Preços!C151-1,"")</f>
        <v/>
      </c>
      <c r="E151" s="3" t="str">
        <f>IF(AND(Preços!E151&lt;&gt;0,Preços!D151&lt;&gt;0),Preços!E151/Preços!D151-1,"")</f>
        <v/>
      </c>
      <c r="F151" s="3" t="str">
        <f>IF(AND(Preços!F151&lt;&gt;0,Preços!E151&lt;&gt;0),Preços!F151/Preços!E151-1,"")</f>
        <v/>
      </c>
      <c r="G151" s="3">
        <f>IF(AND(Preços!G151&lt;&gt;0,Preços!F151&lt;&gt;0),Preços!G151/Preços!F151-1,"")</f>
        <v>0.65606060606128391</v>
      </c>
      <c r="H151" s="3">
        <f>IF(AND(Preços!H151&lt;&gt;0,Preços!G151&lt;&gt;0),Preços!H151/Preços!G151-1,"")</f>
        <v>1.056772419199703E-2</v>
      </c>
      <c r="I151" s="3">
        <f>IF(AND(Preços!I151&lt;&gt;0,Preços!H151&lt;&gt;0),Preços!I151/Preços!H151-1,"")</f>
        <v>1.4242424242424243</v>
      </c>
      <c r="M151" t="str">
        <f>Preços!L151</f>
        <v>ENMT4</v>
      </c>
      <c r="N151" s="3" t="str">
        <f>IF(AND(Preços!N151&lt;&gt;0,Preços!M151&lt;&gt;0),Preços!N151/Preços!M151-1,"")</f>
        <v/>
      </c>
      <c r="O151" s="3" t="str">
        <f>IF(AND(Preços!O151&lt;&gt;0,Preços!N151&lt;&gt;0),Preços!O151/Preços!N151-1,"")</f>
        <v/>
      </c>
      <c r="P151" s="3" t="str">
        <f>IF(AND(Preços!P151&lt;&gt;0,Preços!O151&lt;&gt;0),Preços!P151/Preços!O151-1,"")</f>
        <v/>
      </c>
      <c r="Q151" s="3">
        <f>IF(AND(Preços!Q151&lt;&gt;0,Preços!P151&lt;&gt;0),Preços!Q151/Preços!P151-1,"")</f>
        <v>0.72916995537533991</v>
      </c>
      <c r="R151" s="3">
        <f>IF(AND(Preços!R151&lt;&gt;0,Preços!Q151&lt;&gt;0),Preços!R151/Preços!Q151-1,"")</f>
        <v>3.0123369794682553E-2</v>
      </c>
      <c r="S151" s="3">
        <f>IF(AND(Preços!S151&lt;&gt;0,Preços!R151&lt;&gt;0),Preços!S151/Preços!R151-1,"")</f>
        <v>1.6123342829985026</v>
      </c>
    </row>
    <row r="152" spans="2:19" x14ac:dyDescent="0.35">
      <c r="B152" t="str">
        <f>Preços!B152</f>
        <v>EQMA3B</v>
      </c>
      <c r="D152" s="3" t="str">
        <f>IF(AND(Preços!D152&lt;&gt;0,Preços!C152&lt;&gt;0),Preços!D152/Preços!C152-1,"")</f>
        <v/>
      </c>
      <c r="E152" s="3" t="str">
        <f>IF(AND(Preços!E152&lt;&gt;0,Preços!D152&lt;&gt;0),Preços!E152/Preços!D152-1,"")</f>
        <v/>
      </c>
      <c r="F152" s="3" t="str">
        <f>IF(AND(Preços!F152&lt;&gt;0,Preços!E152&lt;&gt;0),Preços!F152/Preços!E152-1,"")</f>
        <v/>
      </c>
      <c r="G152" s="3" t="str">
        <f>IF(AND(Preços!G152&lt;&gt;0,Preços!F152&lt;&gt;0),Preços!G152/Preços!F152-1,"")</f>
        <v/>
      </c>
      <c r="H152" s="3" t="str">
        <f>IF(AND(Preços!H152&lt;&gt;0,Preços!G152&lt;&gt;0),Preços!H152/Preços!G152-1,"")</f>
        <v/>
      </c>
      <c r="I152" s="3">
        <f>IF(AND(Preços!I152&lt;&gt;0,Preços!H152&lt;&gt;0),Preços!I152/Preços!H152-1,"")</f>
        <v>-0.10312500000024161</v>
      </c>
      <c r="M152" t="str">
        <f>Preços!L152</f>
        <v>EQMA3B</v>
      </c>
      <c r="N152" s="3" t="str">
        <f>IF(AND(Preços!N152&lt;&gt;0,Preços!M152&lt;&gt;0),Preços!N152/Preços!M152-1,"")</f>
        <v/>
      </c>
      <c r="O152" s="3" t="str">
        <f>IF(AND(Preços!O152&lt;&gt;0,Preços!N152&lt;&gt;0),Preços!O152/Preços!N152-1,"")</f>
        <v/>
      </c>
      <c r="P152" s="3" t="str">
        <f>IF(AND(Preços!P152&lt;&gt;0,Preços!O152&lt;&gt;0),Preços!P152/Preços!O152-1,"")</f>
        <v/>
      </c>
      <c r="Q152" s="3" t="str">
        <f>IF(AND(Preços!Q152&lt;&gt;0,Preços!P152&lt;&gt;0),Preços!Q152/Preços!P152-1,"")</f>
        <v/>
      </c>
      <c r="R152" s="3" t="str">
        <f>IF(AND(Preços!R152&lt;&gt;0,Preços!Q152&lt;&gt;0),Preços!R152/Preços!Q152-1,"")</f>
        <v/>
      </c>
      <c r="S152" s="3">
        <f>IF(AND(Preços!S152&lt;&gt;0,Preços!R152&lt;&gt;0),Preços!S152/Preços!R152-1,"")</f>
        <v>-3.4783602637549538E-2</v>
      </c>
    </row>
    <row r="153" spans="2:19" x14ac:dyDescent="0.35">
      <c r="B153" t="str">
        <f>Preços!B153</f>
        <v>EQPA3</v>
      </c>
      <c r="D153" s="3">
        <f>IF(AND(Preços!D153&lt;&gt;0,Preços!C153&lt;&gt;0),Preços!D153/Preços!C153-1,"")</f>
        <v>0.15577889447212279</v>
      </c>
      <c r="E153" s="3">
        <f>IF(AND(Preços!E153&lt;&gt;0,Preços!D153&lt;&gt;0),Preços!E153/Preços!D153-1,"")</f>
        <v>-0.21739130434789511</v>
      </c>
      <c r="F153" s="3">
        <f>IF(AND(Preços!F153&lt;&gt;0,Preços!E153&lt;&gt;0),Preços!F153/Preços!E153-1,"")</f>
        <v>0.29444444444594153</v>
      </c>
      <c r="G153" s="3">
        <f>IF(AND(Preços!G153&lt;&gt;0,Preços!F153&lt;&gt;0),Preços!G153/Preços!F153-1,"")</f>
        <v>0.45064377682338264</v>
      </c>
      <c r="H153" s="3">
        <f>IF(AND(Preços!H153&lt;&gt;0,Preços!G153&lt;&gt;0),Preços!H153/Preços!G153-1,"")</f>
        <v>-2.3668639053764928E-2</v>
      </c>
      <c r="I153" s="3">
        <f>IF(AND(Preços!I153&lt;&gt;0,Preços!H153&lt;&gt;0),Preços!I153/Preços!H153-1,"")</f>
        <v>0.53030303030425063</v>
      </c>
      <c r="M153" t="str">
        <f>Preços!L153</f>
        <v>EQPA3</v>
      </c>
      <c r="N153" s="3">
        <f>IF(AND(Preços!N153&lt;&gt;0,Preços!M153&lt;&gt;0),Preços!N153/Preços!M153-1,"")</f>
        <v>0.16158682861470264</v>
      </c>
      <c r="O153" s="3">
        <f>IF(AND(Preços!O153&lt;&gt;0,Preços!N153&lt;&gt;0),Preços!O153/Preços!N153-1,"")</f>
        <v>-0.20100159344406598</v>
      </c>
      <c r="P153" s="3">
        <f>IF(AND(Preços!P153&lt;&gt;0,Preços!O153&lt;&gt;0),Preços!P153/Preços!O153-1,"")</f>
        <v>0.33553791887120887</v>
      </c>
      <c r="Q153" s="3">
        <f>IF(AND(Preços!Q153&lt;&gt;0,Preços!P153&lt;&gt;0),Preços!Q153/Preços!P153-1,"")</f>
        <v>0.5137323813726713</v>
      </c>
      <c r="R153" s="3">
        <f>IF(AND(Preços!R153&lt;&gt;0,Preços!Q153&lt;&gt;0),Preços!R153/Preços!Q153-1,"")</f>
        <v>6.7272538403219784E-2</v>
      </c>
      <c r="S153" s="3">
        <f>IF(AND(Preços!S153&lt;&gt;0,Preços!R153&lt;&gt;0),Preços!S153/Preços!R153-1,"")</f>
        <v>0.61093467523296074</v>
      </c>
    </row>
    <row r="154" spans="2:19" x14ac:dyDescent="0.35">
      <c r="B154" t="str">
        <f>Preços!B154</f>
        <v>EQPA5</v>
      </c>
      <c r="D154" s="3" t="str">
        <f>IF(AND(Preços!D154&lt;&gt;0,Preços!C154&lt;&gt;0),Preços!D154/Preços!C154-1,"")</f>
        <v/>
      </c>
      <c r="E154" s="3">
        <f>IF(AND(Preços!E154&lt;&gt;0,Preços!D154&lt;&gt;0),Preços!E154/Preços!D154-1,"")</f>
        <v>-2.0833333334537407E-2</v>
      </c>
      <c r="F154" s="3">
        <f>IF(AND(Preços!F154&lt;&gt;0,Preços!E154&lt;&gt;0),Preços!F154/Preços!E154-1,"")</f>
        <v>0.94468085106491451</v>
      </c>
      <c r="G154" s="3">
        <f>IF(AND(Preços!G154&lt;&gt;0,Preços!F154&lt;&gt;0),Preços!G154/Preços!F154-1,"")</f>
        <v>0.41137855579813976</v>
      </c>
      <c r="H154" s="3">
        <f>IF(AND(Preços!H154&lt;&gt;0,Preços!G154&lt;&gt;0),Preços!H154/Preços!G154-1,"")</f>
        <v>-0.18449612403032356</v>
      </c>
      <c r="I154" s="3">
        <f>IF(AND(Preços!I154&lt;&gt;0,Preços!H154&lt;&gt;0),Preços!I154/Preços!H154-1,"")</f>
        <v>0.36882129277458131</v>
      </c>
      <c r="M154" t="str">
        <f>Preços!L154</f>
        <v>EQPA5</v>
      </c>
      <c r="N154" s="3" t="str">
        <f>IF(AND(Preços!N154&lt;&gt;0,Preços!M154&lt;&gt;0),Preços!N154/Preços!M154-1,"")</f>
        <v/>
      </c>
      <c r="O154" s="3">
        <f>IF(AND(Preços!O154&lt;&gt;0,Preços!N154&lt;&gt;0),Preços!O154/Preços!N154-1,"")</f>
        <v>-8.5034013796980723E-4</v>
      </c>
      <c r="P154" s="3">
        <f>IF(AND(Preços!P154&lt;&gt;0,Preços!O154&lt;&gt;0),Preços!P154/Preços!O154-1,"")</f>
        <v>1.0007774140779215</v>
      </c>
      <c r="Q154" s="3">
        <f>IF(AND(Preços!Q154&lt;&gt;0,Preços!P154&lt;&gt;0),Preços!Q154/Preços!P154-1,"")</f>
        <v>0.43608827199273303</v>
      </c>
      <c r="R154" s="3">
        <f>IF(AND(Preços!R154&lt;&gt;0,Preços!Q154&lt;&gt;0),Preços!R154/Preços!Q154-1,"")</f>
        <v>-0.14772622302125127</v>
      </c>
      <c r="S154" s="3">
        <f>IF(AND(Preços!S154&lt;&gt;0,Preços!R154&lt;&gt;0),Preços!S154/Preços!R154-1,"")</f>
        <v>0.4258075934442902</v>
      </c>
    </row>
    <row r="155" spans="2:19" x14ac:dyDescent="0.35">
      <c r="B155" t="str">
        <f>Preços!B155</f>
        <v>EQPA6</v>
      </c>
      <c r="D155" s="3" t="str">
        <f>IF(AND(Preços!D155&lt;&gt;0,Preços!C155&lt;&gt;0),Preços!D155/Preços!C155-1,"")</f>
        <v/>
      </c>
      <c r="E155" s="3" t="str">
        <f>IF(AND(Preços!E155&lt;&gt;0,Preços!D155&lt;&gt;0),Preços!E155/Preços!D155-1,"")</f>
        <v/>
      </c>
      <c r="F155" s="3" t="str">
        <f>IF(AND(Preços!F155&lt;&gt;0,Preços!E155&lt;&gt;0),Preços!F155/Preços!E155-1,"")</f>
        <v/>
      </c>
      <c r="G155" s="3" t="str">
        <f>IF(AND(Preços!G155&lt;&gt;0,Preços!F155&lt;&gt;0),Preços!G155/Preços!F155-1,"")</f>
        <v/>
      </c>
      <c r="H155" s="3" t="str">
        <f>IF(AND(Preços!H155&lt;&gt;0,Preços!G155&lt;&gt;0),Preços!H155/Preços!G155-1,"")</f>
        <v/>
      </c>
      <c r="I155" s="3" t="str">
        <f>IF(AND(Preços!I155&lt;&gt;0,Preços!H155&lt;&gt;0),Preços!I155/Preços!H155-1,"")</f>
        <v/>
      </c>
      <c r="M155" t="str">
        <f>Preços!L155</f>
        <v>EQPA6</v>
      </c>
      <c r="N155" s="3" t="str">
        <f>IF(AND(Preços!N155&lt;&gt;0,Preços!M155&lt;&gt;0),Preços!N155/Preços!M155-1,"")</f>
        <v/>
      </c>
      <c r="O155" s="3" t="str">
        <f>IF(AND(Preços!O155&lt;&gt;0,Preços!N155&lt;&gt;0),Preços!O155/Preços!N155-1,"")</f>
        <v/>
      </c>
      <c r="P155" s="3" t="str">
        <f>IF(AND(Preços!P155&lt;&gt;0,Preços!O155&lt;&gt;0),Preços!P155/Preços!O155-1,"")</f>
        <v/>
      </c>
      <c r="Q155" s="3" t="str">
        <f>IF(AND(Preços!Q155&lt;&gt;0,Preços!P155&lt;&gt;0),Preços!Q155/Preços!P155-1,"")</f>
        <v/>
      </c>
      <c r="R155" s="3" t="str">
        <f>IF(AND(Preços!R155&lt;&gt;0,Preços!Q155&lt;&gt;0),Preços!R155/Preços!Q155-1,"")</f>
        <v/>
      </c>
      <c r="S155" s="3" t="str">
        <f>IF(AND(Preços!S155&lt;&gt;0,Preços!R155&lt;&gt;0),Preços!S155/Preços!R155-1,"")</f>
        <v/>
      </c>
    </row>
    <row r="156" spans="2:19" x14ac:dyDescent="0.35">
      <c r="B156" t="str">
        <f>Preços!B156</f>
        <v>EQPA7</v>
      </c>
      <c r="D156" s="3" t="str">
        <f>IF(AND(Preços!D156&lt;&gt;0,Preços!C156&lt;&gt;0),Preços!D156/Preços!C156-1,"")</f>
        <v/>
      </c>
      <c r="E156" s="3" t="str">
        <f>IF(AND(Preços!E156&lt;&gt;0,Preços!D156&lt;&gt;0),Preços!E156/Preços!D156-1,"")</f>
        <v/>
      </c>
      <c r="F156" s="3" t="str">
        <f>IF(AND(Preços!F156&lt;&gt;0,Preços!E156&lt;&gt;0),Preços!F156/Preços!E156-1,"")</f>
        <v/>
      </c>
      <c r="G156" s="3">
        <f>IF(AND(Preços!G156&lt;&gt;0,Preços!F156&lt;&gt;0),Preços!G156/Preços!F156-1,"")</f>
        <v>0.94707520891299946</v>
      </c>
      <c r="H156" s="3">
        <f>IF(AND(Preços!H156&lt;&gt;0,Preços!G156&lt;&gt;0),Preços!H156/Preços!G156-1,"")</f>
        <v>-0.23175965665176146</v>
      </c>
      <c r="I156" s="3">
        <f>IF(AND(Preços!I156&lt;&gt;0,Preços!H156&lt;&gt;0),Preços!I156/Preços!H156-1,"")</f>
        <v>0.4134078212277108</v>
      </c>
      <c r="M156" t="str">
        <f>Preços!L156</f>
        <v>EQPA7</v>
      </c>
      <c r="N156" s="3" t="str">
        <f>IF(AND(Preços!N156&lt;&gt;0,Preços!M156&lt;&gt;0),Preços!N156/Preços!M156-1,"")</f>
        <v/>
      </c>
      <c r="O156" s="3" t="str">
        <f>IF(AND(Preços!O156&lt;&gt;0,Preços!N156&lt;&gt;0),Preços!O156/Preços!N156-1,"")</f>
        <v/>
      </c>
      <c r="P156" s="3" t="str">
        <f>IF(AND(Preços!P156&lt;&gt;0,Preços!O156&lt;&gt;0),Preços!P156/Preços!O156-1,"")</f>
        <v/>
      </c>
      <c r="Q156" s="3">
        <f>IF(AND(Preços!Q156&lt;&gt;0,Preços!P156&lt;&gt;0),Preços!Q156/Preços!P156-1,"")</f>
        <v>0.98849766709109321</v>
      </c>
      <c r="R156" s="3">
        <f>IF(AND(Preços!R156&lt;&gt;0,Preços!Q156&lt;&gt;0),Preços!R156/Preços!Q156-1,"")</f>
        <v>-0.19131910607555958</v>
      </c>
      <c r="S156" s="3">
        <f>IF(AND(Preços!S156&lt;&gt;0,Preços!R156&lt;&gt;0),Preços!S156/Preços!R156-1,"")</f>
        <v>0.48100870231822723</v>
      </c>
    </row>
    <row r="157" spans="2:19" x14ac:dyDescent="0.35">
      <c r="B157" t="str">
        <f>Preços!B157</f>
        <v>EQTL3</v>
      </c>
      <c r="D157" s="3">
        <f>IF(AND(Preços!D157&lt;&gt;0,Preços!C157&lt;&gt;0),Preços!D157/Preços!C157-1,"")</f>
        <v>0.58878504673008969</v>
      </c>
      <c r="E157" s="3">
        <f>IF(AND(Preços!E157&lt;&gt;0,Preços!D157&lt;&gt;0),Preços!E157/Preços!D157-1,"")</f>
        <v>0.20680147058814602</v>
      </c>
      <c r="F157" s="3">
        <f>IF(AND(Preços!F157&lt;&gt;0,Preços!E157&lt;&gt;0),Preços!F157/Preços!E157-1,"")</f>
        <v>0.13571972581918224</v>
      </c>
      <c r="G157" s="3">
        <f>IF(AND(Preços!G157&lt;&gt;0,Preços!F157&lt;&gt;0),Preços!G157/Preços!F157-1,"")</f>
        <v>0.52829935622257107</v>
      </c>
      <c r="H157" s="3">
        <f>IF(AND(Preços!H157&lt;&gt;0,Preços!G157&lt;&gt;0),Preços!H157/Preços!G157-1,"")</f>
        <v>1.6235190872982308E-2</v>
      </c>
      <c r="I157" s="3">
        <f>IF(AND(Preços!I157&lt;&gt;0,Preços!H157&lt;&gt;0),Preços!I157/Preços!H157-1,"")</f>
        <v>9.4559585492312914E-2</v>
      </c>
      <c r="M157" t="str">
        <f>Preços!L157</f>
        <v>EQTL3</v>
      </c>
      <c r="N157" s="3">
        <f>IF(AND(Preços!N157&lt;&gt;0,Preços!M157&lt;&gt;0),Preços!N157/Preços!M157-1,"")</f>
        <v>0.62342040829557388</v>
      </c>
      <c r="O157" s="3">
        <f>IF(AND(Preços!O157&lt;&gt;0,Preços!N157&lt;&gt;0),Preços!O157/Preços!N157-1,"")</f>
        <v>0.21910927528265933</v>
      </c>
      <c r="P157" s="3">
        <f>IF(AND(Preços!P157&lt;&gt;0,Preços!O157&lt;&gt;0),Preços!P157/Preços!O157-1,"")</f>
        <v>0.15551404205548036</v>
      </c>
      <c r="Q157" s="3">
        <f>IF(AND(Preços!Q157&lt;&gt;0,Preços!P157&lt;&gt;0),Preços!Q157/Preços!P157-1,"")</f>
        <v>0.54619072268423619</v>
      </c>
      <c r="R157" s="3">
        <f>IF(AND(Preços!R157&lt;&gt;0,Preços!Q157&lt;&gt;0),Preços!R157/Preços!Q157-1,"")</f>
        <v>2.9512554103758415E-2</v>
      </c>
      <c r="S157" s="3">
        <f>IF(AND(Preços!S157&lt;&gt;0,Preços!R157&lt;&gt;0),Preços!S157/Preços!R157-1,"")</f>
        <v>0.12689782519538584</v>
      </c>
    </row>
    <row r="158" spans="2:19" x14ac:dyDescent="0.35">
      <c r="B158" t="str">
        <f>Preços!B158</f>
        <v>EUCA3</v>
      </c>
      <c r="D158" s="3" t="str">
        <f>IF(AND(Preços!D158&lt;&gt;0,Preços!C158&lt;&gt;0),Preços!D158/Preços!C158-1,"")</f>
        <v/>
      </c>
      <c r="E158" s="3" t="str">
        <f>IF(AND(Preços!E158&lt;&gt;0,Preços!D158&lt;&gt;0),Preços!E158/Preços!D158-1,"")</f>
        <v/>
      </c>
      <c r="F158" s="3" t="str">
        <f>IF(AND(Preços!F158&lt;&gt;0,Preços!E158&lt;&gt;0),Preços!F158/Preços!E158-1,"")</f>
        <v/>
      </c>
      <c r="G158" s="3" t="str">
        <f>IF(AND(Preços!G158&lt;&gt;0,Preços!F158&lt;&gt;0),Preços!G158/Preços!F158-1,"")</f>
        <v/>
      </c>
      <c r="H158" s="3">
        <f>IF(AND(Preços!H158&lt;&gt;0,Preços!G158&lt;&gt;0),Preços!H158/Preços!G158-1,"")</f>
        <v>-0.63693270735519336</v>
      </c>
      <c r="I158" s="3">
        <f>IF(AND(Preços!I158&lt;&gt;0,Preços!H158&lt;&gt;0),Preços!I158/Preços!H158-1,"")</f>
        <v>-0.38146551724143862</v>
      </c>
      <c r="M158" t="str">
        <f>Preços!L158</f>
        <v>EUCA3</v>
      </c>
      <c r="N158" s="3" t="str">
        <f>IF(AND(Preços!N158&lt;&gt;0,Preços!M158&lt;&gt;0),Preços!N158/Preços!M158-1,"")</f>
        <v/>
      </c>
      <c r="O158" s="3" t="str">
        <f>IF(AND(Preços!O158&lt;&gt;0,Preços!N158&lt;&gt;0),Preços!O158/Preços!N158-1,"")</f>
        <v/>
      </c>
      <c r="P158" s="3" t="str">
        <f>IF(AND(Preços!P158&lt;&gt;0,Preços!O158&lt;&gt;0),Preços!P158/Preços!O158-1,"")</f>
        <v/>
      </c>
      <c r="Q158" s="3" t="str">
        <f>IF(AND(Preços!Q158&lt;&gt;0,Preços!P158&lt;&gt;0),Preços!Q158/Preços!P158-1,"")</f>
        <v/>
      </c>
      <c r="R158" s="3">
        <f>IF(AND(Preços!R158&lt;&gt;0,Preços!Q158&lt;&gt;0),Preços!R158/Preços!Q158-1,"")</f>
        <v>-0.63693270735517882</v>
      </c>
      <c r="S158" s="3">
        <f>IF(AND(Preços!S158&lt;&gt;0,Preços!R158&lt;&gt;0),Preços!S158/Preços!R158-1,"")</f>
        <v>-0.37143383044246669</v>
      </c>
    </row>
    <row r="159" spans="2:19" x14ac:dyDescent="0.35">
      <c r="B159" t="str">
        <f>Preços!B159</f>
        <v>EUCA4</v>
      </c>
      <c r="D159" s="3">
        <f>IF(AND(Preços!D159&lt;&gt;0,Preços!C159&lt;&gt;0),Preços!D159/Preços!C159-1,"")</f>
        <v>2.1818181818658244E-2</v>
      </c>
      <c r="E159" s="3">
        <f>IF(AND(Preços!E159&lt;&gt;0,Preços!D159&lt;&gt;0),Preços!E159/Preços!D159-1,"")</f>
        <v>0.40569395017754029</v>
      </c>
      <c r="F159" s="3">
        <f>IF(AND(Preços!F159&lt;&gt;0,Preços!E159&lt;&gt;0),Preços!F159/Preços!E159-1,"")</f>
        <v>9.1139240505537567E-2</v>
      </c>
      <c r="G159" s="3">
        <f>IF(AND(Preços!G159&lt;&gt;0,Preços!F159&lt;&gt;0),Preços!G159/Preços!F159-1,"")</f>
        <v>0.92575406032654239</v>
      </c>
      <c r="H159" s="3">
        <f>IF(AND(Preços!H159&lt;&gt;0,Preços!G159&lt;&gt;0),Preços!H159/Preços!G159-1,"")</f>
        <v>-0.14216867469878025</v>
      </c>
      <c r="I159" s="3">
        <f>IF(AND(Preços!I159&lt;&gt;0,Preços!H159&lt;&gt;0),Preços!I159/Preços!H159-1,"")</f>
        <v>0.24999999999872236</v>
      </c>
      <c r="M159" t="str">
        <f>Preços!L159</f>
        <v>EUCA4</v>
      </c>
      <c r="N159" s="3">
        <f>IF(AND(Preços!N159&lt;&gt;0,Preços!M159&lt;&gt;0),Preços!N159/Preços!M159-1,"")</f>
        <v>2.489590626629945E-2</v>
      </c>
      <c r="O159" s="3">
        <f>IF(AND(Preços!O159&lt;&gt;0,Preços!N159&lt;&gt;0),Preços!O159/Preços!N159-1,"")</f>
        <v>0.42808174904524909</v>
      </c>
      <c r="P159" s="3">
        <f>IF(AND(Preços!P159&lt;&gt;0,Preços!O159&lt;&gt;0),Preços!P159/Preços!O159-1,"")</f>
        <v>0.10685540727231513</v>
      </c>
      <c r="Q159" s="3">
        <f>IF(AND(Preços!Q159&lt;&gt;0,Preços!P159&lt;&gt;0),Preços!Q159/Preços!P159-1,"")</f>
        <v>0.94568379541867098</v>
      </c>
      <c r="R159" s="3">
        <f>IF(AND(Preços!R159&lt;&gt;0,Preços!Q159&lt;&gt;0),Preços!R159/Preços!Q159-1,"")</f>
        <v>-0.14216867469860928</v>
      </c>
      <c r="S159" s="3">
        <f>IF(AND(Preços!S159&lt;&gt;0,Preços!R159&lt;&gt;0),Preços!S159/Preços!R159-1,"")</f>
        <v>0.30952193444854892</v>
      </c>
    </row>
    <row r="160" spans="2:19" x14ac:dyDescent="0.35">
      <c r="B160" t="str">
        <f>Preços!B160</f>
        <v>EVEN3</v>
      </c>
      <c r="D160" s="3">
        <f>IF(AND(Preços!D160&lt;&gt;0,Preços!C160&lt;&gt;0),Preços!D160/Preços!C160-1,"")</f>
        <v>-0.10194174757320951</v>
      </c>
      <c r="E160" s="3">
        <f>IF(AND(Preços!E160&lt;&gt;0,Preços!D160&lt;&gt;0),Preços!E160/Preços!D160-1,"")</f>
        <v>0.55135135135049396</v>
      </c>
      <c r="F160" s="3">
        <f>IF(AND(Preços!F160&lt;&gt;0,Preços!E160&lt;&gt;0),Preços!F160/Preços!E160-1,"")</f>
        <v>4.5296167247758312E-2</v>
      </c>
      <c r="G160" s="3">
        <f>IF(AND(Preços!G160&lt;&gt;0,Preços!F160&lt;&gt;0),Preços!G160/Preços!F160-1,"")</f>
        <v>1.59333333333295</v>
      </c>
      <c r="H160" s="3">
        <f>IF(AND(Preços!H160&lt;&gt;0,Preços!G160&lt;&gt;0),Preços!H160/Preços!G160-1,"")</f>
        <v>-0.22750642673484089</v>
      </c>
      <c r="I160" s="3">
        <f>IF(AND(Preços!I160&lt;&gt;0,Preços!H160&lt;&gt;0),Preços!I160/Preços!H160-1,"")</f>
        <v>-0.36023294509153847</v>
      </c>
      <c r="M160" t="str">
        <f>Preços!L160</f>
        <v>EVEN3</v>
      </c>
      <c r="N160" s="3">
        <f>IF(AND(Preços!N160&lt;&gt;0,Preços!M160&lt;&gt;0),Preços!N160/Preços!M160-1,"")</f>
        <v>-6.0570435208597728E-2</v>
      </c>
      <c r="O160" s="3">
        <f>IF(AND(Preços!O160&lt;&gt;0,Preços!N160&lt;&gt;0),Preços!O160/Preços!N160-1,"")</f>
        <v>0.55135135135187574</v>
      </c>
      <c r="P160" s="3">
        <f>IF(AND(Preços!P160&lt;&gt;0,Preços!O160&lt;&gt;0),Preços!P160/Preços!O160-1,"")</f>
        <v>4.5296167246881014E-2</v>
      </c>
      <c r="Q160" s="3">
        <f>IF(AND(Preços!Q160&lt;&gt;0,Preços!P160&lt;&gt;0),Preços!Q160/Preços!P160-1,"")</f>
        <v>1.5933333333350013</v>
      </c>
      <c r="R160" s="3">
        <f>IF(AND(Preços!R160&lt;&gt;0,Preços!Q160&lt;&gt;0),Preços!R160/Preços!Q160-1,"")</f>
        <v>-0.21083845201141393</v>
      </c>
      <c r="S160" s="3">
        <f>IF(AND(Preços!S160&lt;&gt;0,Preços!R160&lt;&gt;0),Preços!S160/Preços!R160-1,"")</f>
        <v>-0.3120882392644555</v>
      </c>
    </row>
    <row r="161" spans="2:19" x14ac:dyDescent="0.35">
      <c r="B161" t="str">
        <f>Preços!B161</f>
        <v>EZTC3</v>
      </c>
      <c r="D161" s="3">
        <f>IF(AND(Preços!D161&lt;&gt;0,Preços!C161&lt;&gt;0),Preços!D161/Preços!C161-1,"")</f>
        <v>0.28851937522875781</v>
      </c>
      <c r="E161" s="3">
        <f>IF(AND(Preços!E161&lt;&gt;0,Preços!D161&lt;&gt;0),Preços!E161/Preços!D161-1,"")</f>
        <v>0.38338658146959625</v>
      </c>
      <c r="F161" s="3">
        <f>IF(AND(Preços!F161&lt;&gt;0,Preços!E161&lt;&gt;0),Preços!F161/Preços!E161-1,"")</f>
        <v>0.15565819861406016</v>
      </c>
      <c r="G161" s="3">
        <f>IF(AND(Preços!G161&lt;&gt;0,Preços!F161&lt;&gt;0),Preços!G161/Preços!F161-1,"")</f>
        <v>1.5143249846932507</v>
      </c>
      <c r="H161" s="3">
        <f>IF(AND(Preços!H161&lt;&gt;0,Preços!G161&lt;&gt;0),Preços!H161/Preços!G161-1,"")</f>
        <v>-0.17341040462419965</v>
      </c>
      <c r="I161" s="3">
        <f>IF(AND(Preços!I161&lt;&gt;0,Preços!H161&lt;&gt;0),Preços!I161/Preços!H161-1,"")</f>
        <v>-0.46759906759943826</v>
      </c>
      <c r="M161" t="str">
        <f>Preços!L161</f>
        <v>EZTC3</v>
      </c>
      <c r="N161" s="3">
        <f>IF(AND(Preços!N161&lt;&gt;0,Preços!M161&lt;&gt;0),Preços!N161/Preços!M161-1,"")</f>
        <v>0.36969858448932902</v>
      </c>
      <c r="O161" s="3">
        <f>IF(AND(Preços!O161&lt;&gt;0,Preços!N161&lt;&gt;0),Preços!O161/Preços!N161-1,"")</f>
        <v>0.64360708555496093</v>
      </c>
      <c r="P161" s="3">
        <f>IF(AND(Preços!P161&lt;&gt;0,Preços!O161&lt;&gt;0),Preços!P161/Preços!O161-1,"")</f>
        <v>0.18560200900011625</v>
      </c>
      <c r="Q161" s="3">
        <f>IF(AND(Preços!Q161&lt;&gt;0,Preços!P161&lt;&gt;0),Preços!Q161/Preços!P161-1,"")</f>
        <v>1.5276562249569419</v>
      </c>
      <c r="R161" s="3">
        <f>IF(AND(Preços!R161&lt;&gt;0,Preços!Q161&lt;&gt;0),Preços!R161/Preços!Q161-1,"")</f>
        <v>-0.16606771119272756</v>
      </c>
      <c r="S161" s="3">
        <f>IF(AND(Preços!S161&lt;&gt;0,Preços!R161&lt;&gt;0),Preços!S161/Preços!R161-1,"")</f>
        <v>-0.46062742827499092</v>
      </c>
    </row>
    <row r="162" spans="2:19" x14ac:dyDescent="0.35">
      <c r="B162" t="str">
        <f>Preços!B162</f>
        <v>FESA3</v>
      </c>
      <c r="D162" s="3">
        <f>IF(AND(Preços!D162&lt;&gt;0,Preços!C162&lt;&gt;0),Preços!D162/Preços!C162-1,"")</f>
        <v>0.28888888888953335</v>
      </c>
      <c r="E162" s="3" t="str">
        <f>IF(AND(Preços!E162&lt;&gt;0,Preços!D162&lt;&gt;0),Preços!E162/Preços!D162-1,"")</f>
        <v/>
      </c>
      <c r="F162" s="3" t="str">
        <f>IF(AND(Preços!F162&lt;&gt;0,Preços!E162&lt;&gt;0),Preços!F162/Preços!E162-1,"")</f>
        <v/>
      </c>
      <c r="G162" s="3">
        <f>IF(AND(Preços!G162&lt;&gt;0,Preços!F162&lt;&gt;0),Preços!G162/Preços!F162-1,"")</f>
        <v>0.37006578947357771</v>
      </c>
      <c r="H162" s="3">
        <f>IF(AND(Preços!H162&lt;&gt;0,Preços!G162&lt;&gt;0),Preços!H162/Preços!G162-1,"")</f>
        <v>-5.4621848739694334E-2</v>
      </c>
      <c r="I162" s="3">
        <f>IF(AND(Preços!I162&lt;&gt;0,Preços!H162&lt;&gt;0),Preços!I162/Preços!H162-1,"")</f>
        <v>0.6507936507936507</v>
      </c>
      <c r="M162" t="str">
        <f>Preços!L162</f>
        <v>FESA3</v>
      </c>
      <c r="N162" s="3">
        <f>IF(AND(Preços!N162&lt;&gt;0,Preços!M162&lt;&gt;0),Preços!N162/Preços!M162-1,"")</f>
        <v>0.37357825961682356</v>
      </c>
      <c r="O162" s="3" t="str">
        <f>IF(AND(Preços!O162&lt;&gt;0,Preços!N162&lt;&gt;0),Preços!O162/Preços!N162-1,"")</f>
        <v/>
      </c>
      <c r="P162" s="3" t="str">
        <f>IF(AND(Preços!P162&lt;&gt;0,Preços!O162&lt;&gt;0),Preços!P162/Preços!O162-1,"")</f>
        <v/>
      </c>
      <c r="Q162" s="3">
        <f>IF(AND(Preços!Q162&lt;&gt;0,Preços!P162&lt;&gt;0),Preços!Q162/Preços!P162-1,"")</f>
        <v>0.42889602661075865</v>
      </c>
      <c r="R162" s="3">
        <f>IF(AND(Preços!R162&lt;&gt;0,Preços!Q162&lt;&gt;0),Preços!R162/Preços!Q162-1,"")</f>
        <v>-3.2797037102781257E-2</v>
      </c>
      <c r="S162" s="3">
        <f>IF(AND(Preços!S162&lt;&gt;0,Preços!R162&lt;&gt;0),Preços!S162/Preços!R162-1,"")</f>
        <v>0.67810864336375687</v>
      </c>
    </row>
    <row r="163" spans="2:19" x14ac:dyDescent="0.35">
      <c r="B163" t="str">
        <f>Preços!B163</f>
        <v>FESA4</v>
      </c>
      <c r="D163" s="3">
        <f>IF(AND(Preços!D163&lt;&gt;0,Preços!C163&lt;&gt;0),Preços!D163/Preços!C163-1,"")</f>
        <v>9.9150141643711276E-2</v>
      </c>
      <c r="E163" s="3">
        <f>IF(AND(Preços!E163&lt;&gt;0,Preços!D163&lt;&gt;0),Preços!E163/Preços!D163-1,"")</f>
        <v>1.6378865979376056</v>
      </c>
      <c r="F163" s="3">
        <f>IF(AND(Preços!F163&lt;&gt;0,Preços!E163&lt;&gt;0),Preços!F163/Preços!E163-1,"")</f>
        <v>-9.7703956959449556E-4</v>
      </c>
      <c r="G163" s="3">
        <f>IF(AND(Preços!G163&lt;&gt;0,Preços!F163&lt;&gt;0),Preços!G163/Preços!F163-1,"")</f>
        <v>-2.1515892420638116E-2</v>
      </c>
      <c r="H163" s="3">
        <f>IF(AND(Preços!H163&lt;&gt;0,Preços!G163&lt;&gt;0),Preços!H163/Preços!G163-1,"")</f>
        <v>-4.4977511245521185E-2</v>
      </c>
      <c r="I163" s="3">
        <f>IF(AND(Preços!I163&lt;&gt;0,Preços!H163&lt;&gt;0),Preços!I163/Preços!H163-1,"")</f>
        <v>1.9324960753542677</v>
      </c>
      <c r="M163" t="str">
        <f>Preços!L163</f>
        <v>FESA4</v>
      </c>
      <c r="N163" s="3">
        <f>IF(AND(Preços!N163&lt;&gt;0,Preços!M163&lt;&gt;0),Preços!N163/Preços!M163-1,"")</f>
        <v>0.21635956053349048</v>
      </c>
      <c r="O163" s="3">
        <f>IF(AND(Preços!O163&lt;&gt;0,Preços!N163&lt;&gt;0),Preços!O163/Preços!N163-1,"")</f>
        <v>1.835796456405328</v>
      </c>
      <c r="P163" s="3">
        <f>IF(AND(Preços!P163&lt;&gt;0,Preços!O163&lt;&gt;0),Preços!P163/Preços!O163-1,"")</f>
        <v>7.1232592924514782E-2</v>
      </c>
      <c r="Q163" s="3">
        <f>IF(AND(Preços!Q163&lt;&gt;0,Preços!P163&lt;&gt;0),Preços!Q163/Preços!P163-1,"")</f>
        <v>4.4749711489941779E-2</v>
      </c>
      <c r="R163" s="3">
        <f>IF(AND(Preços!R163&lt;&gt;0,Preços!Q163&lt;&gt;0),Preços!R163/Preços!Q163-1,"")</f>
        <v>2.3977520881466319E-3</v>
      </c>
      <c r="S163" s="3">
        <f>IF(AND(Preços!S163&lt;&gt;0,Preços!R163&lt;&gt;0),Preços!S163/Preços!R163-1,"")</f>
        <v>1.9700776674638196</v>
      </c>
    </row>
    <row r="164" spans="2:19" x14ac:dyDescent="0.35">
      <c r="B164" t="str">
        <f>Preços!B164</f>
        <v>FLRY3</v>
      </c>
      <c r="D164" s="3">
        <f>IF(AND(Preços!D164&lt;&gt;0,Preços!C164&lt;&gt;0),Preços!D164/Preços!C164-1,"")</f>
        <v>1.2281250000014499</v>
      </c>
      <c r="E164" s="3">
        <f>IF(AND(Preços!E164&lt;&gt;0,Preços!D164&lt;&gt;0),Preços!E164/Preços!D164-1,"")</f>
        <v>0.66115007012436089</v>
      </c>
      <c r="F164" s="3">
        <f>IF(AND(Preços!F164&lt;&gt;0,Preços!E164&lt;&gt;0),Preços!F164/Preços!E164-1,"")</f>
        <v>-0.33198243836514185</v>
      </c>
      <c r="G164" s="3">
        <f>IF(AND(Preços!G164&lt;&gt;0,Preços!F164&lt;&gt;0),Preços!G164/Preços!F164-1,"")</f>
        <v>0.54347826086959827</v>
      </c>
      <c r="H164" s="3">
        <f>IF(AND(Preços!H164&lt;&gt;0,Preços!G164&lt;&gt;0),Preços!H164/Preços!G164-1,"")</f>
        <v>-0.11496888306614594</v>
      </c>
      <c r="I164" s="3">
        <f>IF(AND(Preços!I164&lt;&gt;0,Preços!H164&lt;&gt;0),Preços!I164/Preços!H164-1,"")</f>
        <v>-0.18134715025892323</v>
      </c>
      <c r="M164" t="str">
        <f>Preços!L164</f>
        <v>FLRY3</v>
      </c>
      <c r="N164" s="3">
        <f>IF(AND(Preços!N164&lt;&gt;0,Preços!M164&lt;&gt;0),Preços!N164/Preços!M164-1,"")</f>
        <v>1.3848191888368819</v>
      </c>
      <c r="O164" s="3">
        <f>IF(AND(Preços!O164&lt;&gt;0,Preços!N164&lt;&gt;0),Preços!O164/Preços!N164-1,"")</f>
        <v>0.69016129292074013</v>
      </c>
      <c r="P164" s="3">
        <f>IF(AND(Preços!P164&lt;&gt;0,Preços!O164&lt;&gt;0),Preços!P164/Preços!O164-1,"")</f>
        <v>-0.30883035432227435</v>
      </c>
      <c r="Q164" s="3">
        <f>IF(AND(Preços!Q164&lt;&gt;0,Preços!P164&lt;&gt;0),Preços!Q164/Preços!P164-1,"")</f>
        <v>0.62230882215789252</v>
      </c>
      <c r="R164" s="3">
        <f>IF(AND(Preços!R164&lt;&gt;0,Preços!Q164&lt;&gt;0),Preços!R164/Preços!Q164-1,"")</f>
        <v>-9.2935237055690512E-2</v>
      </c>
      <c r="S164" s="3">
        <f>IF(AND(Preços!S164&lt;&gt;0,Preços!R164&lt;&gt;0),Preços!S164/Preços!R164-1,"")</f>
        <v>-0.15284632947322763</v>
      </c>
    </row>
    <row r="165" spans="2:19" x14ac:dyDescent="0.35">
      <c r="B165" t="str">
        <f>Preços!B165</f>
        <v>FRAS3</v>
      </c>
      <c r="D165" s="3">
        <f>IF(AND(Preços!D165&lt;&gt;0,Preços!C165&lt;&gt;0),Preços!D165/Preços!C165-1,"")</f>
        <v>0.13684210526329998</v>
      </c>
      <c r="E165" s="3">
        <f>IF(AND(Preços!E165&lt;&gt;0,Preços!D165&lt;&gt;0),Preços!E165/Preços!D165-1,"")</f>
        <v>0.2407407407409583</v>
      </c>
      <c r="F165" s="3">
        <f>IF(AND(Preços!F165&lt;&gt;0,Preços!E165&lt;&gt;0),Preços!F165/Preços!E165-1,"")</f>
        <v>-0.14179104477648463</v>
      </c>
      <c r="G165" s="3">
        <f>IF(AND(Preços!G165&lt;&gt;0,Preços!F165&lt;&gt;0),Preços!G165/Preços!F165-1,"")</f>
        <v>0.23913043478236928</v>
      </c>
      <c r="H165" s="3">
        <f>IF(AND(Preços!H165&lt;&gt;0,Preços!G165&lt;&gt;0),Preços!H165/Preços!G165-1,"")</f>
        <v>0.77543859649131019</v>
      </c>
      <c r="I165" s="3">
        <f>IF(AND(Preços!I165&lt;&gt;0,Preços!H165&lt;&gt;0),Preços!I165/Preços!H165-1,"")</f>
        <v>0.39229249011887779</v>
      </c>
      <c r="M165" t="str">
        <f>Preços!L165</f>
        <v>FRAS3</v>
      </c>
      <c r="N165" s="3">
        <f>IF(AND(Preços!N165&lt;&gt;0,Preços!M165&lt;&gt;0),Preços!N165/Preços!M165-1,"")</f>
        <v>0.17043037922288073</v>
      </c>
      <c r="O165" s="3">
        <f>IF(AND(Preços!O165&lt;&gt;0,Preços!N165&lt;&gt;0),Preços!O165/Preços!N165-1,"")</f>
        <v>0.31942138652749863</v>
      </c>
      <c r="P165" s="3">
        <f>IF(AND(Preços!P165&lt;&gt;0,Preços!O165&lt;&gt;0),Preços!P165/Preços!O165-1,"")</f>
        <v>-9.8179596980868866E-2</v>
      </c>
      <c r="Q165" s="3">
        <f>IF(AND(Preços!Q165&lt;&gt;0,Preços!P165&lt;&gt;0),Preços!Q165/Preços!P165-1,"")</f>
        <v>0.31576988997652133</v>
      </c>
      <c r="R165" s="3">
        <f>IF(AND(Preços!R165&lt;&gt;0,Preços!Q165&lt;&gt;0),Preços!R165/Preços!Q165-1,"")</f>
        <v>0.80804878074527764</v>
      </c>
      <c r="S165" s="3">
        <f>IF(AND(Preços!S165&lt;&gt;0,Preços!R165&lt;&gt;0),Preços!S165/Preços!R165-1,"")</f>
        <v>0.4120975231394024</v>
      </c>
    </row>
    <row r="166" spans="2:19" x14ac:dyDescent="0.35">
      <c r="B166" t="str">
        <f>Preços!B166</f>
        <v>GEPA3</v>
      </c>
      <c r="D166" s="3" t="str">
        <f>IF(AND(Preços!D166&lt;&gt;0,Preços!C166&lt;&gt;0),Preços!D166/Preços!C166-1,"")</f>
        <v/>
      </c>
      <c r="E166" s="3">
        <f>IF(AND(Preços!E166&lt;&gt;0,Preços!D166&lt;&gt;0),Preços!E166/Preços!D166-1,"")</f>
        <v>9.3999999999400119E-2</v>
      </c>
      <c r="F166" s="3">
        <f>IF(AND(Preços!F166&lt;&gt;0,Preços!E166&lt;&gt;0),Preços!F166/Preços!E166-1,"")</f>
        <v>-0.15121441629621779</v>
      </c>
      <c r="G166" s="3">
        <f>IF(AND(Preços!G166&lt;&gt;0,Preços!F166&lt;&gt;0),Preços!G166/Preços!F166-1,"")</f>
        <v>0.44584615384586779</v>
      </c>
      <c r="H166" s="3">
        <f>IF(AND(Preços!H166&lt;&gt;0,Preços!G166&lt;&gt;0),Preços!H166/Preços!G166-1,"")</f>
        <v>-0.10832091934386912</v>
      </c>
      <c r="I166" s="3">
        <f>IF(AND(Preços!I166&lt;&gt;0,Preços!H166&lt;&gt;0),Preços!I166/Preços!H166-1,"")</f>
        <v>-0.24630071599117798</v>
      </c>
      <c r="M166" t="str">
        <f>Preços!L166</f>
        <v>GEPA3</v>
      </c>
      <c r="N166" s="3" t="str">
        <f>IF(AND(Preços!N166&lt;&gt;0,Preços!M166&lt;&gt;0),Preços!N166/Preços!M166-1,"")</f>
        <v/>
      </c>
      <c r="O166" s="3">
        <f>IF(AND(Preços!O166&lt;&gt;0,Preços!N166&lt;&gt;0),Preços!O166/Preços!N166-1,"")</f>
        <v>0.21959684396646573</v>
      </c>
      <c r="P166" s="3">
        <f>IF(AND(Preços!P166&lt;&gt;0,Preços!O166&lt;&gt;0),Preços!P166/Preços!O166-1,"")</f>
        <v>-8.6401073918215165E-2</v>
      </c>
      <c r="Q166" s="3">
        <f>IF(AND(Preços!Q166&lt;&gt;0,Preços!P166&lt;&gt;0),Preços!Q166/Preços!P166-1,"")</f>
        <v>0.61054322860666765</v>
      </c>
      <c r="R166" s="3">
        <f>IF(AND(Preços!R166&lt;&gt;0,Preços!Q166&lt;&gt;0),Preços!R166/Preços!Q166-1,"")</f>
        <v>-6.5972371873616376E-2</v>
      </c>
      <c r="S166" s="3">
        <f>IF(AND(Preços!S166&lt;&gt;0,Preços!R166&lt;&gt;0),Preços!S166/Preços!R166-1,"")</f>
        <v>-0.18808219471568399</v>
      </c>
    </row>
    <row r="167" spans="2:19" x14ac:dyDescent="0.35">
      <c r="B167" t="str">
        <f>Preços!B167</f>
        <v>GEPA4</v>
      </c>
      <c r="D167" s="3">
        <f>IF(AND(Preços!D167&lt;&gt;0,Preços!C167&lt;&gt;0),Preços!D167/Preços!C167-1,"")</f>
        <v>-9.9999999999999978E-2</v>
      </c>
      <c r="E167" s="3">
        <f>IF(AND(Preços!E167&lt;&gt;0,Preços!D167&lt;&gt;0),Preços!E167/Preços!D167-1,"")</f>
        <v>0.10416666666666674</v>
      </c>
      <c r="F167" s="3">
        <f>IF(AND(Preços!F167&lt;&gt;0,Preços!E167&lt;&gt;0),Preços!F167/Preços!E167-1,"")</f>
        <v>-4.0251572326457929E-2</v>
      </c>
      <c r="G167" s="3">
        <f>IF(AND(Preços!G167&lt;&gt;0,Preços!F167&lt;&gt;0),Preços!G167/Preços!F167-1,"")</f>
        <v>0.24560943643485134</v>
      </c>
      <c r="H167" s="3">
        <f>IF(AND(Preços!H167&lt;&gt;0,Preços!G167&lt;&gt;0),Preços!H167/Preços!G167-1,"")</f>
        <v>-7.9124579124743799E-2</v>
      </c>
      <c r="I167" s="3">
        <f>IF(AND(Preços!I167&lt;&gt;0,Preços!H167&lt;&gt;0),Preços!I167/Preços!H167-1,"")</f>
        <v>-0.24588665447913649</v>
      </c>
      <c r="M167" t="str">
        <f>Preços!L167</f>
        <v>GEPA4</v>
      </c>
      <c r="N167" s="3">
        <f>IF(AND(Preços!N167&lt;&gt;0,Preços!M167&lt;&gt;0),Preços!N167/Preços!M167-1,"")</f>
        <v>-1.4971819128132724E-2</v>
      </c>
      <c r="O167" s="3">
        <f>IF(AND(Preços!O167&lt;&gt;0,Preços!N167&lt;&gt;0),Preços!O167/Preços!N167-1,"")</f>
        <v>0.22166639429686108</v>
      </c>
      <c r="P167" s="3">
        <f>IF(AND(Preços!P167&lt;&gt;0,Preços!O167&lt;&gt;0),Preços!P167/Preços!O167-1,"")</f>
        <v>2.1840388173815839E-2</v>
      </c>
      <c r="Q167" s="3">
        <f>IF(AND(Preços!Q167&lt;&gt;0,Preços!P167&lt;&gt;0),Preços!Q167/Preços!P167-1,"")</f>
        <v>0.37184872794807178</v>
      </c>
      <c r="R167" s="3">
        <f>IF(AND(Preços!R167&lt;&gt;0,Preços!Q167&lt;&gt;0),Preços!R167/Preços!Q167-1,"")</f>
        <v>-3.8686448820304253E-2</v>
      </c>
      <c r="S167" s="3">
        <f>IF(AND(Preços!S167&lt;&gt;0,Preços!R167&lt;&gt;0),Preços!S167/Preços!R167-1,"")</f>
        <v>-0.1847782217554691</v>
      </c>
    </row>
    <row r="168" spans="2:19" x14ac:dyDescent="0.35">
      <c r="B168" t="str">
        <f>Preços!B168</f>
        <v>GGBR3</v>
      </c>
      <c r="D168" s="3">
        <f>IF(AND(Preços!D168&lt;&gt;0,Preços!C168&lt;&gt;0),Preços!D168/Preços!C168-1,"")</f>
        <v>1.270114942529442</v>
      </c>
      <c r="E168" s="3">
        <f>IF(AND(Preços!E168&lt;&gt;0,Preços!D168&lt;&gt;0),Preços!E168/Preços!D168-1,"")</f>
        <v>0.31265822784726383</v>
      </c>
      <c r="F168" s="3">
        <f>IF(AND(Preços!F168&lt;&gt;0,Preços!E168&lt;&gt;0),Preços!F168/Preços!E168-1,"")</f>
        <v>0.18032786885349528</v>
      </c>
      <c r="G168" s="3">
        <f>IF(AND(Preços!G168&lt;&gt;0,Preços!F168&lt;&gt;0),Preços!G168/Preços!F168-1,"")</f>
        <v>0.39787581699172647</v>
      </c>
      <c r="H168" s="3">
        <f>IF(AND(Preços!H168&lt;&gt;0,Preços!G168&lt;&gt;0),Preços!H168/Preços!G168-1,"")</f>
        <v>0.18527177089511349</v>
      </c>
      <c r="I168" s="3">
        <f>IF(AND(Preços!I168&lt;&gt;0,Preços!H168&lt;&gt;0),Preços!I168/Preços!H168-1,"")</f>
        <v>9.5660749507027409E-2</v>
      </c>
      <c r="M168" t="str">
        <f>Preços!L168</f>
        <v>GGBR3</v>
      </c>
      <c r="N168" s="3">
        <f>IF(AND(Preços!N168&lt;&gt;0,Preços!M168&lt;&gt;0),Preços!N168/Preços!M168-1,"")</f>
        <v>1.2849511542869703</v>
      </c>
      <c r="O168" s="3">
        <f>IF(AND(Preços!O168&lt;&gt;0,Preços!N168&lt;&gt;0),Preços!O168/Preços!N168-1,"")</f>
        <v>0.31902738192222402</v>
      </c>
      <c r="P168" s="3">
        <f>IF(AND(Preços!P168&lt;&gt;0,Preços!O168&lt;&gt;0),Preços!P168/Preços!O168-1,"")</f>
        <v>0.21635107988251079</v>
      </c>
      <c r="Q168" s="3">
        <f>IF(AND(Preços!Q168&lt;&gt;0,Preços!P168&lt;&gt;0),Preços!Q168/Preços!P168-1,"")</f>
        <v>0.43127167645974129</v>
      </c>
      <c r="R168" s="3">
        <f>IF(AND(Preços!R168&lt;&gt;0,Preços!Q168&lt;&gt;0),Preços!R168/Preços!Q168-1,"")</f>
        <v>0.20530246296085464</v>
      </c>
      <c r="S168" s="3">
        <f>IF(AND(Preços!S168&lt;&gt;0,Preços!R168&lt;&gt;0),Preços!S168/Preços!R168-1,"")</f>
        <v>0.16224447040268108</v>
      </c>
    </row>
    <row r="169" spans="2:19" x14ac:dyDescent="0.35">
      <c r="B169" t="str">
        <f>Preços!B169</f>
        <v>GGBR4</v>
      </c>
      <c r="D169" s="3">
        <f>IF(AND(Preços!D169&lt;&gt;0,Preços!C169&lt;&gt;0),Preços!D169/Preços!C169-1,"")</f>
        <v>1.3225806451611848</v>
      </c>
      <c r="E169" s="3">
        <f>IF(AND(Preços!E169&lt;&gt;0,Preços!D169&lt;&gt;0),Preços!E169/Preços!D169-1,"")</f>
        <v>0.1462962962964236</v>
      </c>
      <c r="F169" s="3">
        <f>IF(AND(Preços!F169&lt;&gt;0,Preços!E169&lt;&gt;0),Preços!F169/Preços!E169-1,"")</f>
        <v>0.19709208400657308</v>
      </c>
      <c r="G169" s="3">
        <f>IF(AND(Preços!G169&lt;&gt;0,Preços!F169&lt;&gt;0),Preços!G169/Preços!F169-1,"")</f>
        <v>0.34952766531650159</v>
      </c>
      <c r="H169" s="3">
        <f>IF(AND(Preços!H169&lt;&gt;0,Preços!G169&lt;&gt;0),Preços!H169/Preços!G169-1,"")</f>
        <v>0.2225000000005799</v>
      </c>
      <c r="I169" s="3">
        <f>IF(AND(Preços!I169&lt;&gt;0,Preços!H169&lt;&gt;0),Preços!I169/Preços!H169-1,"")</f>
        <v>0.10838445807742092</v>
      </c>
      <c r="M169" t="str">
        <f>Preços!L169</f>
        <v>GGBR4</v>
      </c>
      <c r="N169" s="3">
        <f>IF(AND(Preços!N169&lt;&gt;0,Preços!M169&lt;&gt;0),Preços!N169/Preços!M169-1,"")</f>
        <v>1.3332550556452536</v>
      </c>
      <c r="O169" s="3">
        <f>IF(AND(Preços!O169&lt;&gt;0,Preços!N169&lt;&gt;0),Preços!O169/Preços!N169-1,"")</f>
        <v>0.15165587359166288</v>
      </c>
      <c r="P169" s="3">
        <f>IF(AND(Preços!P169&lt;&gt;0,Preços!O169&lt;&gt;0),Preços!P169/Preços!O169-1,"")</f>
        <v>0.22598971713463145</v>
      </c>
      <c r="Q169" s="3">
        <f>IF(AND(Preços!Q169&lt;&gt;0,Preços!P169&lt;&gt;0),Preços!Q169/Preços!P169-1,"")</f>
        <v>0.37670768666397358</v>
      </c>
      <c r="R169" s="3">
        <f>IF(AND(Preços!R169&lt;&gt;0,Preços!Q169&lt;&gt;0),Preços!R169/Preços!Q169-1,"")</f>
        <v>0.23987580208764037</v>
      </c>
      <c r="S169" s="3">
        <f>IF(AND(Preços!S169&lt;&gt;0,Preços!R169&lt;&gt;0),Preços!S169/Preços!R169-1,"")</f>
        <v>0.16353843662396539</v>
      </c>
    </row>
    <row r="170" spans="2:19" x14ac:dyDescent="0.35">
      <c r="B170" t="str">
        <f>Preços!B170</f>
        <v>GNDI3</v>
      </c>
      <c r="D170" s="3" t="str">
        <f>IF(AND(Preços!D170&lt;&gt;0,Preços!C170&lt;&gt;0),Preços!D170/Preços!C170-1,"")</f>
        <v/>
      </c>
      <c r="E170" s="3" t="str">
        <f>IF(AND(Preços!E170&lt;&gt;0,Preços!D170&lt;&gt;0),Preços!E170/Preços!D170-1,"")</f>
        <v/>
      </c>
      <c r="F170" s="3" t="str">
        <f>IF(AND(Preços!F170&lt;&gt;0,Preços!E170&lt;&gt;0),Preços!F170/Preços!E170-1,"")</f>
        <v/>
      </c>
      <c r="G170" s="3">
        <f>IF(AND(Preços!G170&lt;&gt;0,Preços!F170&lt;&gt;0),Preços!G170/Preços!F170-1,"")</f>
        <v>1.3469738652004826</v>
      </c>
      <c r="H170" s="3">
        <f>IF(AND(Preços!H170&lt;&gt;0,Preços!G170&lt;&gt;0),Preços!H170/Preços!G170-1,"")</f>
        <v>0.14783882783835023</v>
      </c>
      <c r="I170" s="3">
        <f>IF(AND(Preços!I170&lt;&gt;0,Preços!H170&lt;&gt;0),Preços!I170/Preços!H170-1,"")</f>
        <v>-4.7612969108794423E-2</v>
      </c>
      <c r="M170" t="str">
        <f>Preços!L170</f>
        <v>GNDI3</v>
      </c>
      <c r="N170" s="3" t="str">
        <f>IF(AND(Preços!N170&lt;&gt;0,Preços!M170&lt;&gt;0),Preços!N170/Preços!M170-1,"")</f>
        <v/>
      </c>
      <c r="O170" s="3" t="str">
        <f>IF(AND(Preços!O170&lt;&gt;0,Preços!N170&lt;&gt;0),Preços!O170/Preços!N170-1,"")</f>
        <v/>
      </c>
      <c r="P170" s="3" t="str">
        <f>IF(AND(Preços!P170&lt;&gt;0,Preços!O170&lt;&gt;0),Preços!P170/Preços!O170-1,"")</f>
        <v/>
      </c>
      <c r="Q170" s="3">
        <f>IF(AND(Preços!Q170&lt;&gt;0,Preços!P170&lt;&gt;0),Preços!Q170/Preços!P170-1,"")</f>
        <v>1.3578998388851518</v>
      </c>
      <c r="R170" s="3">
        <f>IF(AND(Preços!R170&lt;&gt;0,Preços!Q170&lt;&gt;0),Preços!R170/Preços!Q170-1,"")</f>
        <v>0.15179833886631466</v>
      </c>
      <c r="S170" s="3">
        <f>IF(AND(Preços!S170&lt;&gt;0,Preços!R170&lt;&gt;0),Preços!S170/Preços!R170-1,"")</f>
        <v>-4.4280808973163777E-2</v>
      </c>
    </row>
    <row r="171" spans="2:19" x14ac:dyDescent="0.35">
      <c r="B171" t="str">
        <f>Preços!B171</f>
        <v>GOAU3</v>
      </c>
      <c r="D171" s="3">
        <f>IF(AND(Preços!D171&lt;&gt;0,Preços!C171&lt;&gt;0),Preços!D171/Preços!C171-1,"")</f>
        <v>1.8888386365883321</v>
      </c>
      <c r="E171" s="3">
        <f>IF(AND(Preços!E171&lt;&gt;0,Preços!D171&lt;&gt;0),Preços!E171/Preços!D171-1,"")</f>
        <v>0.17824074074001195</v>
      </c>
      <c r="F171" s="3">
        <f>IF(AND(Preços!F171&lt;&gt;0,Preços!E171&lt;&gt;0),Preços!F171/Preços!E171-1,"")</f>
        <v>0.44990176817336724</v>
      </c>
      <c r="G171" s="3">
        <f>IF(AND(Preços!G171&lt;&gt;0,Preços!F171&lt;&gt;0),Preços!G171/Preços!F171-1,"")</f>
        <v>0.17208672086683618</v>
      </c>
      <c r="H171" s="3">
        <f>IF(AND(Preços!H171&lt;&gt;0,Preços!G171&lt;&gt;0),Preços!H171/Preços!G171-1,"")</f>
        <v>0.13757225433562215</v>
      </c>
      <c r="I171" s="3">
        <f>IF(AND(Preços!I171&lt;&gt;0,Preços!H171&lt;&gt;0),Preços!I171/Preços!H171-1,"")</f>
        <v>0.15040650406615996</v>
      </c>
      <c r="M171" t="str">
        <f>Preços!L171</f>
        <v>GOAU3</v>
      </c>
      <c r="N171" s="3">
        <f>IF(AND(Preços!N171&lt;&gt;0,Preços!M171&lt;&gt;0),Preços!N171/Preços!M171-1,"")</f>
        <v>1.8888386365895871</v>
      </c>
      <c r="O171" s="3">
        <f>IF(AND(Preços!O171&lt;&gt;0,Preços!N171&lt;&gt;0),Preços!O171/Preços!N171-1,"")</f>
        <v>0.18345419534304486</v>
      </c>
      <c r="P171" s="3">
        <f>IF(AND(Preços!P171&lt;&gt;0,Preços!O171&lt;&gt;0),Preços!P171/Preços!O171-1,"")</f>
        <v>0.49258453235263233</v>
      </c>
      <c r="Q171" s="3">
        <f>IF(AND(Preços!Q171&lt;&gt;0,Preços!P171&lt;&gt;0),Preços!Q171/Preços!P171-1,"")</f>
        <v>0.19883564606361759</v>
      </c>
      <c r="R171" s="3">
        <f>IF(AND(Preços!R171&lt;&gt;0,Preços!Q171&lt;&gt;0),Preços!R171/Preços!Q171-1,"")</f>
        <v>0.16097476610291839</v>
      </c>
      <c r="S171" s="3">
        <f>IF(AND(Preços!S171&lt;&gt;0,Preços!R171&lt;&gt;0),Preços!S171/Preços!R171-1,"")</f>
        <v>0.22540656825215333</v>
      </c>
    </row>
    <row r="172" spans="2:19" x14ac:dyDescent="0.35">
      <c r="B172" t="str">
        <f>Preços!B172</f>
        <v>GOAU4</v>
      </c>
      <c r="D172" s="3">
        <f>IF(AND(Preços!D172&lt;&gt;0,Preços!C172&lt;&gt;0),Preços!D172/Preços!C172-1,"")</f>
        <v>1.920481927714504</v>
      </c>
      <c r="E172" s="3">
        <f>IF(AND(Preços!E172&lt;&gt;0,Preços!D172&lt;&gt;0),Preços!E172/Preços!D172-1,"")</f>
        <v>0.20624999999944982</v>
      </c>
      <c r="F172" s="3">
        <f>IF(AND(Preços!F172&lt;&gt;0,Preços!E172&lt;&gt;0),Preços!F172/Preços!E172-1,"")</f>
        <v>0.19861830742681996</v>
      </c>
      <c r="G172" s="3">
        <f>IF(AND(Preços!G172&lt;&gt;0,Preços!F172&lt;&gt;0),Preços!G172/Preços!F172-1,"")</f>
        <v>0.33717579250658836</v>
      </c>
      <c r="H172" s="3">
        <f>IF(AND(Preços!H172&lt;&gt;0,Preços!G172&lt;&gt;0),Preços!H172/Preços!G172-1,"")</f>
        <v>0.21336206896510879</v>
      </c>
      <c r="I172" s="3">
        <f>IF(AND(Preços!I172&lt;&gt;0,Preços!H172&lt;&gt;0),Preços!I172/Preços!H172-1,"")</f>
        <v>0.10301953818863541</v>
      </c>
      <c r="M172" t="str">
        <f>Preços!L172</f>
        <v>GOAU4</v>
      </c>
      <c r="N172" s="3">
        <f>IF(AND(Preços!N172&lt;&gt;0,Preços!M172&lt;&gt;0),Preços!N172/Preços!M172-1,"")</f>
        <v>1.9204819277162128</v>
      </c>
      <c r="O172" s="3">
        <f>IF(AND(Preços!O172&lt;&gt;0,Preços!N172&lt;&gt;0),Preços!O172/Preços!N172-1,"")</f>
        <v>0.21125518672044263</v>
      </c>
      <c r="P172" s="3">
        <f>IF(AND(Preços!P172&lt;&gt;0,Preços!O172&lt;&gt;0),Preços!P172/Preços!O172-1,"")</f>
        <v>0.23053855163721959</v>
      </c>
      <c r="Q172" s="3">
        <f>IF(AND(Preços!Q172&lt;&gt;0,Preços!P172&lt;&gt;0),Preços!Q172/Preços!P172-1,"")</f>
        <v>0.36760309220165865</v>
      </c>
      <c r="R172" s="3">
        <f>IF(AND(Preços!R172&lt;&gt;0,Preços!Q172&lt;&gt;0),Preços!R172/Preços!Q172-1,"")</f>
        <v>0.23486234224479396</v>
      </c>
      <c r="S172" s="3">
        <f>IF(AND(Preços!S172&lt;&gt;0,Preços!R172&lt;&gt;0),Preços!S172/Preços!R172-1,"")</f>
        <v>0.16749375355790219</v>
      </c>
    </row>
    <row r="173" spans="2:19" x14ac:dyDescent="0.35">
      <c r="B173" t="str">
        <f>Preços!B173</f>
        <v>GRND3</v>
      </c>
      <c r="D173" s="3">
        <f>IF(AND(Preços!D173&lt;&gt;0,Preços!C173&lt;&gt;0),Preços!D173/Preços!C173-1,"")</f>
        <v>4.3942992873978959E-2</v>
      </c>
      <c r="E173" s="3">
        <f>IF(AND(Preços!E173&lt;&gt;0,Preços!D173&lt;&gt;0),Preços!E173/Preços!D173-1,"")</f>
        <v>0.61831626848741839</v>
      </c>
      <c r="F173" s="3">
        <f>IF(AND(Preços!F173&lt;&gt;0,Preços!E173&lt;&gt;0),Preços!F173/Preços!E173-1,"")</f>
        <v>-0.1353251318108537</v>
      </c>
      <c r="G173" s="3">
        <f>IF(AND(Preços!G173&lt;&gt;0,Preços!F173&lt;&gt;0),Preços!G173/Preços!F173-1,"")</f>
        <v>0.49756097561014134</v>
      </c>
      <c r="H173" s="3">
        <f>IF(AND(Preços!H173&lt;&gt;0,Preços!G173&lt;&gt;0),Preços!H173/Preços!G173-1,"")</f>
        <v>-0.3175895765467851</v>
      </c>
      <c r="I173" s="3">
        <f>IF(AND(Preços!I173&lt;&gt;0,Preços!H173&lt;&gt;0),Preços!I173/Preços!H173-1,"")</f>
        <v>0.10501193317298441</v>
      </c>
      <c r="M173" t="str">
        <f>Preços!L173</f>
        <v>GRND3</v>
      </c>
      <c r="N173" s="3">
        <f>IF(AND(Preços!N173&lt;&gt;0,Preços!M173&lt;&gt;0),Preços!N173/Preços!M173-1,"")</f>
        <v>0.1074612661389065</v>
      </c>
      <c r="O173" s="3">
        <f>IF(AND(Preços!O173&lt;&gt;0,Preços!N173&lt;&gt;0),Preços!O173/Preços!N173-1,"")</f>
        <v>0.70137467806239595</v>
      </c>
      <c r="P173" s="3">
        <f>IF(AND(Preços!P173&lt;&gt;0,Preços!O173&lt;&gt;0),Preços!P173/Preços!O173-1,"")</f>
        <v>-9.7487636045850534E-2</v>
      </c>
      <c r="Q173" s="3">
        <f>IF(AND(Preços!Q173&lt;&gt;0,Preços!P173&lt;&gt;0),Preços!Q173/Preços!P173-1,"")</f>
        <v>0.55551767712187128</v>
      </c>
      <c r="R173" s="3">
        <f>IF(AND(Preços!R173&lt;&gt;0,Preços!Q173&lt;&gt;0),Preços!R173/Preços!Q173-1,"")</f>
        <v>-0.30133460961872405</v>
      </c>
      <c r="S173" s="3">
        <f>IF(AND(Preços!S173&lt;&gt;0,Preços!R173&lt;&gt;0),Preços!S173/Preços!R173-1,"")</f>
        <v>0.18726078284788983</v>
      </c>
    </row>
    <row r="174" spans="2:19" x14ac:dyDescent="0.35">
      <c r="B174" t="str">
        <f>Preços!B174</f>
        <v>GUAR3</v>
      </c>
      <c r="D174" s="3">
        <f>IF(AND(Preços!D174&lt;&gt;0,Preços!C174&lt;&gt;0),Preços!D174/Preços!C174-1,"")</f>
        <v>0.32173913043452873</v>
      </c>
      <c r="E174" s="3">
        <f>IF(AND(Preços!E174&lt;&gt;0,Preços!D174&lt;&gt;0),Preços!E174/Preços!D174-1,"")</f>
        <v>1.467763157895829</v>
      </c>
      <c r="F174" s="3">
        <f>IF(AND(Preços!F174&lt;&gt;0,Preços!E174&lt;&gt;0),Preços!F174/Preços!E174-1,"")</f>
        <v>8.3577712610195087E-2</v>
      </c>
      <c r="G174" s="3">
        <f>IF(AND(Preços!G174&lt;&gt;0,Preços!F174&lt;&gt;0),Preços!G174/Preços!F174-1,"")</f>
        <v>0.19079837618405837</v>
      </c>
      <c r="H174" s="3">
        <f>IF(AND(Preços!H174&lt;&gt;0,Preços!G174&lt;&gt;0),Preços!H174/Preços!G174-1,"")</f>
        <v>-0.38388429752081188</v>
      </c>
      <c r="I174" s="3">
        <f>IF(AND(Preços!I174&lt;&gt;0,Preços!H174&lt;&gt;0),Preços!I174/Preços!H174-1,"")</f>
        <v>-9.2555331992245193E-2</v>
      </c>
      <c r="M174" t="str">
        <f>Preços!L174</f>
        <v>GUAR3</v>
      </c>
      <c r="N174" s="3">
        <f>IF(AND(Preços!N174&lt;&gt;0,Preços!M174&lt;&gt;0),Preços!N174/Preços!M174-1,"")</f>
        <v>0.35609381040384291</v>
      </c>
      <c r="O174" s="3">
        <f>IF(AND(Preços!O174&lt;&gt;0,Preços!N174&lt;&gt;0),Preços!O174/Preços!N174-1,"")</f>
        <v>1.4974463545173662</v>
      </c>
      <c r="P174" s="3">
        <f>IF(AND(Preços!P174&lt;&gt;0,Preços!O174&lt;&gt;0),Preços!P174/Preços!O174-1,"")</f>
        <v>0.11924192341564366</v>
      </c>
      <c r="Q174" s="3">
        <f>IF(AND(Preços!Q174&lt;&gt;0,Preços!P174&lt;&gt;0),Preços!Q174/Preços!P174-1,"")</f>
        <v>0.20159267475167009</v>
      </c>
      <c r="R174" s="3">
        <f>IF(AND(Preços!R174&lt;&gt;0,Preços!Q174&lt;&gt;0),Preços!R174/Preços!Q174-1,"")</f>
        <v>-0.35556700234291094</v>
      </c>
      <c r="S174" s="3">
        <f>IF(AND(Preços!S174&lt;&gt;0,Preços!R174&lt;&gt;0),Preços!S174/Preços!R174-1,"")</f>
        <v>-8.9245910740535894E-2</v>
      </c>
    </row>
    <row r="175" spans="2:19" x14ac:dyDescent="0.35">
      <c r="B175" t="str">
        <f>Preços!B175</f>
        <v>HAPV3</v>
      </c>
      <c r="D175" s="3" t="str">
        <f>IF(AND(Preços!D175&lt;&gt;0,Preços!C175&lt;&gt;0),Preços!D175/Preços!C175-1,"")</f>
        <v/>
      </c>
      <c r="E175" s="3" t="str">
        <f>IF(AND(Preços!E175&lt;&gt;0,Preços!D175&lt;&gt;0),Preços!E175/Preços!D175-1,"")</f>
        <v/>
      </c>
      <c r="F175" s="3" t="str">
        <f>IF(AND(Preços!F175&lt;&gt;0,Preços!E175&lt;&gt;0),Preços!F175/Preços!E175-1,"")</f>
        <v/>
      </c>
      <c r="G175" s="3">
        <f>IF(AND(Preços!G175&lt;&gt;0,Preços!F175&lt;&gt;0),Preços!G175/Preços!F175-1,"")</f>
        <v>1.048076923077351</v>
      </c>
      <c r="H175" s="3">
        <f>IF(AND(Preços!H175&lt;&gt;0,Preços!G175&lt;&gt;0),Preços!H175/Preços!G175-1,"")</f>
        <v>0.19405320813605642</v>
      </c>
      <c r="I175" s="3">
        <f>IF(AND(Preços!I175&lt;&gt;0,Preços!H175&lt;&gt;0),Preços!I175/Preços!H175-1,"")</f>
        <v>-0.10943643512443435</v>
      </c>
      <c r="M175" t="str">
        <f>Preços!L175</f>
        <v>HAPV3</v>
      </c>
      <c r="N175" s="3" t="str">
        <f>IF(AND(Preços!N175&lt;&gt;0,Preços!M175&lt;&gt;0),Preços!N175/Preços!M175-1,"")</f>
        <v/>
      </c>
      <c r="O175" s="3" t="str">
        <f>IF(AND(Preços!O175&lt;&gt;0,Preços!N175&lt;&gt;0),Preços!O175/Preços!N175-1,"")</f>
        <v/>
      </c>
      <c r="P175" s="3" t="str">
        <f>IF(AND(Preços!P175&lt;&gt;0,Preços!O175&lt;&gt;0),Preços!P175/Preços!O175-1,"")</f>
        <v/>
      </c>
      <c r="Q175" s="3">
        <f>IF(AND(Preços!Q175&lt;&gt;0,Preços!P175&lt;&gt;0),Preços!Q175/Preços!P175-1,"")</f>
        <v>1.0654188937673781</v>
      </c>
      <c r="R175" s="3">
        <f>IF(AND(Preços!R175&lt;&gt;0,Preços!Q175&lt;&gt;0),Preços!R175/Preços!Q175-1,"")</f>
        <v>0.19991360794720325</v>
      </c>
      <c r="S175" s="3">
        <f>IF(AND(Preços!S175&lt;&gt;0,Preços!R175&lt;&gt;0),Preços!S175/Preços!R175-1,"")</f>
        <v>-0.10592693750248483</v>
      </c>
    </row>
    <row r="176" spans="2:19" x14ac:dyDescent="0.35">
      <c r="B176" t="str">
        <f>Preços!B176</f>
        <v>HBTS5</v>
      </c>
      <c r="D176" s="3" t="str">
        <f>IF(AND(Preços!D176&lt;&gt;0,Preços!C176&lt;&gt;0),Preços!D176/Preços!C176-1,"")</f>
        <v/>
      </c>
      <c r="E176" s="3" t="str">
        <f>IF(AND(Preços!E176&lt;&gt;0,Preços!D176&lt;&gt;0),Preços!E176/Preços!D176-1,"")</f>
        <v/>
      </c>
      <c r="F176" s="3" t="str">
        <f>IF(AND(Preços!F176&lt;&gt;0,Preços!E176&lt;&gt;0),Preços!F176/Preços!E176-1,"")</f>
        <v/>
      </c>
      <c r="G176" s="3" t="str">
        <f>IF(AND(Preços!G176&lt;&gt;0,Preços!F176&lt;&gt;0),Preços!G176/Preços!F176-1,"")</f>
        <v/>
      </c>
      <c r="H176" s="3" t="str">
        <f>IF(AND(Preços!H176&lt;&gt;0,Preços!G176&lt;&gt;0),Preços!H176/Preços!G176-1,"")</f>
        <v/>
      </c>
      <c r="I176" s="3">
        <f>IF(AND(Preços!I176&lt;&gt;0,Preços!H176&lt;&gt;0),Preços!I176/Preços!H176-1,"")</f>
        <v>1.2795999999996281</v>
      </c>
      <c r="M176" t="str">
        <f>Preços!L176</f>
        <v>HBTS5</v>
      </c>
      <c r="N176" s="3" t="str">
        <f>IF(AND(Preços!N176&lt;&gt;0,Preços!M176&lt;&gt;0),Preços!N176/Preços!M176-1,"")</f>
        <v/>
      </c>
      <c r="O176" s="3" t="str">
        <f>IF(AND(Preços!O176&lt;&gt;0,Preços!N176&lt;&gt;0),Preços!O176/Preços!N176-1,"")</f>
        <v/>
      </c>
      <c r="P176" s="3" t="str">
        <f>IF(AND(Preços!P176&lt;&gt;0,Preços!O176&lt;&gt;0),Preços!P176/Preços!O176-1,"")</f>
        <v/>
      </c>
      <c r="Q176" s="3" t="str">
        <f>IF(AND(Preços!Q176&lt;&gt;0,Preços!P176&lt;&gt;0),Preços!Q176/Preços!P176-1,"")</f>
        <v/>
      </c>
      <c r="R176" s="3" t="str">
        <f>IF(AND(Preços!R176&lt;&gt;0,Preços!Q176&lt;&gt;0),Preços!R176/Preços!Q176-1,"")</f>
        <v/>
      </c>
      <c r="S176" s="3">
        <f>IF(AND(Preços!S176&lt;&gt;0,Preços!R176&lt;&gt;0),Preços!S176/Preços!R176-1,"")</f>
        <v>1.2943934856156507</v>
      </c>
    </row>
    <row r="177" spans="2:19" x14ac:dyDescent="0.35">
      <c r="B177" t="str">
        <f>Preços!B177</f>
        <v>HYPE3</v>
      </c>
      <c r="D177" s="3">
        <f>IF(AND(Preços!D177&lt;&gt;0,Preços!C177&lt;&gt;0),Preços!D177/Preços!C177-1,"")</f>
        <v>0.203592814371923</v>
      </c>
      <c r="E177" s="3">
        <f>IF(AND(Preços!E177&lt;&gt;0,Preços!D177&lt;&gt;0),Preços!E177/Preços!D177-1,"")</f>
        <v>0.37772675086083152</v>
      </c>
      <c r="F177" s="3">
        <f>IF(AND(Preços!F177&lt;&gt;0,Preços!E177&lt;&gt;0),Preços!F177/Preços!E177-1,"")</f>
        <v>-0.16111111111078891</v>
      </c>
      <c r="G177" s="3">
        <f>IF(AND(Preços!G177&lt;&gt;0,Preços!F177&lt;&gt;0),Preços!G177/Preços!F177-1,"")</f>
        <v>0.18178807946982101</v>
      </c>
      <c r="H177" s="3">
        <f>IF(AND(Preços!H177&lt;&gt;0,Preços!G177&lt;&gt;0),Preços!H177/Preços!G177-1,"")</f>
        <v>-4.0347436256716329E-2</v>
      </c>
      <c r="I177" s="3">
        <f>IF(AND(Preços!I177&lt;&gt;0,Preços!H177&lt;&gt;0),Preços!I177/Preços!H177-1,"")</f>
        <v>-6.1605839415649677E-2</v>
      </c>
      <c r="M177" t="str">
        <f>Preços!L177</f>
        <v>HYPE3</v>
      </c>
      <c r="N177" s="3">
        <f>IF(AND(Preços!N177&lt;&gt;0,Preços!M177&lt;&gt;0),Preços!N177/Preços!M177-1,"")</f>
        <v>0.22480253176912002</v>
      </c>
      <c r="O177" s="3">
        <f>IF(AND(Preços!O177&lt;&gt;0,Preços!N177&lt;&gt;0),Preços!O177/Preços!N177-1,"")</f>
        <v>0.47549856763355103</v>
      </c>
      <c r="P177" s="3">
        <f>IF(AND(Preços!P177&lt;&gt;0,Preços!O177&lt;&gt;0),Preços!P177/Preços!O177-1,"")</f>
        <v>-0.11137773250520433</v>
      </c>
      <c r="Q177" s="3">
        <f>IF(AND(Preços!Q177&lt;&gt;0,Preços!P177&lt;&gt;0),Preços!Q177/Preços!P177-1,"")</f>
        <v>0.22427057398031147</v>
      </c>
      <c r="R177" s="3">
        <f>IF(AND(Preços!R177&lt;&gt;0,Preços!Q177&lt;&gt;0),Preços!R177/Preços!Q177-1,"")</f>
        <v>-5.1303906155101275E-3</v>
      </c>
      <c r="S177" s="3">
        <f>IF(AND(Preços!S177&lt;&gt;0,Preços!R177&lt;&gt;0),Preços!S177/Preços!R177-1,"")</f>
        <v>-3.5022181891548154E-2</v>
      </c>
    </row>
    <row r="178" spans="2:19" x14ac:dyDescent="0.35">
      <c r="B178" t="str">
        <f>Preços!B178</f>
        <v>IGTA3</v>
      </c>
      <c r="D178" s="3">
        <f>IF(AND(Preços!D178&lt;&gt;0,Preços!C178&lt;&gt;0),Preços!D178/Preços!C178-1,"")</f>
        <v>0.41036488630395884</v>
      </c>
      <c r="E178" s="3">
        <f>IF(AND(Preços!E178&lt;&gt;0,Preços!D178&lt;&gt;0),Preços!E178/Preços!D178-1,"")</f>
        <v>0.47694038245200954</v>
      </c>
      <c r="F178" s="3">
        <f>IF(AND(Preços!F178&lt;&gt;0,Preços!E178&lt;&gt;0),Preços!F178/Preços!E178-1,"")</f>
        <v>5.6105610560089447E-2</v>
      </c>
      <c r="G178" s="3">
        <f>IF(AND(Preços!G178&lt;&gt;0,Preços!F178&lt;&gt;0),Preços!G178/Preços!F178-1,"")</f>
        <v>0.27163461538588751</v>
      </c>
      <c r="H178" s="3">
        <f>IF(AND(Preços!H178&lt;&gt;0,Preços!G178&lt;&gt;0),Preços!H178/Preços!G178-1,"")</f>
        <v>-0.29773156899797848</v>
      </c>
      <c r="I178" s="3">
        <f>IF(AND(Preços!I178&lt;&gt;0,Preços!H178&lt;&gt;0),Preços!I178/Preços!H178-1,"")</f>
        <v>-0.15100942126545569</v>
      </c>
      <c r="M178" t="str">
        <f>Preços!L178</f>
        <v>IGTA3</v>
      </c>
      <c r="N178" s="3">
        <f>IF(AND(Preços!N178&lt;&gt;0,Preços!M178&lt;&gt;0),Preços!N178/Preços!M178-1,"")</f>
        <v>0.42953995364910336</v>
      </c>
      <c r="O178" s="3">
        <f>IF(AND(Preços!O178&lt;&gt;0,Preços!N178&lt;&gt;0),Preços!O178/Preços!N178-1,"")</f>
        <v>0.50713847581282567</v>
      </c>
      <c r="P178" s="3">
        <f>IF(AND(Preços!P178&lt;&gt;0,Preços!O178&lt;&gt;0),Preços!P178/Preços!O178-1,"")</f>
        <v>7.6032702682800046E-2</v>
      </c>
      <c r="Q178" s="3">
        <f>IF(AND(Preços!Q178&lt;&gt;0,Preços!P178&lt;&gt;0),Preços!Q178/Preços!P178-1,"")</f>
        <v>0.30039001552374445</v>
      </c>
      <c r="R178" s="3">
        <f>IF(AND(Preços!R178&lt;&gt;0,Preços!Q178&lt;&gt;0),Preços!R178/Preços!Q178-1,"")</f>
        <v>-0.29085920707027002</v>
      </c>
      <c r="S178" s="3">
        <f>IF(AND(Preços!S178&lt;&gt;0,Preços!R178&lt;&gt;0),Preços!S178/Preços!R178-1,"")</f>
        <v>-0.14439584802814887</v>
      </c>
    </row>
    <row r="179" spans="2:19" x14ac:dyDescent="0.35">
      <c r="B179" t="str">
        <f>Preços!B179</f>
        <v>IRBR3</v>
      </c>
      <c r="D179" s="3" t="str">
        <f>IF(AND(Preços!D179&lt;&gt;0,Preços!C179&lt;&gt;0),Preços!D179/Preços!C179-1,"")</f>
        <v/>
      </c>
      <c r="E179" s="3" t="str">
        <f>IF(AND(Preços!E179&lt;&gt;0,Preços!D179&lt;&gt;0),Preços!E179/Preços!D179-1,"")</f>
        <v/>
      </c>
      <c r="F179" s="3">
        <f>IF(AND(Preços!F179&lt;&gt;0,Preços!E179&lt;&gt;0),Preços!F179/Preços!E179-1,"")</f>
        <v>1.454705882351524</v>
      </c>
      <c r="G179" s="3">
        <f>IF(AND(Preços!G179&lt;&gt;0,Preços!F179&lt;&gt;0),Preços!G179/Preços!F179-1,"")</f>
        <v>0.40007189072817972</v>
      </c>
      <c r="H179" s="3">
        <f>IF(AND(Preços!H179&lt;&gt;0,Preços!G179&lt;&gt;0),Preços!H179/Preços!G179-1,"")</f>
        <v>-0.77274156157203056</v>
      </c>
      <c r="I179" s="3">
        <f>IF(AND(Preços!I179&lt;&gt;0,Preços!H179&lt;&gt;0),Preços!I179/Preços!H179-1,"")</f>
        <v>-0.42176039119715947</v>
      </c>
      <c r="M179" t="str">
        <f>Preços!L179</f>
        <v>IRBR3</v>
      </c>
      <c r="N179" s="3" t="str">
        <f>IF(AND(Preços!N179&lt;&gt;0,Preços!M179&lt;&gt;0),Preços!N179/Preços!M179-1,"")</f>
        <v/>
      </c>
      <c r="O179" s="3" t="str">
        <f>IF(AND(Preços!O179&lt;&gt;0,Preços!N179&lt;&gt;0),Preços!O179/Preços!N179-1,"")</f>
        <v/>
      </c>
      <c r="P179" s="3">
        <f>IF(AND(Preços!P179&lt;&gt;0,Preços!O179&lt;&gt;0),Preços!P179/Preços!O179-1,"")</f>
        <v>1.5754589601821176</v>
      </c>
      <c r="Q179" s="3">
        <f>IF(AND(Preços!Q179&lt;&gt;0,Preços!P179&lt;&gt;0),Preços!Q179/Preços!P179-1,"")</f>
        <v>0.44544605985467745</v>
      </c>
      <c r="R179" s="3">
        <f>IF(AND(Preços!R179&lt;&gt;0,Preços!Q179&lt;&gt;0),Preços!R179/Preços!Q179-1,"")</f>
        <v>-0.76884264100133159</v>
      </c>
      <c r="S179" s="3">
        <f>IF(AND(Preços!S179&lt;&gt;0,Preços!R179&lt;&gt;0),Preços!S179/Preços!R179-1,"")</f>
        <v>-0.42176039119715947</v>
      </c>
    </row>
    <row r="180" spans="2:19" x14ac:dyDescent="0.35">
      <c r="B180" t="str">
        <f>Preços!B180</f>
        <v>ITSA3</v>
      </c>
      <c r="D180" s="3">
        <f>IF(AND(Preços!D180&lt;&gt;0,Preços!C180&lt;&gt;0),Preços!D180/Preços!C180-1,"")</f>
        <v>0.2564722617346793</v>
      </c>
      <c r="E180" s="3">
        <f>IF(AND(Preços!E180&lt;&gt;0,Preços!D180&lt;&gt;0),Preços!E180/Preços!D180-1,"")</f>
        <v>0.31808612525179059</v>
      </c>
      <c r="F180" s="3">
        <f>IF(AND(Preços!F180&lt;&gt;0,Preços!E180&lt;&gt;0),Preços!F180/Preços!E180-1,"")</f>
        <v>0.39855990400974184</v>
      </c>
      <c r="G180" s="3">
        <f>IF(AND(Preços!G180&lt;&gt;0,Preços!F180&lt;&gt;0),Preços!G180/Preços!F180-1,"")</f>
        <v>5.6390977443596668E-2</v>
      </c>
      <c r="H180" s="3">
        <f>IF(AND(Preços!H180&lt;&gt;0,Preços!G180&lt;&gt;0),Preços!H180/Preços!G180-1,"")</f>
        <v>-0.12170818505381109</v>
      </c>
      <c r="I180" s="3">
        <f>IF(AND(Preços!I180&lt;&gt;0,Preços!H180&lt;&gt;0),Preços!I180/Preços!H180-1,"")</f>
        <v>-8.5089141005121327E-2</v>
      </c>
      <c r="M180" t="str">
        <f>Preços!L180</f>
        <v>ITSA3</v>
      </c>
      <c r="N180" s="3">
        <f>IF(AND(Preços!N180&lt;&gt;0,Preços!M180&lt;&gt;0),Preços!N180/Preços!M180-1,"")</f>
        <v>0.3615983304696142</v>
      </c>
      <c r="O180" s="3">
        <f>IF(AND(Preços!O180&lt;&gt;0,Preços!N180&lt;&gt;0),Preços!O180/Preços!N180-1,"")</f>
        <v>0.38205230071485574</v>
      </c>
      <c r="P180" s="3">
        <f>IF(AND(Preços!P180&lt;&gt;0,Preços!O180&lt;&gt;0),Preços!P180/Preços!O180-1,"")</f>
        <v>0.50356004181339609</v>
      </c>
      <c r="Q180" s="3">
        <f>IF(AND(Preços!Q180&lt;&gt;0,Preços!P180&lt;&gt;0),Preços!Q180/Preços!P180-1,"")</f>
        <v>0.14594458322265913</v>
      </c>
      <c r="R180" s="3">
        <f>IF(AND(Preços!R180&lt;&gt;0,Preços!Q180&lt;&gt;0),Preços!R180/Preços!Q180-1,"")</f>
        <v>-7.6326408955175284E-2</v>
      </c>
      <c r="S180" s="3">
        <f>IF(AND(Preços!S180&lt;&gt;0,Preços!R180&lt;&gt;0),Preços!S180/Preços!R180-1,"")</f>
        <v>-6.948862063754957E-2</v>
      </c>
    </row>
    <row r="181" spans="2:19" x14ac:dyDescent="0.35">
      <c r="B181" t="str">
        <f>Preços!B181</f>
        <v>ITSA4</v>
      </c>
      <c r="D181" s="3">
        <f>IF(AND(Preços!D181&lt;&gt;0,Preços!C181&lt;&gt;0),Preços!D181/Preços!C181-1,"")</f>
        <v>0.32383720930271198</v>
      </c>
      <c r="E181" s="3">
        <f>IF(AND(Preços!E181&lt;&gt;0,Preços!D181&lt;&gt;0),Preços!E181/Preços!D181-1,"")</f>
        <v>0.31520147059177717</v>
      </c>
      <c r="F181" s="3">
        <f>IF(AND(Preços!F181&lt;&gt;0,Preços!E181&lt;&gt;0),Preços!F181/Preços!E181-1,"")</f>
        <v>0.24037447153491964</v>
      </c>
      <c r="G181" s="3">
        <f>IF(AND(Preços!G181&lt;&gt;0,Preços!F181&lt;&gt;0),Preços!G181/Preços!F181-1,"")</f>
        <v>0.16639072847636727</v>
      </c>
      <c r="H181" s="3">
        <f>IF(AND(Preços!H181&lt;&gt;0,Preços!G181&lt;&gt;0),Preços!H181/Preços!G181-1,"")</f>
        <v>-0.16749467707602461</v>
      </c>
      <c r="I181" s="3">
        <f>IF(AND(Preços!I181&lt;&gt;0,Preços!H181&lt;&gt;0),Preços!I181/Preços!H181-1,"")</f>
        <v>-5.0298380221373118E-2</v>
      </c>
      <c r="M181" t="str">
        <f>Preços!L181</f>
        <v>ITSA4</v>
      </c>
      <c r="N181" s="3">
        <f>IF(AND(Preços!N181&lt;&gt;0,Preços!M181&lt;&gt;0),Preços!N181/Preços!M181-1,"")</f>
        <v>0.43348063664734426</v>
      </c>
      <c r="O181" s="3">
        <f>IF(AND(Preços!O181&lt;&gt;0,Preços!N181&lt;&gt;0),Preços!O181/Preços!N181-1,"")</f>
        <v>0.37707547136616792</v>
      </c>
      <c r="P181" s="3">
        <f>IF(AND(Preços!P181&lt;&gt;0,Preços!O181&lt;&gt;0),Preços!P181/Preços!O181-1,"")</f>
        <v>0.33745053880682674</v>
      </c>
      <c r="Q181" s="3">
        <f>IF(AND(Preços!Q181&lt;&gt;0,Preços!P181&lt;&gt;0),Preços!Q181/Preços!P181-1,"")</f>
        <v>0.2785149572956136</v>
      </c>
      <c r="R181" s="3">
        <f>IF(AND(Preços!R181&lt;&gt;0,Preços!Q181&lt;&gt;0),Preços!R181/Preços!Q181-1,"")</f>
        <v>-0.12223774089003858</v>
      </c>
      <c r="S181" s="3">
        <f>IF(AND(Preços!S181&lt;&gt;0,Preços!R181&lt;&gt;0),Preços!S181/Preços!R181-1,"")</f>
        <v>-3.3079092960090151E-2</v>
      </c>
    </row>
    <row r="182" spans="2:19" x14ac:dyDescent="0.35">
      <c r="B182" t="str">
        <f>Preços!B182</f>
        <v>ITUB3</v>
      </c>
      <c r="D182" s="3">
        <f>IF(AND(Preços!D182&lt;&gt;0,Preços!C182&lt;&gt;0),Preços!D182/Preços!C182-1,"")</f>
        <v>0.34255492270249333</v>
      </c>
      <c r="E182" s="3">
        <f>IF(AND(Preços!E182&lt;&gt;0,Preços!D182&lt;&gt;0),Preços!E182/Preços!D182-1,"")</f>
        <v>0.25633333333195174</v>
      </c>
      <c r="F182" s="3">
        <f>IF(AND(Preços!F182&lt;&gt;0,Preços!E182&lt;&gt;0),Preços!F182/Preços!E182-1,"")</f>
        <v>0.19594056778891655</v>
      </c>
      <c r="G182" s="3">
        <f>IF(AND(Preços!G182&lt;&gt;0,Preços!F182&lt;&gt;0),Preços!G182/Preços!F182-1,"")</f>
        <v>6.5890183029762017E-2</v>
      </c>
      <c r="H182" s="3">
        <f>IF(AND(Preços!H182&lt;&gt;0,Preços!G182&lt;&gt;0),Preços!H182/Preços!G182-1,"")</f>
        <v>-0.12800499531787379</v>
      </c>
      <c r="I182" s="3">
        <f>IF(AND(Preços!I182&lt;&gt;0,Preços!H182&lt;&gt;0),Preços!I182/Preços!H182-1,"")</f>
        <v>-3.3297529538152792E-2</v>
      </c>
      <c r="M182" t="str">
        <f>Preços!L182</f>
        <v>ITUB3</v>
      </c>
      <c r="N182" s="3">
        <f>IF(AND(Preços!N182&lt;&gt;0,Preços!M182&lt;&gt;0),Preços!N182/Preços!M182-1,"")</f>
        <v>0.43362399850308675</v>
      </c>
      <c r="O182" s="3">
        <f>IF(AND(Preços!O182&lt;&gt;0,Preços!N182&lt;&gt;0),Preços!O182/Preços!N182-1,"")</f>
        <v>0.31109901819512653</v>
      </c>
      <c r="P182" s="3">
        <f>IF(AND(Preços!P182&lt;&gt;0,Preços!O182&lt;&gt;0),Preços!P182/Preços!O182-1,"")</f>
        <v>0.28887792424329817</v>
      </c>
      <c r="Q182" s="3">
        <f>IF(AND(Preços!Q182&lt;&gt;0,Preços!P182&lt;&gt;0),Preços!Q182/Preços!P182-1,"")</f>
        <v>0.16509705484084036</v>
      </c>
      <c r="R182" s="3">
        <f>IF(AND(Preços!R182&lt;&gt;0,Preços!Q182&lt;&gt;0),Preços!R182/Preços!Q182-1,"")</f>
        <v>-8.7435541015481455E-2</v>
      </c>
      <c r="S182" s="3">
        <f>IF(AND(Preços!S182&lt;&gt;0,Preços!R182&lt;&gt;0),Preços!S182/Preços!R182-1,"")</f>
        <v>-1.0562977297486453E-2</v>
      </c>
    </row>
    <row r="183" spans="2:19" x14ac:dyDescent="0.35">
      <c r="B183" t="str">
        <f>Preços!B183</f>
        <v>ITUB4</v>
      </c>
      <c r="D183" s="3">
        <f>IF(AND(Preços!D183&lt;&gt;0,Preços!C183&lt;&gt;0),Preços!D183/Preços!C183-1,"")</f>
        <v>0.41416635017018288</v>
      </c>
      <c r="E183" s="3">
        <f>IF(AND(Preços!E183&lt;&gt;0,Preços!D183&lt;&gt;0),Preços!E183/Preços!D183-1,"")</f>
        <v>0.25790251108008144</v>
      </c>
      <c r="F183" s="3">
        <f>IF(AND(Preços!F183&lt;&gt;0,Preços!E183&lt;&gt;0),Preços!F183/Preços!E183-1,"")</f>
        <v>0.2505871301065119</v>
      </c>
      <c r="G183" s="3">
        <f>IF(AND(Preços!G183&lt;&gt;0,Preços!F183&lt;&gt;0),Preços!G183/Preços!F183-1,"")</f>
        <v>4.507042253507354E-2</v>
      </c>
      <c r="H183" s="3">
        <f>IF(AND(Preços!H183&lt;&gt;0,Preços!G183&lt;&gt;0),Preços!H183/Preços!G183-1,"")</f>
        <v>-0.14743935309901934</v>
      </c>
      <c r="I183" s="3">
        <f>IF(AND(Preços!I183&lt;&gt;0,Preços!H183&lt;&gt;0),Preços!I183/Preços!H183-1,"")</f>
        <v>-8.5361998103374859E-2</v>
      </c>
      <c r="M183" t="str">
        <f>Preços!L183</f>
        <v>ITUB4</v>
      </c>
      <c r="N183" s="3">
        <f>IF(AND(Preços!N183&lt;&gt;0,Preços!M183&lt;&gt;0),Preços!N183/Preços!M183-1,"")</f>
        <v>0.49967602703055203</v>
      </c>
      <c r="O183" s="3">
        <f>IF(AND(Preços!O183&lt;&gt;0,Preços!N183&lt;&gt;0),Preços!O183/Preços!N183-1,"")</f>
        <v>0.30571085674680187</v>
      </c>
      <c r="P183" s="3">
        <f>IF(AND(Preços!P183&lt;&gt;0,Preços!O183&lt;&gt;0),Preços!P183/Preços!O183-1,"")</f>
        <v>0.33511608143887361</v>
      </c>
      <c r="Q183" s="3">
        <f>IF(AND(Preços!Q183&lt;&gt;0,Preços!P183&lt;&gt;0),Preços!Q183/Preços!P183-1,"")</f>
        <v>0.1292779665676409</v>
      </c>
      <c r="R183" s="3">
        <f>IF(AND(Preços!R183&lt;&gt;0,Preços!Q183&lt;&gt;0),Preços!R183/Preços!Q183-1,"")</f>
        <v>-0.11159305064856839</v>
      </c>
      <c r="S183" s="3">
        <f>IF(AND(Preços!S183&lt;&gt;0,Preços!R183&lt;&gt;0),Preços!S183/Preços!R183-1,"")</f>
        <v>-6.5958361519610431E-2</v>
      </c>
    </row>
    <row r="184" spans="2:19" x14ac:dyDescent="0.35">
      <c r="B184" t="str">
        <f>Preços!B184</f>
        <v>JBSS3</v>
      </c>
      <c r="D184" s="3">
        <f>IF(AND(Preços!D184&lt;&gt;0,Preços!C184&lt;&gt;0),Preços!D184/Preços!C184-1,"")</f>
        <v>-7.6923076923980038E-2</v>
      </c>
      <c r="E184" s="3">
        <f>IF(AND(Preços!E184&lt;&gt;0,Preços!D184&lt;&gt;0),Preços!E184/Preços!D184-1,"")</f>
        <v>-0.13947368421029294</v>
      </c>
      <c r="F184" s="3">
        <f>IF(AND(Preços!F184&lt;&gt;0,Preços!E184&lt;&gt;0),Preços!F184/Preços!E184-1,"")</f>
        <v>0.18144750254834396</v>
      </c>
      <c r="G184" s="3">
        <f>IF(AND(Preços!G184&lt;&gt;0,Preços!F184&lt;&gt;0),Preços!G184/Preços!F184-1,"")</f>
        <v>1.2260569456424668</v>
      </c>
      <c r="H184" s="3">
        <f>IF(AND(Preços!H184&lt;&gt;0,Preços!G184&lt;&gt;0),Preços!H184/Preços!G184-1,"")</f>
        <v>-8.2945736433560624E-2</v>
      </c>
      <c r="I184" s="3">
        <f>IF(AND(Preços!I184&lt;&gt;0,Preços!H184&lt;&gt;0),Preços!I184/Preços!H184-1,"")</f>
        <v>0.5667793744717462</v>
      </c>
      <c r="M184" t="str">
        <f>Preços!L184</f>
        <v>JBSS3</v>
      </c>
      <c r="N184" s="3">
        <f>IF(AND(Preços!N184&lt;&gt;0,Preços!M184&lt;&gt;0),Preços!N184/Preços!M184-1,"")</f>
        <v>-3.3577433981449301E-2</v>
      </c>
      <c r="O184" s="3">
        <f>IF(AND(Preços!O184&lt;&gt;0,Preços!N184&lt;&gt;0),Preços!O184/Preços!N184-1,"")</f>
        <v>-0.13670156838808001</v>
      </c>
      <c r="P184" s="3">
        <f>IF(AND(Preços!P184&lt;&gt;0,Preços!O184&lt;&gt;0),Preços!P184/Preços!O184-1,"")</f>
        <v>0.18779719894887958</v>
      </c>
      <c r="Q184" s="3">
        <f>IF(AND(Preços!Q184&lt;&gt;0,Preços!P184&lt;&gt;0),Preços!Q184/Preços!P184-1,"")</f>
        <v>1.2263098373218999</v>
      </c>
      <c r="R184" s="3">
        <f>IF(AND(Preços!R184&lt;&gt;0,Preços!Q184&lt;&gt;0),Preços!R184/Preços!Q184-1,"")</f>
        <v>-6.174095893950915E-2</v>
      </c>
      <c r="S184" s="3">
        <f>IF(AND(Preços!S184&lt;&gt;0,Preços!R184&lt;&gt;0),Preços!S184/Preços!R184-1,"")</f>
        <v>0.6715774902852707</v>
      </c>
    </row>
    <row r="185" spans="2:19" x14ac:dyDescent="0.35">
      <c r="B185" t="str">
        <f>Preços!B185</f>
        <v>JHSF3</v>
      </c>
      <c r="D185" s="3">
        <f>IF(AND(Preços!D185&lt;&gt;0,Preços!C185&lt;&gt;0),Preços!D185/Preços!C185-1,"")</f>
        <v>0.11023622047193804</v>
      </c>
      <c r="E185" s="3">
        <f>IF(AND(Preços!E185&lt;&gt;0,Preços!D185&lt;&gt;0),Preços!E185/Preços!D185-1,"")</f>
        <v>0.24113475177318167</v>
      </c>
      <c r="F185" s="3">
        <f>IF(AND(Preços!F185&lt;&gt;0,Preços!E185&lt;&gt;0),Preços!F185/Preços!E185-1,"")</f>
        <v>9.7142857142897165E-2</v>
      </c>
      <c r="G185" s="3">
        <f>IF(AND(Preços!G185&lt;&gt;0,Preços!F185&lt;&gt;0),Preços!G185/Preços!F185-1,"")</f>
        <v>2.7135416666651664</v>
      </c>
      <c r="H185" s="3">
        <f>IF(AND(Preços!H185&lt;&gt;0,Preços!G185&lt;&gt;0),Preços!H185/Preços!G185-1,"")</f>
        <v>9.5371669004283399E-2</v>
      </c>
      <c r="I185" s="3">
        <f>IF(AND(Preços!I185&lt;&gt;0,Preços!H185&lt;&gt;0),Preços!I185/Preços!H185-1,"")</f>
        <v>-0.24199743918053562</v>
      </c>
      <c r="M185" t="str">
        <f>Preços!L185</f>
        <v>JHSF3</v>
      </c>
      <c r="N185" s="3">
        <f>IF(AND(Preços!N185&lt;&gt;0,Preços!M185&lt;&gt;0),Preços!N185/Preços!M185-1,"")</f>
        <v>0.11023622047175285</v>
      </c>
      <c r="O185" s="3">
        <f>IF(AND(Preços!O185&lt;&gt;0,Preços!N185&lt;&gt;0),Preços!O185/Preços!N185-1,"")</f>
        <v>0.24113475177393795</v>
      </c>
      <c r="P185" s="3">
        <f>IF(AND(Preços!P185&lt;&gt;0,Preços!O185&lt;&gt;0),Preços!P185/Preços!O185-1,"")</f>
        <v>9.7142857141991668E-2</v>
      </c>
      <c r="Q185" s="3">
        <f>IF(AND(Preços!Q185&lt;&gt;0,Preços!P185&lt;&gt;0),Preços!Q185/Preços!P185-1,"")</f>
        <v>2.9318404753566916</v>
      </c>
      <c r="R185" s="3">
        <f>IF(AND(Preços!R185&lt;&gt;0,Preços!Q185&lt;&gt;0),Preços!R185/Preços!Q185-1,"")</f>
        <v>0.11551217086023402</v>
      </c>
      <c r="S185" s="3">
        <f>IF(AND(Preços!S185&lt;&gt;0,Preços!R185&lt;&gt;0),Preços!S185/Preços!R185-1,"")</f>
        <v>-0.21790837444702682</v>
      </c>
    </row>
    <row r="186" spans="2:19" x14ac:dyDescent="0.35">
      <c r="B186" t="str">
        <f>Preços!B186</f>
        <v>JOPA3</v>
      </c>
      <c r="D186" s="3" t="str">
        <f>IF(AND(Preços!D186&lt;&gt;0,Preços!C186&lt;&gt;0),Preços!D186/Preços!C186-1,"")</f>
        <v/>
      </c>
      <c r="E186" s="3" t="str">
        <f>IF(AND(Preços!E186&lt;&gt;0,Preços!D186&lt;&gt;0),Preços!E186/Preços!D186-1,"")</f>
        <v/>
      </c>
      <c r="F186" s="3" t="str">
        <f>IF(AND(Preços!F186&lt;&gt;0,Preços!E186&lt;&gt;0),Preços!F186/Preços!E186-1,"")</f>
        <v/>
      </c>
      <c r="G186" s="3" t="str">
        <f>IF(AND(Preços!G186&lt;&gt;0,Preços!F186&lt;&gt;0),Preços!G186/Preços!F186-1,"")</f>
        <v/>
      </c>
      <c r="H186" s="3" t="str">
        <f>IF(AND(Preços!H186&lt;&gt;0,Preços!G186&lt;&gt;0),Preços!H186/Preços!G186-1,"")</f>
        <v/>
      </c>
      <c r="I186" s="3" t="str">
        <f>IF(AND(Preços!I186&lt;&gt;0,Preços!H186&lt;&gt;0),Preços!I186/Preços!H186-1,"")</f>
        <v/>
      </c>
      <c r="M186" t="str">
        <f>Preços!L186</f>
        <v>JOPA3</v>
      </c>
      <c r="N186" s="3" t="str">
        <f>IF(AND(Preços!N186&lt;&gt;0,Preços!M186&lt;&gt;0),Preços!N186/Preços!M186-1,"")</f>
        <v/>
      </c>
      <c r="O186" s="3" t="str">
        <f>IF(AND(Preços!O186&lt;&gt;0,Preços!N186&lt;&gt;0),Preços!O186/Preços!N186-1,"")</f>
        <v/>
      </c>
      <c r="P186" s="3" t="str">
        <f>IF(AND(Preços!P186&lt;&gt;0,Preços!O186&lt;&gt;0),Preços!P186/Preços!O186-1,"")</f>
        <v/>
      </c>
      <c r="Q186" s="3" t="str">
        <f>IF(AND(Preços!Q186&lt;&gt;0,Preços!P186&lt;&gt;0),Preços!Q186/Preços!P186-1,"")</f>
        <v/>
      </c>
      <c r="R186" s="3" t="str">
        <f>IF(AND(Preços!R186&lt;&gt;0,Preços!Q186&lt;&gt;0),Preços!R186/Preços!Q186-1,"")</f>
        <v/>
      </c>
      <c r="S186" s="3" t="str">
        <f>IF(AND(Preços!S186&lt;&gt;0,Preços!R186&lt;&gt;0),Preços!S186/Preços!R186-1,"")</f>
        <v/>
      </c>
    </row>
    <row r="187" spans="2:19" x14ac:dyDescent="0.35">
      <c r="B187" t="str">
        <f>Preços!B187</f>
        <v>JOPA4</v>
      </c>
      <c r="D187" s="3" t="str">
        <f>IF(AND(Preços!D187&lt;&gt;0,Preços!C187&lt;&gt;0),Preços!D187/Preços!C187-1,"")</f>
        <v/>
      </c>
      <c r="E187" s="3" t="str">
        <f>IF(AND(Preços!E187&lt;&gt;0,Preços!D187&lt;&gt;0),Preços!E187/Preços!D187-1,"")</f>
        <v/>
      </c>
      <c r="F187" s="3" t="str">
        <f>IF(AND(Preços!F187&lt;&gt;0,Preços!E187&lt;&gt;0),Preços!F187/Preços!E187-1,"")</f>
        <v/>
      </c>
      <c r="G187" s="3" t="str">
        <f>IF(AND(Preços!G187&lt;&gt;0,Preços!F187&lt;&gt;0),Preços!G187/Preços!F187-1,"")</f>
        <v/>
      </c>
      <c r="H187" s="3" t="str">
        <f>IF(AND(Preços!H187&lt;&gt;0,Preços!G187&lt;&gt;0),Preços!H187/Preços!G187-1,"")</f>
        <v/>
      </c>
      <c r="I187" s="3" t="str">
        <f>IF(AND(Preços!I187&lt;&gt;0,Preços!H187&lt;&gt;0),Preços!I187/Preços!H187-1,"")</f>
        <v/>
      </c>
      <c r="M187" t="str">
        <f>Preços!L187</f>
        <v>JOPA4</v>
      </c>
      <c r="N187" s="3" t="str">
        <f>IF(AND(Preços!N187&lt;&gt;0,Preços!M187&lt;&gt;0),Preços!N187/Preços!M187-1,"")</f>
        <v/>
      </c>
      <c r="O187" s="3" t="str">
        <f>IF(AND(Preços!O187&lt;&gt;0,Preços!N187&lt;&gt;0),Preços!O187/Preços!N187-1,"")</f>
        <v/>
      </c>
      <c r="P187" s="3" t="str">
        <f>IF(AND(Preços!P187&lt;&gt;0,Preços!O187&lt;&gt;0),Preços!P187/Preços!O187-1,"")</f>
        <v/>
      </c>
      <c r="Q187" s="3" t="str">
        <f>IF(AND(Preços!Q187&lt;&gt;0,Preços!P187&lt;&gt;0),Preços!Q187/Preços!P187-1,"")</f>
        <v/>
      </c>
      <c r="R187" s="3" t="str">
        <f>IF(AND(Preços!R187&lt;&gt;0,Preços!Q187&lt;&gt;0),Preços!R187/Preços!Q187-1,"")</f>
        <v/>
      </c>
      <c r="S187" s="3" t="str">
        <f>IF(AND(Preços!S187&lt;&gt;0,Preços!R187&lt;&gt;0),Preços!S187/Preços!R187-1,"")</f>
        <v/>
      </c>
    </row>
    <row r="188" spans="2:19" x14ac:dyDescent="0.35">
      <c r="B188" t="str">
        <f>Preços!B188</f>
        <v>JPSA3</v>
      </c>
      <c r="D188" s="3" t="str">
        <f>IF(AND(Preços!D188&lt;&gt;0,Preços!C188&lt;&gt;0),Preços!D188/Preços!C188-1,"")</f>
        <v/>
      </c>
      <c r="E188" s="3" t="str">
        <f>IF(AND(Preços!E188&lt;&gt;0,Preços!D188&lt;&gt;0),Preços!E188/Preços!D188-1,"")</f>
        <v/>
      </c>
      <c r="F188" s="3">
        <f>IF(AND(Preços!F188&lt;&gt;0,Preços!E188&lt;&gt;0),Preços!F188/Preços!E188-1,"")</f>
        <v>0.13383084577122006</v>
      </c>
      <c r="G188" s="3">
        <f>IF(AND(Preços!G188&lt;&gt;0,Preços!F188&lt;&gt;0),Preços!G188/Preços!F188-1,"")</f>
        <v>0.65862220271939309</v>
      </c>
      <c r="H188" s="3">
        <f>IF(AND(Preços!H188&lt;&gt;0,Preços!G188&lt;&gt;0),Preços!H188/Preços!G188-1,"")</f>
        <v>-0.30449735449692683</v>
      </c>
      <c r="I188" s="3">
        <f>IF(AND(Preços!I188&lt;&gt;0,Preços!H188&lt;&gt;0),Preços!I188/Preços!H188-1,"")</f>
        <v>1.5214910612174837E-2</v>
      </c>
      <c r="M188" t="str">
        <f>Preços!L188</f>
        <v>JPSA3</v>
      </c>
      <c r="N188" s="3" t="str">
        <f>IF(AND(Preços!N188&lt;&gt;0,Preços!M188&lt;&gt;0),Preços!N188/Preços!M188-1,"")</f>
        <v/>
      </c>
      <c r="O188" s="3" t="str">
        <f>IF(AND(Preços!O188&lt;&gt;0,Preços!N188&lt;&gt;0),Preços!O188/Preços!N188-1,"")</f>
        <v/>
      </c>
      <c r="P188" s="3">
        <f>IF(AND(Preços!P188&lt;&gt;0,Preços!O188&lt;&gt;0),Preços!P188/Preços!O188-1,"")</f>
        <v>0.1547330893240102</v>
      </c>
      <c r="Q188" s="3">
        <f>IF(AND(Preços!Q188&lt;&gt;0,Preços!P188&lt;&gt;0),Preços!Q188/Preços!P188-1,"")</f>
        <v>0.68617590844629794</v>
      </c>
      <c r="R188" s="3">
        <f>IF(AND(Preços!R188&lt;&gt;0,Preços!Q188&lt;&gt;0),Preços!R188/Preços!Q188-1,"")</f>
        <v>-0.30125365193173093</v>
      </c>
      <c r="S188" s="3">
        <f>IF(AND(Preços!S188&lt;&gt;0,Preços!R188&lt;&gt;0),Preços!S188/Preços!R188-1,"")</f>
        <v>1.9440469303928065E-2</v>
      </c>
    </row>
    <row r="189" spans="2:19" x14ac:dyDescent="0.35">
      <c r="B189" t="str">
        <f>Preços!B189</f>
        <v>JSLG3</v>
      </c>
      <c r="D189" s="3" t="str">
        <f>IF(AND(Preços!D189&lt;&gt;0,Preços!C189&lt;&gt;0),Preços!D189/Preços!C189-1,"")</f>
        <v/>
      </c>
      <c r="E189" s="3" t="str">
        <f>IF(AND(Preços!E189&lt;&gt;0,Preços!D189&lt;&gt;0),Preços!E189/Preços!D189-1,"")</f>
        <v/>
      </c>
      <c r="F189" s="3" t="str">
        <f>IF(AND(Preços!F189&lt;&gt;0,Preços!E189&lt;&gt;0),Preços!F189/Preços!E189-1,"")</f>
        <v/>
      </c>
      <c r="G189" s="3" t="str">
        <f>IF(AND(Preços!G189&lt;&gt;0,Preços!F189&lt;&gt;0),Preços!G189/Preços!F189-1,"")</f>
        <v/>
      </c>
      <c r="H189" s="3" t="str">
        <f>IF(AND(Preços!H189&lt;&gt;0,Preços!G189&lt;&gt;0),Preços!H189/Preços!G189-1,"")</f>
        <v/>
      </c>
      <c r="I189" s="3">
        <f>IF(AND(Preços!I189&lt;&gt;0,Preços!H189&lt;&gt;0),Preços!I189/Preços!H189-1,"")</f>
        <v>-0.14048059149751435</v>
      </c>
      <c r="M189" t="str">
        <f>Preços!L189</f>
        <v>JSLG3</v>
      </c>
      <c r="N189" s="3" t="str">
        <f>IF(AND(Preços!N189&lt;&gt;0,Preços!M189&lt;&gt;0),Preços!N189/Preços!M189-1,"")</f>
        <v/>
      </c>
      <c r="O189" s="3" t="str">
        <f>IF(AND(Preços!O189&lt;&gt;0,Preços!N189&lt;&gt;0),Preços!O189/Preços!N189-1,"")</f>
        <v/>
      </c>
      <c r="P189" s="3" t="str">
        <f>IF(AND(Preços!P189&lt;&gt;0,Preços!O189&lt;&gt;0),Preços!P189/Preços!O189-1,"")</f>
        <v/>
      </c>
      <c r="Q189" s="3" t="str">
        <f>IF(AND(Preços!Q189&lt;&gt;0,Preços!P189&lt;&gt;0),Preços!Q189/Preços!P189-1,"")</f>
        <v/>
      </c>
      <c r="R189" s="3" t="str">
        <f>IF(AND(Preços!R189&lt;&gt;0,Preços!Q189&lt;&gt;0),Preços!R189/Preços!Q189-1,"")</f>
        <v/>
      </c>
      <c r="S189" s="3">
        <f>IF(AND(Preços!S189&lt;&gt;0,Preços!R189&lt;&gt;0),Preços!S189/Preços!R189-1,"")</f>
        <v>-0.12875698957429349</v>
      </c>
    </row>
    <row r="190" spans="2:19" x14ac:dyDescent="0.35">
      <c r="B190" t="str">
        <f>Preços!B190</f>
        <v>KEPL3</v>
      </c>
      <c r="D190" s="3">
        <f>IF(AND(Preços!D190&lt;&gt;0,Preços!C190&lt;&gt;0),Preços!D190/Preços!C190-1,"")</f>
        <v>0.11111111111031557</v>
      </c>
      <c r="E190" s="3">
        <f>IF(AND(Preços!E190&lt;&gt;0,Preços!D190&lt;&gt;0),Preços!E190/Preços!D190-1,"")</f>
        <v>8.4999999999933351E-2</v>
      </c>
      <c r="F190" s="3">
        <f>IF(AND(Preços!F190&lt;&gt;0,Preços!E190&lt;&gt;0),Preços!F190/Preços!E190-1,"")</f>
        <v>-0.23604710701488907</v>
      </c>
      <c r="G190" s="3">
        <f>IF(AND(Preços!G190&lt;&gt;0,Preços!F190&lt;&gt;0),Preços!G190/Preços!F190-1,"")</f>
        <v>0.97386058981333479</v>
      </c>
      <c r="H190" s="3">
        <f>IF(AND(Preços!H190&lt;&gt;0,Preços!G190&lt;&gt;0),Preços!H190/Preços!G190-1,"")</f>
        <v>0.29032258064465299</v>
      </c>
      <c r="I190" s="3">
        <f>IF(AND(Preços!I190&lt;&gt;0,Preços!H190&lt;&gt;0),Preços!I190/Preços!H190-1,"")</f>
        <v>0.18973684210581565</v>
      </c>
      <c r="M190" t="str">
        <f>Preços!L190</f>
        <v>KEPL3</v>
      </c>
      <c r="N190" s="3">
        <f>IF(AND(Preços!N190&lt;&gt;0,Preços!M190&lt;&gt;0),Preços!N190/Preços!M190-1,"")</f>
        <v>0.11889006105847222</v>
      </c>
      <c r="O190" s="3">
        <f>IF(AND(Preços!O190&lt;&gt;0,Preços!N190&lt;&gt;0),Preços!O190/Preços!N190-1,"")</f>
        <v>8.5000000001323572E-2</v>
      </c>
      <c r="P190" s="3">
        <f>IF(AND(Preços!P190&lt;&gt;0,Preços!O190&lt;&gt;0),Preços!P190/Preços!O190-1,"")</f>
        <v>-0.23604710701560294</v>
      </c>
      <c r="Q190" s="3">
        <f>IF(AND(Preços!Q190&lt;&gt;0,Preços!P190&lt;&gt;0),Preços!Q190/Preços!P190-1,"")</f>
        <v>0.99802422796622792</v>
      </c>
      <c r="R190" s="3">
        <f>IF(AND(Preços!R190&lt;&gt;0,Preços!Q190&lt;&gt;0),Preços!R190/Preços!Q190-1,"")</f>
        <v>0.31351240168292049</v>
      </c>
      <c r="S190" s="3">
        <f>IF(AND(Preços!S190&lt;&gt;0,Preços!R190&lt;&gt;0),Preços!S190/Preços!R190-1,"")</f>
        <v>0.23085162607792031</v>
      </c>
    </row>
    <row r="191" spans="2:19" x14ac:dyDescent="0.35">
      <c r="B191" t="str">
        <f>Preços!B191</f>
        <v>KLBN11</v>
      </c>
      <c r="D191" s="3">
        <f>IF(AND(Preços!D191&lt;&gt;0,Preços!C191&lt;&gt;0),Preços!D191/Preços!C191-1,"")</f>
        <v>-0.24434968017089831</v>
      </c>
      <c r="E191" s="3">
        <f>IF(AND(Preços!E191&lt;&gt;0,Preços!D191&lt;&gt;0),Preços!E191/Preços!D191-1,"")</f>
        <v>-6.7720090290853685E-3</v>
      </c>
      <c r="F191" s="3">
        <f>IF(AND(Preços!F191&lt;&gt;0,Preços!E191&lt;&gt;0),Preços!F191/Preços!E191-1,"")</f>
        <v>-9.7727272727303083E-2</v>
      </c>
      <c r="G191" s="3">
        <f>IF(AND(Preços!G191&lt;&gt;0,Preços!F191&lt;&gt;0),Preços!G191/Preços!F191-1,"")</f>
        <v>0.15931989924420975</v>
      </c>
      <c r="H191" s="3">
        <f>IF(AND(Preços!H191&lt;&gt;0,Preços!G191&lt;&gt;0),Preços!H191/Preços!G191-1,"")</f>
        <v>0.43780554046692921</v>
      </c>
      <c r="I191" s="3">
        <f>IF(AND(Preços!I191&lt;&gt;0,Preços!H191&lt;&gt;0),Preços!I191/Preços!H191-1,"")</f>
        <v>-8.5379675104238606E-2</v>
      </c>
      <c r="M191" t="str">
        <f>Preços!L191</f>
        <v>KLBN11</v>
      </c>
      <c r="N191" s="3">
        <f>IF(AND(Preços!N191&lt;&gt;0,Preços!M191&lt;&gt;0),Preços!N191/Preços!M191-1,"")</f>
        <v>-0.22283043608288489</v>
      </c>
      <c r="O191" s="3">
        <f>IF(AND(Preços!O191&lt;&gt;0,Preços!N191&lt;&gt;0),Preços!O191/Preços!N191-1,"")</f>
        <v>2.7054707550716817E-2</v>
      </c>
      <c r="P191" s="3">
        <f>IF(AND(Preços!P191&lt;&gt;0,Preços!O191&lt;&gt;0),Preços!P191/Preços!O191-1,"")</f>
        <v>-4.5161651144261405E-2</v>
      </c>
      <c r="Q191" s="3">
        <f>IF(AND(Preços!Q191&lt;&gt;0,Preços!P191&lt;&gt;0),Preços!Q191/Preços!P191-1,"")</f>
        <v>0.22040017111114696</v>
      </c>
      <c r="R191" s="3">
        <f>IF(AND(Preços!R191&lt;&gt;0,Preços!Q191&lt;&gt;0),Preços!R191/Preços!Q191-1,"")</f>
        <v>0.43936194139842022</v>
      </c>
      <c r="S191" s="3">
        <f>IF(AND(Preços!S191&lt;&gt;0,Preços!R191&lt;&gt;0),Preços!S191/Preços!R191-1,"")</f>
        <v>-8.5379675104238606E-2</v>
      </c>
    </row>
    <row r="192" spans="2:19" x14ac:dyDescent="0.35">
      <c r="B192" t="str">
        <f>Preços!B192</f>
        <v>KLBN3</v>
      </c>
      <c r="D192" s="3" t="str">
        <f>IF(AND(Preços!D192&lt;&gt;0,Preços!C192&lt;&gt;0),Preços!D192/Preços!C192-1,"")</f>
        <v/>
      </c>
      <c r="E192" s="3">
        <f>IF(AND(Preços!E192&lt;&gt;0,Preços!D192&lt;&gt;0),Preços!E192/Preços!D192-1,"")</f>
        <v>-0.16666666666586594</v>
      </c>
      <c r="F192" s="3">
        <f>IF(AND(Preços!F192&lt;&gt;0,Preços!E192&lt;&gt;0),Preços!F192/Preços!E192-1,"")</f>
        <v>-0.13069306930754665</v>
      </c>
      <c r="G192" s="3">
        <f>IF(AND(Preços!G192&lt;&gt;0,Preços!F192&lt;&gt;0),Preços!G192/Preços!F192-1,"")</f>
        <v>-2.9612756263643902E-2</v>
      </c>
      <c r="H192" s="3">
        <f>IF(AND(Preços!H192&lt;&gt;0,Preços!G192&lt;&gt;0),Preços!H192/Preços!G192-1,"")</f>
        <v>0.26525821596169918</v>
      </c>
      <c r="I192" s="3">
        <f>IF(AND(Preços!I192&lt;&gt;0,Preços!H192&lt;&gt;0),Preços!I192/Preços!H192-1,"")</f>
        <v>0.12987012986960411</v>
      </c>
      <c r="M192" t="str">
        <f>Preços!L192</f>
        <v>KLBN3</v>
      </c>
      <c r="N192" s="3" t="str">
        <f>IF(AND(Preços!N192&lt;&gt;0,Preços!M192&lt;&gt;0),Preços!N192/Preços!M192-1,"")</f>
        <v/>
      </c>
      <c r="O192" s="3">
        <f>IF(AND(Preços!O192&lt;&gt;0,Preços!N192&lt;&gt;0),Preços!O192/Preços!N192-1,"")</f>
        <v>-0.14713727060610882</v>
      </c>
      <c r="P192" s="3">
        <f>IF(AND(Preços!P192&lt;&gt;0,Preços!O192&lt;&gt;0),Preços!P192/Preços!O192-1,"")</f>
        <v>-9.8428206643108695E-2</v>
      </c>
      <c r="Q192" s="3">
        <f>IF(AND(Preços!Q192&lt;&gt;0,Preços!P192&lt;&gt;0),Preços!Q192/Preços!P192-1,"")</f>
        <v>1.2519215465400579E-2</v>
      </c>
      <c r="R192" s="3">
        <f>IF(AND(Preços!R192&lt;&gt;0,Preços!Q192&lt;&gt;0),Preços!R192/Preços!Q192-1,"")</f>
        <v>0.266619732247805</v>
      </c>
      <c r="S192" s="3">
        <f>IF(AND(Preços!S192&lt;&gt;0,Preços!R192&lt;&gt;0),Preços!S192/Preços!R192-1,"")</f>
        <v>0.12987012986960411</v>
      </c>
    </row>
    <row r="193" spans="2:19" x14ac:dyDescent="0.35">
      <c r="B193" t="str">
        <f>Preços!B193</f>
        <v>KLBN4</v>
      </c>
      <c r="D193" s="3">
        <f>IF(AND(Preços!D193&lt;&gt;0,Preços!C193&lt;&gt;0),Preços!D193/Preços!C193-1,"")</f>
        <v>-0.25196850393764836</v>
      </c>
      <c r="E193" s="3">
        <f>IF(AND(Preços!E193&lt;&gt;0,Preços!D193&lt;&gt;0),Preços!E193/Preços!D193-1,"")</f>
        <v>0.1017543859652732</v>
      </c>
      <c r="F193" s="3">
        <f>IF(AND(Preços!F193&lt;&gt;0,Preços!E193&lt;&gt;0),Preços!F193/Preços!E193-1,"")</f>
        <v>-9.8726114648957863E-2</v>
      </c>
      <c r="G193" s="3">
        <f>IF(AND(Preços!G193&lt;&gt;0,Preços!F193&lt;&gt;0),Preços!G193/Preços!F193-1,"")</f>
        <v>0.25441696112970846</v>
      </c>
      <c r="H193" s="3">
        <f>IF(AND(Preços!H193&lt;&gt;0,Preços!G193&lt;&gt;0),Preços!H193/Preços!G193-1,"")</f>
        <v>0.46760563380287357</v>
      </c>
      <c r="I193" s="3">
        <f>IF(AND(Preços!I193&lt;&gt;0,Preços!H193&lt;&gt;0),Preços!I193/Preços!H193-1,"")</f>
        <v>-0.12476007677573298</v>
      </c>
      <c r="M193" t="str">
        <f>Preços!L193</f>
        <v>KLBN4</v>
      </c>
      <c r="N193" s="3">
        <f>IF(AND(Preços!N193&lt;&gt;0,Preços!M193&lt;&gt;0),Preços!N193/Preços!M193-1,"")</f>
        <v>-0.2257826925790537</v>
      </c>
      <c r="O193" s="3">
        <f>IF(AND(Preços!O193&lt;&gt;0,Preços!N193&lt;&gt;0),Preços!O193/Preços!N193-1,"")</f>
        <v>0.14400798698413619</v>
      </c>
      <c r="P193" s="3">
        <f>IF(AND(Preços!P193&lt;&gt;0,Preços!O193&lt;&gt;0),Preços!P193/Preços!O193-1,"")</f>
        <v>-3.7345892989347096E-2</v>
      </c>
      <c r="Q193" s="3">
        <f>IF(AND(Preços!Q193&lt;&gt;0,Preços!P193&lt;&gt;0),Preços!Q193/Preços!P193-1,"")</f>
        <v>0.32383577129750618</v>
      </c>
      <c r="R193" s="3">
        <f>IF(AND(Preços!R193&lt;&gt;0,Preços!Q193&lt;&gt;0),Preços!R193/Preços!Q193-1,"")</f>
        <v>0.46918489165559074</v>
      </c>
      <c r="S193" s="3">
        <f>IF(AND(Preços!S193&lt;&gt;0,Preços!R193&lt;&gt;0),Preços!S193/Preços!R193-1,"")</f>
        <v>-0.12476007677573298</v>
      </c>
    </row>
    <row r="194" spans="2:19" x14ac:dyDescent="0.35">
      <c r="B194" t="str">
        <f>Preços!B194</f>
        <v>LAME3</v>
      </c>
      <c r="D194" s="3">
        <f>IF(AND(Preços!D194&lt;&gt;0,Preços!C194&lt;&gt;0),Preços!D194/Preços!C194-1,"")</f>
        <v>0.20000000000069695</v>
      </c>
      <c r="E194" s="3">
        <f>IF(AND(Preços!E194&lt;&gt;0,Preços!D194&lt;&gt;0),Preços!E194/Preços!D194-1,"")</f>
        <v>5.2927024860203176E-2</v>
      </c>
      <c r="F194" s="3">
        <f>IF(AND(Preços!F194&lt;&gt;0,Preços!E194&lt;&gt;0),Preços!F194/Preços!E194-1,"")</f>
        <v>0.14470677836891932</v>
      </c>
      <c r="G194" s="3">
        <f>IF(AND(Preços!G194&lt;&gt;0,Preços!F194&lt;&gt;0),Preços!G194/Preços!F194-1,"")</f>
        <v>0.31485856653883726</v>
      </c>
      <c r="H194" s="3">
        <f>IF(AND(Preços!H194&lt;&gt;0,Preços!G194&lt;&gt;0),Preços!H194/Preços!G194-1,"")</f>
        <v>3.8071065989424113E-2</v>
      </c>
      <c r="I194" s="3">
        <f>IF(AND(Preços!I194&lt;&gt;0,Preços!H194&lt;&gt;0),Preços!I194/Preços!H194-1,"")</f>
        <v>-0.4660124406399947</v>
      </c>
      <c r="M194" t="str">
        <f>Preços!L194</f>
        <v>LAME3</v>
      </c>
      <c r="N194" s="3">
        <f>IF(AND(Preços!N194&lt;&gt;0,Preços!M194&lt;&gt;0),Preços!N194/Preços!M194-1,"")</f>
        <v>0.21102120955419101</v>
      </c>
      <c r="O194" s="3">
        <f>IF(AND(Preços!O194&lt;&gt;0,Preços!N194&lt;&gt;0),Preços!O194/Preços!N194-1,"")</f>
        <v>5.4992317867846641E-2</v>
      </c>
      <c r="P194" s="3">
        <f>IF(AND(Preços!P194&lt;&gt;0,Preços!O194&lt;&gt;0),Preços!P194/Preços!O194-1,"")</f>
        <v>0.15155501953930761</v>
      </c>
      <c r="Q194" s="3">
        <f>IF(AND(Preços!Q194&lt;&gt;0,Preços!P194&lt;&gt;0),Preços!Q194/Preços!P194-1,"")</f>
        <v>0.33380858607297448</v>
      </c>
      <c r="R194" s="3">
        <f>IF(AND(Preços!R194&lt;&gt;0,Preços!Q194&lt;&gt;0),Preços!R194/Preços!Q194-1,"")</f>
        <v>3.8821836932130038E-2</v>
      </c>
      <c r="S194" s="3">
        <f>IF(AND(Preços!S194&lt;&gt;0,Preços!R194&lt;&gt;0),Preços!S194/Preços!R194-1,"")</f>
        <v>-0.4602063178328164</v>
      </c>
    </row>
    <row r="195" spans="2:19" x14ac:dyDescent="0.35">
      <c r="B195" t="str">
        <f>Preços!B195</f>
        <v>LAME4</v>
      </c>
      <c r="D195" s="3">
        <f>IF(AND(Preços!D195&lt;&gt;0,Preços!C195&lt;&gt;0),Preços!D195/Preços!C195-1,"")</f>
        <v>5.1546391752983256E-2</v>
      </c>
      <c r="E195" s="3">
        <f>IF(AND(Preços!E195&lt;&gt;0,Preços!D195&lt;&gt;0),Preços!E195/Preços!D195-1,"")</f>
        <v>2.9411764695925768E-3</v>
      </c>
      <c r="F195" s="3">
        <f>IF(AND(Preços!F195&lt;&gt;0,Preços!E195&lt;&gt;0),Preços!F195/Preços!E195-1,"")</f>
        <v>0.15542521994272773</v>
      </c>
      <c r="G195" s="3">
        <f>IF(AND(Preços!G195&lt;&gt;0,Preços!F195&lt;&gt;0),Preços!G195/Preços!F195-1,"")</f>
        <v>0.3196770986982076</v>
      </c>
      <c r="H195" s="3">
        <f>IF(AND(Preços!H195&lt;&gt;0,Preços!G195&lt;&gt;0),Preços!H195/Preços!G195-1,"")</f>
        <v>1.4666152064895188E-2</v>
      </c>
      <c r="I195" s="3">
        <f>IF(AND(Preços!I195&lt;&gt;0,Preços!H195&lt;&gt;0),Preços!I195/Preços!H195-1,"")</f>
        <v>-0.55653516789702651</v>
      </c>
      <c r="M195" t="str">
        <f>Preços!L195</f>
        <v>LAME4</v>
      </c>
      <c r="N195" s="3">
        <f>IF(AND(Preços!N195&lt;&gt;0,Preços!M195&lt;&gt;0),Preços!N195/Preços!M195-1,"")</f>
        <v>5.7919996705665833E-2</v>
      </c>
      <c r="O195" s="3">
        <f>IF(AND(Preços!O195&lt;&gt;0,Preços!N195&lt;&gt;0),Preços!O195/Preços!N195-1,"")</f>
        <v>4.4027569271107847E-3</v>
      </c>
      <c r="P195" s="3">
        <f>IF(AND(Preços!P195&lt;&gt;0,Preços!O195&lt;&gt;0),Preços!P195/Preços!O195-1,"")</f>
        <v>0.16081243005218226</v>
      </c>
      <c r="Q195" s="3">
        <f>IF(AND(Preços!Q195&lt;&gt;0,Preços!P195&lt;&gt;0),Preços!Q195/Preços!P195-1,"")</f>
        <v>0.33373909009432245</v>
      </c>
      <c r="R195" s="3">
        <f>IF(AND(Preços!R195&lt;&gt;0,Preços!Q195&lt;&gt;0),Preços!R195/Preços!Q195-1,"")</f>
        <v>1.5229955628828007E-2</v>
      </c>
      <c r="S195" s="3">
        <f>IF(AND(Preços!S195&lt;&gt;0,Preços!R195&lt;&gt;0),Preços!S195/Preços!R195-1,"")</f>
        <v>-0.55275758891073723</v>
      </c>
    </row>
    <row r="196" spans="2:19" x14ac:dyDescent="0.35">
      <c r="B196" t="str">
        <f>Preços!B196</f>
        <v>LAVV3</v>
      </c>
      <c r="D196" s="3" t="str">
        <f>IF(AND(Preços!D196&lt;&gt;0,Preços!C196&lt;&gt;0),Preços!D196/Preços!C196-1,"")</f>
        <v/>
      </c>
      <c r="E196" s="3" t="str">
        <f>IF(AND(Preços!E196&lt;&gt;0,Preços!D196&lt;&gt;0),Preços!E196/Preços!D196-1,"")</f>
        <v/>
      </c>
      <c r="F196" s="3" t="str">
        <f>IF(AND(Preços!F196&lt;&gt;0,Preços!E196&lt;&gt;0),Preços!F196/Preços!E196-1,"")</f>
        <v/>
      </c>
      <c r="G196" s="3" t="str">
        <f>IF(AND(Preços!G196&lt;&gt;0,Preços!F196&lt;&gt;0),Preços!G196/Preços!F196-1,"")</f>
        <v/>
      </c>
      <c r="H196" s="3" t="str">
        <f>IF(AND(Preços!H196&lt;&gt;0,Preços!G196&lt;&gt;0),Preços!H196/Preços!G196-1,"")</f>
        <v/>
      </c>
      <c r="I196" s="3">
        <f>IF(AND(Preços!I196&lt;&gt;0,Preços!H196&lt;&gt;0),Preços!I196/Preços!H196-1,"")</f>
        <v>-0.30250272034800163</v>
      </c>
      <c r="M196" t="str">
        <f>Preços!L196</f>
        <v>LAVV3</v>
      </c>
      <c r="N196" s="3" t="str">
        <f>IF(AND(Preços!N196&lt;&gt;0,Preços!M196&lt;&gt;0),Preços!N196/Preços!M196-1,"")</f>
        <v/>
      </c>
      <c r="O196" s="3" t="str">
        <f>IF(AND(Preços!O196&lt;&gt;0,Preços!N196&lt;&gt;0),Preços!O196/Preços!N196-1,"")</f>
        <v/>
      </c>
      <c r="P196" s="3" t="str">
        <f>IF(AND(Preços!P196&lt;&gt;0,Preços!O196&lt;&gt;0),Preços!P196/Preços!O196-1,"")</f>
        <v/>
      </c>
      <c r="Q196" s="3" t="str">
        <f>IF(AND(Preços!Q196&lt;&gt;0,Preços!P196&lt;&gt;0),Preços!Q196/Preços!P196-1,"")</f>
        <v/>
      </c>
      <c r="R196" s="3" t="str">
        <f>IF(AND(Preços!R196&lt;&gt;0,Preços!Q196&lt;&gt;0),Preços!R196/Preços!Q196-1,"")</f>
        <v/>
      </c>
      <c r="S196" s="3">
        <f>IF(AND(Preços!S196&lt;&gt;0,Preços!R196&lt;&gt;0),Preços!S196/Preços!R196-1,"")</f>
        <v>-0.29420237225829349</v>
      </c>
    </row>
    <row r="197" spans="2:19" x14ac:dyDescent="0.35">
      <c r="B197" t="str">
        <f>Preços!B197</f>
        <v>LCAM3</v>
      </c>
      <c r="D197" s="3">
        <f>IF(AND(Preços!D197&lt;&gt;0,Preços!C197&lt;&gt;0),Preços!D197/Preços!C197-1,"")</f>
        <v>0.75073313783046736</v>
      </c>
      <c r="E197" s="3">
        <f>IF(AND(Preços!E197&lt;&gt;0,Preços!D197&lt;&gt;0),Preços!E197/Preços!D197-1,"")</f>
        <v>2.2160804020118516</v>
      </c>
      <c r="F197" s="3">
        <f>IF(AND(Preços!F197&lt;&gt;0,Preços!E197&lt;&gt;0),Preços!F197/Preços!E197-1,"")</f>
        <v>0.96354166666610275</v>
      </c>
      <c r="G197" s="3">
        <f>IF(AND(Preços!G197&lt;&gt;0,Preços!F197&lt;&gt;0),Preços!G197/Preços!F197-1,"")</f>
        <v>0.80716180371093715</v>
      </c>
      <c r="H197" s="3">
        <f>IF(AND(Preços!H197&lt;&gt;0,Preços!G197&lt;&gt;0),Preços!H197/Preços!G197-1,"")</f>
        <v>0.29062087186297458</v>
      </c>
      <c r="I197" s="3">
        <f>IF(AND(Preços!I197&lt;&gt;0,Preços!H197&lt;&gt;0),Preços!I197/Preços!H197-1,"")</f>
        <v>-0.17127260320675519</v>
      </c>
      <c r="M197" t="str">
        <f>Preços!L197</f>
        <v>LCAM3</v>
      </c>
      <c r="N197" s="3">
        <f>IF(AND(Preços!N197&lt;&gt;0,Preços!M197&lt;&gt;0),Preços!N197/Preços!M197-1,"")</f>
        <v>0.97598968866217439</v>
      </c>
      <c r="O197" s="3">
        <f>IF(AND(Preços!O197&lt;&gt;0,Preços!N197&lt;&gt;0),Preços!O197/Preços!N197-1,"")</f>
        <v>2.3079979883972226</v>
      </c>
      <c r="P197" s="3">
        <f>IF(AND(Preços!P197&lt;&gt;0,Preços!O197&lt;&gt;0),Preços!P197/Preços!O197-1,"")</f>
        <v>1.0218018109064388</v>
      </c>
      <c r="Q197" s="3">
        <f>IF(AND(Preços!Q197&lt;&gt;0,Preços!P197&lt;&gt;0),Preços!Q197/Preços!P197-1,"")</f>
        <v>0.85076247975934116</v>
      </c>
      <c r="R197" s="3">
        <f>IF(AND(Preços!R197&lt;&gt;0,Preços!Q197&lt;&gt;0),Preços!R197/Preços!Q197-1,"")</f>
        <v>0.32448967235200654</v>
      </c>
      <c r="S197" s="3">
        <f>IF(AND(Preços!S197&lt;&gt;0,Preços!R197&lt;&gt;0),Preços!S197/Preços!R197-1,"")</f>
        <v>-0.16145020123429898</v>
      </c>
    </row>
    <row r="198" spans="2:19" x14ac:dyDescent="0.35">
      <c r="B198" t="str">
        <f>Preços!B198</f>
        <v>LEVE3</v>
      </c>
      <c r="D198" s="3">
        <f>IF(AND(Preços!D198&lt;&gt;0,Preços!C198&lt;&gt;0),Preços!D198/Preços!C198-1,"")</f>
        <v>-0.16121212121174544</v>
      </c>
      <c r="E198" s="3">
        <f>IF(AND(Preços!E198&lt;&gt;0,Preços!D198&lt;&gt;0),Preços!E198/Preços!D198-1,"")</f>
        <v>0.14980732177189826</v>
      </c>
      <c r="F198" s="3">
        <f>IF(AND(Preços!F198&lt;&gt;0,Preços!E198&lt;&gt;0),Preços!F198/Preços!E198-1,"")</f>
        <v>5.2366987850869018E-2</v>
      </c>
      <c r="G198" s="3">
        <f>IF(AND(Preços!G198&lt;&gt;0,Preços!F198&lt;&gt;0),Preços!G198/Preços!F198-1,"")</f>
        <v>0.14649681528637704</v>
      </c>
      <c r="H198" s="3">
        <f>IF(AND(Preços!H198&lt;&gt;0,Preços!G198&lt;&gt;0),Preços!H198/Preços!G198-1,"")</f>
        <v>-0.27187499999966513</v>
      </c>
      <c r="I198" s="3">
        <f>IF(AND(Preços!I198&lt;&gt;0,Preços!H198&lt;&gt;0),Preços!I198/Preços!H198-1,"")</f>
        <v>0.79923700524459917</v>
      </c>
      <c r="M198" t="str">
        <f>Preços!L198</f>
        <v>LEVE3</v>
      </c>
      <c r="N198" s="3">
        <f>IF(AND(Preços!N198&lt;&gt;0,Preços!M198&lt;&gt;0),Preços!N198/Preços!M198-1,"")</f>
        <v>-0.13916658550563821</v>
      </c>
      <c r="O198" s="3">
        <f>IF(AND(Preços!O198&lt;&gt;0,Preços!N198&lt;&gt;0),Preços!O198/Preços!N198-1,"")</f>
        <v>0.18407180291175718</v>
      </c>
      <c r="P198" s="3">
        <f>IF(AND(Preços!P198&lt;&gt;0,Preços!O198&lt;&gt;0),Preços!P198/Preços!O198-1,"")</f>
        <v>0.13123187384524293</v>
      </c>
      <c r="Q198" s="3">
        <f>IF(AND(Preços!Q198&lt;&gt;0,Preços!P198&lt;&gt;0),Preços!Q198/Preços!P198-1,"")</f>
        <v>0.24980173671439476</v>
      </c>
      <c r="R198" s="3">
        <f>IF(AND(Preços!R198&lt;&gt;0,Preços!Q198&lt;&gt;0),Preços!R198/Preços!Q198-1,"")</f>
        <v>-0.26960150014571138</v>
      </c>
      <c r="S198" s="3">
        <f>IF(AND(Preços!S198&lt;&gt;0,Preços!R198&lt;&gt;0),Preços!S198/Preços!R198-1,"")</f>
        <v>0.87220568557070544</v>
      </c>
    </row>
    <row r="199" spans="2:19" x14ac:dyDescent="0.35">
      <c r="B199" t="str">
        <f>Preços!B199</f>
        <v>LIGT3</v>
      </c>
      <c r="D199" s="3">
        <f>IF(AND(Preços!D199&lt;&gt;0,Preços!C199&lt;&gt;0),Preços!D199/Preços!C199-1,"")</f>
        <v>0.75353535353497048</v>
      </c>
      <c r="E199" s="3">
        <f>IF(AND(Preços!E199&lt;&gt;0,Preços!D199&lt;&gt;0),Preços!E199/Preços!D199-1,"")</f>
        <v>-3.8594470045175244E-2</v>
      </c>
      <c r="F199" s="3">
        <f>IF(AND(Preços!F199&lt;&gt;0,Preços!E199&lt;&gt;0),Preços!F199/Preços!E199-1,"")</f>
        <v>-1.1384062312898346E-2</v>
      </c>
      <c r="G199" s="3">
        <f>IF(AND(Preços!G199&lt;&gt;0,Preços!F199&lt;&gt;0),Preços!G199/Preços!F199-1,"")</f>
        <v>0.4400000000005635</v>
      </c>
      <c r="H199" s="3">
        <f>IF(AND(Preços!H199&lt;&gt;0,Preços!G199&lt;&gt;0),Preços!H199/Preços!G199-1,"")</f>
        <v>2.2727272726384307E-2</v>
      </c>
      <c r="I199" s="3">
        <f>IF(AND(Preços!I199&lt;&gt;0,Preços!H199&lt;&gt;0),Preços!I199/Preços!H199-1,"")</f>
        <v>-0.45967078189255284</v>
      </c>
      <c r="M199" t="str">
        <f>Preços!L199</f>
        <v>LIGT3</v>
      </c>
      <c r="N199" s="3">
        <f>IF(AND(Preços!N199&lt;&gt;0,Preços!M199&lt;&gt;0),Preços!N199/Preços!M199-1,"")</f>
        <v>0.76193214526169872</v>
      </c>
      <c r="O199" s="3">
        <f>IF(AND(Preços!O199&lt;&gt;0,Preços!N199&lt;&gt;0),Preços!O199/Preços!N199-1,"")</f>
        <v>-3.8594470045123397E-2</v>
      </c>
      <c r="P199" s="3">
        <f>IF(AND(Preços!P199&lt;&gt;0,Preços!O199&lt;&gt;0),Preços!P199/Preços!O199-1,"")</f>
        <v>-3.1810411547086304E-3</v>
      </c>
      <c r="Q199" s="3">
        <f>IF(AND(Preços!Q199&lt;&gt;0,Preços!P199&lt;&gt;0),Preços!Q199/Preços!P199-1,"")</f>
        <v>0.45326837461608416</v>
      </c>
      <c r="R199" s="3">
        <f>IF(AND(Preços!R199&lt;&gt;0,Preços!Q199&lt;&gt;0),Preços!R199/Preços!Q199-1,"")</f>
        <v>2.2727272726560166E-2</v>
      </c>
      <c r="S199" s="3">
        <f>IF(AND(Preços!S199&lt;&gt;0,Preços!R199&lt;&gt;0),Preços!S199/Preços!R199-1,"")</f>
        <v>-0.44613585118348187</v>
      </c>
    </row>
    <row r="200" spans="2:19" x14ac:dyDescent="0.35">
      <c r="B200" t="str">
        <f>Preços!B200</f>
        <v>LIPR3</v>
      </c>
      <c r="D200" s="3">
        <f>IF(AND(Preços!D200&lt;&gt;0,Preços!C200&lt;&gt;0),Preços!D200/Preços!C200-1,"")</f>
        <v>0.11247443762775822</v>
      </c>
      <c r="E200" s="3">
        <f>IF(AND(Preços!E200&lt;&gt;0,Preços!D200&lt;&gt;0),Preços!E200/Preços!D200-1,"")</f>
        <v>-2.6654411764909458E-2</v>
      </c>
      <c r="F200" s="3" t="str">
        <f>IF(AND(Preços!F200&lt;&gt;0,Preços!E200&lt;&gt;0),Preços!F200/Preços!E200-1,"")</f>
        <v/>
      </c>
      <c r="G200" s="3" t="str">
        <f>IF(AND(Preços!G200&lt;&gt;0,Preços!F200&lt;&gt;0),Preços!G200/Preços!F200-1,"")</f>
        <v/>
      </c>
      <c r="H200" s="3" t="str">
        <f>IF(AND(Preços!H200&lt;&gt;0,Preços!G200&lt;&gt;0),Preços!H200/Preços!G200-1,"")</f>
        <v/>
      </c>
      <c r="I200" s="3" t="str">
        <f>IF(AND(Preços!I200&lt;&gt;0,Preços!H200&lt;&gt;0),Preços!I200/Preços!H200-1,"")</f>
        <v/>
      </c>
      <c r="M200" t="str">
        <f>Preços!L200</f>
        <v>LIPR3</v>
      </c>
      <c r="N200" s="3">
        <f>IF(AND(Preços!N200&lt;&gt;0,Preços!M200&lt;&gt;0),Preços!N200/Preços!M200-1,"")</f>
        <v>0.12326513351876756</v>
      </c>
      <c r="O200" s="3">
        <f>IF(AND(Preços!O200&lt;&gt;0,Preços!N200&lt;&gt;0),Preços!O200/Preços!N200-1,"")</f>
        <v>-1.3637265112116159E-2</v>
      </c>
      <c r="P200" s="3" t="str">
        <f>IF(AND(Preços!P200&lt;&gt;0,Preços!O200&lt;&gt;0),Preços!P200/Preços!O200-1,"")</f>
        <v/>
      </c>
      <c r="Q200" s="3" t="str">
        <f>IF(AND(Preços!Q200&lt;&gt;0,Preços!P200&lt;&gt;0),Preços!Q200/Preços!P200-1,"")</f>
        <v/>
      </c>
      <c r="R200" s="3" t="str">
        <f>IF(AND(Preços!R200&lt;&gt;0,Preços!Q200&lt;&gt;0),Preços!R200/Preços!Q200-1,"")</f>
        <v/>
      </c>
      <c r="S200" s="3" t="str">
        <f>IF(AND(Preços!S200&lt;&gt;0,Preços!R200&lt;&gt;0),Preços!S200/Preços!R200-1,"")</f>
        <v/>
      </c>
    </row>
    <row r="201" spans="2:19" x14ac:dyDescent="0.35">
      <c r="B201" t="str">
        <f>Preços!B201</f>
        <v>LJQQ3</v>
      </c>
      <c r="D201" s="3" t="str">
        <f>IF(AND(Preços!D201&lt;&gt;0,Preços!C201&lt;&gt;0),Preços!D201/Preços!C201-1,"")</f>
        <v/>
      </c>
      <c r="E201" s="3" t="str">
        <f>IF(AND(Preços!E201&lt;&gt;0,Preços!D201&lt;&gt;0),Preços!E201/Preços!D201-1,"")</f>
        <v/>
      </c>
      <c r="F201" s="3" t="str">
        <f>IF(AND(Preços!F201&lt;&gt;0,Preços!E201&lt;&gt;0),Preços!F201/Preços!E201-1,"")</f>
        <v/>
      </c>
      <c r="G201" s="3" t="str">
        <f>IF(AND(Preços!G201&lt;&gt;0,Preços!F201&lt;&gt;0),Preços!G201/Preços!F201-1,"")</f>
        <v/>
      </c>
      <c r="H201" s="3" t="str">
        <f>IF(AND(Preços!H201&lt;&gt;0,Preços!G201&lt;&gt;0),Preços!H201/Preços!G201-1,"")</f>
        <v/>
      </c>
      <c r="I201" s="3">
        <f>IF(AND(Preços!I201&lt;&gt;0,Preços!H201&lt;&gt;0),Preços!I201/Preços!H201-1,"")</f>
        <v>-3.678724708627179E-3</v>
      </c>
      <c r="M201" t="str">
        <f>Preços!L201</f>
        <v>LJQQ3</v>
      </c>
      <c r="N201" s="3" t="str">
        <f>IF(AND(Preços!N201&lt;&gt;0,Preços!M201&lt;&gt;0),Preços!N201/Preços!M201-1,"")</f>
        <v/>
      </c>
      <c r="O201" s="3" t="str">
        <f>IF(AND(Preços!O201&lt;&gt;0,Preços!N201&lt;&gt;0),Preços!O201/Preços!N201-1,"")</f>
        <v/>
      </c>
      <c r="P201" s="3" t="str">
        <f>IF(AND(Preços!P201&lt;&gt;0,Preços!O201&lt;&gt;0),Preços!P201/Preços!O201-1,"")</f>
        <v/>
      </c>
      <c r="Q201" s="3" t="str">
        <f>IF(AND(Preços!Q201&lt;&gt;0,Preços!P201&lt;&gt;0),Preços!Q201/Preços!P201-1,"")</f>
        <v/>
      </c>
      <c r="R201" s="3" t="str">
        <f>IF(AND(Preços!R201&lt;&gt;0,Preços!Q201&lt;&gt;0),Preços!R201/Preços!Q201-1,"")</f>
        <v/>
      </c>
      <c r="S201" s="3">
        <f>IF(AND(Preços!S201&lt;&gt;0,Preços!R201&lt;&gt;0),Preços!S201/Preços!R201-1,"")</f>
        <v>-2.5845130590875787E-3</v>
      </c>
    </row>
    <row r="202" spans="2:19" x14ac:dyDescent="0.35">
      <c r="B202" t="str">
        <f>Preços!B202</f>
        <v>LOGG3</v>
      </c>
      <c r="D202" s="3" t="str">
        <f>IF(AND(Preços!D202&lt;&gt;0,Preços!C202&lt;&gt;0),Preços!D202/Preços!C202-1,"")</f>
        <v/>
      </c>
      <c r="E202" s="3" t="str">
        <f>IF(AND(Preços!E202&lt;&gt;0,Preços!D202&lt;&gt;0),Preços!E202/Preços!D202-1,"")</f>
        <v/>
      </c>
      <c r="F202" s="3" t="str">
        <f>IF(AND(Preços!F202&lt;&gt;0,Preços!E202&lt;&gt;0),Preços!F202/Preços!E202-1,"")</f>
        <v/>
      </c>
      <c r="G202" s="3">
        <f>IF(AND(Preços!G202&lt;&gt;0,Preços!F202&lt;&gt;0),Preços!G202/Preços!F202-1,"")</f>
        <v>0.80133185349833003</v>
      </c>
      <c r="H202" s="3">
        <f>IF(AND(Preços!H202&lt;&gt;0,Preços!G202&lt;&gt;0),Preços!H202/Preços!G202-1,"")</f>
        <v>5.3912507701751933E-2</v>
      </c>
      <c r="I202" s="3">
        <f>IF(AND(Preços!I202&lt;&gt;0,Preços!H202&lt;&gt;0),Preços!I202/Preços!H202-1,"")</f>
        <v>-0.24232680502786064</v>
      </c>
      <c r="M202" t="str">
        <f>Preços!L202</f>
        <v>LOGG3</v>
      </c>
      <c r="N202" s="3" t="str">
        <f>IF(AND(Preços!N202&lt;&gt;0,Preços!M202&lt;&gt;0),Preços!N202/Preços!M202-1,"")</f>
        <v/>
      </c>
      <c r="O202" s="3" t="str">
        <f>IF(AND(Preços!O202&lt;&gt;0,Preços!N202&lt;&gt;0),Preços!O202/Preços!N202-1,"")</f>
        <v/>
      </c>
      <c r="P202" s="3" t="str">
        <f>IF(AND(Preços!P202&lt;&gt;0,Preços!O202&lt;&gt;0),Preços!P202/Preços!O202-1,"")</f>
        <v/>
      </c>
      <c r="Q202" s="3">
        <f>IF(AND(Preços!Q202&lt;&gt;0,Preços!P202&lt;&gt;0),Preços!Q202/Preços!P202-1,"")</f>
        <v>0.81470825816738168</v>
      </c>
      <c r="R202" s="3">
        <f>IF(AND(Preços!R202&lt;&gt;0,Preços!Q202&lt;&gt;0),Preços!R202/Preços!Q202-1,"")</f>
        <v>6.3603111750941688E-2</v>
      </c>
      <c r="S202" s="3">
        <f>IF(AND(Preços!S202&lt;&gt;0,Preços!R202&lt;&gt;0),Preços!S202/Preços!R202-1,"")</f>
        <v>-0.23453129051265742</v>
      </c>
    </row>
    <row r="203" spans="2:19" x14ac:dyDescent="0.35">
      <c r="B203" t="str">
        <f>Preços!B203</f>
        <v>LREN3</v>
      </c>
      <c r="D203" s="3">
        <f>IF(AND(Preços!D203&lt;&gt;0,Preços!C203&lt;&gt;0),Preços!D203/Preços!C203-1,"")</f>
        <v>0.35497076023389607</v>
      </c>
      <c r="E203" s="3">
        <f>IF(AND(Preços!E203&lt;&gt;0,Preços!D203&lt;&gt;0),Preços!E203/Preços!D203-1,"")</f>
        <v>0.68489425981544483</v>
      </c>
      <c r="F203" s="3">
        <f>IF(AND(Preços!F203&lt;&gt;0,Preços!E203&lt;&gt;0),Preços!F203/Preços!E203-1,"")</f>
        <v>0.19470273316566522</v>
      </c>
      <c r="G203" s="3">
        <f>IF(AND(Preços!G203&lt;&gt;0,Preços!F203&lt;&gt;0),Preços!G203/Preços!F203-1,"")</f>
        <v>0.45775943396172436</v>
      </c>
      <c r="H203" s="3">
        <f>IF(AND(Preços!H203&lt;&gt;0,Preços!G203&lt;&gt;0),Preços!H203/Preços!G203-1,"")</f>
        <v>-0.22512902651757927</v>
      </c>
      <c r="I203" s="3">
        <f>IF(AND(Preços!I203&lt;&gt;0,Preços!H203&lt;&gt;0),Preços!I203/Preços!H203-1,"")</f>
        <v>-0.20946256316030543</v>
      </c>
      <c r="M203" t="str">
        <f>Preços!L203</f>
        <v>LREN3</v>
      </c>
      <c r="N203" s="3">
        <f>IF(AND(Preços!N203&lt;&gt;0,Preços!M203&lt;&gt;0),Preços!N203/Preços!M203-1,"")</f>
        <v>0.38352940316642159</v>
      </c>
      <c r="O203" s="3">
        <f>IF(AND(Preços!O203&lt;&gt;0,Preços!N203&lt;&gt;0),Preços!O203/Preços!N203-1,"")</f>
        <v>0.70816773189837634</v>
      </c>
      <c r="P203" s="3">
        <f>IF(AND(Preços!P203&lt;&gt;0,Preços!O203&lt;&gt;0),Preços!P203/Preços!O203-1,"")</f>
        <v>0.21104258003758924</v>
      </c>
      <c r="Q203" s="3">
        <f>IF(AND(Preços!Q203&lt;&gt;0,Preços!P203&lt;&gt;0),Preços!Q203/Preços!P203-1,"")</f>
        <v>0.47644318747319958</v>
      </c>
      <c r="R203" s="3">
        <f>IF(AND(Preços!R203&lt;&gt;0,Preços!Q203&lt;&gt;0),Preços!R203/Preços!Q203-1,"")</f>
        <v>-0.21901754134506768</v>
      </c>
      <c r="S203" s="3">
        <f>IF(AND(Preços!S203&lt;&gt;0,Preços!R203&lt;&gt;0),Preços!S203/Preços!R203-1,"")</f>
        <v>-0.20277109237917557</v>
      </c>
    </row>
    <row r="204" spans="2:19" x14ac:dyDescent="0.35">
      <c r="B204" t="str">
        <f>Preços!B204</f>
        <v>LUXM4</v>
      </c>
      <c r="D204" s="3" t="str">
        <f>IF(AND(Preços!D204&lt;&gt;0,Preços!C204&lt;&gt;0),Preços!D204/Preços!C204-1,"")</f>
        <v/>
      </c>
      <c r="E204" s="3" t="str">
        <f>IF(AND(Preços!E204&lt;&gt;0,Preços!D204&lt;&gt;0),Preços!E204/Preços!D204-1,"")</f>
        <v/>
      </c>
      <c r="F204" s="3" t="str">
        <f>IF(AND(Preços!F204&lt;&gt;0,Preços!E204&lt;&gt;0),Preços!F204/Preços!E204-1,"")</f>
        <v/>
      </c>
      <c r="G204" s="3">
        <f>IF(AND(Preços!G204&lt;&gt;0,Preços!F204&lt;&gt;0),Preços!G204/Preços!F204-1,"")</f>
        <v>0.44444444444444442</v>
      </c>
      <c r="H204" s="3">
        <f>IF(AND(Preços!H204&lt;&gt;0,Preços!G204&lt;&gt;0),Preços!H204/Preços!G204-1,"")</f>
        <v>1.4611538461534885</v>
      </c>
      <c r="I204" s="3">
        <f>IF(AND(Preços!I204&lt;&gt;0,Preços!H204&lt;&gt;0),Preços!I204/Preços!H204-1,"")</f>
        <v>0.26551023597426426</v>
      </c>
      <c r="M204" t="str">
        <f>Preços!L204</f>
        <v>LUXM4</v>
      </c>
      <c r="N204" s="3" t="str">
        <f>IF(AND(Preços!N204&lt;&gt;0,Preços!M204&lt;&gt;0),Preços!N204/Preços!M204-1,"")</f>
        <v/>
      </c>
      <c r="O204" s="3" t="str">
        <f>IF(AND(Preços!O204&lt;&gt;0,Preços!N204&lt;&gt;0),Preços!O204/Preços!N204-1,"")</f>
        <v/>
      </c>
      <c r="P204" s="3" t="str">
        <f>IF(AND(Preços!P204&lt;&gt;0,Preços!O204&lt;&gt;0),Preços!P204/Preços!O204-1,"")</f>
        <v/>
      </c>
      <c r="Q204" s="3">
        <f>IF(AND(Preços!Q204&lt;&gt;0,Preços!P204&lt;&gt;0),Preços!Q204/Preços!P204-1,"")</f>
        <v>0.56951867920195731</v>
      </c>
      <c r="R204" s="3">
        <f>IF(AND(Preços!R204&lt;&gt;0,Preços!Q204&lt;&gt;0),Preços!R204/Preços!Q204-1,"")</f>
        <v>1.7719669915066771</v>
      </c>
      <c r="S204" s="3">
        <f>IF(AND(Preços!S204&lt;&gt;0,Preços!R204&lt;&gt;0),Preços!S204/Preços!R204-1,"")</f>
        <v>0.29633100180388605</v>
      </c>
    </row>
    <row r="205" spans="2:19" x14ac:dyDescent="0.35">
      <c r="B205" t="str">
        <f>Preços!B205</f>
        <v>LWSA3</v>
      </c>
      <c r="D205" s="3" t="str">
        <f>IF(AND(Preços!D205&lt;&gt;0,Preços!C205&lt;&gt;0),Preços!D205/Preços!C205-1,"")</f>
        <v/>
      </c>
      <c r="E205" s="3" t="str">
        <f>IF(AND(Preços!E205&lt;&gt;0,Preços!D205&lt;&gt;0),Preços!E205/Preços!D205-1,"")</f>
        <v/>
      </c>
      <c r="F205" s="3" t="str">
        <f>IF(AND(Preços!F205&lt;&gt;0,Preços!E205&lt;&gt;0),Preços!F205/Preços!E205-1,"")</f>
        <v/>
      </c>
      <c r="G205" s="3" t="str">
        <f>IF(AND(Preços!G205&lt;&gt;0,Preços!F205&lt;&gt;0),Preços!G205/Preços!F205-1,"")</f>
        <v/>
      </c>
      <c r="H205" s="3" t="str">
        <f>IF(AND(Preços!H205&lt;&gt;0,Preços!G205&lt;&gt;0),Preços!H205/Preços!G205-1,"")</f>
        <v/>
      </c>
      <c r="I205" s="3">
        <f>IF(AND(Preços!I205&lt;&gt;0,Preços!H205&lt;&gt;0),Preços!I205/Preços!H205-1,"")</f>
        <v>0.13731825525103325</v>
      </c>
      <c r="M205" t="str">
        <f>Preços!L205</f>
        <v>LWSA3</v>
      </c>
      <c r="N205" s="3" t="str">
        <f>IF(AND(Preços!N205&lt;&gt;0,Preços!M205&lt;&gt;0),Preços!N205/Preços!M205-1,"")</f>
        <v/>
      </c>
      <c r="O205" s="3" t="str">
        <f>IF(AND(Preços!O205&lt;&gt;0,Preços!N205&lt;&gt;0),Preços!O205/Preços!N205-1,"")</f>
        <v/>
      </c>
      <c r="P205" s="3" t="str">
        <f>IF(AND(Preços!P205&lt;&gt;0,Preços!O205&lt;&gt;0),Preços!P205/Preços!O205-1,"")</f>
        <v/>
      </c>
      <c r="Q205" s="3" t="str">
        <f>IF(AND(Preços!Q205&lt;&gt;0,Preços!P205&lt;&gt;0),Preços!Q205/Preços!P205-1,"")</f>
        <v/>
      </c>
      <c r="R205" s="3" t="str">
        <f>IF(AND(Preços!R205&lt;&gt;0,Preços!Q205&lt;&gt;0),Preços!R205/Preços!Q205-1,"")</f>
        <v/>
      </c>
      <c r="S205" s="3">
        <f>IF(AND(Preços!S205&lt;&gt;0,Preços!R205&lt;&gt;0),Preços!S205/Preços!R205-1,"")</f>
        <v>0.13731825525103325</v>
      </c>
    </row>
    <row r="206" spans="2:19" x14ac:dyDescent="0.35">
      <c r="B206" t="str">
        <f>Preços!B206</f>
        <v>MDIA3</v>
      </c>
      <c r="D206" s="3">
        <f>IF(AND(Preços!D206&lt;&gt;0,Preços!C206&lt;&gt;0),Preços!D206/Preços!C206-1,"")</f>
        <v>0.72947368420915137</v>
      </c>
      <c r="E206" s="3">
        <f>IF(AND(Preços!E206&lt;&gt;0,Preços!D206&lt;&gt;0),Preços!E206/Preços!D206-1,"")</f>
        <v>0.35901225980277651</v>
      </c>
      <c r="F206" s="3">
        <f>IF(AND(Preços!F206&lt;&gt;0,Preços!E206&lt;&gt;0),Preços!F206/Preços!E206-1,"")</f>
        <v>-0.17850287907855011</v>
      </c>
      <c r="G206" s="3">
        <f>IF(AND(Preços!G206&lt;&gt;0,Preços!F206&lt;&gt;0),Preços!G206/Preços!F206-1,"")</f>
        <v>-0.10864485981229821</v>
      </c>
      <c r="H206" s="3">
        <f>IF(AND(Preços!H206&lt;&gt;0,Preços!G206&lt;&gt;0),Preços!H206/Preços!G206-1,"")</f>
        <v>-0.10720838794293841</v>
      </c>
      <c r="I206" s="3">
        <f>IF(AND(Preços!I206&lt;&gt;0,Preços!H206&lt;&gt;0),Preços!I206/Preços!H206-1,"")</f>
        <v>-2.9947152085107676E-2</v>
      </c>
      <c r="M206" t="str">
        <f>Preços!L206</f>
        <v>MDIA3</v>
      </c>
      <c r="N206" s="3">
        <f>IF(AND(Preços!N206&lt;&gt;0,Preços!M206&lt;&gt;0),Preços!N206/Preços!M206-1,"")</f>
        <v>0.75302829123353532</v>
      </c>
      <c r="O206" s="3">
        <f>IF(AND(Preços!O206&lt;&gt;0,Preços!N206&lt;&gt;0),Preços!O206/Preços!N206-1,"")</f>
        <v>0.37470607341100992</v>
      </c>
      <c r="P206" s="3">
        <f>IF(AND(Preços!P206&lt;&gt;0,Preços!O206&lt;&gt;0),Preços!P206/Preços!O206-1,"")</f>
        <v>-0.1705284877956349</v>
      </c>
      <c r="Q206" s="3">
        <f>IF(AND(Preços!Q206&lt;&gt;0,Preços!P206&lt;&gt;0),Preços!Q206/Preços!P206-1,"")</f>
        <v>-0.10864485981243843</v>
      </c>
      <c r="R206" s="3">
        <f>IF(AND(Preços!R206&lt;&gt;0,Preços!Q206&lt;&gt;0),Preços!R206/Preços!Q206-1,"")</f>
        <v>-8.9134895899112498E-2</v>
      </c>
      <c r="S206" s="3">
        <f>IF(AND(Preços!S206&lt;&gt;0,Preços!R206&lt;&gt;0),Preços!S206/Preços!R206-1,"")</f>
        <v>-2.5083743038920692E-2</v>
      </c>
    </row>
    <row r="207" spans="2:19" x14ac:dyDescent="0.35">
      <c r="B207" t="str">
        <f>Preços!B207</f>
        <v>MELK3</v>
      </c>
      <c r="D207" s="3" t="str">
        <f>IF(AND(Preços!D207&lt;&gt;0,Preços!C207&lt;&gt;0),Preços!D207/Preços!C207-1,"")</f>
        <v/>
      </c>
      <c r="E207" s="3" t="str">
        <f>IF(AND(Preços!E207&lt;&gt;0,Preços!D207&lt;&gt;0),Preços!E207/Preços!D207-1,"")</f>
        <v/>
      </c>
      <c r="F207" s="3" t="str">
        <f>IF(AND(Preços!F207&lt;&gt;0,Preços!E207&lt;&gt;0),Preços!F207/Preços!E207-1,"")</f>
        <v/>
      </c>
      <c r="G207" s="3" t="str">
        <f>IF(AND(Preços!G207&lt;&gt;0,Preços!F207&lt;&gt;0),Preços!G207/Preços!F207-1,"")</f>
        <v/>
      </c>
      <c r="H207" s="3" t="str">
        <f>IF(AND(Preços!H207&lt;&gt;0,Preços!G207&lt;&gt;0),Preços!H207/Preços!G207-1,"")</f>
        <v/>
      </c>
      <c r="I207" s="3">
        <f>IF(AND(Preços!I207&lt;&gt;0,Preços!H207&lt;&gt;0),Preços!I207/Preços!H207-1,"")</f>
        <v>-0.43172951885548816</v>
      </c>
      <c r="M207" t="str">
        <f>Preços!L207</f>
        <v>MELK3</v>
      </c>
      <c r="N207" s="3" t="str">
        <f>IF(AND(Preços!N207&lt;&gt;0,Preços!M207&lt;&gt;0),Preços!N207/Preços!M207-1,"")</f>
        <v/>
      </c>
      <c r="O207" s="3" t="str">
        <f>IF(AND(Preços!O207&lt;&gt;0,Preços!N207&lt;&gt;0),Preços!O207/Preços!N207-1,"")</f>
        <v/>
      </c>
      <c r="P207" s="3" t="str">
        <f>IF(AND(Preços!P207&lt;&gt;0,Preços!O207&lt;&gt;0),Preços!P207/Preços!O207-1,"")</f>
        <v/>
      </c>
      <c r="Q207" s="3" t="str">
        <f>IF(AND(Preços!Q207&lt;&gt;0,Preços!P207&lt;&gt;0),Preços!Q207/Preços!P207-1,"")</f>
        <v/>
      </c>
      <c r="R207" s="3" t="str">
        <f>IF(AND(Preços!R207&lt;&gt;0,Preços!Q207&lt;&gt;0),Preços!R207/Preços!Q207-1,"")</f>
        <v/>
      </c>
      <c r="S207" s="3">
        <f>IF(AND(Preços!S207&lt;&gt;0,Preços!R207&lt;&gt;0),Preços!S207/Preços!R207-1,"")</f>
        <v>-0.43116067953513071</v>
      </c>
    </row>
    <row r="208" spans="2:19" x14ac:dyDescent="0.35">
      <c r="B208" t="str">
        <f>Preços!B208</f>
        <v>MERC4</v>
      </c>
      <c r="D208" s="3" t="str">
        <f>IF(AND(Preços!D208&lt;&gt;0,Preços!C208&lt;&gt;0),Preços!D208/Preços!C208-1,"")</f>
        <v/>
      </c>
      <c r="E208" s="3" t="str">
        <f>IF(AND(Preços!E208&lt;&gt;0,Preços!D208&lt;&gt;0),Preços!E208/Preços!D208-1,"")</f>
        <v/>
      </c>
      <c r="F208" s="3" t="str">
        <f>IF(AND(Preços!F208&lt;&gt;0,Preços!E208&lt;&gt;0),Preços!F208/Preços!E208-1,"")</f>
        <v/>
      </c>
      <c r="G208" s="3" t="str">
        <f>IF(AND(Preços!G208&lt;&gt;0,Preços!F208&lt;&gt;0),Preços!G208/Preços!F208-1,"")</f>
        <v/>
      </c>
      <c r="H208" s="3" t="str">
        <f>IF(AND(Preços!H208&lt;&gt;0,Preços!G208&lt;&gt;0),Preços!H208/Preços!G208-1,"")</f>
        <v/>
      </c>
      <c r="I208" s="3">
        <f>IF(AND(Preços!I208&lt;&gt;0,Preços!H208&lt;&gt;0),Preços!I208/Preços!H208-1,"")</f>
        <v>-6.2500000000559996E-2</v>
      </c>
      <c r="M208" t="str">
        <f>Preços!L208</f>
        <v>MERC4</v>
      </c>
      <c r="N208" s="3" t="str">
        <f>IF(AND(Preços!N208&lt;&gt;0,Preços!M208&lt;&gt;0),Preços!N208/Preços!M208-1,"")</f>
        <v/>
      </c>
      <c r="O208" s="3" t="str">
        <f>IF(AND(Preços!O208&lt;&gt;0,Preços!N208&lt;&gt;0),Preços!O208/Preços!N208-1,"")</f>
        <v/>
      </c>
      <c r="P208" s="3" t="str">
        <f>IF(AND(Preços!P208&lt;&gt;0,Preços!O208&lt;&gt;0),Preços!P208/Preços!O208-1,"")</f>
        <v/>
      </c>
      <c r="Q208" s="3" t="str">
        <f>IF(AND(Preços!Q208&lt;&gt;0,Preços!P208&lt;&gt;0),Preços!Q208/Preços!P208-1,"")</f>
        <v/>
      </c>
      <c r="R208" s="3" t="str">
        <f>IF(AND(Preços!R208&lt;&gt;0,Preços!Q208&lt;&gt;0),Preços!R208/Preços!Q208-1,"")</f>
        <v/>
      </c>
      <c r="S208" s="3">
        <f>IF(AND(Preços!S208&lt;&gt;0,Preços!R208&lt;&gt;0),Preços!S208/Preços!R208-1,"")</f>
        <v>-1.6862316796628973E-2</v>
      </c>
    </row>
    <row r="209" spans="2:19" x14ac:dyDescent="0.35">
      <c r="B209" t="str">
        <f>Preços!B209</f>
        <v>MGLU3</v>
      </c>
      <c r="D209" s="3">
        <f>IF(AND(Preços!D209&lt;&gt;0,Preços!C209&lt;&gt;0),Preços!D209/Preços!C209-1,"")</f>
        <v>5.015297450429288</v>
      </c>
      <c r="E209" s="3">
        <f>IF(AND(Preços!E209&lt;&gt;0,Preços!D209&lt;&gt;0),Preços!E209/Preços!D209-1,"")</f>
        <v>5.044645380046374</v>
      </c>
      <c r="F209" s="3">
        <f>IF(AND(Preços!F209&lt;&gt;0,Preços!E209&lt;&gt;0),Preços!F209/Preços!E209-1,"")</f>
        <v>1.2571677885829984</v>
      </c>
      <c r="G209" s="3">
        <f>IF(AND(Preços!G209&lt;&gt;0,Preços!F209&lt;&gt;0),Preços!G209/Preços!F209-1,"")</f>
        <v>1.1074722483015145</v>
      </c>
      <c r="H209" s="3">
        <f>IF(AND(Preços!H209&lt;&gt;0,Preços!G209&lt;&gt;0),Preços!H209/Preços!G209-1,"")</f>
        <v>1.0922431865832731</v>
      </c>
      <c r="I209" s="3">
        <f>IF(AND(Preços!I209&lt;&gt;0,Preços!H209&lt;&gt;0),Preços!I209/Preços!H209-1,"")</f>
        <v>-0.42525050100241146</v>
      </c>
      <c r="M209" t="str">
        <f>Preços!L209</f>
        <v>MGLU3</v>
      </c>
      <c r="N209" s="3">
        <f>IF(AND(Preços!N209&lt;&gt;0,Preços!M209&lt;&gt;0),Preços!N209/Preços!M209-1,"")</f>
        <v>5.01529745043098</v>
      </c>
      <c r="O209" s="3">
        <f>IF(AND(Preços!O209&lt;&gt;0,Preços!N209&lt;&gt;0),Preços!O209/Preços!N209-1,"")</f>
        <v>5.1103395574848234</v>
      </c>
      <c r="P209" s="3">
        <f>IF(AND(Preços!P209&lt;&gt;0,Preços!O209&lt;&gt;0),Preços!P209/Preços!O209-1,"")</f>
        <v>1.2636248290318473</v>
      </c>
      <c r="Q209" s="3">
        <f>IF(AND(Preços!Q209&lt;&gt;0,Preços!P209&lt;&gt;0),Preços!Q209/Preços!P209-1,"")</f>
        <v>1.1232624372763658</v>
      </c>
      <c r="R209" s="3">
        <f>IF(AND(Preços!R209&lt;&gt;0,Preços!Q209&lt;&gt;0),Preços!R209/Preços!Q209-1,"")</f>
        <v>1.0983672697115963</v>
      </c>
      <c r="S209" s="3">
        <f>IF(AND(Preços!S209&lt;&gt;0,Preços!R209&lt;&gt;0),Preços!S209/Preços!R209-1,"")</f>
        <v>-0.42483367332990529</v>
      </c>
    </row>
    <row r="210" spans="2:19" x14ac:dyDescent="0.35">
      <c r="B210" t="str">
        <f>Preços!B210</f>
        <v>MOAR3</v>
      </c>
      <c r="D210" s="3" t="str">
        <f>IF(AND(Preços!D210&lt;&gt;0,Preços!C210&lt;&gt;0),Preços!D210/Preços!C210-1,"")</f>
        <v/>
      </c>
      <c r="E210" s="3" t="str">
        <f>IF(AND(Preços!E210&lt;&gt;0,Preços!D210&lt;&gt;0),Preços!E210/Preços!D210-1,"")</f>
        <v/>
      </c>
      <c r="F210" s="3" t="str">
        <f>IF(AND(Preços!F210&lt;&gt;0,Preços!E210&lt;&gt;0),Preços!F210/Preços!E210-1,"")</f>
        <v/>
      </c>
      <c r="G210" s="3" t="str">
        <f>IF(AND(Preços!G210&lt;&gt;0,Preços!F210&lt;&gt;0),Preços!G210/Preços!F210-1,"")</f>
        <v/>
      </c>
      <c r="H210" s="3">
        <f>IF(AND(Preços!H210&lt;&gt;0,Preços!G210&lt;&gt;0),Preços!H210/Preços!G210-1,"")</f>
        <v>0.32347058823524111</v>
      </c>
      <c r="I210" s="3">
        <f>IF(AND(Preços!I210&lt;&gt;0,Preços!H210&lt;&gt;0),Preços!I210/Preços!H210-1,"")</f>
        <v>0.94230854704661304</v>
      </c>
      <c r="M210" t="str">
        <f>Preços!L210</f>
        <v>MOAR3</v>
      </c>
      <c r="N210" s="3" t="str">
        <f>IF(AND(Preços!N210&lt;&gt;0,Preços!M210&lt;&gt;0),Preços!N210/Preços!M210-1,"")</f>
        <v/>
      </c>
      <c r="O210" s="3" t="str">
        <f>IF(AND(Preços!O210&lt;&gt;0,Preços!N210&lt;&gt;0),Preços!O210/Preços!N210-1,"")</f>
        <v/>
      </c>
      <c r="P210" s="3" t="str">
        <f>IF(AND(Preços!P210&lt;&gt;0,Preços!O210&lt;&gt;0),Preços!P210/Preços!O210-1,"")</f>
        <v/>
      </c>
      <c r="Q210" s="3" t="str">
        <f>IF(AND(Preços!Q210&lt;&gt;0,Preços!P210&lt;&gt;0),Preços!Q210/Preços!P210-1,"")</f>
        <v/>
      </c>
      <c r="R210" s="3">
        <f>IF(AND(Preços!R210&lt;&gt;0,Preços!Q210&lt;&gt;0),Preços!R210/Preços!Q210-1,"")</f>
        <v>0.37040961521341265</v>
      </c>
      <c r="S210" s="3">
        <f>IF(AND(Preços!S210&lt;&gt;0,Preços!R210&lt;&gt;0),Preços!S210/Preços!R210-1,"")</f>
        <v>1.029127399164806</v>
      </c>
    </row>
    <row r="211" spans="2:19" x14ac:dyDescent="0.35">
      <c r="B211" t="str">
        <f>Preços!B211</f>
        <v>MOVI3</v>
      </c>
      <c r="D211" s="3" t="str">
        <f>IF(AND(Preços!D211&lt;&gt;0,Preços!C211&lt;&gt;0),Preços!D211/Preços!C211-1,"")</f>
        <v/>
      </c>
      <c r="E211" s="3" t="str">
        <f>IF(AND(Preços!E211&lt;&gt;0,Preços!D211&lt;&gt;0),Preços!E211/Preços!D211-1,"")</f>
        <v/>
      </c>
      <c r="F211" s="3">
        <f>IF(AND(Preços!F211&lt;&gt;0,Preços!E211&lt;&gt;0),Preços!F211/Preços!E211-1,"")</f>
        <v>0.21985815602869074</v>
      </c>
      <c r="G211" s="3">
        <f>IF(AND(Preços!G211&lt;&gt;0,Preços!F211&lt;&gt;0),Preços!G211/Preços!F211-1,"")</f>
        <v>1.2232558139514373</v>
      </c>
      <c r="H211" s="3">
        <f>IF(AND(Preços!H211&lt;&gt;0,Preços!G211&lt;&gt;0),Preços!H211/Preços!G211-1,"")</f>
        <v>8.0020920502054116E-2</v>
      </c>
      <c r="I211" s="3">
        <f>IF(AND(Preços!I211&lt;&gt;0,Preços!H211&lt;&gt;0),Preços!I211/Preços!H211-1,"")</f>
        <v>-0.17046004842568963</v>
      </c>
      <c r="M211" t="str">
        <f>Preços!L211</f>
        <v>MOVI3</v>
      </c>
      <c r="N211" s="3" t="str">
        <f>IF(AND(Preços!N211&lt;&gt;0,Preços!M211&lt;&gt;0),Preços!N211/Preços!M211-1,"")</f>
        <v/>
      </c>
      <c r="O211" s="3" t="str">
        <f>IF(AND(Preços!O211&lt;&gt;0,Preços!N211&lt;&gt;0),Preços!O211/Preços!N211-1,"")</f>
        <v/>
      </c>
      <c r="P211" s="3">
        <f>IF(AND(Preços!P211&lt;&gt;0,Preços!O211&lt;&gt;0),Preços!P211/Preços!O211-1,"")</f>
        <v>0.28231687854280829</v>
      </c>
      <c r="Q211" s="3">
        <f>IF(AND(Preços!Q211&lt;&gt;0,Preços!P211&lt;&gt;0),Preços!Q211/Preços!P211-1,"")</f>
        <v>1.2602421150160499</v>
      </c>
      <c r="R211" s="3">
        <f>IF(AND(Preços!R211&lt;&gt;0,Preços!Q211&lt;&gt;0),Preços!R211/Preços!Q211-1,"")</f>
        <v>8.7254300574489241E-2</v>
      </c>
      <c r="S211" s="3">
        <f>IF(AND(Preços!S211&lt;&gt;0,Preços!R211&lt;&gt;0),Preços!S211/Preços!R211-1,"")</f>
        <v>-0.15330703738545748</v>
      </c>
    </row>
    <row r="212" spans="2:19" x14ac:dyDescent="0.35">
      <c r="B212" t="str">
        <f>Preços!B212</f>
        <v>MRSA3B</v>
      </c>
      <c r="D212" s="3" t="str">
        <f>IF(AND(Preços!D212&lt;&gt;0,Preços!C212&lt;&gt;0),Preços!D212/Preços!C212-1,"")</f>
        <v/>
      </c>
      <c r="E212" s="3" t="str">
        <f>IF(AND(Preços!E212&lt;&gt;0,Preços!D212&lt;&gt;0),Preços!E212/Preços!D212-1,"")</f>
        <v/>
      </c>
      <c r="F212" s="3" t="str">
        <f>IF(AND(Preços!F212&lt;&gt;0,Preços!E212&lt;&gt;0),Preços!F212/Preços!E212-1,"")</f>
        <v/>
      </c>
      <c r="G212" s="3" t="str">
        <f>IF(AND(Preços!G212&lt;&gt;0,Preços!F212&lt;&gt;0),Preços!G212/Preços!F212-1,"")</f>
        <v/>
      </c>
      <c r="H212" s="3" t="str">
        <f>IF(AND(Preços!H212&lt;&gt;0,Preços!G212&lt;&gt;0),Preços!H212/Preços!G212-1,"")</f>
        <v/>
      </c>
      <c r="I212" s="3" t="str">
        <f>IF(AND(Preços!I212&lt;&gt;0,Preços!H212&lt;&gt;0),Preços!I212/Preços!H212-1,"")</f>
        <v/>
      </c>
      <c r="M212" t="str">
        <f>Preços!L212</f>
        <v>MRSA3B</v>
      </c>
      <c r="N212" s="3" t="str">
        <f>IF(AND(Preços!N212&lt;&gt;0,Preços!M212&lt;&gt;0),Preços!N212/Preços!M212-1,"")</f>
        <v/>
      </c>
      <c r="O212" s="3" t="str">
        <f>IF(AND(Preços!O212&lt;&gt;0,Preços!N212&lt;&gt;0),Preços!O212/Preços!N212-1,"")</f>
        <v/>
      </c>
      <c r="P212" s="3" t="str">
        <f>IF(AND(Preços!P212&lt;&gt;0,Preços!O212&lt;&gt;0),Preços!P212/Preços!O212-1,"")</f>
        <v/>
      </c>
      <c r="Q212" s="3" t="str">
        <f>IF(AND(Preços!Q212&lt;&gt;0,Preços!P212&lt;&gt;0),Preços!Q212/Preços!P212-1,"")</f>
        <v/>
      </c>
      <c r="R212" s="3" t="str">
        <f>IF(AND(Preços!R212&lt;&gt;0,Preços!Q212&lt;&gt;0),Preços!R212/Preços!Q212-1,"")</f>
        <v/>
      </c>
      <c r="S212" s="3" t="str">
        <f>IF(AND(Preços!S212&lt;&gt;0,Preços!R212&lt;&gt;0),Preços!S212/Preços!R212-1,"")</f>
        <v/>
      </c>
    </row>
    <row r="213" spans="2:19" x14ac:dyDescent="0.35">
      <c r="B213" t="str">
        <f>Preços!B213</f>
        <v>MRSA5B</v>
      </c>
      <c r="D213" s="3" t="str">
        <f>IF(AND(Preços!D213&lt;&gt;0,Preços!C213&lt;&gt;0),Preços!D213/Preços!C213-1,"")</f>
        <v/>
      </c>
      <c r="E213" s="3" t="str">
        <f>IF(AND(Preços!E213&lt;&gt;0,Preços!D213&lt;&gt;0),Preços!E213/Preços!D213-1,"")</f>
        <v/>
      </c>
      <c r="F213" s="3" t="str">
        <f>IF(AND(Preços!F213&lt;&gt;0,Preços!E213&lt;&gt;0),Preços!F213/Preços!E213-1,"")</f>
        <v/>
      </c>
      <c r="G213" s="3" t="str">
        <f>IF(AND(Preços!G213&lt;&gt;0,Preços!F213&lt;&gt;0),Preços!G213/Preços!F213-1,"")</f>
        <v/>
      </c>
      <c r="H213" s="3" t="str">
        <f>IF(AND(Preços!H213&lt;&gt;0,Preços!G213&lt;&gt;0),Preços!H213/Preços!G213-1,"")</f>
        <v/>
      </c>
      <c r="I213" s="3" t="str">
        <f>IF(AND(Preços!I213&lt;&gt;0,Preços!H213&lt;&gt;0),Preços!I213/Preços!H213-1,"")</f>
        <v/>
      </c>
      <c r="M213" t="str">
        <f>Preços!L213</f>
        <v>MRSA5B</v>
      </c>
      <c r="N213" s="3" t="str">
        <f>IF(AND(Preços!N213&lt;&gt;0,Preços!M213&lt;&gt;0),Preços!N213/Preços!M213-1,"")</f>
        <v/>
      </c>
      <c r="O213" s="3" t="str">
        <f>IF(AND(Preços!O213&lt;&gt;0,Preços!N213&lt;&gt;0),Preços!O213/Preços!N213-1,"")</f>
        <v/>
      </c>
      <c r="P213" s="3" t="str">
        <f>IF(AND(Preços!P213&lt;&gt;0,Preços!O213&lt;&gt;0),Preços!P213/Preços!O213-1,"")</f>
        <v/>
      </c>
      <c r="Q213" s="3" t="str">
        <f>IF(AND(Preços!Q213&lt;&gt;0,Preços!P213&lt;&gt;0),Preços!Q213/Preços!P213-1,"")</f>
        <v/>
      </c>
      <c r="R213" s="3" t="str">
        <f>IF(AND(Preços!R213&lt;&gt;0,Preços!Q213&lt;&gt;0),Preços!R213/Preços!Q213-1,"")</f>
        <v/>
      </c>
      <c r="S213" s="3" t="str">
        <f>IF(AND(Preços!S213&lt;&gt;0,Preços!R213&lt;&gt;0),Preços!S213/Preços!R213-1,"")</f>
        <v/>
      </c>
    </row>
    <row r="214" spans="2:19" x14ac:dyDescent="0.35">
      <c r="B214" t="str">
        <f>Preços!B214</f>
        <v>MRVE3</v>
      </c>
      <c r="D214" s="3">
        <f>IF(AND(Preços!D214&lt;&gt;0,Preços!C214&lt;&gt;0),Preços!D214/Preços!C214-1,"")</f>
        <v>0.26036866359560773</v>
      </c>
      <c r="E214" s="3">
        <f>IF(AND(Preços!E214&lt;&gt;0,Preços!D214&lt;&gt;0),Preços!E214/Preços!D214-1,"")</f>
        <v>0.37477148080389466</v>
      </c>
      <c r="F214" s="3">
        <f>IF(AND(Preços!F214&lt;&gt;0,Preços!E214&lt;&gt;0),Preços!F214/Preços!E214-1,"")</f>
        <v>-1.8267219401602253E-2</v>
      </c>
      <c r="G214" s="3">
        <f>IF(AND(Preços!G214&lt;&gt;0,Preços!F214&lt;&gt;0),Preços!G214/Preços!F214-1,"")</f>
        <v>0.74352750808959178</v>
      </c>
      <c r="H214" s="3">
        <f>IF(AND(Preços!H214&lt;&gt;0,Preços!G214&lt;&gt;0),Preços!H214/Preços!G214-1,"")</f>
        <v>-0.1206496519711463</v>
      </c>
      <c r="I214" s="3">
        <f>IF(AND(Preços!I214&lt;&gt;0,Preços!H214&lt;&gt;0),Preços!I214/Preços!H214-1,"")</f>
        <v>-0.35145118733582703</v>
      </c>
      <c r="M214" t="str">
        <f>Preços!L214</f>
        <v>MRVE3</v>
      </c>
      <c r="N214" s="3">
        <f>IF(AND(Preços!N214&lt;&gt;0,Preços!M214&lt;&gt;0),Preços!N214/Preços!M214-1,"")</f>
        <v>0.29855358934423459</v>
      </c>
      <c r="O214" s="3">
        <f>IF(AND(Preços!O214&lt;&gt;0,Preços!N214&lt;&gt;0),Preços!O214/Preços!N214-1,"")</f>
        <v>0.43675272942795784</v>
      </c>
      <c r="P214" s="3">
        <f>IF(AND(Preços!P214&lt;&gt;0,Preços!O214&lt;&gt;0),Preços!P214/Preços!O214-1,"")</f>
        <v>6.113731592473326E-2</v>
      </c>
      <c r="Q214" s="3">
        <f>IF(AND(Preços!Q214&lt;&gt;0,Preços!P214&lt;&gt;0),Preços!Q214/Preços!P214-1,"")</f>
        <v>0.8566139846715195</v>
      </c>
      <c r="R214" s="3">
        <f>IF(AND(Preços!R214&lt;&gt;0,Preços!Q214&lt;&gt;0),Preços!R214/Preços!Q214-1,"")</f>
        <v>-0.1035577683164377</v>
      </c>
      <c r="S214" s="3">
        <f>IF(AND(Preços!S214&lt;&gt;0,Preços!R214&lt;&gt;0),Preços!S214/Preços!R214-1,"")</f>
        <v>-0.33446062430265711</v>
      </c>
    </row>
    <row r="215" spans="2:19" x14ac:dyDescent="0.35">
      <c r="B215" t="str">
        <f>Preços!B215</f>
        <v>MSPA3</v>
      </c>
      <c r="D215" s="3" t="str">
        <f>IF(AND(Preços!D215&lt;&gt;0,Preços!C215&lt;&gt;0),Preços!D215/Preços!C215-1,"")</f>
        <v/>
      </c>
      <c r="E215" s="3" t="str">
        <f>IF(AND(Preços!E215&lt;&gt;0,Preços!D215&lt;&gt;0),Preços!E215/Preços!D215-1,"")</f>
        <v/>
      </c>
      <c r="F215" s="3" t="str">
        <f>IF(AND(Preços!F215&lt;&gt;0,Preços!E215&lt;&gt;0),Preços!F215/Preços!E215-1,"")</f>
        <v/>
      </c>
      <c r="G215" s="3" t="str">
        <f>IF(AND(Preços!G215&lt;&gt;0,Preços!F215&lt;&gt;0),Preços!G215/Preços!F215-1,"")</f>
        <v/>
      </c>
      <c r="H215" s="3" t="str">
        <f>IF(AND(Preços!H215&lt;&gt;0,Preços!G215&lt;&gt;0),Preços!H215/Preços!G215-1,"")</f>
        <v/>
      </c>
      <c r="I215" s="3" t="str">
        <f>IF(AND(Preços!I215&lt;&gt;0,Preços!H215&lt;&gt;0),Preços!I215/Preços!H215-1,"")</f>
        <v/>
      </c>
      <c r="M215" t="str">
        <f>Preços!L215</f>
        <v>MSPA3</v>
      </c>
      <c r="N215" s="3" t="str">
        <f>IF(AND(Preços!N215&lt;&gt;0,Preços!M215&lt;&gt;0),Preços!N215/Preços!M215-1,"")</f>
        <v/>
      </c>
      <c r="O215" s="3" t="str">
        <f>IF(AND(Preços!O215&lt;&gt;0,Preços!N215&lt;&gt;0),Preços!O215/Preços!N215-1,"")</f>
        <v/>
      </c>
      <c r="P215" s="3" t="str">
        <f>IF(AND(Preços!P215&lt;&gt;0,Preços!O215&lt;&gt;0),Preços!P215/Preços!O215-1,"")</f>
        <v/>
      </c>
      <c r="Q215" s="3" t="str">
        <f>IF(AND(Preços!Q215&lt;&gt;0,Preços!P215&lt;&gt;0),Preços!Q215/Preços!P215-1,"")</f>
        <v/>
      </c>
      <c r="R215" s="3" t="str">
        <f>IF(AND(Preços!R215&lt;&gt;0,Preços!Q215&lt;&gt;0),Preços!R215/Preços!Q215-1,"")</f>
        <v/>
      </c>
      <c r="S215" s="3" t="str">
        <f>IF(AND(Preços!S215&lt;&gt;0,Preços!R215&lt;&gt;0),Preços!S215/Preços!R215-1,"")</f>
        <v/>
      </c>
    </row>
    <row r="216" spans="2:19" x14ac:dyDescent="0.35">
      <c r="B216" t="str">
        <f>Preços!B216</f>
        <v>MSPA4</v>
      </c>
      <c r="D216" s="3" t="str">
        <f>IF(AND(Preços!D216&lt;&gt;0,Preços!C216&lt;&gt;0),Preços!D216/Preços!C216-1,"")</f>
        <v/>
      </c>
      <c r="E216" s="3" t="str">
        <f>IF(AND(Preços!E216&lt;&gt;0,Preços!D216&lt;&gt;0),Preços!E216/Preços!D216-1,"")</f>
        <v/>
      </c>
      <c r="F216" s="3" t="str">
        <f>IF(AND(Preços!F216&lt;&gt;0,Preços!E216&lt;&gt;0),Preços!F216/Preços!E216-1,"")</f>
        <v/>
      </c>
      <c r="G216" s="3" t="str">
        <f>IF(AND(Preços!G216&lt;&gt;0,Preços!F216&lt;&gt;0),Preços!G216/Preços!F216-1,"")</f>
        <v/>
      </c>
      <c r="H216" s="3" t="str">
        <f>IF(AND(Preços!H216&lt;&gt;0,Preços!G216&lt;&gt;0),Preços!H216/Preços!G216-1,"")</f>
        <v/>
      </c>
      <c r="I216" s="3" t="str">
        <f>IF(AND(Preços!I216&lt;&gt;0,Preços!H216&lt;&gt;0),Preços!I216/Preços!H216-1,"")</f>
        <v/>
      </c>
      <c r="M216" t="str">
        <f>Preços!L216</f>
        <v>MSPA4</v>
      </c>
      <c r="N216" s="3" t="str">
        <f>IF(AND(Preços!N216&lt;&gt;0,Preços!M216&lt;&gt;0),Preços!N216/Preços!M216-1,"")</f>
        <v/>
      </c>
      <c r="O216" s="3" t="str">
        <f>IF(AND(Preços!O216&lt;&gt;0,Preços!N216&lt;&gt;0),Preços!O216/Preços!N216-1,"")</f>
        <v/>
      </c>
      <c r="P216" s="3" t="str">
        <f>IF(AND(Preços!P216&lt;&gt;0,Preços!O216&lt;&gt;0),Preços!P216/Preços!O216-1,"")</f>
        <v/>
      </c>
      <c r="Q216" s="3" t="str">
        <f>IF(AND(Preços!Q216&lt;&gt;0,Preços!P216&lt;&gt;0),Preços!Q216/Preços!P216-1,"")</f>
        <v/>
      </c>
      <c r="R216" s="3" t="str">
        <f>IF(AND(Preços!R216&lt;&gt;0,Preços!Q216&lt;&gt;0),Preços!R216/Preços!Q216-1,"")</f>
        <v/>
      </c>
      <c r="S216" s="3" t="str">
        <f>IF(AND(Preços!S216&lt;&gt;0,Preços!R216&lt;&gt;0),Preços!S216/Preços!R216-1,"")</f>
        <v/>
      </c>
    </row>
    <row r="217" spans="2:19" x14ac:dyDescent="0.35">
      <c r="B217" t="str">
        <f>Preços!B217</f>
        <v>MTRE3</v>
      </c>
      <c r="D217" s="3" t="str">
        <f>IF(AND(Preços!D217&lt;&gt;0,Preços!C217&lt;&gt;0),Preços!D217/Preços!C217-1,"")</f>
        <v/>
      </c>
      <c r="E217" s="3" t="str">
        <f>IF(AND(Preços!E217&lt;&gt;0,Preços!D217&lt;&gt;0),Preços!E217/Preços!D217-1,"")</f>
        <v/>
      </c>
      <c r="F217" s="3" t="str">
        <f>IF(AND(Preços!F217&lt;&gt;0,Preços!E217&lt;&gt;0),Preços!F217/Preços!E217-1,"")</f>
        <v/>
      </c>
      <c r="G217" s="3" t="str">
        <f>IF(AND(Preços!G217&lt;&gt;0,Preços!F217&lt;&gt;0),Preços!G217/Preços!F217-1,"")</f>
        <v/>
      </c>
      <c r="H217" s="3" t="str">
        <f>IF(AND(Preços!H217&lt;&gt;0,Preços!G217&lt;&gt;0),Preços!H217/Preços!G217-1,"")</f>
        <v/>
      </c>
      <c r="I217" s="3">
        <f>IF(AND(Preços!I217&lt;&gt;0,Preços!H217&lt;&gt;0),Preços!I217/Preços!H217-1,"")</f>
        <v>-0.53058823529392951</v>
      </c>
      <c r="M217" t="str">
        <f>Preços!L217</f>
        <v>MTRE3</v>
      </c>
      <c r="N217" s="3" t="str">
        <f>IF(AND(Preços!N217&lt;&gt;0,Preços!M217&lt;&gt;0),Preços!N217/Preços!M217-1,"")</f>
        <v/>
      </c>
      <c r="O217" s="3" t="str">
        <f>IF(AND(Preços!O217&lt;&gt;0,Preços!N217&lt;&gt;0),Preços!O217/Preços!N217-1,"")</f>
        <v/>
      </c>
      <c r="P217" s="3" t="str">
        <f>IF(AND(Preços!P217&lt;&gt;0,Preços!O217&lt;&gt;0),Preços!P217/Preços!O217-1,"")</f>
        <v/>
      </c>
      <c r="Q217" s="3" t="str">
        <f>IF(AND(Preços!Q217&lt;&gt;0,Preços!P217&lt;&gt;0),Preços!Q217/Preços!P217-1,"")</f>
        <v/>
      </c>
      <c r="R217" s="3" t="str">
        <f>IF(AND(Preços!R217&lt;&gt;0,Preços!Q217&lt;&gt;0),Preços!R217/Preços!Q217-1,"")</f>
        <v/>
      </c>
      <c r="S217" s="3">
        <f>IF(AND(Preços!S217&lt;&gt;0,Preços!R217&lt;&gt;0),Preços!S217/Preços!R217-1,"")</f>
        <v>-0.51257874074126786</v>
      </c>
    </row>
    <row r="218" spans="2:19" x14ac:dyDescent="0.35">
      <c r="B218" t="str">
        <f>Preços!B218</f>
        <v>MTSA3</v>
      </c>
      <c r="D218" s="3" t="str">
        <f>IF(AND(Preços!D218&lt;&gt;0,Preços!C218&lt;&gt;0),Preços!D218/Preços!C218-1,"")</f>
        <v/>
      </c>
      <c r="E218" s="3" t="str">
        <f>IF(AND(Preços!E218&lt;&gt;0,Preços!D218&lt;&gt;0),Preços!E218/Preços!D218-1,"")</f>
        <v/>
      </c>
      <c r="F218" s="3" t="str">
        <f>IF(AND(Preços!F218&lt;&gt;0,Preços!E218&lt;&gt;0),Preços!F218/Preços!E218-1,"")</f>
        <v/>
      </c>
      <c r="G218" s="3" t="str">
        <f>IF(AND(Preços!G218&lt;&gt;0,Preços!F218&lt;&gt;0),Preços!G218/Preços!F218-1,"")</f>
        <v/>
      </c>
      <c r="H218" s="3" t="str">
        <f>IF(AND(Preços!H218&lt;&gt;0,Preços!G218&lt;&gt;0),Preços!H218/Preços!G218-1,"")</f>
        <v/>
      </c>
      <c r="I218" s="3" t="str">
        <f>IF(AND(Preços!I218&lt;&gt;0,Preços!H218&lt;&gt;0),Preços!I218/Preços!H218-1,"")</f>
        <v/>
      </c>
      <c r="M218" t="str">
        <f>Preços!L218</f>
        <v>MTSA3</v>
      </c>
      <c r="N218" s="3" t="str">
        <f>IF(AND(Preços!N218&lt;&gt;0,Preços!M218&lt;&gt;0),Preços!N218/Preços!M218-1,"")</f>
        <v/>
      </c>
      <c r="O218" s="3" t="str">
        <f>IF(AND(Preços!O218&lt;&gt;0,Preços!N218&lt;&gt;0),Preços!O218/Preços!N218-1,"")</f>
        <v/>
      </c>
      <c r="P218" s="3" t="str">
        <f>IF(AND(Preços!P218&lt;&gt;0,Preços!O218&lt;&gt;0),Preços!P218/Preços!O218-1,"")</f>
        <v/>
      </c>
      <c r="Q218" s="3" t="str">
        <f>IF(AND(Preços!Q218&lt;&gt;0,Preços!P218&lt;&gt;0),Preços!Q218/Preços!P218-1,"")</f>
        <v/>
      </c>
      <c r="R218" s="3" t="str">
        <f>IF(AND(Preços!R218&lt;&gt;0,Preços!Q218&lt;&gt;0),Preços!R218/Preços!Q218-1,"")</f>
        <v/>
      </c>
      <c r="S218" s="3" t="str">
        <f>IF(AND(Preços!S218&lt;&gt;0,Preços!R218&lt;&gt;0),Preços!S218/Preços!R218-1,"")</f>
        <v/>
      </c>
    </row>
    <row r="219" spans="2:19" x14ac:dyDescent="0.35">
      <c r="B219" t="str">
        <f>Preços!B219</f>
        <v>MTSA4</v>
      </c>
      <c r="D219" s="3">
        <f>IF(AND(Preços!D219&lt;&gt;0,Preços!C219&lt;&gt;0),Preços!D219/Preços!C219-1,"")</f>
        <v>0.20476190476218026</v>
      </c>
      <c r="E219" s="3">
        <f>IF(AND(Preços!E219&lt;&gt;0,Preços!D219&lt;&gt;0),Preços!E219/Preços!D219-1,"")</f>
        <v>0.59584980237170937</v>
      </c>
      <c r="F219" s="3">
        <f>IF(AND(Preços!F219&lt;&gt;0,Preços!E219&lt;&gt;0),Preços!F219/Preços!E219-1,"")</f>
        <v>-8.2972136222723369E-2</v>
      </c>
      <c r="G219" s="3">
        <f>IF(AND(Preços!G219&lt;&gt;0,Preços!F219&lt;&gt;0),Preços!G219/Preços!F219-1,"")</f>
        <v>0.58609047940542536</v>
      </c>
      <c r="H219" s="3">
        <f>IF(AND(Preços!H219&lt;&gt;0,Preços!G219&lt;&gt;0),Preços!H219/Preços!G219-1,"")</f>
        <v>0.36015325670601306</v>
      </c>
      <c r="I219" s="3">
        <f>IF(AND(Preços!I219&lt;&gt;0,Preços!H219&lt;&gt;0),Preços!I219/Preços!H219-1,"")</f>
        <v>0.36056338028032298</v>
      </c>
      <c r="M219" t="str">
        <f>Preços!L219</f>
        <v>MTSA4</v>
      </c>
      <c r="N219" s="3">
        <f>IF(AND(Preços!N219&lt;&gt;0,Preços!M219&lt;&gt;0),Preços!N219/Preços!M219-1,"")</f>
        <v>0.26366137566058079</v>
      </c>
      <c r="O219" s="3">
        <f>IF(AND(Preços!O219&lt;&gt;0,Preços!N219&lt;&gt;0),Preços!O219/Preços!N219-1,"")</f>
        <v>0.65053624419748957</v>
      </c>
      <c r="P219" s="3">
        <f>IF(AND(Preços!P219&lt;&gt;0,Preços!O219&lt;&gt;0),Preços!P219/Preços!O219-1,"")</f>
        <v>-4.4615114894079766E-2</v>
      </c>
      <c r="Q219" s="3">
        <f>IF(AND(Preços!Q219&lt;&gt;0,Preços!P219&lt;&gt;0),Preços!Q219/Preços!P219-1,"")</f>
        <v>0.65902912973821448</v>
      </c>
      <c r="R219" s="3">
        <f>IF(AND(Preços!R219&lt;&gt;0,Preços!Q219&lt;&gt;0),Preços!R219/Preços!Q219-1,"")</f>
        <v>0.40154010440648191</v>
      </c>
      <c r="S219" s="3">
        <f>IF(AND(Preços!S219&lt;&gt;0,Preços!R219&lt;&gt;0),Preços!S219/Preços!R219-1,"")</f>
        <v>0.42180251925797529</v>
      </c>
    </row>
    <row r="220" spans="2:19" x14ac:dyDescent="0.35">
      <c r="B220" t="str">
        <f>Preços!B220</f>
        <v>MULT3</v>
      </c>
      <c r="D220" s="3">
        <f>IF(AND(Preços!D220&lt;&gt;0,Preços!C220&lt;&gt;0),Preços!D220/Preços!C220-1,"")</f>
        <v>0.56263157894844595</v>
      </c>
      <c r="E220" s="3">
        <f>IF(AND(Preços!E220&lt;&gt;0,Preços!D220&lt;&gt;0),Preços!E220/Preços!D220-1,"")</f>
        <v>0.2000624839433669</v>
      </c>
      <c r="F220" s="3">
        <f>IF(AND(Preços!F220&lt;&gt;0,Preços!E220&lt;&gt;0),Preços!F220/Preços!E220-1,"")</f>
        <v>2.8631875880243518E-2</v>
      </c>
      <c r="G220" s="3">
        <f>IF(AND(Preços!G220&lt;&gt;0,Preços!F220&lt;&gt;0),Preços!G220/Preços!F220-1,"")</f>
        <v>0.36157959687288499</v>
      </c>
      <c r="H220" s="3">
        <f>IF(AND(Preços!H220&lt;&gt;0,Preços!G220&lt;&gt;0),Preços!H220/Preços!G220-1,"")</f>
        <v>-0.28912386706902227</v>
      </c>
      <c r="I220" s="3">
        <f>IF(AND(Preços!I220&lt;&gt;0,Preços!H220&lt;&gt;0),Preços!I220/Preços!H220-1,"")</f>
        <v>-0.19124521886953805</v>
      </c>
      <c r="M220" t="str">
        <f>Preços!L220</f>
        <v>MULT3</v>
      </c>
      <c r="N220" s="3">
        <f>IF(AND(Preços!N220&lt;&gt;0,Preços!M220&lt;&gt;0),Preços!N220/Preços!M220-1,"")</f>
        <v>0.57583317786391031</v>
      </c>
      <c r="O220" s="3">
        <f>IF(AND(Preços!O220&lt;&gt;0,Preços!N220&lt;&gt;0),Preços!O220/Preços!N220-1,"")</f>
        <v>0.22127815346045709</v>
      </c>
      <c r="P220" s="3">
        <f>IF(AND(Preços!P220&lt;&gt;0,Preços!O220&lt;&gt;0),Preços!P220/Preços!O220-1,"")</f>
        <v>4.6424593593293206E-2</v>
      </c>
      <c r="Q220" s="3">
        <f>IF(AND(Preços!Q220&lt;&gt;0,Preços!P220&lt;&gt;0),Preços!Q220/Preços!P220-1,"")</f>
        <v>0.38398902922759626</v>
      </c>
      <c r="R220" s="3">
        <f>IF(AND(Preços!R220&lt;&gt;0,Preços!Q220&lt;&gt;0),Preços!R220/Preços!Q220-1,"")</f>
        <v>-0.27221955860909608</v>
      </c>
      <c r="S220" s="3">
        <f>IF(AND(Preços!S220&lt;&gt;0,Preços!R220&lt;&gt;0),Preços!S220/Preços!R220-1,"")</f>
        <v>-0.19124521886953805</v>
      </c>
    </row>
    <row r="221" spans="2:19" x14ac:dyDescent="0.35">
      <c r="B221" t="str">
        <f>Preços!B221</f>
        <v>MYPK3</v>
      </c>
      <c r="D221" s="3">
        <f>IF(AND(Preços!D221&lt;&gt;0,Preços!C221&lt;&gt;0),Preços!D221/Preços!C221-1,"")</f>
        <v>-5.203252032557304E-2</v>
      </c>
      <c r="E221" s="3">
        <f>IF(AND(Preços!E221&lt;&gt;0,Preços!D221&lt;&gt;0),Preços!E221/Preços!D221-1,"")</f>
        <v>1.0073789658021761</v>
      </c>
      <c r="F221" s="3">
        <f>IF(AND(Preços!F221&lt;&gt;0,Preços!E221&lt;&gt;0),Preços!F221/Preços!E221-1,"")</f>
        <v>3.5217391304247725E-2</v>
      </c>
      <c r="G221" s="3">
        <f>IF(AND(Preços!G221&lt;&gt;0,Preços!F221&lt;&gt;0),Preços!G221/Preços!F221-1,"")</f>
        <v>-1.8059638806931622E-2</v>
      </c>
      <c r="H221" s="3">
        <f>IF(AND(Preços!H221&lt;&gt;0,Preços!G221&lt;&gt;0),Preços!H221/Preços!G221-1,"")</f>
        <v>-0.33704020530381162</v>
      </c>
      <c r="I221" s="3">
        <f>IF(AND(Preços!I221&lt;&gt;0,Preços!H221&lt;&gt;0),Preços!I221/Preços!H221-1,"")</f>
        <v>0.13806451612993542</v>
      </c>
      <c r="M221" t="str">
        <f>Preços!L221</f>
        <v>MYPK3</v>
      </c>
      <c r="N221" s="3">
        <f>IF(AND(Preços!N221&lt;&gt;0,Preços!M221&lt;&gt;0),Preços!N221/Preços!M221-1,"")</f>
        <v>-2.9930624864119681E-2</v>
      </c>
      <c r="O221" s="3">
        <f>IF(AND(Preços!O221&lt;&gt;0,Preços!N221&lt;&gt;0),Preços!O221/Preços!N221-1,"")</f>
        <v>1.0165716395075779</v>
      </c>
      <c r="P221" s="3">
        <f>IF(AND(Preços!P221&lt;&gt;0,Preços!O221&lt;&gt;0),Preços!P221/Preços!O221-1,"")</f>
        <v>8.2360167521607242E-2</v>
      </c>
      <c r="Q221" s="3">
        <f>IF(AND(Preços!Q221&lt;&gt;0,Preços!P221&lt;&gt;0),Preços!Q221/Preços!P221-1,"")</f>
        <v>-9.9198871496273267E-3</v>
      </c>
      <c r="R221" s="3">
        <f>IF(AND(Preços!R221&lt;&gt;0,Preços!Q221&lt;&gt;0),Preços!R221/Preços!Q221-1,"")</f>
        <v>-0.30728303353066311</v>
      </c>
      <c r="S221" s="3">
        <f>IF(AND(Preços!S221&lt;&gt;0,Preços!R221&lt;&gt;0),Preços!S221/Preços!R221-1,"")</f>
        <v>0.13806451612993542</v>
      </c>
    </row>
    <row r="222" spans="2:19" x14ac:dyDescent="0.35">
      <c r="B222" t="str">
        <f>Preços!B222</f>
        <v>NEOE3</v>
      </c>
      <c r="D222" s="3" t="str">
        <f>IF(AND(Preços!D222&lt;&gt;0,Preços!C222&lt;&gt;0),Preços!D222/Preços!C222-1,"")</f>
        <v/>
      </c>
      <c r="E222" s="3" t="str">
        <f>IF(AND(Preços!E222&lt;&gt;0,Preços!D222&lt;&gt;0),Preços!E222/Preços!D222-1,"")</f>
        <v/>
      </c>
      <c r="F222" s="3" t="str">
        <f>IF(AND(Preços!F222&lt;&gt;0,Preços!E222&lt;&gt;0),Preços!F222/Preços!E222-1,"")</f>
        <v/>
      </c>
      <c r="G222" s="3" t="str">
        <f>IF(AND(Preços!G222&lt;&gt;0,Preços!F222&lt;&gt;0),Preços!G222/Preços!F222-1,"")</f>
        <v/>
      </c>
      <c r="H222" s="3">
        <f>IF(AND(Preços!H222&lt;&gt;0,Preços!G222&lt;&gt;0),Preços!H222/Preços!G222-1,"")</f>
        <v>-0.29180064308713938</v>
      </c>
      <c r="I222" s="3">
        <f>IF(AND(Preços!I222&lt;&gt;0,Preços!H222&lt;&gt;0),Preços!I222/Preços!H222-1,"")</f>
        <v>-0.13110102156630066</v>
      </c>
      <c r="M222" t="str">
        <f>Preços!L222</f>
        <v>NEOE3</v>
      </c>
      <c r="N222" s="3" t="str">
        <f>IF(AND(Preços!N222&lt;&gt;0,Preços!M222&lt;&gt;0),Preços!N222/Preços!M222-1,"")</f>
        <v/>
      </c>
      <c r="O222" s="3" t="str">
        <f>IF(AND(Preços!O222&lt;&gt;0,Preços!N222&lt;&gt;0),Preços!O222/Preços!N222-1,"")</f>
        <v/>
      </c>
      <c r="P222" s="3" t="str">
        <f>IF(AND(Preços!P222&lt;&gt;0,Preços!O222&lt;&gt;0),Preços!P222/Preços!O222-1,"")</f>
        <v/>
      </c>
      <c r="Q222" s="3" t="str">
        <f>IF(AND(Preços!Q222&lt;&gt;0,Preços!P222&lt;&gt;0),Preços!Q222/Preços!P222-1,"")</f>
        <v/>
      </c>
      <c r="R222" s="3">
        <f>IF(AND(Preços!R222&lt;&gt;0,Preços!Q222&lt;&gt;0),Preços!R222/Preços!Q222-1,"")</f>
        <v>-0.27796235229922706</v>
      </c>
      <c r="S222" s="3">
        <f>IF(AND(Preços!S222&lt;&gt;0,Preços!R222&lt;&gt;0),Preços!S222/Preços!R222-1,"")</f>
        <v>-0.10385919719697423</v>
      </c>
    </row>
    <row r="223" spans="2:19" x14ac:dyDescent="0.35">
      <c r="B223" t="str">
        <f>Preços!B223</f>
        <v>NTCO3</v>
      </c>
      <c r="D223" s="3">
        <f>IF(AND(Preços!D223&lt;&gt;0,Preços!C223&lt;&gt;0),Preços!D223/Preços!C223-1,"")</f>
        <v>-2.0008514260924093E-2</v>
      </c>
      <c r="E223" s="3">
        <f>IF(AND(Preços!E223&lt;&gt;0,Preços!D223&lt;&gt;0),Preços!E223/Preços!D223-1,"")</f>
        <v>0.43614248479748463</v>
      </c>
      <c r="F223" s="3">
        <f>IF(AND(Preços!F223&lt;&gt;0,Preços!E223&lt;&gt;0),Preços!F223/Preços!E223-1,"")</f>
        <v>0.36116152450053929</v>
      </c>
      <c r="G223" s="3">
        <f>IF(AND(Preços!G223&lt;&gt;0,Preços!F223&lt;&gt;0),Preços!G223/Preços!F223-1,"")</f>
        <v>0.71866666666420942</v>
      </c>
      <c r="H223" s="3">
        <f>IF(AND(Preços!H223&lt;&gt;0,Preços!G223&lt;&gt;0),Preços!H223/Preços!G223-1,"")</f>
        <v>0.35774741668165544</v>
      </c>
      <c r="I223" s="3">
        <f>IF(AND(Preços!I223&lt;&gt;0,Preços!H223&lt;&gt;0),Preços!I223/Preços!H223-1,"")</f>
        <v>-0.13199999999986667</v>
      </c>
      <c r="M223" t="str">
        <f>Preços!L223</f>
        <v>NTCO3</v>
      </c>
      <c r="N223" s="3">
        <f>IF(AND(Preços!N223&lt;&gt;0,Preços!M223&lt;&gt;0),Preços!N223/Preços!M223-1,"")</f>
        <v>-3.1854821433769942E-3</v>
      </c>
      <c r="O223" s="3">
        <f>IF(AND(Preços!O223&lt;&gt;0,Preços!N223&lt;&gt;0),Preços!O223/Preços!N223-1,"")</f>
        <v>0.45186359497764528</v>
      </c>
      <c r="P223" s="3">
        <f>IF(AND(Preços!P223&lt;&gt;0,Preços!O223&lt;&gt;0),Preços!P223/Preços!O223-1,"")</f>
        <v>0.37443934388557065</v>
      </c>
      <c r="Q223" s="3">
        <f>IF(AND(Preços!Q223&lt;&gt;0,Preços!P223&lt;&gt;0),Preços!Q223/Preços!P223-1,"")</f>
        <v>0.73979893503906946</v>
      </c>
      <c r="R223" s="3">
        <f>IF(AND(Preços!R223&lt;&gt;0,Preços!Q223&lt;&gt;0),Preços!R223/Preços!Q223-1,"")</f>
        <v>0.35774741668165544</v>
      </c>
      <c r="S223" s="3">
        <f>IF(AND(Preços!S223&lt;&gt;0,Preços!R223&lt;&gt;0),Preços!S223/Preços!R223-1,"")</f>
        <v>-0.13199999999986667</v>
      </c>
    </row>
    <row r="224" spans="2:19" x14ac:dyDescent="0.35">
      <c r="B224" t="str">
        <f>Preços!B224</f>
        <v>ODER4</v>
      </c>
      <c r="D224" s="3" t="str">
        <f>IF(AND(Preços!D224&lt;&gt;0,Preços!C224&lt;&gt;0),Preços!D224/Preços!C224-1,"")</f>
        <v/>
      </c>
      <c r="E224" s="3" t="str">
        <f>IF(AND(Preços!E224&lt;&gt;0,Preços!D224&lt;&gt;0),Preços!E224/Preços!D224-1,"")</f>
        <v/>
      </c>
      <c r="F224" s="3" t="str">
        <f>IF(AND(Preços!F224&lt;&gt;0,Preços!E224&lt;&gt;0),Preços!F224/Preços!E224-1,"")</f>
        <v/>
      </c>
      <c r="G224" s="3" t="str">
        <f>IF(AND(Preços!G224&lt;&gt;0,Preços!F224&lt;&gt;0),Preços!G224/Preços!F224-1,"")</f>
        <v/>
      </c>
      <c r="H224" s="3" t="str">
        <f>IF(AND(Preços!H224&lt;&gt;0,Preços!G224&lt;&gt;0),Preços!H224/Preços!G224-1,"")</f>
        <v/>
      </c>
      <c r="I224" s="3" t="str">
        <f>IF(AND(Preços!I224&lt;&gt;0,Preços!H224&lt;&gt;0),Preços!I224/Preços!H224-1,"")</f>
        <v/>
      </c>
      <c r="M224" t="str">
        <f>Preços!L224</f>
        <v>ODER4</v>
      </c>
      <c r="N224" s="3" t="str">
        <f>IF(AND(Preços!N224&lt;&gt;0,Preços!M224&lt;&gt;0),Preços!N224/Preços!M224-1,"")</f>
        <v/>
      </c>
      <c r="O224" s="3" t="str">
        <f>IF(AND(Preços!O224&lt;&gt;0,Preços!N224&lt;&gt;0),Preços!O224/Preços!N224-1,"")</f>
        <v/>
      </c>
      <c r="P224" s="3" t="str">
        <f>IF(AND(Preços!P224&lt;&gt;0,Preços!O224&lt;&gt;0),Preços!P224/Preços!O224-1,"")</f>
        <v/>
      </c>
      <c r="Q224" s="3" t="str">
        <f>IF(AND(Preços!Q224&lt;&gt;0,Preços!P224&lt;&gt;0),Preços!Q224/Preços!P224-1,"")</f>
        <v/>
      </c>
      <c r="R224" s="3" t="str">
        <f>IF(AND(Preços!R224&lt;&gt;0,Preços!Q224&lt;&gt;0),Preços!R224/Preços!Q224-1,"")</f>
        <v/>
      </c>
      <c r="S224" s="3" t="str">
        <f>IF(AND(Preços!S224&lt;&gt;0,Preços!R224&lt;&gt;0),Preços!S224/Preços!R224-1,"")</f>
        <v/>
      </c>
    </row>
    <row r="225" spans="2:19" x14ac:dyDescent="0.35">
      <c r="B225" t="str">
        <f>Preços!B225</f>
        <v>ODPV3</v>
      </c>
      <c r="D225" s="3">
        <f>IF(AND(Preços!D225&lt;&gt;0,Preços!C225&lt;&gt;0),Preços!D225/Preços!C225-1,"")</f>
        <v>0.33333333333435777</v>
      </c>
      <c r="E225" s="3">
        <f>IF(AND(Preços!E225&lt;&gt;0,Preços!D225&lt;&gt;0),Preços!E225/Preços!D225-1,"")</f>
        <v>0.26269841269810934</v>
      </c>
      <c r="F225" s="3">
        <f>IF(AND(Preços!F225&lt;&gt;0,Preços!E225&lt;&gt;0),Preços!F225/Preços!E225-1,"")</f>
        <v>-0.13576367064758166</v>
      </c>
      <c r="G225" s="3">
        <f>IF(AND(Preços!G225&lt;&gt;0,Preços!F225&lt;&gt;0),Preços!G225/Preços!F225-1,"")</f>
        <v>0.22690909090874922</v>
      </c>
      <c r="H225" s="3">
        <f>IF(AND(Preços!H225&lt;&gt;0,Preços!G225&lt;&gt;0),Preços!H225/Preços!G225-1,"")</f>
        <v>-0.1375222288081237</v>
      </c>
      <c r="I225" s="3">
        <f>IF(AND(Preços!I225&lt;&gt;0,Preços!H225&lt;&gt;0),Preços!I225/Preços!H225-1,"")</f>
        <v>0.13127147766244818</v>
      </c>
      <c r="M225" t="str">
        <f>Preços!L225</f>
        <v>ODPV3</v>
      </c>
      <c r="N225" s="3">
        <f>IF(AND(Preços!N225&lt;&gt;0,Preços!M225&lt;&gt;0),Preços!N225/Preços!M225-1,"")</f>
        <v>0.37294716922804927</v>
      </c>
      <c r="O225" s="3">
        <f>IF(AND(Preços!O225&lt;&gt;0,Preços!N225&lt;&gt;0),Preços!O225/Preços!N225-1,"")</f>
        <v>0.31488912508381994</v>
      </c>
      <c r="P225" s="3">
        <f>IF(AND(Preços!P225&lt;&gt;0,Preços!O225&lt;&gt;0),Preços!P225/Preços!O225-1,"")</f>
        <v>-0.11773145262935092</v>
      </c>
      <c r="Q225" s="3">
        <f>IF(AND(Preços!Q225&lt;&gt;0,Preços!P225&lt;&gt;0),Preços!Q225/Preços!P225-1,"")</f>
        <v>0.25415839960950559</v>
      </c>
      <c r="R225" s="3">
        <f>IF(AND(Preços!R225&lt;&gt;0,Preços!Q225&lt;&gt;0),Preços!R225/Preços!Q225-1,"")</f>
        <v>-0.10450475643213375</v>
      </c>
      <c r="S225" s="3">
        <f>IF(AND(Preços!S225&lt;&gt;0,Preços!R225&lt;&gt;0),Preços!S225/Preços!R225-1,"")</f>
        <v>0.17056404931448133</v>
      </c>
    </row>
    <row r="226" spans="2:19" x14ac:dyDescent="0.35">
      <c r="B226" t="str">
        <f>Preços!B226</f>
        <v>OFSA3</v>
      </c>
      <c r="D226" s="3">
        <f>IF(AND(Preços!D226&lt;&gt;0,Preços!C226&lt;&gt;0),Preços!D226/Preços!C226-1,"")</f>
        <v>-0.19977136324642919</v>
      </c>
      <c r="E226" s="3">
        <f>IF(AND(Preços!E226&lt;&gt;0,Preços!D226&lt;&gt;0),Preços!E226/Preços!D226-1,"")</f>
        <v>-0.1428571428571429</v>
      </c>
      <c r="F226" s="3">
        <f>IF(AND(Preços!F226&lt;&gt;0,Preços!E226&lt;&gt;0),Preços!F226/Preços!E226-1,"")</f>
        <v>0.40416666666714995</v>
      </c>
      <c r="G226" s="3">
        <f>IF(AND(Preços!G226&lt;&gt;0,Preços!F226&lt;&gt;0),Preços!G226/Preços!F226-1,"")</f>
        <v>0.27596439169095555</v>
      </c>
      <c r="H226" s="3">
        <f>IF(AND(Preços!H226&lt;&gt;0,Preços!G226&lt;&gt;0),Preços!H226/Preços!G226-1,"")</f>
        <v>-0.11627906976744184</v>
      </c>
      <c r="I226" s="3">
        <f>IF(AND(Preços!I226&lt;&gt;0,Preços!H226&lt;&gt;0),Preços!I226/Preços!H226-1,"")</f>
        <v>-0.22789473684219741</v>
      </c>
      <c r="M226" t="str">
        <f>Preços!L226</f>
        <v>OFSA3</v>
      </c>
      <c r="N226" s="3">
        <f>IF(AND(Preços!N226&lt;&gt;0,Preços!M226&lt;&gt;0),Preços!N226/Preços!M226-1,"")</f>
        <v>-0.19583987388105806</v>
      </c>
      <c r="O226" s="3">
        <f>IF(AND(Preços!O226&lt;&gt;0,Preços!N226&lt;&gt;0),Preços!O226/Preços!N226-1,"")</f>
        <v>-0.1390191351701191</v>
      </c>
      <c r="P226" s="3">
        <f>IF(AND(Preços!P226&lt;&gt;0,Preços!O226&lt;&gt;0),Preços!P226/Preços!O226-1,"")</f>
        <v>0.41635595101810274</v>
      </c>
      <c r="Q226" s="3">
        <f>IF(AND(Preços!Q226&lt;&gt;0,Preços!P226&lt;&gt;0),Preços!Q226/Preços!P226-1,"")</f>
        <v>0.28376265468292106</v>
      </c>
      <c r="R226" s="3">
        <f>IF(AND(Preços!R226&lt;&gt;0,Preços!Q226&lt;&gt;0),Preços!R226/Preços!Q226-1,"")</f>
        <v>-0.10392829578028939</v>
      </c>
      <c r="S226" s="3">
        <f>IF(AND(Preços!S226&lt;&gt;0,Preços!R226&lt;&gt;0),Preços!S226/Preços!R226-1,"")</f>
        <v>-0.22384074789532193</v>
      </c>
    </row>
    <row r="227" spans="2:19" x14ac:dyDescent="0.35">
      <c r="B227" t="str">
        <f>Preços!B227</f>
        <v>PARD3</v>
      </c>
      <c r="D227" s="3" t="str">
        <f>IF(AND(Preços!D227&lt;&gt;0,Preços!C227&lt;&gt;0),Preços!D227/Preços!C227-1,"")</f>
        <v/>
      </c>
      <c r="E227" s="3" t="str">
        <f>IF(AND(Preços!E227&lt;&gt;0,Preços!D227&lt;&gt;0),Preços!E227/Preços!D227-1,"")</f>
        <v/>
      </c>
      <c r="F227" s="3">
        <f>IF(AND(Preços!F227&lt;&gt;0,Preços!E227&lt;&gt;0),Preços!F227/Preços!E227-1,"")</f>
        <v>-0.44011976047908519</v>
      </c>
      <c r="G227" s="3">
        <f>IF(AND(Preços!G227&lt;&gt;0,Preços!F227&lt;&gt;0),Preços!G227/Preços!F227-1,"")</f>
        <v>0.45561497326119338</v>
      </c>
      <c r="H227" s="3">
        <f>IF(AND(Preços!H227&lt;&gt;0,Preços!G227&lt;&gt;0),Preços!H227/Preços!G227-1,"")</f>
        <v>-0.17009551800163469</v>
      </c>
      <c r="I227" s="3">
        <f>IF(AND(Preços!I227&lt;&gt;0,Preços!H227&lt;&gt;0),Preços!I227/Preços!H227-1,"")</f>
        <v>4.4267374985840213E-4</v>
      </c>
      <c r="M227" t="str">
        <f>Preços!L227</f>
        <v>PARD3</v>
      </c>
      <c r="N227" s="3" t="str">
        <f>IF(AND(Preços!N227&lt;&gt;0,Preços!M227&lt;&gt;0),Preços!N227/Preços!M227-1,"")</f>
        <v/>
      </c>
      <c r="O227" s="3" t="str">
        <f>IF(AND(Preços!O227&lt;&gt;0,Preços!N227&lt;&gt;0),Preços!O227/Preços!N227-1,"")</f>
        <v/>
      </c>
      <c r="P227" s="3">
        <f>IF(AND(Preços!P227&lt;&gt;0,Preços!O227&lt;&gt;0),Preços!P227/Preços!O227-1,"")</f>
        <v>-0.42997667417756424</v>
      </c>
      <c r="Q227" s="3">
        <f>IF(AND(Preços!Q227&lt;&gt;0,Preços!P227&lt;&gt;0),Preços!Q227/Preços!P227-1,"")</f>
        <v>0.48753948839883487</v>
      </c>
      <c r="R227" s="3">
        <f>IF(AND(Preços!R227&lt;&gt;0,Preços!Q227&lt;&gt;0),Preços!R227/Preços!Q227-1,"")</f>
        <v>-0.15867710408487756</v>
      </c>
      <c r="S227" s="3">
        <f>IF(AND(Preços!S227&lt;&gt;0,Preços!R227&lt;&gt;0),Preços!S227/Preços!R227-1,"")</f>
        <v>9.9269616532198235E-3</v>
      </c>
    </row>
    <row r="228" spans="2:19" x14ac:dyDescent="0.35">
      <c r="B228" t="str">
        <f>Preços!B228</f>
        <v>PATI3</v>
      </c>
      <c r="D228" s="3" t="str">
        <f>IF(AND(Preços!D228&lt;&gt;0,Preços!C228&lt;&gt;0),Preços!D228/Preços!C228-1,"")</f>
        <v/>
      </c>
      <c r="E228" s="3" t="str">
        <f>IF(AND(Preços!E228&lt;&gt;0,Preços!D228&lt;&gt;0),Preços!E228/Preços!D228-1,"")</f>
        <v/>
      </c>
      <c r="F228" s="3" t="str">
        <f>IF(AND(Preços!F228&lt;&gt;0,Preços!E228&lt;&gt;0),Preços!F228/Preços!E228-1,"")</f>
        <v/>
      </c>
      <c r="G228" s="3" t="str">
        <f>IF(AND(Preços!G228&lt;&gt;0,Preços!F228&lt;&gt;0),Preços!G228/Preços!F228-1,"")</f>
        <v/>
      </c>
      <c r="H228" s="3">
        <f>IF(AND(Preços!H228&lt;&gt;0,Preços!G228&lt;&gt;0),Preços!H228/Preços!G228-1,"")</f>
        <v>0.2659388646284806</v>
      </c>
      <c r="I228" s="3" t="str">
        <f>IF(AND(Preços!I228&lt;&gt;0,Preços!H228&lt;&gt;0),Preços!I228/Preços!H228-1,"")</f>
        <v/>
      </c>
      <c r="M228" t="str">
        <f>Preços!L228</f>
        <v>PATI3</v>
      </c>
      <c r="N228" s="3" t="str">
        <f>IF(AND(Preços!N228&lt;&gt;0,Preços!M228&lt;&gt;0),Preços!N228/Preços!M228-1,"")</f>
        <v/>
      </c>
      <c r="O228" s="3" t="str">
        <f>IF(AND(Preços!O228&lt;&gt;0,Preços!N228&lt;&gt;0),Preços!O228/Preços!N228-1,"")</f>
        <v/>
      </c>
      <c r="P228" s="3" t="str">
        <f>IF(AND(Preços!P228&lt;&gt;0,Preços!O228&lt;&gt;0),Preços!P228/Preços!O228-1,"")</f>
        <v/>
      </c>
      <c r="Q228" s="3" t="str">
        <f>IF(AND(Preços!Q228&lt;&gt;0,Preços!P228&lt;&gt;0),Preços!Q228/Preços!P228-1,"")</f>
        <v/>
      </c>
      <c r="R228" s="3">
        <f>IF(AND(Preços!R228&lt;&gt;0,Preços!Q228&lt;&gt;0),Preços!R228/Preços!Q228-1,"")</f>
        <v>0.27425247062530334</v>
      </c>
      <c r="S228" s="3" t="str">
        <f>IF(AND(Preços!S228&lt;&gt;0,Preços!R228&lt;&gt;0),Preços!S228/Preços!R228-1,"")</f>
        <v/>
      </c>
    </row>
    <row r="229" spans="2:19" x14ac:dyDescent="0.35">
      <c r="B229" t="str">
        <f>Preços!B229</f>
        <v>PATI4</v>
      </c>
      <c r="D229" s="3" t="str">
        <f>IF(AND(Preços!D229&lt;&gt;0,Preços!C229&lt;&gt;0),Preços!D229/Preços!C229-1,"")</f>
        <v/>
      </c>
      <c r="E229" s="3" t="str">
        <f>IF(AND(Preços!E229&lt;&gt;0,Preços!D229&lt;&gt;0),Preços!E229/Preços!D229-1,"")</f>
        <v/>
      </c>
      <c r="F229" s="3" t="str">
        <f>IF(AND(Preços!F229&lt;&gt;0,Preços!E229&lt;&gt;0),Preços!F229/Preços!E229-1,"")</f>
        <v/>
      </c>
      <c r="G229" s="3" t="str">
        <f>IF(AND(Preços!G229&lt;&gt;0,Preços!F229&lt;&gt;0),Preços!G229/Preços!F229-1,"")</f>
        <v/>
      </c>
      <c r="H229" s="3">
        <f>IF(AND(Preços!H229&lt;&gt;0,Preços!G229&lt;&gt;0),Preços!H229/Preços!G229-1,"")</f>
        <v>0.5</v>
      </c>
      <c r="I229" s="3">
        <f>IF(AND(Preços!I229&lt;&gt;0,Preços!H229&lt;&gt;0),Preços!I229/Preços!H229-1,"")</f>
        <v>0.98412796541055725</v>
      </c>
      <c r="M229" t="str">
        <f>Preços!L229</f>
        <v>PATI4</v>
      </c>
      <c r="N229" s="3" t="str">
        <f>IF(AND(Preços!N229&lt;&gt;0,Preços!M229&lt;&gt;0),Preços!N229/Preços!M229-1,"")</f>
        <v/>
      </c>
      <c r="O229" s="3" t="str">
        <f>IF(AND(Preços!O229&lt;&gt;0,Preços!N229&lt;&gt;0),Preços!O229/Preços!N229-1,"")</f>
        <v/>
      </c>
      <c r="P229" s="3" t="str">
        <f>IF(AND(Preços!P229&lt;&gt;0,Preços!O229&lt;&gt;0),Preços!P229/Preços!O229-1,"")</f>
        <v/>
      </c>
      <c r="Q229" s="3" t="str">
        <f>IF(AND(Preços!Q229&lt;&gt;0,Preços!P229&lt;&gt;0),Preços!Q229/Preços!P229-1,"")</f>
        <v/>
      </c>
      <c r="R229" s="3">
        <f>IF(AND(Preços!R229&lt;&gt;0,Preços!Q229&lt;&gt;0),Preços!R229/Preços!Q229-1,"")</f>
        <v>0.56442829893481838</v>
      </c>
      <c r="S229" s="3">
        <f>IF(AND(Preços!S229&lt;&gt;0,Preços!R229&lt;&gt;0),Preços!S229/Preços!R229-1,"")</f>
        <v>1.0735687526621902</v>
      </c>
    </row>
    <row r="230" spans="2:19" x14ac:dyDescent="0.35">
      <c r="B230" t="str">
        <f>Preços!B230</f>
        <v>PCAR3</v>
      </c>
      <c r="D230" s="3" t="str">
        <f>IF(AND(Preços!D230&lt;&gt;0,Preços!C230&lt;&gt;0),Preços!D230/Preços!C230-1,"")</f>
        <v/>
      </c>
      <c r="E230" s="3" t="str">
        <f>IF(AND(Preços!E230&lt;&gt;0,Preços!D230&lt;&gt;0),Preços!E230/Preços!D230-1,"")</f>
        <v/>
      </c>
      <c r="F230" s="3" t="str">
        <f>IF(AND(Preços!F230&lt;&gt;0,Preços!E230&lt;&gt;0),Preços!F230/Preços!E230-1,"")</f>
        <v/>
      </c>
      <c r="G230" s="3" t="str">
        <f>IF(AND(Preços!G230&lt;&gt;0,Preços!F230&lt;&gt;0),Preços!G230/Preços!F230-1,"")</f>
        <v/>
      </c>
      <c r="H230" s="3" t="str">
        <f>IF(AND(Preços!H230&lt;&gt;0,Preços!G230&lt;&gt;0),Preços!H230/Preços!G230-1,"")</f>
        <v/>
      </c>
      <c r="I230" s="3">
        <f>IF(AND(Preços!I230&lt;&gt;0,Preços!H230&lt;&gt;0),Preços!I230/Preços!H230-1,"")</f>
        <v>-0.58321443327671996</v>
      </c>
      <c r="M230" t="str">
        <f>Preços!L230</f>
        <v>PCAR3</v>
      </c>
      <c r="N230" s="3" t="str">
        <f>IF(AND(Preços!N230&lt;&gt;0,Preços!M230&lt;&gt;0),Preços!N230/Preços!M230-1,"")</f>
        <v/>
      </c>
      <c r="O230" s="3" t="str">
        <f>IF(AND(Preços!O230&lt;&gt;0,Preços!N230&lt;&gt;0),Preços!O230/Preços!N230-1,"")</f>
        <v/>
      </c>
      <c r="P230" s="3" t="str">
        <f>IF(AND(Preços!P230&lt;&gt;0,Preços!O230&lt;&gt;0),Preços!P230/Preços!O230-1,"")</f>
        <v/>
      </c>
      <c r="Q230" s="3" t="str">
        <f>IF(AND(Preços!Q230&lt;&gt;0,Preços!P230&lt;&gt;0),Preços!Q230/Preços!P230-1,"")</f>
        <v/>
      </c>
      <c r="R230" s="3" t="str">
        <f>IF(AND(Preços!R230&lt;&gt;0,Preços!Q230&lt;&gt;0),Preços!R230/Preços!Q230-1,"")</f>
        <v/>
      </c>
      <c r="S230" s="3">
        <f>IF(AND(Preços!S230&lt;&gt;0,Preços!R230&lt;&gt;0),Preços!S230/Preços!R230-1,"")</f>
        <v>-0.55903484876408094</v>
      </c>
    </row>
    <row r="231" spans="2:19" x14ac:dyDescent="0.35">
      <c r="B231" t="str">
        <f>Preços!B231</f>
        <v>PEAB3</v>
      </c>
      <c r="D231" s="3" t="str">
        <f>IF(AND(Preços!D231&lt;&gt;0,Preços!C231&lt;&gt;0),Preços!D231/Preços!C231-1,"")</f>
        <v/>
      </c>
      <c r="E231" s="3" t="str">
        <f>IF(AND(Preços!E231&lt;&gt;0,Preços!D231&lt;&gt;0),Preços!E231/Preços!D231-1,"")</f>
        <v/>
      </c>
      <c r="F231" s="3" t="str">
        <f>IF(AND(Preços!F231&lt;&gt;0,Preços!E231&lt;&gt;0),Preços!F231/Preços!E231-1,"")</f>
        <v/>
      </c>
      <c r="G231" s="3" t="str">
        <f>IF(AND(Preços!G231&lt;&gt;0,Preços!F231&lt;&gt;0),Preços!G231/Preços!F231-1,"")</f>
        <v/>
      </c>
      <c r="H231" s="3">
        <f>IF(AND(Preços!H231&lt;&gt;0,Preços!G231&lt;&gt;0),Preços!H231/Preços!G231-1,"")</f>
        <v>0.21250797702592483</v>
      </c>
      <c r="I231" s="3">
        <f>IF(AND(Preços!I231&lt;&gt;0,Preços!H231&lt;&gt;0),Preços!I231/Preços!H231-1,"")</f>
        <v>0.12280701754385959</v>
      </c>
      <c r="M231" t="str">
        <f>Preços!L231</f>
        <v>PEAB3</v>
      </c>
      <c r="N231" s="3" t="str">
        <f>IF(AND(Preços!N231&lt;&gt;0,Preços!M231&lt;&gt;0),Preços!N231/Preços!M231-1,"")</f>
        <v/>
      </c>
      <c r="O231" s="3" t="str">
        <f>IF(AND(Preços!O231&lt;&gt;0,Preços!N231&lt;&gt;0),Preços!O231/Preços!N231-1,"")</f>
        <v/>
      </c>
      <c r="P231" s="3" t="str">
        <f>IF(AND(Preços!P231&lt;&gt;0,Preços!O231&lt;&gt;0),Preços!P231/Preços!O231-1,"")</f>
        <v/>
      </c>
      <c r="Q231" s="3" t="str">
        <f>IF(AND(Preços!Q231&lt;&gt;0,Preços!P231&lt;&gt;0),Preços!Q231/Preços!P231-1,"")</f>
        <v/>
      </c>
      <c r="R231" s="3">
        <f>IF(AND(Preços!R231&lt;&gt;0,Preços!Q231&lt;&gt;0),Preços!R231/Preços!Q231-1,"")</f>
        <v>0.79089901892546699</v>
      </c>
      <c r="S231" s="3">
        <f>IF(AND(Preços!S231&lt;&gt;0,Preços!R231&lt;&gt;0),Preços!S231/Preços!R231-1,"")</f>
        <v>0.13464611612163613</v>
      </c>
    </row>
    <row r="232" spans="2:19" x14ac:dyDescent="0.35">
      <c r="B232" t="str">
        <f>Preços!B232</f>
        <v>PEAB4</v>
      </c>
      <c r="D232" s="3" t="str">
        <f>IF(AND(Preços!D232&lt;&gt;0,Preços!C232&lt;&gt;0),Preços!D232/Preços!C232-1,"")</f>
        <v/>
      </c>
      <c r="E232" s="3" t="str">
        <f>IF(AND(Preços!E232&lt;&gt;0,Preços!D232&lt;&gt;0),Preços!E232/Preços!D232-1,"")</f>
        <v/>
      </c>
      <c r="F232" s="3" t="str">
        <f>IF(AND(Preços!F232&lt;&gt;0,Preços!E232&lt;&gt;0),Preços!F232/Preços!E232-1,"")</f>
        <v/>
      </c>
      <c r="G232" s="3" t="str">
        <f>IF(AND(Preços!G232&lt;&gt;0,Preços!F232&lt;&gt;0),Preços!G232/Preços!F232-1,"")</f>
        <v/>
      </c>
      <c r="H232" s="3">
        <f>IF(AND(Preços!H232&lt;&gt;0,Preços!G232&lt;&gt;0),Preços!H232/Preços!G232-1,"")</f>
        <v>0.12244897959183665</v>
      </c>
      <c r="I232" s="3">
        <f>IF(AND(Preços!I232&lt;&gt;0,Preços!H232&lt;&gt;0),Preços!I232/Preços!H232-1,"")</f>
        <v>0.26945454545361458</v>
      </c>
      <c r="M232" t="str">
        <f>Preços!L232</f>
        <v>PEAB4</v>
      </c>
      <c r="N232" s="3" t="str">
        <f>IF(AND(Preços!N232&lt;&gt;0,Preços!M232&lt;&gt;0),Preços!N232/Preços!M232-1,"")</f>
        <v/>
      </c>
      <c r="O232" s="3" t="str">
        <f>IF(AND(Preços!O232&lt;&gt;0,Preços!N232&lt;&gt;0),Preços!O232/Preços!N232-1,"")</f>
        <v/>
      </c>
      <c r="P232" s="3" t="str">
        <f>IF(AND(Preços!P232&lt;&gt;0,Preços!O232&lt;&gt;0),Preços!P232/Preços!O232-1,"")</f>
        <v/>
      </c>
      <c r="Q232" s="3" t="str">
        <f>IF(AND(Preços!Q232&lt;&gt;0,Preços!P232&lt;&gt;0),Preços!Q232/Preços!P232-1,"")</f>
        <v/>
      </c>
      <c r="R232" s="3">
        <f>IF(AND(Preços!R232&lt;&gt;0,Preços!Q232&lt;&gt;0),Preços!R232/Preços!Q232-1,"")</f>
        <v>0.61444192402540709</v>
      </c>
      <c r="S232" s="3">
        <f>IF(AND(Preços!S232&lt;&gt;0,Preços!R232&lt;&gt;0),Preços!S232/Preços!R232-1,"")</f>
        <v>0.28355529623037623</v>
      </c>
    </row>
    <row r="233" spans="2:19" x14ac:dyDescent="0.35">
      <c r="B233" t="str">
        <f>Preços!B233</f>
        <v>PETR3</v>
      </c>
      <c r="D233" s="3">
        <f>IF(AND(Preços!D233&lt;&gt;0,Preços!C233&lt;&gt;0),Preços!D233/Preços!C233-1,"")</f>
        <v>0.97666277712818017</v>
      </c>
      <c r="E233" s="3">
        <f>IF(AND(Preços!E233&lt;&gt;0,Preços!D233&lt;&gt;0),Preços!E233/Preços!D233-1,"")</f>
        <v>-1.7709563163398334E-3</v>
      </c>
      <c r="F233" s="3">
        <f>IF(AND(Preços!F233&lt;&gt;0,Preços!E233&lt;&gt;0),Preços!F233/Preços!E233-1,"")</f>
        <v>0.50206978119390566</v>
      </c>
      <c r="G233" s="3">
        <f>IF(AND(Preços!G233&lt;&gt;0,Preços!F233&lt;&gt;0),Preços!G233/Preços!F233-1,"")</f>
        <v>0.25984251968532712</v>
      </c>
      <c r="H233" s="3">
        <f>IF(AND(Preços!H233&lt;&gt;0,Preços!G233&lt;&gt;0),Preços!H233/Preços!G233-1,"")</f>
        <v>-9.8437499999818767E-2</v>
      </c>
      <c r="I233" s="3">
        <f>IF(AND(Preços!I233&lt;&gt;0,Preços!H233&lt;&gt;0),Preços!I233/Preços!H233-1,"")</f>
        <v>-2.4263431542858149E-2</v>
      </c>
      <c r="M233" t="str">
        <f>Preços!L233</f>
        <v>PETR3</v>
      </c>
      <c r="N233" s="3">
        <f>IF(AND(Preços!N233&lt;&gt;0,Preços!M233&lt;&gt;0),Preços!N233/Preços!M233-1,"")</f>
        <v>0.97666277712992011</v>
      </c>
      <c r="O233" s="3">
        <f>IF(AND(Preços!O233&lt;&gt;0,Preços!N233&lt;&gt;0),Preços!O233/Preços!N233-1,"")</f>
        <v>-1.7709563171129927E-3</v>
      </c>
      <c r="P233" s="3">
        <f>IF(AND(Preços!P233&lt;&gt;0,Preços!O233&lt;&gt;0),Preços!P233/Preços!O233-1,"")</f>
        <v>0.51668181113824319</v>
      </c>
      <c r="Q233" s="3">
        <f>IF(AND(Preços!Q233&lt;&gt;0,Preços!P233&lt;&gt;0),Preços!Q233/Preços!P233-1,"")</f>
        <v>0.28110824380791311</v>
      </c>
      <c r="R233" s="3">
        <f>IF(AND(Preços!R233&lt;&gt;0,Preços!Q233&lt;&gt;0),Preços!R233/Preços!Q233-1,"")</f>
        <v>-8.9304885203138396E-2</v>
      </c>
      <c r="S233" s="3">
        <f>IF(AND(Preços!S233&lt;&gt;0,Preços!R233&lt;&gt;0),Preços!S233/Preços!R233-1,"")</f>
        <v>6.7413908505292053E-2</v>
      </c>
    </row>
    <row r="234" spans="2:19" x14ac:dyDescent="0.35">
      <c r="B234" t="str">
        <f>Preços!B234</f>
        <v>PETR4</v>
      </c>
      <c r="D234" s="3">
        <f>IF(AND(Preços!D234&lt;&gt;0,Preços!C234&lt;&gt;0),Preços!D234/Preços!C234-1,"")</f>
        <v>1.2194029850748898</v>
      </c>
      <c r="E234" s="3">
        <f>IF(AND(Preços!E234&lt;&gt;0,Preços!D234&lt;&gt;0),Preços!E234/Preços!D234-1,"")</f>
        <v>8.2716879624135098E-2</v>
      </c>
      <c r="F234" s="3">
        <f>IF(AND(Preços!F234&lt;&gt;0,Preços!E234&lt;&gt;0),Preços!F234/Preços!E234-1,"")</f>
        <v>0.40869565217297099</v>
      </c>
      <c r="G234" s="3">
        <f>IF(AND(Preços!G234&lt;&gt;0,Preços!F234&lt;&gt;0),Preços!G234/Preços!F234-1,"")</f>
        <v>0.33068783068793284</v>
      </c>
      <c r="H234" s="3">
        <f>IF(AND(Preços!H234&lt;&gt;0,Preços!G234&lt;&gt;0),Preços!H234/Preços!G234-1,"")</f>
        <v>-6.0967528164245444E-2</v>
      </c>
      <c r="I234" s="3">
        <f>IF(AND(Preços!I234&lt;&gt;0,Preços!H234&lt;&gt;0),Preços!I234/Preços!H234-1,"")</f>
        <v>-3.9167254763095904E-2</v>
      </c>
      <c r="M234" t="str">
        <f>Preços!L234</f>
        <v>PETR4</v>
      </c>
      <c r="N234" s="3">
        <f>IF(AND(Preços!N234&lt;&gt;0,Preços!M234&lt;&gt;0),Preços!N234/Preços!M234-1,"")</f>
        <v>1.2194029850737529</v>
      </c>
      <c r="O234" s="3">
        <f>IF(AND(Preços!O234&lt;&gt;0,Preços!N234&lt;&gt;0),Preços!O234/Preços!N234-1,"")</f>
        <v>8.2716879624370243E-2</v>
      </c>
      <c r="P234" s="3">
        <f>IF(AND(Preços!P234&lt;&gt;0,Preços!O234&lt;&gt;0),Preços!P234/Preços!O234-1,"")</f>
        <v>0.46838491943086003</v>
      </c>
      <c r="Q234" s="3">
        <f>IF(AND(Preços!Q234&lt;&gt;0,Preços!P234&lt;&gt;0),Preços!Q234/Preços!P234-1,"")</f>
        <v>0.37475489625600211</v>
      </c>
      <c r="R234" s="3">
        <f>IF(AND(Preços!R234&lt;&gt;0,Preços!Q234&lt;&gt;0),Preços!R234/Preços!Q234-1,"")</f>
        <v>-6.0948910101347176E-2</v>
      </c>
      <c r="S234" s="3">
        <f>IF(AND(Preços!S234&lt;&gt;0,Preços!R234&lt;&gt;0),Preços!S234/Preços!R234-1,"")</f>
        <v>5.2286751840859402E-2</v>
      </c>
    </row>
    <row r="235" spans="2:19" x14ac:dyDescent="0.35">
      <c r="B235" t="str">
        <f>Preços!B235</f>
        <v>PETZ3</v>
      </c>
      <c r="D235" s="3" t="str">
        <f>IF(AND(Preços!D235&lt;&gt;0,Preços!C235&lt;&gt;0),Preços!D235/Preços!C235-1,"")</f>
        <v/>
      </c>
      <c r="E235" s="3" t="str">
        <f>IF(AND(Preços!E235&lt;&gt;0,Preços!D235&lt;&gt;0),Preços!E235/Preços!D235-1,"")</f>
        <v/>
      </c>
      <c r="F235" s="3" t="str">
        <f>IF(AND(Preços!F235&lt;&gt;0,Preços!E235&lt;&gt;0),Preços!F235/Preços!E235-1,"")</f>
        <v/>
      </c>
      <c r="G235" s="3" t="str">
        <f>IF(AND(Preços!G235&lt;&gt;0,Preços!F235&lt;&gt;0),Preços!G235/Preços!F235-1,"")</f>
        <v/>
      </c>
      <c r="H235" s="3" t="str">
        <f>IF(AND(Preços!H235&lt;&gt;0,Preços!G235&lt;&gt;0),Preços!H235/Preços!G235-1,"")</f>
        <v/>
      </c>
      <c r="I235" s="3">
        <f>IF(AND(Preços!I235&lt;&gt;0,Preços!H235&lt;&gt;0),Preços!I235/Preços!H235-1,"")</f>
        <v>0.22827225130810347</v>
      </c>
      <c r="M235" t="str">
        <f>Preços!L235</f>
        <v>PETZ3</v>
      </c>
      <c r="N235" s="3" t="str">
        <f>IF(AND(Preços!N235&lt;&gt;0,Preços!M235&lt;&gt;0),Preços!N235/Preços!M235-1,"")</f>
        <v/>
      </c>
      <c r="O235" s="3" t="str">
        <f>IF(AND(Preços!O235&lt;&gt;0,Preços!N235&lt;&gt;0),Preços!O235/Preços!N235-1,"")</f>
        <v/>
      </c>
      <c r="P235" s="3" t="str">
        <f>IF(AND(Preços!P235&lt;&gt;0,Preços!O235&lt;&gt;0),Preços!P235/Preços!O235-1,"")</f>
        <v/>
      </c>
      <c r="Q235" s="3" t="str">
        <f>IF(AND(Preços!Q235&lt;&gt;0,Preços!P235&lt;&gt;0),Preços!Q235/Preços!P235-1,"")</f>
        <v/>
      </c>
      <c r="R235" s="3" t="str">
        <f>IF(AND(Preços!R235&lt;&gt;0,Preços!Q235&lt;&gt;0),Preços!R235/Preços!Q235-1,"")</f>
        <v/>
      </c>
      <c r="S235" s="3">
        <f>IF(AND(Preços!S235&lt;&gt;0,Preços!R235&lt;&gt;0),Preços!S235/Preços!R235-1,"")</f>
        <v>0.22921159946230096</v>
      </c>
    </row>
    <row r="236" spans="2:19" x14ac:dyDescent="0.35">
      <c r="B236" t="str">
        <f>Preços!B236</f>
        <v>PLPL3</v>
      </c>
      <c r="D236" s="3" t="str">
        <f>IF(AND(Preços!D236&lt;&gt;0,Preços!C236&lt;&gt;0),Preços!D236/Preços!C236-1,"")</f>
        <v/>
      </c>
      <c r="E236" s="3" t="str">
        <f>IF(AND(Preços!E236&lt;&gt;0,Preços!D236&lt;&gt;0),Preços!E236/Preços!D236-1,"")</f>
        <v/>
      </c>
      <c r="F236" s="3" t="str">
        <f>IF(AND(Preços!F236&lt;&gt;0,Preços!E236&lt;&gt;0),Preços!F236/Preços!E236-1,"")</f>
        <v/>
      </c>
      <c r="G236" s="3" t="str">
        <f>IF(AND(Preços!G236&lt;&gt;0,Preços!F236&lt;&gt;0),Preços!G236/Preços!F236-1,"")</f>
        <v/>
      </c>
      <c r="H236" s="3" t="str">
        <f>IF(AND(Preços!H236&lt;&gt;0,Preços!G236&lt;&gt;0),Preços!H236/Preços!G236-1,"")</f>
        <v/>
      </c>
      <c r="I236" s="3">
        <f>IF(AND(Preços!I236&lt;&gt;0,Preços!H236&lt;&gt;0),Preços!I236/Preços!H236-1,"")</f>
        <v>-0.52236842105240566</v>
      </c>
      <c r="M236" t="str">
        <f>Preços!L236</f>
        <v>PLPL3</v>
      </c>
      <c r="N236" s="3" t="str">
        <f>IF(AND(Preços!N236&lt;&gt;0,Preços!M236&lt;&gt;0),Preços!N236/Preços!M236-1,"")</f>
        <v/>
      </c>
      <c r="O236" s="3" t="str">
        <f>IF(AND(Preços!O236&lt;&gt;0,Preços!N236&lt;&gt;0),Preços!O236/Preços!N236-1,"")</f>
        <v/>
      </c>
      <c r="P236" s="3" t="str">
        <f>IF(AND(Preços!P236&lt;&gt;0,Preços!O236&lt;&gt;0),Preços!P236/Preços!O236-1,"")</f>
        <v/>
      </c>
      <c r="Q236" s="3" t="str">
        <f>IF(AND(Preços!Q236&lt;&gt;0,Preços!P236&lt;&gt;0),Preços!Q236/Preços!P236-1,"")</f>
        <v/>
      </c>
      <c r="R236" s="3" t="str">
        <f>IF(AND(Preços!R236&lt;&gt;0,Preços!Q236&lt;&gt;0),Preços!R236/Preços!Q236-1,"")</f>
        <v/>
      </c>
      <c r="S236" s="3">
        <f>IF(AND(Preços!S236&lt;&gt;0,Preços!R236&lt;&gt;0),Preços!S236/Preços!R236-1,"")</f>
        <v>-0.50870191231883155</v>
      </c>
    </row>
    <row r="237" spans="2:19" x14ac:dyDescent="0.35">
      <c r="B237" t="str">
        <f>Preços!B237</f>
        <v>PNVL3</v>
      </c>
      <c r="D237" s="3">
        <f>IF(AND(Preços!D237&lt;&gt;0,Preços!C237&lt;&gt;0),Preços!D237/Preços!C237-1,"")</f>
        <v>1.3068620689665345</v>
      </c>
      <c r="E237" s="3">
        <f>IF(AND(Preços!E237&lt;&gt;0,Preços!D237&lt;&gt;0),Preços!E237/Preços!D237-1,"")</f>
        <v>-0.40208373817259935</v>
      </c>
      <c r="F237" s="3">
        <f>IF(AND(Preços!F237&lt;&gt;0,Preços!E237&lt;&gt;0),Preços!F237/Preços!E237-1,"")</f>
        <v>-0.22502499999956438</v>
      </c>
      <c r="G237" s="3">
        <f>IF(AND(Preços!G237&lt;&gt;0,Preços!F237&lt;&gt;0),Preços!G237/Preços!F237-1,"")</f>
        <v>0.90006129229993515</v>
      </c>
      <c r="H237" s="3">
        <f>IF(AND(Preços!H237&lt;&gt;0,Preços!G237&lt;&gt;0),Preços!H237/Preços!G237-1,"")</f>
        <v>0.11035653650041954</v>
      </c>
      <c r="I237" s="3">
        <f>IF(AND(Preços!I237&lt;&gt;0,Preços!H237&lt;&gt;0),Preços!I237/Preços!H237-1,"")</f>
        <v>-0.32155963302745549</v>
      </c>
      <c r="M237" t="str">
        <f>Preços!L237</f>
        <v>PNVL3</v>
      </c>
      <c r="N237" s="3">
        <f>IF(AND(Preços!N237&lt;&gt;0,Preços!M237&lt;&gt;0),Preços!N237/Preços!M237-1,"")</f>
        <v>1.3219076637156992</v>
      </c>
      <c r="O237" s="3">
        <f>IF(AND(Preços!O237&lt;&gt;0,Preços!N237&lt;&gt;0),Preços!O237/Preços!N237-1,"")</f>
        <v>-0.40035491447151872</v>
      </c>
      <c r="P237" s="3">
        <f>IF(AND(Preços!P237&lt;&gt;0,Preços!O237&lt;&gt;0),Preços!P237/Preços!O237-1,"")</f>
        <v>-0.20959813308287722</v>
      </c>
      <c r="Q237" s="3">
        <f>IF(AND(Preços!Q237&lt;&gt;0,Preços!P237&lt;&gt;0),Preços!Q237/Preços!P237-1,"")</f>
        <v>0.92036353664271053</v>
      </c>
      <c r="R237" s="3">
        <f>IF(AND(Preços!R237&lt;&gt;0,Preços!Q237&lt;&gt;0),Preços!R237/Preços!Q237-1,"")</f>
        <v>0.11160224783571993</v>
      </c>
      <c r="S237" s="3">
        <f>IF(AND(Preços!S237&lt;&gt;0,Preços!R237&lt;&gt;0),Preços!S237/Preços!R237-1,"")</f>
        <v>-0.31655081537878427</v>
      </c>
    </row>
    <row r="238" spans="2:19" x14ac:dyDescent="0.35">
      <c r="B238" t="str">
        <f>Preços!B238</f>
        <v>POMO3</v>
      </c>
      <c r="D238" s="3">
        <f>IF(AND(Preços!D238&lt;&gt;0,Preços!C238&lt;&gt;0),Preços!D238/Preços!C238-1,"")</f>
        <v>0.26656038386851599</v>
      </c>
      <c r="E238" s="3">
        <f>IF(AND(Preços!E238&lt;&gt;0,Preços!D238&lt;&gt;0),Preços!E238/Preços!D238-1,"")</f>
        <v>0.49767441860384198</v>
      </c>
      <c r="F238" s="3">
        <f>IF(AND(Preços!F238&lt;&gt;0,Preços!E238&lt;&gt;0),Preços!F238/Preços!E238-1,"")</f>
        <v>1.8688320010714854E-2</v>
      </c>
      <c r="G238" s="3">
        <f>IF(AND(Preços!G238&lt;&gt;0,Preços!F238&lt;&gt;0),Preços!G238/Preços!F238-1,"")</f>
        <v>0.3619631901854321</v>
      </c>
      <c r="H238" s="3">
        <f>IF(AND(Preços!H238&lt;&gt;0,Preços!G238&lt;&gt;0),Preços!H238/Preços!G238-1,"")</f>
        <v>-0.3873873873874476</v>
      </c>
      <c r="I238" s="3">
        <f>IF(AND(Preços!I238&lt;&gt;0,Preços!H238&lt;&gt;0),Preços!I238/Preços!H238-1,"")</f>
        <v>-6.9852941177293904E-2</v>
      </c>
      <c r="M238" t="str">
        <f>Preços!L238</f>
        <v>POMO3</v>
      </c>
      <c r="N238" s="3">
        <f>IF(AND(Preços!N238&lt;&gt;0,Preços!M238&lt;&gt;0),Preços!N238/Preços!M238-1,"")</f>
        <v>0.33841807563309145</v>
      </c>
      <c r="O238" s="3">
        <f>IF(AND(Preços!O238&lt;&gt;0,Preços!N238&lt;&gt;0),Preços!O238/Preços!N238-1,"")</f>
        <v>0.50630184402555067</v>
      </c>
      <c r="P238" s="3">
        <f>IF(AND(Preços!P238&lt;&gt;0,Preços!O238&lt;&gt;0),Preços!P238/Preços!O238-1,"")</f>
        <v>5.4758723788775443E-2</v>
      </c>
      <c r="Q238" s="3">
        <f>IF(AND(Preços!Q238&lt;&gt;0,Preços!P238&lt;&gt;0),Preços!Q238/Preços!P238-1,"")</f>
        <v>0.38758005269657625</v>
      </c>
      <c r="R238" s="3">
        <f>IF(AND(Preços!R238&lt;&gt;0,Preços!Q238&lt;&gt;0),Preços!R238/Preços!Q238-1,"")</f>
        <v>-0.36889931707700407</v>
      </c>
      <c r="S238" s="3">
        <f>IF(AND(Preços!S238&lt;&gt;0,Preços!R238&lt;&gt;0),Preços!S238/Preços!R238-1,"")</f>
        <v>-4.9880458319705445E-2</v>
      </c>
    </row>
    <row r="239" spans="2:19" x14ac:dyDescent="0.35">
      <c r="B239" t="str">
        <f>Preços!B239</f>
        <v>POMO4</v>
      </c>
      <c r="D239" s="3">
        <f>IF(AND(Preços!D239&lt;&gt;0,Preços!C239&lt;&gt;0),Preços!D239/Preços!C239-1,"")</f>
        <v>0.48250193050440338</v>
      </c>
      <c r="E239" s="3">
        <f>IF(AND(Preços!E239&lt;&gt;0,Preços!D239&lt;&gt;0),Preços!E239/Preços!D239-1,"")</f>
        <v>0.45620437956177895</v>
      </c>
      <c r="F239" s="3">
        <f>IF(AND(Preços!F239&lt;&gt;0,Preços!E239&lt;&gt;0),Preços!F239/Preços!E239-1,"")</f>
        <v>2.7382580649447874E-2</v>
      </c>
      <c r="G239" s="3">
        <f>IF(AND(Preços!G239&lt;&gt;0,Preços!F239&lt;&gt;0),Preços!G239/Preços!F239-1,"")</f>
        <v>0.10294117647011514</v>
      </c>
      <c r="H239" s="3">
        <f>IF(AND(Preços!H239&lt;&gt;0,Preços!G239&lt;&gt;0),Preços!H239/Preços!G239-1,"")</f>
        <v>-0.36222222222244893</v>
      </c>
      <c r="I239" s="3">
        <f>IF(AND(Preços!I239&lt;&gt;0,Preços!H239&lt;&gt;0),Preços!I239/Preços!H239-1,"")</f>
        <v>1.393728223027324E-2</v>
      </c>
      <c r="M239" t="str">
        <f>Preços!L239</f>
        <v>POMO4</v>
      </c>
      <c r="N239" s="3">
        <f>IF(AND(Preços!N239&lt;&gt;0,Preços!M239&lt;&gt;0),Preços!N239/Preços!M239-1,"")</f>
        <v>0.5526383526405052</v>
      </c>
      <c r="O239" s="3">
        <f>IF(AND(Preços!O239&lt;&gt;0,Preços!N239&lt;&gt;0),Preços!O239/Preços!N239-1,"")</f>
        <v>0.46297061867261191</v>
      </c>
      <c r="P239" s="3">
        <f>IF(AND(Preços!P239&lt;&gt;0,Preços!O239&lt;&gt;0),Preços!P239/Preços!O239-1,"")</f>
        <v>5.5719640763449707E-2</v>
      </c>
      <c r="Q239" s="3">
        <f>IF(AND(Preços!Q239&lt;&gt;0,Preços!P239&lt;&gt;0),Preços!Q239/Preços!P239-1,"")</f>
        <v>0.12179260245125767</v>
      </c>
      <c r="R239" s="3">
        <f>IF(AND(Preços!R239&lt;&gt;0,Preços!Q239&lt;&gt;0),Preços!R239/Preços!Q239-1,"")</f>
        <v>-0.34400451088600537</v>
      </c>
      <c r="S239" s="3">
        <f>IF(AND(Preços!S239&lt;&gt;0,Preços!R239&lt;&gt;0),Preços!S239/Preços!R239-1,"")</f>
        <v>3.3874251263493305E-2</v>
      </c>
    </row>
    <row r="240" spans="2:19" x14ac:dyDescent="0.35">
      <c r="B240" t="str">
        <f>Preços!B240</f>
        <v>POSI3</v>
      </c>
      <c r="D240" s="3">
        <f>IF(AND(Preços!D240&lt;&gt;0,Preços!C240&lt;&gt;0),Preços!D240/Preços!C240-1,"")</f>
        <v>0.64117647058804228</v>
      </c>
      <c r="E240" s="3">
        <f>IF(AND(Preços!E240&lt;&gt;0,Preços!D240&lt;&gt;0),Preços!E240/Preços!D240-1,"")</f>
        <v>0.11469534050165242</v>
      </c>
      <c r="F240" s="3">
        <f>IF(AND(Preços!F240&lt;&gt;0,Preços!E240&lt;&gt;0),Preços!F240/Preços!E240-1,"")</f>
        <v>-0.27974276527293174</v>
      </c>
      <c r="G240" s="3">
        <f>IF(AND(Preços!G240&lt;&gt;0,Preços!F240&lt;&gt;0),Preços!G240/Preços!F240-1,"")</f>
        <v>3.549107142854921</v>
      </c>
      <c r="H240" s="3">
        <f>IF(AND(Preços!H240&lt;&gt;0,Preços!G240&lt;&gt;0),Preços!H240/Preços!G240-1,"")</f>
        <v>-0.49950932286581062</v>
      </c>
      <c r="I240" s="3">
        <f>IF(AND(Preços!I240&lt;&gt;0,Preços!H240&lt;&gt;0),Preços!I240/Preços!H240-1,"")</f>
        <v>1.0098039215692025</v>
      </c>
      <c r="M240" t="str">
        <f>Preços!L240</f>
        <v>POSI3</v>
      </c>
      <c r="N240" s="3">
        <f>IF(AND(Preços!N240&lt;&gt;0,Preços!M240&lt;&gt;0),Preços!N240/Preços!M240-1,"")</f>
        <v>0.6411764705884031</v>
      </c>
      <c r="O240" s="3">
        <f>IF(AND(Preços!O240&lt;&gt;0,Preços!N240&lt;&gt;0),Preços!O240/Preços!N240-1,"")</f>
        <v>0.12256655945082384</v>
      </c>
      <c r="P240" s="3">
        <f>IF(AND(Preços!P240&lt;&gt;0,Preços!O240&lt;&gt;0),Preços!P240/Preços!O240-1,"")</f>
        <v>-0.27974276527245678</v>
      </c>
      <c r="Q240" s="3">
        <f>IF(AND(Preços!Q240&lt;&gt;0,Preços!P240&lt;&gt;0),Preços!Q240/Preços!P240-1,"")</f>
        <v>3.5491071428534209</v>
      </c>
      <c r="R240" s="3">
        <f>IF(AND(Preços!R240&lt;&gt;0,Preços!Q240&lt;&gt;0),Preços!R240/Preços!Q240-1,"")</f>
        <v>-0.49587280987662941</v>
      </c>
      <c r="S240" s="3">
        <f>IF(AND(Preços!S240&lt;&gt;0,Preços!R240&lt;&gt;0),Preços!S240/Preços!R240-1,"")</f>
        <v>1.0727163469014966</v>
      </c>
    </row>
    <row r="241" spans="2:19" x14ac:dyDescent="0.35">
      <c r="B241" t="str">
        <f>Preços!B241</f>
        <v>PSSA3</v>
      </c>
      <c r="D241" s="3">
        <f>IF(AND(Preços!D241&lt;&gt;0,Preços!C241&lt;&gt;0),Preços!D241/Preços!C241-1,"")</f>
        <v>-6.5647794373510537E-2</v>
      </c>
      <c r="E241" s="3">
        <f>IF(AND(Preços!E241&lt;&gt;0,Preços!D241&lt;&gt;0),Preços!E241/Preços!D241-1,"")</f>
        <v>0.35055762081874087</v>
      </c>
      <c r="F241" s="3">
        <f>IF(AND(Preços!F241&lt;&gt;0,Preços!E241&lt;&gt;0),Preços!F241/Preços!E241-1,"")</f>
        <v>0.43545279383429403</v>
      </c>
      <c r="G241" s="3">
        <f>IF(AND(Preços!G241&lt;&gt;0,Preços!F241&lt;&gt;0),Preços!G241/Preços!F241-1,"")</f>
        <v>0.2030680728660148</v>
      </c>
      <c r="H241" s="3">
        <f>IF(AND(Preços!H241&lt;&gt;0,Preços!G241&lt;&gt;0),Preços!H241/Preços!G241-1,"")</f>
        <v>-0.21899904367218259</v>
      </c>
      <c r="I241" s="3">
        <f>IF(AND(Preços!I241&lt;&gt;0,Preços!H241&lt;&gt;0),Preços!I241/Preços!H241-1,"")</f>
        <v>9.3877551024692529E-3</v>
      </c>
      <c r="M241" t="str">
        <f>Preços!L241</f>
        <v>PSSA3</v>
      </c>
      <c r="N241" s="3">
        <f>IF(AND(Preços!N241&lt;&gt;0,Preços!M241&lt;&gt;0),Preços!N241/Preços!M241-1,"")</f>
        <v>-2.3278794257175273E-2</v>
      </c>
      <c r="O241" s="3">
        <f>IF(AND(Preços!O241&lt;&gt;0,Preços!N241&lt;&gt;0),Preços!O241/Preços!N241-1,"")</f>
        <v>0.41300584586043065</v>
      </c>
      <c r="P241" s="3">
        <f>IF(AND(Preços!P241&lt;&gt;0,Preços!O241&lt;&gt;0),Preços!P241/Preços!O241-1,"")</f>
        <v>0.56504885674397665</v>
      </c>
      <c r="Q241" s="3">
        <f>IF(AND(Preços!Q241&lt;&gt;0,Preços!P241&lt;&gt;0),Preços!Q241/Preços!P241-1,"")</f>
        <v>0.25130552171738096</v>
      </c>
      <c r="R241" s="3">
        <f>IF(AND(Preços!R241&lt;&gt;0,Preços!Q241&lt;&gt;0),Preços!R241/Preços!Q241-1,"")</f>
        <v>-0.1826079923503906</v>
      </c>
      <c r="S241" s="3">
        <f>IF(AND(Preços!S241&lt;&gt;0,Preços!R241&lt;&gt;0),Preços!S241/Preços!R241-1,"")</f>
        <v>6.0062192497400746E-2</v>
      </c>
    </row>
    <row r="242" spans="2:19" x14ac:dyDescent="0.35">
      <c r="B242" t="str">
        <f>Preços!B242</f>
        <v>PTBL3</v>
      </c>
      <c r="D242" s="3">
        <f>IF(AND(Preços!D242&lt;&gt;0,Preços!C242&lt;&gt;0),Preços!D242/Preços!C242-1,"")</f>
        <v>-1.4563106797306435E-2</v>
      </c>
      <c r="E242" s="3">
        <f>IF(AND(Preços!E242&lt;&gt;0,Preços!D242&lt;&gt;0),Preços!E242/Preços!D242-1,"")</f>
        <v>1.7044334975374866</v>
      </c>
      <c r="F242" s="3">
        <f>IF(AND(Preços!F242&lt;&gt;0,Preços!E242&lt;&gt;0),Preços!F242/Preços!E242-1,"")</f>
        <v>-5.4644808742393747E-2</v>
      </c>
      <c r="G242" s="3">
        <f>IF(AND(Preços!G242&lt;&gt;0,Preços!F242&lt;&gt;0),Preços!G242/Preços!F242-1,"")</f>
        <v>3.4682080924895775E-2</v>
      </c>
      <c r="H242" s="3">
        <f>IF(AND(Preços!H242&lt;&gt;0,Preços!G242&lt;&gt;0),Preços!H242/Preços!G242-1,"")</f>
        <v>0.27746741154510857</v>
      </c>
      <c r="I242" s="3">
        <f>IF(AND(Preços!I242&lt;&gt;0,Preços!H242&lt;&gt;0),Preços!I242/Preços!H242-1,"")</f>
        <v>0.58163265306193601</v>
      </c>
      <c r="M242" t="str">
        <f>Preços!L242</f>
        <v>PTBL3</v>
      </c>
      <c r="N242" s="3">
        <f>IF(AND(Preços!N242&lt;&gt;0,Preços!M242&lt;&gt;0),Preços!N242/Preços!M242-1,"")</f>
        <v>6.1360907525935815E-3</v>
      </c>
      <c r="O242" s="3">
        <f>IF(AND(Preços!O242&lt;&gt;0,Preços!N242&lt;&gt;0),Preços!O242/Preços!N242-1,"")</f>
        <v>1.7591241998363336</v>
      </c>
      <c r="P242" s="3">
        <f>IF(AND(Preços!P242&lt;&gt;0,Preços!O242&lt;&gt;0),Preços!P242/Preços!O242-1,"")</f>
        <v>-1.4360347193533185E-2</v>
      </c>
      <c r="Q242" s="3">
        <f>IF(AND(Preços!Q242&lt;&gt;0,Preços!P242&lt;&gt;0),Preços!Q242/Preços!P242-1,"")</f>
        <v>6.7495199752214186E-2</v>
      </c>
      <c r="R242" s="3">
        <f>IF(AND(Preços!R242&lt;&gt;0,Preços!Q242&lt;&gt;0),Preços!R242/Preços!Q242-1,"")</f>
        <v>0.29615753308027548</v>
      </c>
      <c r="S242" s="3">
        <f>IF(AND(Preços!S242&lt;&gt;0,Preços!R242&lt;&gt;0),Preços!S242/Preços!R242-1,"")</f>
        <v>0.66341753521300761</v>
      </c>
    </row>
    <row r="243" spans="2:19" x14ac:dyDescent="0.35">
      <c r="B243" t="str">
        <f>Preços!B243</f>
        <v>PTNT3</v>
      </c>
      <c r="D243" s="3" t="str">
        <f>IF(AND(Preços!D243&lt;&gt;0,Preços!C243&lt;&gt;0),Preços!D243/Preços!C243-1,"")</f>
        <v/>
      </c>
      <c r="E243" s="3" t="str">
        <f>IF(AND(Preços!E243&lt;&gt;0,Preços!D243&lt;&gt;0),Preços!E243/Preços!D243-1,"")</f>
        <v/>
      </c>
      <c r="F243" s="3" t="str">
        <f>IF(AND(Preços!F243&lt;&gt;0,Preços!E243&lt;&gt;0),Preços!F243/Preços!E243-1,"")</f>
        <v/>
      </c>
      <c r="G243" s="3" t="str">
        <f>IF(AND(Preços!G243&lt;&gt;0,Preços!F243&lt;&gt;0),Preços!G243/Preços!F243-1,"")</f>
        <v/>
      </c>
      <c r="H243" s="3" t="str">
        <f>IF(AND(Preços!H243&lt;&gt;0,Preços!G243&lt;&gt;0),Preços!H243/Preços!G243-1,"")</f>
        <v/>
      </c>
      <c r="I243" s="3">
        <f>IF(AND(Preços!I243&lt;&gt;0,Preços!H243&lt;&gt;0),Preços!I243/Preços!H243-1,"")</f>
        <v>3.2487046632127985</v>
      </c>
      <c r="M243" t="str">
        <f>Preços!L243</f>
        <v>PTNT3</v>
      </c>
      <c r="N243" s="3" t="str">
        <f>IF(AND(Preços!N243&lt;&gt;0,Preços!M243&lt;&gt;0),Preços!N243/Preços!M243-1,"")</f>
        <v/>
      </c>
      <c r="O243" s="3" t="str">
        <f>IF(AND(Preços!O243&lt;&gt;0,Preços!N243&lt;&gt;0),Preços!O243/Preços!N243-1,"")</f>
        <v/>
      </c>
      <c r="P243" s="3" t="str">
        <f>IF(AND(Preços!P243&lt;&gt;0,Preços!O243&lt;&gt;0),Preços!P243/Preços!O243-1,"")</f>
        <v/>
      </c>
      <c r="Q243" s="3" t="str">
        <f>IF(AND(Preços!Q243&lt;&gt;0,Preços!P243&lt;&gt;0),Preços!Q243/Preços!P243-1,"")</f>
        <v/>
      </c>
      <c r="R243" s="3" t="str">
        <f>IF(AND(Preços!R243&lt;&gt;0,Preços!Q243&lt;&gt;0),Preços!R243/Preços!Q243-1,"")</f>
        <v/>
      </c>
      <c r="S243" s="3">
        <f>IF(AND(Preços!S243&lt;&gt;0,Preços!R243&lt;&gt;0),Preços!S243/Preços!R243-1,"")</f>
        <v>3.2487046632127985</v>
      </c>
    </row>
    <row r="244" spans="2:19" x14ac:dyDescent="0.35">
      <c r="B244" t="str">
        <f>Preços!B244</f>
        <v>PTNT4</v>
      </c>
      <c r="D244" s="3">
        <f>IF(AND(Preços!D244&lt;&gt;0,Preços!C244&lt;&gt;0),Preços!D244/Preços!C244-1,"")</f>
        <v>-5.7894736841468841E-2</v>
      </c>
      <c r="E244" s="3">
        <f>IF(AND(Preços!E244&lt;&gt;0,Preços!D244&lt;&gt;0),Preços!E244/Preços!D244-1,"")</f>
        <v>0.9553072625688821</v>
      </c>
      <c r="F244" s="3">
        <f>IF(AND(Preços!F244&lt;&gt;0,Preços!E244&lt;&gt;0),Preços!F244/Preços!E244-1,"")</f>
        <v>-9.9999999999582867E-2</v>
      </c>
      <c r="G244" s="3">
        <f>IF(AND(Preços!G244&lt;&gt;0,Preços!F244&lt;&gt;0),Preços!G244/Preços!F244-1,"")</f>
        <v>0.57142857142691916</v>
      </c>
      <c r="H244" s="3">
        <f>IF(AND(Preços!H244&lt;&gt;0,Preços!G244&lt;&gt;0),Preços!H244/Preços!G244-1,"")</f>
        <v>8.6868686868796452E-2</v>
      </c>
      <c r="I244" s="3">
        <f>IF(AND(Preços!I244&lt;&gt;0,Preços!H244&lt;&gt;0),Preços!I244/Preços!H244-1,"")</f>
        <v>0.16728624535351289</v>
      </c>
      <c r="M244" t="str">
        <f>Preços!L244</f>
        <v>PTNT4</v>
      </c>
      <c r="N244" s="3">
        <f>IF(AND(Preços!N244&lt;&gt;0,Preços!M244&lt;&gt;0),Preços!N244/Preços!M244-1,"")</f>
        <v>5.1838588195680657E-3</v>
      </c>
      <c r="O244" s="3">
        <f>IF(AND(Preços!O244&lt;&gt;0,Preços!N244&lt;&gt;0),Preços!O244/Preços!N244-1,"")</f>
        <v>1.0305515807840524</v>
      </c>
      <c r="P244" s="3">
        <f>IF(AND(Preços!P244&lt;&gt;0,Preços!O244&lt;&gt;0),Preços!P244/Preços!O244-1,"")</f>
        <v>-4.9678331973553758E-2</v>
      </c>
      <c r="Q244" s="3">
        <f>IF(AND(Preços!Q244&lt;&gt;0,Preços!P244&lt;&gt;0),Preços!Q244/Preços!P244-1,"")</f>
        <v>0.65145328637227506</v>
      </c>
      <c r="R244" s="3">
        <f>IF(AND(Preços!R244&lt;&gt;0,Preços!Q244&lt;&gt;0),Preços!R244/Preços!Q244-1,"")</f>
        <v>8.6868686868796452E-2</v>
      </c>
      <c r="S244" s="3">
        <f>IF(AND(Preços!S244&lt;&gt;0,Preços!R244&lt;&gt;0),Preços!S244/Preços!R244-1,"")</f>
        <v>0.16728624535351289</v>
      </c>
    </row>
    <row r="245" spans="2:19" x14ac:dyDescent="0.35">
      <c r="B245" t="str">
        <f>Preços!B245</f>
        <v>QUAL3</v>
      </c>
      <c r="D245" s="3">
        <f>IF(AND(Preços!D245&lt;&gt;0,Preços!C245&lt;&gt;0),Preços!D245/Preços!C245-1,"")</f>
        <v>0.36234961075680094</v>
      </c>
      <c r="E245" s="3">
        <f>IF(AND(Preços!E245&lt;&gt;0,Preços!D245&lt;&gt;0),Preços!E245/Preços!D245-1,"")</f>
        <v>0.61038961038961048</v>
      </c>
      <c r="F245" s="3">
        <f>IF(AND(Preços!F245&lt;&gt;0,Preços!E245&lt;&gt;0),Preços!F245/Preços!E245-1,"")</f>
        <v>-0.58419354838711612</v>
      </c>
      <c r="G245" s="3">
        <f>IF(AND(Preços!G245&lt;&gt;0,Preços!F245&lt;&gt;0),Preços!G245/Preços!F245-1,"")</f>
        <v>1.8782001551573644</v>
      </c>
      <c r="H245" s="3">
        <f>IF(AND(Preços!H245&lt;&gt;0,Preços!G245&lt;&gt;0),Preços!H245/Preços!G245-1,"")</f>
        <v>-5.7142857142766346E-2</v>
      </c>
      <c r="I245" s="3">
        <f>IF(AND(Preços!I245&lt;&gt;0,Preços!H245&lt;&gt;0),Preços!I245/Preços!H245-1,"")</f>
        <v>-0.4285305889079094</v>
      </c>
      <c r="M245" t="str">
        <f>Preços!L245</f>
        <v>QUAL3</v>
      </c>
      <c r="N245" s="3">
        <f>IF(AND(Preços!N245&lt;&gt;0,Preços!M245&lt;&gt;0),Preços!N245/Preços!M245-1,"")</f>
        <v>0.51442077259993124</v>
      </c>
      <c r="O245" s="3">
        <f>IF(AND(Preços!O245&lt;&gt;0,Preços!N245&lt;&gt;0),Preços!O245/Preços!N245-1,"")</f>
        <v>0.69270000104095919</v>
      </c>
      <c r="P245" s="3">
        <f>IF(AND(Preços!P245&lt;&gt;0,Preços!O245&lt;&gt;0),Preços!P245/Preços!O245-1,"")</f>
        <v>-0.56904012593524866</v>
      </c>
      <c r="Q245" s="3">
        <f>IF(AND(Preços!Q245&lt;&gt;0,Preços!P245&lt;&gt;0),Preços!Q245/Preços!P245-1,"")</f>
        <v>2.4306570453913152</v>
      </c>
      <c r="R245" s="3">
        <f>IF(AND(Preços!R245&lt;&gt;0,Preços!Q245&lt;&gt;0),Preços!R245/Preços!Q245-1,"")</f>
        <v>-5.1943298062592458E-2</v>
      </c>
      <c r="S245" s="3">
        <f>IF(AND(Preços!S245&lt;&gt;0,Preços!R245&lt;&gt;0),Preços!S245/Preços!R245-1,"")</f>
        <v>-0.38153614869579744</v>
      </c>
    </row>
    <row r="246" spans="2:19" x14ac:dyDescent="0.35">
      <c r="B246" t="str">
        <f>Preços!B246</f>
        <v>RADL3</v>
      </c>
      <c r="D246" s="3">
        <f>IF(AND(Preços!D246&lt;&gt;0,Preços!C246&lt;&gt;0),Preços!D246/Preços!C246-1,"")</f>
        <v>0.72463359639254721</v>
      </c>
      <c r="E246" s="3">
        <f>IF(AND(Preços!E246&lt;&gt;0,Preços!D246&lt;&gt;0),Preços!E246/Preços!D246-1,"")</f>
        <v>0.50024513809598781</v>
      </c>
      <c r="F246" s="3">
        <f>IF(AND(Preços!F246&lt;&gt;0,Preços!E246&lt;&gt;0),Preços!F246/Preços!E246-1,"")</f>
        <v>-0.37745098039225489</v>
      </c>
      <c r="G246" s="3">
        <f>IF(AND(Preços!G246&lt;&gt;0,Preços!F246&lt;&gt;0),Preços!G246/Preços!F246-1,"")</f>
        <v>0.95345581802220059</v>
      </c>
      <c r="H246" s="3">
        <f>IF(AND(Preços!H246&lt;&gt;0,Preços!G246&lt;&gt;0),Preços!H246/Preços!G246-1,"")</f>
        <v>0.12146184163375384</v>
      </c>
      <c r="I246" s="3">
        <f>IF(AND(Preços!I246&lt;&gt;0,Preços!H246&lt;&gt;0),Preços!I246/Preços!H246-1,"")</f>
        <v>-6.6693290735313826E-2</v>
      </c>
      <c r="M246" t="str">
        <f>Preços!L246</f>
        <v>RADL3</v>
      </c>
      <c r="N246" s="3">
        <f>IF(AND(Preços!N246&lt;&gt;0,Preços!M246&lt;&gt;0),Preços!N246/Preços!M246-1,"")</f>
        <v>0.74211375385045808</v>
      </c>
      <c r="O246" s="3">
        <f>IF(AND(Preços!O246&lt;&gt;0,Preços!N246&lt;&gt;0),Preços!O246/Preços!N246-1,"")</f>
        <v>0.51325367367656138</v>
      </c>
      <c r="P246" s="3">
        <f>IF(AND(Preços!P246&lt;&gt;0,Preços!O246&lt;&gt;0),Preços!P246/Preços!O246-1,"")</f>
        <v>-0.37171045720260354</v>
      </c>
      <c r="Q246" s="3">
        <f>IF(AND(Preços!Q246&lt;&gt;0,Preços!P246&lt;&gt;0),Preços!Q246/Preços!P246-1,"")</f>
        <v>0.96902685652561282</v>
      </c>
      <c r="R246" s="3">
        <f>IF(AND(Preços!R246&lt;&gt;0,Preços!Q246&lt;&gt;0),Preços!R246/Preços!Q246-1,"")</f>
        <v>0.12783018870418039</v>
      </c>
      <c r="S246" s="3">
        <f>IF(AND(Preços!S246&lt;&gt;0,Preços!R246&lt;&gt;0),Preços!S246/Preços!R246-1,"")</f>
        <v>-6.45392478743817E-2</v>
      </c>
    </row>
    <row r="247" spans="2:19" x14ac:dyDescent="0.35">
      <c r="B247" t="str">
        <f>Preços!B247</f>
        <v>RANI3</v>
      </c>
      <c r="D247" s="3">
        <f>IF(AND(Preços!D247&lt;&gt;0,Preços!C247&lt;&gt;0),Preços!D247/Preços!C247-1,"")</f>
        <v>-0.20930232558063622</v>
      </c>
      <c r="E247" s="3">
        <f>IF(AND(Preços!E247&lt;&gt;0,Preços!D247&lt;&gt;0),Preços!E247/Preços!D247-1,"")</f>
        <v>-0.16386554621893823</v>
      </c>
      <c r="F247" s="3">
        <f>IF(AND(Preços!F247&lt;&gt;0,Preços!E247&lt;&gt;0),Preços!F247/Preços!E247-1,"")</f>
        <v>0.48241206030203831</v>
      </c>
      <c r="G247" s="3">
        <f>IF(AND(Preços!G247&lt;&gt;0,Preços!F247&lt;&gt;0),Preços!G247/Preços!F247-1,"")</f>
        <v>0.35593220338949516</v>
      </c>
      <c r="H247" s="3">
        <f>IF(AND(Preços!H247&lt;&gt;0,Preços!G247&lt;&gt;0),Preços!H247/Preços!G247-1,"")</f>
        <v>0.34749999999985492</v>
      </c>
      <c r="I247" s="3">
        <f>IF(AND(Preços!I247&lt;&gt;0,Preços!H247&lt;&gt;0),Preços!I247/Preços!H247-1,"")</f>
        <v>0.1576994434134753</v>
      </c>
      <c r="M247" t="str">
        <f>Preços!L247</f>
        <v>RANI3</v>
      </c>
      <c r="N247" s="3">
        <f>IF(AND(Preços!N247&lt;&gt;0,Preços!M247&lt;&gt;0),Preços!N247/Preços!M247-1,"")</f>
        <v>-0.20930232558103457</v>
      </c>
      <c r="O247" s="3">
        <f>IF(AND(Preços!O247&lt;&gt;0,Preços!N247&lt;&gt;0),Preços!O247/Preços!N247-1,"")</f>
        <v>-0.15646275911255525</v>
      </c>
      <c r="P247" s="3">
        <f>IF(AND(Preços!P247&lt;&gt;0,Preços!O247&lt;&gt;0),Preços!P247/Preços!O247-1,"")</f>
        <v>0.48241206030208672</v>
      </c>
      <c r="Q247" s="3">
        <f>IF(AND(Preços!Q247&lt;&gt;0,Preços!P247&lt;&gt;0),Preços!Q247/Preços!P247-1,"")</f>
        <v>0.3676964573704764</v>
      </c>
      <c r="R247" s="3">
        <f>IF(AND(Preços!R247&lt;&gt;0,Preços!Q247&lt;&gt;0),Preços!R247/Preços!Q247-1,"")</f>
        <v>0.36930429171806489</v>
      </c>
      <c r="S247" s="3">
        <f>IF(AND(Preços!S247&lt;&gt;0,Preços!R247&lt;&gt;0),Preços!S247/Preços!R247-1,"")</f>
        <v>0.19979298192498973</v>
      </c>
    </row>
    <row r="248" spans="2:19" x14ac:dyDescent="0.35">
      <c r="B248" t="str">
        <f>Preços!B248</f>
        <v>RAPT3</v>
      </c>
      <c r="D248" s="3">
        <f>IF(AND(Preços!D248&lt;&gt;0,Preços!C248&lt;&gt;0),Preços!D248/Preços!C248-1,"")</f>
        <v>0.31136091833297264</v>
      </c>
      <c r="E248" s="3">
        <f>IF(AND(Preços!E248&lt;&gt;0,Preços!D248&lt;&gt;0),Preços!E248/Preços!D248-1,"")</f>
        <v>1.1084337349384046</v>
      </c>
      <c r="F248" s="3">
        <f>IF(AND(Preços!F248&lt;&gt;0,Preços!E248&lt;&gt;0),Preços!F248/Preços!E248-1,"")</f>
        <v>0.29333333333349887</v>
      </c>
      <c r="G248" s="3">
        <f>IF(AND(Preços!G248&lt;&gt;0,Preços!F248&lt;&gt;0),Preços!G248/Preços!F248-1,"")</f>
        <v>0.64212076583104172</v>
      </c>
      <c r="H248" s="3">
        <f>IF(AND(Preços!H248&lt;&gt;0,Preços!G248&lt;&gt;0),Preços!H248/Preços!G248-1,"")</f>
        <v>4.9327354260375378E-2</v>
      </c>
      <c r="I248" s="3">
        <f>IF(AND(Preços!I248&lt;&gt;0,Preços!H248&lt;&gt;0),Preços!I248/Preços!H248-1,"")</f>
        <v>0.1521367521366872</v>
      </c>
      <c r="M248" t="str">
        <f>Preços!L248</f>
        <v>RAPT3</v>
      </c>
      <c r="N248" s="3">
        <f>IF(AND(Preços!N248&lt;&gt;0,Preços!M248&lt;&gt;0),Preços!N248/Preços!M248-1,"")</f>
        <v>0.31136091833205737</v>
      </c>
      <c r="O248" s="3">
        <f>IF(AND(Preços!O248&lt;&gt;0,Preços!N248&lt;&gt;0),Preços!O248/Preços!N248-1,"")</f>
        <v>1.1330294164804418</v>
      </c>
      <c r="P248" s="3">
        <f>IF(AND(Preços!P248&lt;&gt;0,Preços!O248&lt;&gt;0),Preços!P248/Preços!O248-1,"")</f>
        <v>0.31800814351181161</v>
      </c>
      <c r="Q248" s="3">
        <f>IF(AND(Preços!Q248&lt;&gt;0,Preços!P248&lt;&gt;0),Preços!Q248/Preços!P248-1,"")</f>
        <v>0.71044581572497734</v>
      </c>
      <c r="R248" s="3">
        <f>IF(AND(Preços!R248&lt;&gt;0,Preços!Q248&lt;&gt;0),Preços!R248/Preços!Q248-1,"")</f>
        <v>7.4034835482757799E-2</v>
      </c>
      <c r="S248" s="3">
        <f>IF(AND(Preços!S248&lt;&gt;0,Preços!R248&lt;&gt;0),Preços!S248/Preços!R248-1,"")</f>
        <v>0.20179273607986947</v>
      </c>
    </row>
    <row r="249" spans="2:19" x14ac:dyDescent="0.35">
      <c r="B249" t="str">
        <f>Preços!B249</f>
        <v>RAPT4</v>
      </c>
      <c r="D249" s="3">
        <f>IF(AND(Preços!D249&lt;&gt;0,Preços!C249&lt;&gt;0),Preços!D249/Preços!C249-1,"")</f>
        <v>0.44408832119355202</v>
      </c>
      <c r="E249" s="3">
        <f>IF(AND(Preços!E249&lt;&gt;0,Preços!D249&lt;&gt;0),Preços!E249/Preços!D249-1,"")</f>
        <v>1.0782608695642706</v>
      </c>
      <c r="F249" s="3">
        <f>IF(AND(Preços!F249&lt;&gt;0,Preços!E249&lt;&gt;0),Preços!F249/Preços!E249-1,"")</f>
        <v>0.29149232914881718</v>
      </c>
      <c r="G249" s="3">
        <f>IF(AND(Preços!G249&lt;&gt;0,Preços!F249&lt;&gt;0),Preços!G249/Preços!F249-1,"")</f>
        <v>0.44708423326153168</v>
      </c>
      <c r="H249" s="3">
        <f>IF(AND(Preços!H249&lt;&gt;0,Preços!G249&lt;&gt;0),Preços!H249/Preços!G249-1,"")</f>
        <v>0.1999999999995643</v>
      </c>
      <c r="I249" s="3">
        <f>IF(AND(Preços!I249&lt;&gt;0,Preços!H249&lt;&gt;0),Preços!I249/Preços!H249-1,"")</f>
        <v>-0.26741293532287458</v>
      </c>
      <c r="M249" t="str">
        <f>Preços!L249</f>
        <v>RAPT4</v>
      </c>
      <c r="N249" s="3">
        <f>IF(AND(Preços!N249&lt;&gt;0,Preços!M249&lt;&gt;0),Preços!N249/Preços!M249-1,"")</f>
        <v>0.44408832119272579</v>
      </c>
      <c r="O249" s="3">
        <f>IF(AND(Preços!O249&lt;&gt;0,Preços!N249&lt;&gt;0),Preços!O249/Preços!N249-1,"")</f>
        <v>1.0964511325758406</v>
      </c>
      <c r="P249" s="3">
        <f>IF(AND(Preços!P249&lt;&gt;0,Preços!O249&lt;&gt;0),Preços!P249/Preços!O249-1,"")</f>
        <v>0.30906490574145695</v>
      </c>
      <c r="Q249" s="3">
        <f>IF(AND(Preços!Q249&lt;&gt;0,Preços!P249&lt;&gt;0),Preços!Q249/Preços!P249-1,"")</f>
        <v>0.49693687972573897</v>
      </c>
      <c r="R249" s="3">
        <f>IF(AND(Preços!R249&lt;&gt;0,Preços!Q249&lt;&gt;0),Preços!R249/Preços!Q249-1,"")</f>
        <v>0.22161112078568856</v>
      </c>
      <c r="S249" s="3">
        <f>IF(AND(Preços!S249&lt;&gt;0,Preços!R249&lt;&gt;0),Preços!S249/Preços!R249-1,"")</f>
        <v>-0.2415687652970735</v>
      </c>
    </row>
    <row r="250" spans="2:19" x14ac:dyDescent="0.35">
      <c r="B250" t="str">
        <f>Preços!B250</f>
        <v>RDNI3</v>
      </c>
      <c r="D250" s="3">
        <f>IF(AND(Preços!D250&lt;&gt;0,Preços!C250&lt;&gt;0),Preços!D250/Preços!C250-1,"")</f>
        <v>0.21923937360082224</v>
      </c>
      <c r="E250" s="3">
        <f>IF(AND(Preços!E250&lt;&gt;0,Preços!D250&lt;&gt;0),Preços!E250/Preços!D250-1,"")</f>
        <v>0.1284403669733476</v>
      </c>
      <c r="F250" s="3">
        <f>IF(AND(Preços!F250&lt;&gt;0,Preços!E250&lt;&gt;0),Preços!F250/Preços!E250-1,"")</f>
        <v>-0.1056910569107814</v>
      </c>
      <c r="G250" s="3">
        <f>IF(AND(Preços!G250&lt;&gt;0,Preços!F250&lt;&gt;0),Preços!G250/Preços!F250-1,"")</f>
        <v>1.8654545454536002</v>
      </c>
      <c r="H250" s="3">
        <f>IF(AND(Preços!H250&lt;&gt;0,Preços!G250&lt;&gt;0),Preços!H250/Preços!G250-1,"")</f>
        <v>-0.26142131979674865</v>
      </c>
      <c r="I250" s="3">
        <f>IF(AND(Preços!I250&lt;&gt;0,Preços!H250&lt;&gt;0),Preços!I250/Preços!H250-1,"")</f>
        <v>6.0996563574436058E-2</v>
      </c>
      <c r="M250" t="str">
        <f>Preços!L250</f>
        <v>RDNI3</v>
      </c>
      <c r="N250" s="3">
        <f>IF(AND(Preços!N250&lt;&gt;0,Preços!M250&lt;&gt;0),Preços!N250/Preços!M250-1,"")</f>
        <v>0.27467718954525866</v>
      </c>
      <c r="O250" s="3">
        <f>IF(AND(Preços!O250&lt;&gt;0,Preços!N250&lt;&gt;0),Preços!O250/Preços!N250-1,"")</f>
        <v>0.1284403669735561</v>
      </c>
      <c r="P250" s="3">
        <f>IF(AND(Preços!P250&lt;&gt;0,Preços!O250&lt;&gt;0),Preços!P250/Preços!O250-1,"")</f>
        <v>-0.10569105691084901</v>
      </c>
      <c r="Q250" s="3">
        <f>IF(AND(Preços!Q250&lt;&gt;0,Preços!P250&lt;&gt;0),Preços!Q250/Preços!P250-1,"")</f>
        <v>1.8654545454549076</v>
      </c>
      <c r="R250" s="3">
        <f>IF(AND(Preços!R250&lt;&gt;0,Preços!Q250&lt;&gt;0),Preços!R250/Preços!Q250-1,"")</f>
        <v>-0.26048484568042241</v>
      </c>
      <c r="S250" s="3">
        <f>IF(AND(Preços!S250&lt;&gt;0,Preços!R250&lt;&gt;0),Preços!S250/Preços!R250-1,"")</f>
        <v>6.212963745818878E-2</v>
      </c>
    </row>
    <row r="251" spans="2:19" x14ac:dyDescent="0.35">
      <c r="B251" t="str">
        <f>Preços!B251</f>
        <v>REDE3</v>
      </c>
      <c r="D251" s="3" t="str">
        <f>IF(AND(Preços!D251&lt;&gt;0,Preços!C251&lt;&gt;0),Preços!D251/Preços!C251-1,"")</f>
        <v/>
      </c>
      <c r="E251" s="3">
        <f>IF(AND(Preços!E251&lt;&gt;0,Preços!D251&lt;&gt;0),Preços!E251/Preços!D251-1,"")</f>
        <v>0.24463519313428939</v>
      </c>
      <c r="F251" s="3">
        <f>IF(AND(Preços!F251&lt;&gt;0,Preços!E251&lt;&gt;0),Preços!F251/Preços!E251-1,"")</f>
        <v>1.39310344827495</v>
      </c>
      <c r="G251" s="3">
        <f>IF(AND(Preços!G251&lt;&gt;0,Preços!F251&lt;&gt;0),Preços!G251/Preços!F251-1,"")</f>
        <v>0.22478386167075803</v>
      </c>
      <c r="H251" s="3">
        <f>IF(AND(Preços!H251&lt;&gt;0,Preços!G251&lt;&gt;0),Preços!H251/Preços!G251-1,"")</f>
        <v>0.31648244477077547</v>
      </c>
      <c r="I251" s="3">
        <f>IF(AND(Preços!I251&lt;&gt;0,Preços!H251&lt;&gt;0),Preços!I251/Preços!H251-1,"")</f>
        <v>-0.39461883408040266</v>
      </c>
      <c r="M251" t="str">
        <f>Preços!L251</f>
        <v>REDE3</v>
      </c>
      <c r="N251" s="3" t="str">
        <f>IF(AND(Preços!N251&lt;&gt;0,Preços!M251&lt;&gt;0),Preços!N251/Preços!M251-1,"")</f>
        <v/>
      </c>
      <c r="O251" s="3">
        <f>IF(AND(Preços!O251&lt;&gt;0,Preços!N251&lt;&gt;0),Preços!O251/Preços!N251-1,"")</f>
        <v>0.25210706013971107</v>
      </c>
      <c r="P251" s="3">
        <f>IF(AND(Preços!P251&lt;&gt;0,Preços!O251&lt;&gt;0),Preços!P251/Preços!O251-1,"")</f>
        <v>1.3990258016241013</v>
      </c>
      <c r="Q251" s="3">
        <f>IF(AND(Preços!Q251&lt;&gt;0,Preços!P251&lt;&gt;0),Preços!Q251/Preços!P251-1,"")</f>
        <v>0.30587751442927913</v>
      </c>
      <c r="R251" s="3">
        <f>IF(AND(Preços!R251&lt;&gt;0,Preços!Q251&lt;&gt;0),Preços!R251/Preços!Q251-1,"")</f>
        <v>0.32830371225779831</v>
      </c>
      <c r="S251" s="3">
        <f>IF(AND(Preços!S251&lt;&gt;0,Preços!R251&lt;&gt;0),Preços!S251/Preços!R251-1,"")</f>
        <v>-0.33588359812827662</v>
      </c>
    </row>
    <row r="252" spans="2:19" x14ac:dyDescent="0.35">
      <c r="B252" t="str">
        <f>Preços!B252</f>
        <v>RENT3</v>
      </c>
      <c r="D252" s="3">
        <f>IF(AND(Preços!D252&lt;&gt;0,Preços!C252&lt;&gt;0),Preços!D252/Preços!C252-1,"")</f>
        <v>0.37872683319810951</v>
      </c>
      <c r="E252" s="3">
        <f>IF(AND(Preços!E252&lt;&gt;0,Preços!D252&lt;&gt;0),Preços!E252/Preços!D252-1,"")</f>
        <v>1.0306545879593694</v>
      </c>
      <c r="F252" s="3">
        <f>IF(AND(Preços!F252&lt;&gt;0,Preços!E252&lt;&gt;0),Preços!F252/Preços!E252-1,"")</f>
        <v>0.34859474161331683</v>
      </c>
      <c r="G252" s="3">
        <f>IF(AND(Preços!G252&lt;&gt;0,Preços!F252&lt;&gt;0),Preços!G252/Preços!F252-1,"")</f>
        <v>0.67329411764558467</v>
      </c>
      <c r="H252" s="3">
        <f>IF(AND(Preços!H252&lt;&gt;0,Preços!G252&lt;&gt;0),Preços!H252/Preços!G252-1,"")</f>
        <v>0.45433452858027068</v>
      </c>
      <c r="I252" s="3">
        <f>IF(AND(Preços!I252&lt;&gt;0,Preços!H252&lt;&gt;0),Preços!I252/Preços!H252-1,"")</f>
        <v>-0.21000725163148781</v>
      </c>
      <c r="M252" t="str">
        <f>Preços!L252</f>
        <v>RENT3</v>
      </c>
      <c r="N252" s="3">
        <f>IF(AND(Preços!N252&lt;&gt;0,Preços!M252&lt;&gt;0),Preços!N252/Preços!M252-1,"")</f>
        <v>0.41803406538606747</v>
      </c>
      <c r="O252" s="3">
        <f>IF(AND(Preços!O252&lt;&gt;0,Preços!N252&lt;&gt;0),Preços!O252/Preços!N252-1,"")</f>
        <v>1.0606932076075126</v>
      </c>
      <c r="P252" s="3">
        <f>IF(AND(Preços!P252&lt;&gt;0,Preços!O252&lt;&gt;0),Preços!P252/Preços!O252-1,"")</f>
        <v>0.36665957408987548</v>
      </c>
      <c r="Q252" s="3">
        <f>IF(AND(Preços!Q252&lt;&gt;0,Preços!P252&lt;&gt;0),Preços!Q252/Preços!P252-1,"")</f>
        <v>0.69038282021343989</v>
      </c>
      <c r="R252" s="3">
        <f>IF(AND(Preços!R252&lt;&gt;0,Preços!Q252&lt;&gt;0),Preços!R252/Preços!Q252-1,"")</f>
        <v>0.46534031725075553</v>
      </c>
      <c r="S252" s="3">
        <f>IF(AND(Preços!S252&lt;&gt;0,Preços!R252&lt;&gt;0),Preços!S252/Preços!R252-1,"")</f>
        <v>-0.20577902111108859</v>
      </c>
    </row>
    <row r="253" spans="2:19" x14ac:dyDescent="0.35">
      <c r="B253" t="str">
        <f>Preços!B253</f>
        <v>ROMI3</v>
      </c>
      <c r="D253" s="3">
        <f>IF(AND(Preços!D253&lt;&gt;0,Preços!C253&lt;&gt;0),Preços!D253/Preços!C253-1,"")</f>
        <v>0.47398843930762302</v>
      </c>
      <c r="E253" s="3">
        <f>IF(AND(Preços!E253&lt;&gt;0,Preços!D253&lt;&gt;0),Preços!E253/Preços!D253-1,"")</f>
        <v>2.0196078431358178</v>
      </c>
      <c r="F253" s="3">
        <f>IF(AND(Preços!F253&lt;&gt;0,Preços!E253&lt;&gt;0),Preços!F253/Preços!E253-1,"")</f>
        <v>9.4805194804360893E-2</v>
      </c>
      <c r="G253" s="3">
        <f>IF(AND(Preços!G253&lt;&gt;0,Preços!F253&lt;&gt;0),Preços!G253/Preços!F253-1,"")</f>
        <v>1.0818505338094879</v>
      </c>
      <c r="H253" s="3">
        <f>IF(AND(Preços!H253&lt;&gt;0,Preços!G253&lt;&gt;0),Preços!H253/Preços!G253-1,"")</f>
        <v>2.7065534067392205E-2</v>
      </c>
      <c r="I253" s="3">
        <f>IF(AND(Preços!I253&lt;&gt;0,Preços!H253&lt;&gt;0),Preços!I253/Preços!H253-1,"")</f>
        <v>0.23689320388282131</v>
      </c>
      <c r="M253" t="str">
        <f>Preços!L253</f>
        <v>ROMI3</v>
      </c>
      <c r="N253" s="3">
        <f>IF(AND(Preços!N253&lt;&gt;0,Preços!M253&lt;&gt;0),Preços!N253/Preços!M253-1,"")</f>
        <v>0.49410459037818089</v>
      </c>
      <c r="O253" s="3">
        <f>IF(AND(Preços!O253&lt;&gt;0,Preços!N253&lt;&gt;0),Preços!O253/Preços!N253-1,"")</f>
        <v>2.0522522522487523</v>
      </c>
      <c r="P253" s="3">
        <f>IF(AND(Preços!P253&lt;&gt;0,Preços!O253&lt;&gt;0),Preços!P253/Preços!O253-1,"")</f>
        <v>0.19121708388286551</v>
      </c>
      <c r="Q253" s="3">
        <f>IF(AND(Preços!Q253&lt;&gt;0,Preços!P253&lt;&gt;0),Preços!Q253/Preços!P253-1,"")</f>
        <v>1.2709059834694729</v>
      </c>
      <c r="R253" s="3">
        <f>IF(AND(Preços!R253&lt;&gt;0,Preços!Q253&lt;&gt;0),Preços!R253/Preços!Q253-1,"")</f>
        <v>0.2635644296062305</v>
      </c>
      <c r="S253" s="3">
        <f>IF(AND(Preços!S253&lt;&gt;0,Preços!R253&lt;&gt;0),Preços!S253/Preços!R253-1,"")</f>
        <v>0.27198558056527711</v>
      </c>
    </row>
    <row r="254" spans="2:19" x14ac:dyDescent="0.35">
      <c r="B254" t="str">
        <f>Preços!B254</f>
        <v>RPAD5</v>
      </c>
      <c r="D254" s="3" t="str">
        <f>IF(AND(Preços!D254&lt;&gt;0,Preços!C254&lt;&gt;0),Preços!D254/Preços!C254-1,"")</f>
        <v/>
      </c>
      <c r="E254" s="3" t="str">
        <f>IF(AND(Preços!E254&lt;&gt;0,Preços!D254&lt;&gt;0),Preços!E254/Preços!D254-1,"")</f>
        <v/>
      </c>
      <c r="F254" s="3" t="str">
        <f>IF(AND(Preços!F254&lt;&gt;0,Preços!E254&lt;&gt;0),Preços!F254/Preços!E254-1,"")</f>
        <v/>
      </c>
      <c r="G254" s="3" t="str">
        <f>IF(AND(Preços!G254&lt;&gt;0,Preços!F254&lt;&gt;0),Preços!G254/Preços!F254-1,"")</f>
        <v/>
      </c>
      <c r="H254" s="3">
        <f>IF(AND(Preços!H254&lt;&gt;0,Preços!G254&lt;&gt;0),Preços!H254/Preços!G254-1,"")</f>
        <v>0.14512195121984783</v>
      </c>
      <c r="I254" s="3" t="str">
        <f>IF(AND(Preços!I254&lt;&gt;0,Preços!H254&lt;&gt;0),Preços!I254/Preços!H254-1,"")</f>
        <v/>
      </c>
      <c r="M254" t="str">
        <f>Preços!L254</f>
        <v>RPAD5</v>
      </c>
      <c r="N254" s="3" t="str">
        <f>IF(AND(Preços!N254&lt;&gt;0,Preços!M254&lt;&gt;0),Preços!N254/Preços!M254-1,"")</f>
        <v/>
      </c>
      <c r="O254" s="3" t="str">
        <f>IF(AND(Preços!O254&lt;&gt;0,Preços!N254&lt;&gt;0),Preços!O254/Preços!N254-1,"")</f>
        <v/>
      </c>
      <c r="P254" s="3" t="str">
        <f>IF(AND(Preços!P254&lt;&gt;0,Preços!O254&lt;&gt;0),Preços!P254/Preços!O254-1,"")</f>
        <v/>
      </c>
      <c r="Q254" s="3" t="str">
        <f>IF(AND(Preços!Q254&lt;&gt;0,Preços!P254&lt;&gt;0),Preços!Q254/Preços!P254-1,"")</f>
        <v/>
      </c>
      <c r="R254" s="3">
        <f>IF(AND(Preços!R254&lt;&gt;0,Preços!Q254&lt;&gt;0),Preços!R254/Preços!Q254-1,"")</f>
        <v>0.207116017444817</v>
      </c>
      <c r="S254" s="3" t="str">
        <f>IF(AND(Preços!S254&lt;&gt;0,Preços!R254&lt;&gt;0),Preços!S254/Preços!R254-1,"")</f>
        <v/>
      </c>
    </row>
    <row r="255" spans="2:19" x14ac:dyDescent="0.35">
      <c r="B255" t="str">
        <f>Preços!B255</f>
        <v>SANB11</v>
      </c>
      <c r="D255" s="3">
        <f>IF(AND(Preços!D255&lt;&gt;0,Preços!C255&lt;&gt;0),Preços!D255/Preços!C255-1,"")</f>
        <v>0.84102244388926994</v>
      </c>
      <c r="E255" s="3">
        <f>IF(AND(Preços!E255&lt;&gt;0,Preços!D255&lt;&gt;0),Preços!E255/Preços!D255-1,"")</f>
        <v>7.9580088046257824E-2</v>
      </c>
      <c r="F255" s="3">
        <f>IF(AND(Preços!F255&lt;&gt;0,Preços!E255&lt;&gt;0),Preços!F255/Preços!E255-1,"")</f>
        <v>0.33939774153090663</v>
      </c>
      <c r="G255" s="3">
        <f>IF(AND(Preços!G255&lt;&gt;0,Preços!F255&lt;&gt;0),Preços!G255/Preços!F255-1,"")</f>
        <v>0.15971896955515574</v>
      </c>
      <c r="H255" s="3">
        <f>IF(AND(Preços!H255&lt;&gt;0,Preços!G255&lt;&gt;0),Preços!H255/Preços!G255-1,"")</f>
        <v>-9.4709208400657108E-2</v>
      </c>
      <c r="I255" s="3">
        <f>IF(AND(Preços!I255&lt;&gt;0,Preços!H255&lt;&gt;0),Preços!I255/Preços!H255-1,"")</f>
        <v>-0.211019406647726</v>
      </c>
      <c r="M255" t="str">
        <f>Preços!L255</f>
        <v>SANB11</v>
      </c>
      <c r="N255" s="3">
        <f>IF(AND(Preços!N255&lt;&gt;0,Preços!M255&lt;&gt;0),Preços!N255/Preços!M255-1,"")</f>
        <v>0.9518347806579468</v>
      </c>
      <c r="O255" s="3">
        <f>IF(AND(Preços!O255&lt;&gt;0,Preços!N255&lt;&gt;0),Preços!O255/Preços!N255-1,"")</f>
        <v>0.14261567137707432</v>
      </c>
      <c r="P255" s="3">
        <f>IF(AND(Preços!P255&lt;&gt;0,Preços!O255&lt;&gt;0),Preços!P255/Preços!O255-1,"")</f>
        <v>0.41216449415812062</v>
      </c>
      <c r="Q255" s="3">
        <f>IF(AND(Preços!Q255&lt;&gt;0,Preços!P255&lt;&gt;0),Preços!Q255/Preços!P255-1,"")</f>
        <v>0.21292542439397977</v>
      </c>
      <c r="R255" s="3">
        <f>IF(AND(Preços!R255&lt;&gt;0,Preços!Q255&lt;&gt;0),Preços!R255/Preços!Q255-1,"")</f>
        <v>-3.1456748607998963E-2</v>
      </c>
      <c r="S255" s="3">
        <f>IF(AND(Preços!S255&lt;&gt;0,Preços!R255&lt;&gt;0),Preços!S255/Preços!R255-1,"")</f>
        <v>-0.17251254773790192</v>
      </c>
    </row>
    <row r="256" spans="2:19" x14ac:dyDescent="0.35">
      <c r="B256" t="str">
        <f>Preços!B256</f>
        <v>SANB3</v>
      </c>
      <c r="D256" s="3">
        <f>IF(AND(Preços!D256&lt;&gt;0,Preços!C256&lt;&gt;0),Preços!D256/Preços!C256-1,"")</f>
        <v>1.1925254813116837</v>
      </c>
      <c r="E256" s="3">
        <f>IF(AND(Preços!E256&lt;&gt;0,Preços!D256&lt;&gt;0),Preços!E256/Preços!D256-1,"")</f>
        <v>-4.493801652871543E-2</v>
      </c>
      <c r="F256" s="3">
        <f>IF(AND(Preços!F256&lt;&gt;0,Preços!E256&lt;&gt;0),Preços!F256/Preços!E256-1,"")</f>
        <v>0.20173066522511496</v>
      </c>
      <c r="G256" s="3">
        <f>IF(AND(Preços!G256&lt;&gt;0,Preços!F256&lt;&gt;0),Preços!G256/Preços!F256-1,"")</f>
        <v>0.14536453645410563</v>
      </c>
      <c r="H256" s="3">
        <f>IF(AND(Preços!H256&lt;&gt;0,Preços!G256&lt;&gt;0),Preços!H256/Preços!G256-1,"")</f>
        <v>-0.14891944990201855</v>
      </c>
      <c r="I256" s="3">
        <f>IF(AND(Preços!I256&lt;&gt;0,Preços!H256&lt;&gt;0),Preços!I256/Preços!H256-1,"")</f>
        <v>-0.23176361957473179</v>
      </c>
      <c r="M256" t="str">
        <f>Preços!L256</f>
        <v>SANB3</v>
      </c>
      <c r="N256" s="3">
        <f>IF(AND(Preços!N256&lt;&gt;0,Preços!M256&lt;&gt;0),Preços!N256/Preços!M256-1,"")</f>
        <v>1.3058466183083337</v>
      </c>
      <c r="O256" s="3">
        <f>IF(AND(Preços!O256&lt;&gt;0,Preços!N256&lt;&gt;0),Preços!O256/Preços!N256-1,"")</f>
        <v>-2.6352663071111948E-3</v>
      </c>
      <c r="P256" s="3">
        <f>IF(AND(Preços!P256&lt;&gt;0,Preços!O256&lt;&gt;0),Preços!P256/Preços!O256-1,"")</f>
        <v>0.25778281506694967</v>
      </c>
      <c r="Q256" s="3">
        <f>IF(AND(Preços!Q256&lt;&gt;0,Preços!P256&lt;&gt;0),Preços!Q256/Preços!P256-1,"")</f>
        <v>0.19435180634627325</v>
      </c>
      <c r="R256" s="3">
        <f>IF(AND(Preços!R256&lt;&gt;0,Preços!Q256&lt;&gt;0),Preços!R256/Preços!Q256-1,"")</f>
        <v>-9.3284436324115538E-2</v>
      </c>
      <c r="S256" s="3">
        <f>IF(AND(Preços!S256&lt;&gt;0,Preços!R256&lt;&gt;0),Preços!S256/Preços!R256-1,"")</f>
        <v>-0.19160827681912229</v>
      </c>
    </row>
    <row r="257" spans="2:19" x14ac:dyDescent="0.35">
      <c r="B257" t="str">
        <f>Preços!B257</f>
        <v>SANB4</v>
      </c>
      <c r="D257" s="3">
        <f>IF(AND(Preços!D257&lt;&gt;0,Preços!C257&lt;&gt;0),Preços!D257/Preços!C257-1,"")</f>
        <v>0.39004149377571951</v>
      </c>
      <c r="E257" s="3">
        <f>IF(AND(Preços!E257&lt;&gt;0,Preços!D257&lt;&gt;0),Preços!E257/Preços!D257-1,"")</f>
        <v>0.31542288557187903</v>
      </c>
      <c r="F257" s="3">
        <f>IF(AND(Preços!F257&lt;&gt;0,Preços!E257&lt;&gt;0),Preços!F257/Preços!E257-1,"")</f>
        <v>0.55295007564273346</v>
      </c>
      <c r="G257" s="3">
        <f>IF(AND(Preços!G257&lt;&gt;0,Preços!F257&lt;&gt;0),Preços!G257/Preços!F257-1,"")</f>
        <v>0.14612761811983321</v>
      </c>
      <c r="H257" s="3">
        <f>IF(AND(Preços!H257&lt;&gt;0,Preços!G257&lt;&gt;0),Preços!H257/Preços!G257-1,"")</f>
        <v>-1.6999575014067236E-3</v>
      </c>
      <c r="I257" s="3">
        <f>IF(AND(Preços!I257&lt;&gt;0,Preços!H257&lt;&gt;0),Preços!I257/Preços!H257-1,"")</f>
        <v>-0.20093656875279131</v>
      </c>
      <c r="M257" t="str">
        <f>Preços!L257</f>
        <v>SANB4</v>
      </c>
      <c r="N257" s="3">
        <f>IF(AND(Preços!N257&lt;&gt;0,Preços!M257&lt;&gt;0),Preços!N257/Preços!M257-1,"")</f>
        <v>0.48848383260344996</v>
      </c>
      <c r="O257" s="3">
        <f>IF(AND(Preços!O257&lt;&gt;0,Preços!N257&lt;&gt;0),Preços!O257/Preços!N257-1,"")</f>
        <v>0.42613635352753843</v>
      </c>
      <c r="P257" s="3">
        <f>IF(AND(Preços!P257&lt;&gt;0,Preços!O257&lt;&gt;0),Preços!P257/Preços!O257-1,"")</f>
        <v>0.65022167151349231</v>
      </c>
      <c r="Q257" s="3">
        <f>IF(AND(Preços!Q257&lt;&gt;0,Preços!P257&lt;&gt;0),Preços!Q257/Preços!P257-1,"")</f>
        <v>0.20300784999261223</v>
      </c>
      <c r="R257" s="3">
        <f>IF(AND(Preços!R257&lt;&gt;0,Preços!Q257&lt;&gt;0),Preços!R257/Preços!Q257-1,"")</f>
        <v>7.024222236704869E-2</v>
      </c>
      <c r="S257" s="3">
        <f>IF(AND(Preços!S257&lt;&gt;0,Preços!R257&lt;&gt;0),Preços!S257/Preços!R257-1,"")</f>
        <v>-0.15916444560305831</v>
      </c>
    </row>
    <row r="258" spans="2:19" x14ac:dyDescent="0.35">
      <c r="B258" t="str">
        <f>Preços!B258</f>
        <v>SAPR11</v>
      </c>
      <c r="D258" s="3" t="str">
        <f>IF(AND(Preços!D258&lt;&gt;0,Preços!C258&lt;&gt;0),Preços!D258/Preços!C258-1,"")</f>
        <v/>
      </c>
      <c r="E258" s="3" t="str">
        <f>IF(AND(Preços!E258&lt;&gt;0,Preços!D258&lt;&gt;0),Preços!E258/Preços!D258-1,"")</f>
        <v/>
      </c>
      <c r="F258" s="3">
        <f>IF(AND(Preços!F258&lt;&gt;0,Preços!E258&lt;&gt;0),Preços!F258/Preços!E258-1,"")</f>
        <v>2.6711185308450514E-2</v>
      </c>
      <c r="G258" s="3">
        <f>IF(AND(Preços!G258&lt;&gt;0,Preços!F258&lt;&gt;0),Preços!G258/Preços!F258-1,"")</f>
        <v>0.64910569105853666</v>
      </c>
      <c r="H258" s="3">
        <f>IF(AND(Preços!H258&lt;&gt;0,Preços!G258&lt;&gt;0),Preços!H258/Preços!G258-1,"")</f>
        <v>-0.23092092289565092</v>
      </c>
      <c r="I258" s="3">
        <f>IF(AND(Preços!I258&lt;&gt;0,Preços!H258&lt;&gt;0),Preços!I258/Preços!H258-1,"")</f>
        <v>-0.26307692307678843</v>
      </c>
      <c r="M258" t="str">
        <f>Preços!L258</f>
        <v>SAPR11</v>
      </c>
      <c r="N258" s="3" t="str">
        <f>IF(AND(Preços!N258&lt;&gt;0,Preços!M258&lt;&gt;0),Preços!N258/Preços!M258-1,"")</f>
        <v/>
      </c>
      <c r="O258" s="3" t="str">
        <f>IF(AND(Preços!O258&lt;&gt;0,Preços!N258&lt;&gt;0),Preços!O258/Preços!N258-1,"")</f>
        <v/>
      </c>
      <c r="P258" s="3">
        <f>IF(AND(Preços!P258&lt;&gt;0,Preços!O258&lt;&gt;0),Preços!P258/Preços!O258-1,"")</f>
        <v>9.3126762183268319E-2</v>
      </c>
      <c r="Q258" s="3">
        <f>IF(AND(Preços!Q258&lt;&gt;0,Preços!P258&lt;&gt;0),Preços!Q258/Preços!P258-1,"")</f>
        <v>0.75455887029005297</v>
      </c>
      <c r="R258" s="3">
        <f>IF(AND(Preços!R258&lt;&gt;0,Preços!Q258&lt;&gt;0),Preços!R258/Preços!Q258-1,"")</f>
        <v>-0.20610785182527958</v>
      </c>
      <c r="S258" s="3">
        <f>IF(AND(Preços!S258&lt;&gt;0,Preços!R258&lt;&gt;0),Preços!S258/Preços!R258-1,"")</f>
        <v>-0.23021597438250219</v>
      </c>
    </row>
    <row r="259" spans="2:19" x14ac:dyDescent="0.35">
      <c r="B259" t="str">
        <f>Preços!B259</f>
        <v>SAPR3</v>
      </c>
      <c r="D259" s="3" t="str">
        <f>IF(AND(Preços!D259&lt;&gt;0,Preços!C259&lt;&gt;0),Preços!D259/Preços!C259-1,"")</f>
        <v/>
      </c>
      <c r="E259" s="3" t="str">
        <f>IF(AND(Preços!E259&lt;&gt;0,Preços!D259&lt;&gt;0),Preços!E259/Preços!D259-1,"")</f>
        <v/>
      </c>
      <c r="F259" s="3">
        <f>IF(AND(Preços!F259&lt;&gt;0,Preços!E259&lt;&gt;0),Preços!F259/Preços!E259-1,"")</f>
        <v>0.36230706742426411</v>
      </c>
      <c r="G259" s="3">
        <f>IF(AND(Preços!G259&lt;&gt;0,Preços!F259&lt;&gt;0),Preços!G259/Preços!F259-1,"")</f>
        <v>3.7567084079880297E-2</v>
      </c>
      <c r="H259" s="3">
        <f>IF(AND(Preços!H259&lt;&gt;0,Preços!G259&lt;&gt;0),Preços!H259/Preços!G259-1,"")</f>
        <v>3.4482758620170584E-2</v>
      </c>
      <c r="I259" s="3">
        <f>IF(AND(Preços!I259&lt;&gt;0,Preços!H259&lt;&gt;0),Preços!I259/Preços!H259-1,"")</f>
        <v>-0.3683333333331883</v>
      </c>
      <c r="M259" t="str">
        <f>Preços!L259</f>
        <v>SAPR3</v>
      </c>
      <c r="N259" s="3" t="str">
        <f>IF(AND(Preços!N259&lt;&gt;0,Preços!M259&lt;&gt;0),Preços!N259/Preços!M259-1,"")</f>
        <v/>
      </c>
      <c r="O259" s="3" t="str">
        <f>IF(AND(Preços!O259&lt;&gt;0,Preços!N259&lt;&gt;0),Preços!O259/Preços!N259-1,"")</f>
        <v/>
      </c>
      <c r="P259" s="3">
        <f>IF(AND(Preços!P259&lt;&gt;0,Preços!O259&lt;&gt;0),Preços!P259/Preços!O259-1,"")</f>
        <v>0.43482667293113475</v>
      </c>
      <c r="Q259" s="3">
        <f>IF(AND(Preços!Q259&lt;&gt;0,Preços!P259&lt;&gt;0),Preços!Q259/Preços!P259-1,"")</f>
        <v>8.3195771535260477E-2</v>
      </c>
      <c r="R259" s="3">
        <f>IF(AND(Preços!R259&lt;&gt;0,Preços!Q259&lt;&gt;0),Preços!R259/Preços!Q259-1,"")</f>
        <v>6.7157012402964344E-2</v>
      </c>
      <c r="S259" s="3">
        <f>IF(AND(Preços!S259&lt;&gt;0,Preços!R259&lt;&gt;0),Preços!S259/Preços!R259-1,"")</f>
        <v>-0.34355209748112892</v>
      </c>
    </row>
    <row r="260" spans="2:19" x14ac:dyDescent="0.35">
      <c r="B260" t="str">
        <f>Preços!B260</f>
        <v>SAPR4</v>
      </c>
      <c r="D260" s="3">
        <f>IF(AND(Preços!D260&lt;&gt;0,Preços!C260&lt;&gt;0),Preços!D260/Preços!C260-1,"")</f>
        <v>2.2089552238824157</v>
      </c>
      <c r="E260" s="3">
        <f>IF(AND(Preços!E260&lt;&gt;0,Preços!D260&lt;&gt;0),Preços!E260/Preços!D260-1,"")</f>
        <v>8.8372093022926146E-2</v>
      </c>
      <c r="F260" s="3">
        <f>IF(AND(Preços!F260&lt;&gt;0,Preços!E260&lt;&gt;0),Preços!F260/Preços!E260-1,"")</f>
        <v>-8.5470085470675694E-2</v>
      </c>
      <c r="G260" s="3">
        <f>IF(AND(Preços!G260&lt;&gt;0,Preços!F260&lt;&gt;0),Preços!G260/Preços!F260-1,"")</f>
        <v>0.97009345794394131</v>
      </c>
      <c r="H260" s="3">
        <f>IF(AND(Preços!H260&lt;&gt;0,Preços!G260&lt;&gt;0),Preços!H260/Preços!G260-1,"")</f>
        <v>-0.27419354838711374</v>
      </c>
      <c r="I260" s="3">
        <f>IF(AND(Preços!I260&lt;&gt;0,Preços!H260&lt;&gt;0),Preços!I260/Preços!H260-1,"")</f>
        <v>-0.24509803921575646</v>
      </c>
      <c r="M260" t="str">
        <f>Preços!L260</f>
        <v>SAPR4</v>
      </c>
      <c r="N260" s="3">
        <f>IF(AND(Preços!N260&lt;&gt;0,Preços!M260&lt;&gt;0),Preços!N260/Preços!M260-1,"")</f>
        <v>2.676002674184216</v>
      </c>
      <c r="O260" s="3">
        <f>IF(AND(Preços!O260&lt;&gt;0,Preços!N260&lt;&gt;0),Preços!O260/Preços!N260-1,"")</f>
        <v>0.15596815985503398</v>
      </c>
      <c r="P260" s="3">
        <f>IF(AND(Preços!P260&lt;&gt;0,Preços!O260&lt;&gt;0),Preços!P260/Preços!O260-1,"")</f>
        <v>-2.2503032460465255E-2</v>
      </c>
      <c r="Q260" s="3">
        <f>IF(AND(Preços!Q260&lt;&gt;0,Preços!P260&lt;&gt;0),Preços!Q260/Preços!P260-1,"")</f>
        <v>1.1146846203995251</v>
      </c>
      <c r="R260" s="3">
        <f>IF(AND(Preços!R260&lt;&gt;0,Preços!Q260&lt;&gt;0),Preços!R260/Preços!Q260-1,"")</f>
        <v>-0.25074205656296422</v>
      </c>
      <c r="S260" s="3">
        <f>IF(AND(Preços!S260&lt;&gt;0,Preços!R260&lt;&gt;0),Preços!S260/Preços!R260-1,"")</f>
        <v>-0.21066153785662134</v>
      </c>
    </row>
    <row r="261" spans="2:19" x14ac:dyDescent="0.35">
      <c r="B261" t="str">
        <f>Preços!B261</f>
        <v>SBSP3</v>
      </c>
      <c r="D261" s="3">
        <f>IF(AND(Preços!D261&lt;&gt;0,Preços!C261&lt;&gt;0),Preços!D261/Preços!C261-1,"")</f>
        <v>0.52086634971044599</v>
      </c>
      <c r="E261" s="3">
        <f>IF(AND(Preços!E261&lt;&gt;0,Preços!D261&lt;&gt;0),Preços!E261/Preços!D261-1,"")</f>
        <v>0.19242792636355133</v>
      </c>
      <c r="F261" s="3">
        <f>IF(AND(Preços!F261&lt;&gt;0,Preços!E261&lt;&gt;0),Preços!F261/Preços!E261-1,"")</f>
        <v>-8.2435187882754279E-2</v>
      </c>
      <c r="G261" s="3">
        <f>IF(AND(Preços!G261&lt;&gt;0,Preços!F261&lt;&gt;0),Preços!G261/Preços!F261-1,"")</f>
        <v>0.9225396825396095</v>
      </c>
      <c r="H261" s="3">
        <f>IF(AND(Preços!H261&lt;&gt;0,Preços!G261&lt;&gt;0),Preços!H261/Preços!G261-1,"")</f>
        <v>-0.26618229854682984</v>
      </c>
      <c r="I261" s="3">
        <f>IF(AND(Preços!I261&lt;&gt;0,Preços!H261&lt;&gt;0),Preços!I261/Preços!H261-1,"")</f>
        <v>-0.13208820882076955</v>
      </c>
      <c r="M261" t="str">
        <f>Preços!L261</f>
        <v>SBSP3</v>
      </c>
      <c r="N261" s="3">
        <f>IF(AND(Preços!N261&lt;&gt;0,Preços!M261&lt;&gt;0),Preços!N261/Preços!M261-1,"")</f>
        <v>0.53518033987014446</v>
      </c>
      <c r="O261" s="3">
        <f>IF(AND(Preços!O261&lt;&gt;0,Preços!N261&lt;&gt;0),Preços!O261/Preços!N261-1,"")</f>
        <v>0.2378836477535029</v>
      </c>
      <c r="P261" s="3">
        <f>IF(AND(Preços!P261&lt;&gt;0,Preços!O261&lt;&gt;0),Preços!P261/Preços!O261-1,"")</f>
        <v>-5.5180997150993893E-2</v>
      </c>
      <c r="Q261" s="3">
        <f>IF(AND(Preços!Q261&lt;&gt;0,Preços!P261&lt;&gt;0),Preços!Q261/Preços!P261-1,"")</f>
        <v>0.97055035871816253</v>
      </c>
      <c r="R261" s="3">
        <f>IF(AND(Preços!R261&lt;&gt;0,Preços!Q261&lt;&gt;0),Preços!R261/Preços!Q261-1,"")</f>
        <v>-0.24136861777027496</v>
      </c>
      <c r="S261" s="3">
        <f>IF(AND(Preços!S261&lt;&gt;0,Preços!R261&lt;&gt;0),Preços!S261/Preços!R261-1,"")</f>
        <v>-0.12394375131246094</v>
      </c>
    </row>
    <row r="262" spans="2:19" x14ac:dyDescent="0.35">
      <c r="B262" t="str">
        <f>Preços!B262</f>
        <v>SCAR3</v>
      </c>
      <c r="D262" s="3">
        <f>IF(AND(Preços!D262&lt;&gt;0,Preços!C262&lt;&gt;0),Preços!D262/Preços!C262-1,"")</f>
        <v>9.9999999999495603E-2</v>
      </c>
      <c r="E262" s="3">
        <f>IF(AND(Preços!E262&lt;&gt;0,Preços!D262&lt;&gt;0),Preços!E262/Preços!D262-1,"")</f>
        <v>0.69920948616641931</v>
      </c>
      <c r="F262" s="3">
        <f>IF(AND(Preços!F262&lt;&gt;0,Preços!E262&lt;&gt;0),Preços!F262/Preços!E262-1,"")</f>
        <v>-0.24447545940943416</v>
      </c>
      <c r="G262" s="3">
        <f>IF(AND(Preços!G262&lt;&gt;0,Preços!F262&lt;&gt;0),Preços!G262/Preços!F262-1,"")</f>
        <v>0.44858374384283684</v>
      </c>
      <c r="H262" s="3">
        <f>IF(AND(Preços!H262&lt;&gt;0,Preços!G262&lt;&gt;0),Preços!H262/Preços!G262-1,"")</f>
        <v>-5.7810839531833635E-2</v>
      </c>
      <c r="I262" s="3">
        <f>IF(AND(Preços!I262&lt;&gt;0,Preços!H262&lt;&gt;0),Preços!I262/Preços!H262-1,"")</f>
        <v>-0.16986239566941419</v>
      </c>
      <c r="M262" t="str">
        <f>Preços!L262</f>
        <v>SCAR3</v>
      </c>
      <c r="N262" s="3">
        <f>IF(AND(Preços!N262&lt;&gt;0,Preços!M262&lt;&gt;0),Preços!N262/Preços!M262-1,"")</f>
        <v>0.10799256334909746</v>
      </c>
      <c r="O262" s="3">
        <f>IF(AND(Preços!O262&lt;&gt;0,Preços!N262&lt;&gt;0),Preços!O262/Preços!N262-1,"")</f>
        <v>0.75105742477573312</v>
      </c>
      <c r="P262" s="3">
        <f>IF(AND(Preços!P262&lt;&gt;0,Preços!O262&lt;&gt;0),Preços!P262/Preços!O262-1,"")</f>
        <v>-0.24447545940975302</v>
      </c>
      <c r="Q262" s="3">
        <f>IF(AND(Preços!Q262&lt;&gt;0,Preços!P262&lt;&gt;0),Preços!Q262/Preços!P262-1,"")</f>
        <v>0.46160326163806586</v>
      </c>
      <c r="R262" s="3">
        <f>IF(AND(Preços!R262&lt;&gt;0,Preços!Q262&lt;&gt;0),Preços!R262/Preços!Q262-1,"")</f>
        <v>-5.6149583704623973E-2</v>
      </c>
      <c r="S262" s="3">
        <f>IF(AND(Preços!S262&lt;&gt;0,Preços!R262&lt;&gt;0),Preços!S262/Preços!R262-1,"")</f>
        <v>-0.16171966962666151</v>
      </c>
    </row>
    <row r="263" spans="2:19" x14ac:dyDescent="0.35">
      <c r="B263" t="str">
        <f>Preços!B263</f>
        <v>SEER3</v>
      </c>
      <c r="D263" s="3">
        <f>IF(AND(Preços!D263&lt;&gt;0,Preços!C263&lt;&gt;0),Preços!D263/Preços!C263-1,"")</f>
        <v>1.4246753246770494</v>
      </c>
      <c r="E263" s="3">
        <f>IF(AND(Preços!E263&lt;&gt;0,Preços!D263&lt;&gt;0),Preços!E263/Preços!D263-1,"")</f>
        <v>0.68568380848127108</v>
      </c>
      <c r="F263" s="3">
        <f>IF(AND(Preços!F263&lt;&gt;0,Preços!E263&lt;&gt;0),Preços!F263/Preços!E263-1,"")</f>
        <v>-0.503194888178637</v>
      </c>
      <c r="G263" s="3">
        <f>IF(AND(Preços!G263&lt;&gt;0,Preços!F263&lt;&gt;0),Preços!G263/Preços!F263-1,"")</f>
        <v>0.78456591639838114</v>
      </c>
      <c r="H263" s="3">
        <f>IF(AND(Preços!H263&lt;&gt;0,Preços!G263&lt;&gt;0),Preços!H263/Preços!G263-1,"")</f>
        <v>-0.43711711711728651</v>
      </c>
      <c r="I263" s="3">
        <f>IF(AND(Preços!I263&lt;&gt;0,Preços!H263&lt;&gt;0),Preços!I263/Preços!H263-1,"")</f>
        <v>-0.25736235595331058</v>
      </c>
      <c r="M263" t="str">
        <f>Preços!L263</f>
        <v>SEER3</v>
      </c>
      <c r="N263" s="3">
        <f>IF(AND(Preços!N263&lt;&gt;0,Preços!M263&lt;&gt;0),Preços!N263/Preços!M263-1,"")</f>
        <v>1.4686724082589344</v>
      </c>
      <c r="O263" s="3">
        <f>IF(AND(Preços!O263&lt;&gt;0,Preços!N263&lt;&gt;0),Preços!O263/Preços!N263-1,"")</f>
        <v>0.71036970377503494</v>
      </c>
      <c r="P263" s="3">
        <f>IF(AND(Preços!P263&lt;&gt;0,Preços!O263&lt;&gt;0),Preços!P263/Preços!O263-1,"")</f>
        <v>-0.48985400788431632</v>
      </c>
      <c r="Q263" s="3">
        <f>IF(AND(Preços!Q263&lt;&gt;0,Preços!P263&lt;&gt;0),Preços!Q263/Preços!P263-1,"")</f>
        <v>0.98328876732731385</v>
      </c>
      <c r="R263" s="3">
        <f>IF(AND(Preços!R263&lt;&gt;0,Preços!Q263&lt;&gt;0),Preços!R263/Preços!Q263-1,"")</f>
        <v>-0.42902852359565224</v>
      </c>
      <c r="S263" s="3">
        <f>IF(AND(Preços!S263&lt;&gt;0,Preços!R263&lt;&gt;0),Preços!S263/Preços!R263-1,"")</f>
        <v>-0.24641850400144871</v>
      </c>
    </row>
    <row r="264" spans="2:19" x14ac:dyDescent="0.35">
      <c r="B264" t="str">
        <f>Preços!B264</f>
        <v>SHOW3</v>
      </c>
      <c r="D264" s="3">
        <f>IF(AND(Preços!D264&lt;&gt;0,Preços!C264&lt;&gt;0),Preços!D264/Preços!C264-1,"")</f>
        <v>0.80645161290360567</v>
      </c>
      <c r="E264" s="3">
        <f>IF(AND(Preços!E264&lt;&gt;0,Preços!D264&lt;&gt;0),Preços!E264/Preços!D264-1,"")</f>
        <v>0.31250000000008149</v>
      </c>
      <c r="F264" s="3">
        <f>IF(AND(Preços!F264&lt;&gt;0,Preços!E264&lt;&gt;0),Preços!F264/Preços!E264-1,"")</f>
        <v>4.0816326529040658E-3</v>
      </c>
      <c r="G264" s="3">
        <f>IF(AND(Preços!G264&lt;&gt;0,Preços!F264&lt;&gt;0),Preços!G264/Preços!F264-1,"")</f>
        <v>-0.15311653116501101</v>
      </c>
      <c r="H264" s="3">
        <f>IF(AND(Preços!H264&lt;&gt;0,Preços!G264&lt;&gt;0),Preços!H264/Preços!G264-1,"")</f>
        <v>-0.36479999999981438</v>
      </c>
      <c r="I264" s="3">
        <f>IF(AND(Preços!I264&lt;&gt;0,Preços!H264&lt;&gt;0),Preços!I264/Preços!H264-1,"")</f>
        <v>0.25692695214017669</v>
      </c>
      <c r="M264" t="str">
        <f>Preços!L264</f>
        <v>SHOW3</v>
      </c>
      <c r="N264" s="3">
        <f>IF(AND(Preços!N264&lt;&gt;0,Preços!M264&lt;&gt;0),Preços!N264/Preços!M264-1,"")</f>
        <v>0.81452466166141568</v>
      </c>
      <c r="O264" s="3">
        <f>IF(AND(Preços!O264&lt;&gt;0,Preços!N264&lt;&gt;0),Preços!O264/Preços!N264-1,"")</f>
        <v>0.33215850760818411</v>
      </c>
      <c r="P264" s="3">
        <f>IF(AND(Preços!P264&lt;&gt;0,Preços!O264&lt;&gt;0),Preços!P264/Preços!O264-1,"")</f>
        <v>3.6527077873541591E-2</v>
      </c>
      <c r="Q264" s="3">
        <f>IF(AND(Preços!Q264&lt;&gt;0,Preços!P264&lt;&gt;0),Preços!Q264/Preços!P264-1,"")</f>
        <v>-0.14465065813051436</v>
      </c>
      <c r="R264" s="3">
        <f>IF(AND(Preços!R264&lt;&gt;0,Preços!Q264&lt;&gt;0),Preços!R264/Preços!Q264-1,"")</f>
        <v>-0.36479999999981438</v>
      </c>
      <c r="S264" s="3">
        <f>IF(AND(Preços!S264&lt;&gt;0,Preços!R264&lt;&gt;0),Preços!S264/Preços!R264-1,"")</f>
        <v>0.25692695214017669</v>
      </c>
    </row>
    <row r="265" spans="2:19" x14ac:dyDescent="0.35">
      <c r="B265" t="str">
        <f>Preços!B265</f>
        <v>SHUL3</v>
      </c>
      <c r="D265" s="3" t="str">
        <f>IF(AND(Preços!D265&lt;&gt;0,Preços!C265&lt;&gt;0),Preços!D265/Preços!C265-1,"")</f>
        <v/>
      </c>
      <c r="E265" s="3" t="str">
        <f>IF(AND(Preços!E265&lt;&gt;0,Preços!D265&lt;&gt;0),Preços!E265/Preços!D265-1,"")</f>
        <v/>
      </c>
      <c r="F265" s="3" t="str">
        <f>IF(AND(Preços!F265&lt;&gt;0,Preços!E265&lt;&gt;0),Preços!F265/Preços!E265-1,"")</f>
        <v/>
      </c>
      <c r="G265" s="3" t="str">
        <f>IF(AND(Preços!G265&lt;&gt;0,Preços!F265&lt;&gt;0),Preços!G265/Preços!F265-1,"")</f>
        <v/>
      </c>
      <c r="H265" s="3" t="str">
        <f>IF(AND(Preços!H265&lt;&gt;0,Preços!G265&lt;&gt;0),Preços!H265/Preços!G265-1,"")</f>
        <v/>
      </c>
      <c r="I265" s="3" t="str">
        <f>IF(AND(Preços!I265&lt;&gt;0,Preços!H265&lt;&gt;0),Preços!I265/Preços!H265-1,"")</f>
        <v/>
      </c>
      <c r="M265" t="str">
        <f>Preços!L265</f>
        <v>SHUL3</v>
      </c>
      <c r="N265" s="3" t="str">
        <f>IF(AND(Preços!N265&lt;&gt;0,Preços!M265&lt;&gt;0),Preços!N265/Preços!M265-1,"")</f>
        <v/>
      </c>
      <c r="O265" s="3" t="str">
        <f>IF(AND(Preços!O265&lt;&gt;0,Preços!N265&lt;&gt;0),Preços!O265/Preços!N265-1,"")</f>
        <v/>
      </c>
      <c r="P265" s="3" t="str">
        <f>IF(AND(Preços!P265&lt;&gt;0,Preços!O265&lt;&gt;0),Preços!P265/Preços!O265-1,"")</f>
        <v/>
      </c>
      <c r="Q265" s="3" t="str">
        <f>IF(AND(Preços!Q265&lt;&gt;0,Preços!P265&lt;&gt;0),Preços!Q265/Preços!P265-1,"")</f>
        <v/>
      </c>
      <c r="R265" s="3" t="str">
        <f>IF(AND(Preços!R265&lt;&gt;0,Preços!Q265&lt;&gt;0),Preços!R265/Preços!Q265-1,"")</f>
        <v/>
      </c>
      <c r="S265" s="3" t="str">
        <f>IF(AND(Preços!S265&lt;&gt;0,Preços!R265&lt;&gt;0),Preços!S265/Preços!R265-1,"")</f>
        <v/>
      </c>
    </row>
    <row r="266" spans="2:19" x14ac:dyDescent="0.35">
      <c r="B266" t="str">
        <f>Preços!B266</f>
        <v>SHUL4</v>
      </c>
      <c r="D266" s="3">
        <f>IF(AND(Preços!D266&lt;&gt;0,Preços!C266&lt;&gt;0),Preços!D266/Preços!C266-1,"")</f>
        <v>9.0206185566902075E-2</v>
      </c>
      <c r="E266" s="3">
        <f>IF(AND(Preços!E266&lt;&gt;0,Preços!D266&lt;&gt;0),Preços!E266/Preços!D266-1,"")</f>
        <v>0.62884160756480223</v>
      </c>
      <c r="F266" s="3">
        <f>IF(AND(Preços!F266&lt;&gt;0,Preços!E266&lt;&gt;0),Preços!F266/Preços!E266-1,"")</f>
        <v>0.42031930333637479</v>
      </c>
      <c r="G266" s="3">
        <f>IF(AND(Preços!G266&lt;&gt;0,Preços!F266&lt;&gt;0),Preços!G266/Preços!F266-1,"")</f>
        <v>0.44921316166060321</v>
      </c>
      <c r="H266" s="3">
        <f>IF(AND(Preços!H266&lt;&gt;0,Preços!G266&lt;&gt;0),Preços!H266/Preços!G266-1,"")</f>
        <v>0.33267522211192402</v>
      </c>
      <c r="I266" s="3">
        <f>IF(AND(Preços!I266&lt;&gt;0,Preços!H266&lt;&gt;0),Preços!I266/Preços!H266-1,"")</f>
        <v>0.33777777777760587</v>
      </c>
      <c r="M266" t="str">
        <f>Preços!L266</f>
        <v>SHUL4</v>
      </c>
      <c r="N266" s="3">
        <f>IF(AND(Preços!N266&lt;&gt;0,Preços!M266&lt;&gt;0),Preços!N266/Preços!M266-1,"")</f>
        <v>0.12066382068136305</v>
      </c>
      <c r="O266" s="3">
        <f>IF(AND(Preços!O266&lt;&gt;0,Preços!N266&lt;&gt;0),Preços!O266/Preços!N266-1,"")</f>
        <v>0.66690969315873994</v>
      </c>
      <c r="P266" s="3">
        <f>IF(AND(Preços!P266&lt;&gt;0,Preços!O266&lt;&gt;0),Preços!P266/Preços!O266-1,"")</f>
        <v>0.48245196108770916</v>
      </c>
      <c r="Q266" s="3">
        <f>IF(AND(Preços!Q266&lt;&gt;0,Preços!P266&lt;&gt;0),Preços!Q266/Preços!P266-1,"")</f>
        <v>0.49817040328399487</v>
      </c>
      <c r="R266" s="3">
        <f>IF(AND(Preços!R266&lt;&gt;0,Preços!Q266&lt;&gt;0),Preços!R266/Preços!Q266-1,"")</f>
        <v>0.36705535877775519</v>
      </c>
      <c r="S266" s="3">
        <f>IF(AND(Preços!S266&lt;&gt;0,Preços!R266&lt;&gt;0),Preços!S266/Preços!R266-1,"")</f>
        <v>0.35731865182808531</v>
      </c>
    </row>
    <row r="267" spans="2:19" x14ac:dyDescent="0.35">
      <c r="B267" t="str">
        <f>Preços!B267</f>
        <v>SIMH3</v>
      </c>
      <c r="D267" s="3">
        <f>IF(AND(Preços!D267&lt;&gt;0,Preços!C267&lt;&gt;0),Preços!D267/Preços!C267-1,"")</f>
        <v>0.24722222222216139</v>
      </c>
      <c r="E267" s="3">
        <f>IF(AND(Preços!E267&lt;&gt;0,Preços!D267&lt;&gt;0),Preços!E267/Preços!D267-1,"")</f>
        <v>-8.1291759465061397E-2</v>
      </c>
      <c r="F267" s="3">
        <f>IF(AND(Preços!F267&lt;&gt;0,Preços!E267&lt;&gt;0),Preços!F267/Preços!E267-1,"")</f>
        <v>-0.1551515151513746</v>
      </c>
      <c r="G267" s="3">
        <f>IF(AND(Preços!G267&lt;&gt;0,Preços!F267&lt;&gt;0),Preços!G267/Preços!F267-1,"")</f>
        <v>2.8407460545172261</v>
      </c>
      <c r="H267" s="3">
        <f>IF(AND(Preços!H267&lt;&gt;0,Preços!G267&lt;&gt;0),Preços!H267/Preços!G267-1,"")</f>
        <v>0.32499066118737274</v>
      </c>
      <c r="I267" s="3">
        <f>IF(AND(Preços!I267&lt;&gt;0,Preços!H267&lt;&gt;0),Preços!I267/Preços!H267-1,"")</f>
        <v>0.54158443755388319</v>
      </c>
      <c r="M267" t="str">
        <f>Preços!L267</f>
        <v>SIMH3</v>
      </c>
      <c r="N267" s="3">
        <f>IF(AND(Preços!N267&lt;&gt;0,Preços!M267&lt;&gt;0),Preços!N267/Preços!M267-1,"")</f>
        <v>0.42626771473062619</v>
      </c>
      <c r="O267" s="3">
        <f>IF(AND(Preços!O267&lt;&gt;0,Preços!N267&lt;&gt;0),Preços!O267/Preços!N267-1,"")</f>
        <v>-8.129175946459255E-2</v>
      </c>
      <c r="P267" s="3">
        <f>IF(AND(Preços!P267&lt;&gt;0,Preços!O267&lt;&gt;0),Preços!P267/Preços!O267-1,"")</f>
        <v>-0.15515151515181136</v>
      </c>
      <c r="Q267" s="3">
        <f>IF(AND(Preços!Q267&lt;&gt;0,Preços!P267&lt;&gt;0),Preços!Q267/Preços!P267-1,"")</f>
        <v>2.9280860042161625</v>
      </c>
      <c r="R267" s="3">
        <f>IF(AND(Preços!R267&lt;&gt;0,Preços!Q267&lt;&gt;0),Preços!R267/Preços!Q267-1,"")</f>
        <v>0.33753435817960065</v>
      </c>
      <c r="S267" s="3">
        <f>IF(AND(Preços!S267&lt;&gt;0,Preços!R267&lt;&gt;0),Preços!S267/Preços!R267-1,"")</f>
        <v>0.55531098074381946</v>
      </c>
    </row>
    <row r="268" spans="2:19" x14ac:dyDescent="0.35">
      <c r="B268" t="str">
        <f>Preços!B268</f>
        <v>SLCE3</v>
      </c>
      <c r="D268" s="3">
        <f>IF(AND(Preços!D268&lt;&gt;0,Preços!C268&lt;&gt;0),Preços!D268/Preços!C268-1,"")</f>
        <v>-0.12036474164188937</v>
      </c>
      <c r="E268" s="3">
        <f>IF(AND(Preços!E268&lt;&gt;0,Preços!D268&lt;&gt;0),Preços!E268/Preços!D268-1,"")</f>
        <v>0.84312370421635507</v>
      </c>
      <c r="F268" s="3">
        <f>IF(AND(Preços!F268&lt;&gt;0,Preços!E268&lt;&gt;0),Preços!F268/Preços!E268-1,"")</f>
        <v>0.56955380577300008</v>
      </c>
      <c r="G268" s="3">
        <f>IF(AND(Preços!G268&lt;&gt;0,Preços!F268&lt;&gt;0),Preços!G268/Preços!F268-1,"")</f>
        <v>0.18490205446711383</v>
      </c>
      <c r="H268" s="3">
        <f>IF(AND(Preços!H268&lt;&gt;0,Preços!G268&lt;&gt;0),Preços!H268/Preços!G268-1,"")</f>
        <v>0.1068548387106627</v>
      </c>
      <c r="I268" s="3">
        <f>IF(AND(Preços!I268&lt;&gt;0,Preços!H268&lt;&gt;0),Preços!I268/Preços!H268-1,"")</f>
        <v>0.66120218579079904</v>
      </c>
      <c r="M268" t="str">
        <f>Preços!L268</f>
        <v>SLCE3</v>
      </c>
      <c r="N268" s="3">
        <f>IF(AND(Preços!N268&lt;&gt;0,Preços!M268&lt;&gt;0),Preços!N268/Preços!M268-1,"")</f>
        <v>-8.5020719176721715E-2</v>
      </c>
      <c r="O268" s="3">
        <f>IF(AND(Preços!O268&lt;&gt;0,Preços!N268&lt;&gt;0),Preços!O268/Preços!N268-1,"")</f>
        <v>1.0273317892847951</v>
      </c>
      <c r="P268" s="3">
        <f>IF(AND(Preços!P268&lt;&gt;0,Preços!O268&lt;&gt;0),Preços!P268/Preços!O268-1,"")</f>
        <v>0.64820286043467168</v>
      </c>
      <c r="Q268" s="3">
        <f>IF(AND(Preços!Q268&lt;&gt;0,Preços!P268&lt;&gt;0),Preços!Q268/Preços!P268-1,"")</f>
        <v>0.24202141035034708</v>
      </c>
      <c r="R268" s="3">
        <f>IF(AND(Preços!R268&lt;&gt;0,Preços!Q268&lt;&gt;0),Preços!R268/Preços!Q268-1,"")</f>
        <v>0.15149461690687049</v>
      </c>
      <c r="S268" s="3">
        <f>IF(AND(Preços!S268&lt;&gt;0,Preços!R268&lt;&gt;0),Preços!S268/Preços!R268-1,"")</f>
        <v>0.6963081463954055</v>
      </c>
    </row>
    <row r="269" spans="2:19" x14ac:dyDescent="0.35">
      <c r="B269" t="str">
        <f>Preços!B269</f>
        <v>SMTO3</v>
      </c>
      <c r="D269" s="3">
        <f>IF(AND(Preços!D269&lt;&gt;0,Preços!C269&lt;&gt;0),Preços!D269/Preços!C269-1,"")</f>
        <v>0.27757152216618874</v>
      </c>
      <c r="E269" s="3">
        <f>IF(AND(Preços!E269&lt;&gt;0,Preços!D269&lt;&gt;0),Preços!E269/Preços!D269-1,"")</f>
        <v>-1.0256410257005077E-2</v>
      </c>
      <c r="F269" s="3">
        <f>IF(AND(Preços!F269&lt;&gt;0,Preços!E269&lt;&gt;0),Preços!F269/Preços!E269-1,"")</f>
        <v>-5.7512953367190089E-2</v>
      </c>
      <c r="G269" s="3">
        <f>IF(AND(Preços!G269&lt;&gt;0,Preços!F269&lt;&gt;0),Preços!G269/Preços!F269-1,"")</f>
        <v>0.30401319406257277</v>
      </c>
      <c r="H269" s="3">
        <f>IF(AND(Preços!H269&lt;&gt;0,Preços!G269&lt;&gt;0),Preços!H269/Preços!G269-1,"")</f>
        <v>0.15345699831301096</v>
      </c>
      <c r="I269" s="3">
        <f>IF(AND(Preços!I269&lt;&gt;0,Preços!H269&lt;&gt;0),Preços!I269/Preços!H269-1,"")</f>
        <v>0.27850877192979895</v>
      </c>
      <c r="M269" t="str">
        <f>Preços!L269</f>
        <v>SMTO3</v>
      </c>
      <c r="N269" s="3">
        <f>IF(AND(Preços!N269&lt;&gt;0,Preços!M269&lt;&gt;0),Preços!N269/Preços!M269-1,"")</f>
        <v>0.28951858684488019</v>
      </c>
      <c r="O269" s="3">
        <f>IF(AND(Preços!O269&lt;&gt;0,Preços!N269&lt;&gt;0),Preços!O269/Preços!N269-1,"")</f>
        <v>5.6789116283140206E-3</v>
      </c>
      <c r="P269" s="3">
        <f>IF(AND(Preços!P269&lt;&gt;0,Preços!O269&lt;&gt;0),Preços!P269/Preços!O269-1,"")</f>
        <v>-3.3010686443828208E-2</v>
      </c>
      <c r="Q269" s="3">
        <f>IF(AND(Preços!Q269&lt;&gt;0,Preços!P269&lt;&gt;0),Preços!Q269/Preços!P269-1,"")</f>
        <v>0.34565785826705975</v>
      </c>
      <c r="R269" s="3">
        <f>IF(AND(Preços!R269&lt;&gt;0,Preços!Q269&lt;&gt;0),Preços!R269/Preços!Q269-1,"")</f>
        <v>0.18167626913210366</v>
      </c>
      <c r="S269" s="3">
        <f>IF(AND(Preços!S269&lt;&gt;0,Preços!R269&lt;&gt;0),Preços!S269/Preços!R269-1,"")</f>
        <v>0.31399568760387964</v>
      </c>
    </row>
    <row r="270" spans="2:19" x14ac:dyDescent="0.35">
      <c r="B270" t="str">
        <f>Preços!B270</f>
        <v>SOND5</v>
      </c>
      <c r="D270" s="3" t="str">
        <f>IF(AND(Preços!D270&lt;&gt;0,Preços!C270&lt;&gt;0),Preços!D270/Preços!C270-1,"")</f>
        <v/>
      </c>
      <c r="E270" s="3" t="str">
        <f>IF(AND(Preços!E270&lt;&gt;0,Preços!D270&lt;&gt;0),Preços!E270/Preços!D270-1,"")</f>
        <v/>
      </c>
      <c r="F270" s="3" t="str">
        <f>IF(AND(Preços!F270&lt;&gt;0,Preços!E270&lt;&gt;0),Preços!F270/Preços!E270-1,"")</f>
        <v/>
      </c>
      <c r="G270" s="3" t="str">
        <f>IF(AND(Preços!G270&lt;&gt;0,Preços!F270&lt;&gt;0),Preços!G270/Preços!F270-1,"")</f>
        <v/>
      </c>
      <c r="H270" s="3" t="str">
        <f>IF(AND(Preços!H270&lt;&gt;0,Preços!G270&lt;&gt;0),Preços!H270/Preços!G270-1,"")</f>
        <v/>
      </c>
      <c r="I270" s="3" t="str">
        <f>IF(AND(Preços!I270&lt;&gt;0,Preços!H270&lt;&gt;0),Preços!I270/Preços!H270-1,"")</f>
        <v/>
      </c>
      <c r="M270" t="str">
        <f>Preços!L270</f>
        <v>SOND5</v>
      </c>
      <c r="N270" s="3" t="str">
        <f>IF(AND(Preços!N270&lt;&gt;0,Preços!M270&lt;&gt;0),Preços!N270/Preços!M270-1,"")</f>
        <v/>
      </c>
      <c r="O270" s="3" t="str">
        <f>IF(AND(Preços!O270&lt;&gt;0,Preços!N270&lt;&gt;0),Preços!O270/Preços!N270-1,"")</f>
        <v/>
      </c>
      <c r="P270" s="3" t="str">
        <f>IF(AND(Preços!P270&lt;&gt;0,Preços!O270&lt;&gt;0),Preços!P270/Preços!O270-1,"")</f>
        <v/>
      </c>
      <c r="Q270" s="3" t="str">
        <f>IF(AND(Preços!Q270&lt;&gt;0,Preços!P270&lt;&gt;0),Preços!Q270/Preços!P270-1,"")</f>
        <v/>
      </c>
      <c r="R270" s="3" t="str">
        <f>IF(AND(Preços!R270&lt;&gt;0,Preços!Q270&lt;&gt;0),Preços!R270/Preços!Q270-1,"")</f>
        <v/>
      </c>
      <c r="S270" s="3" t="str">
        <f>IF(AND(Preços!S270&lt;&gt;0,Preços!R270&lt;&gt;0),Preços!S270/Preços!R270-1,"")</f>
        <v/>
      </c>
    </row>
    <row r="271" spans="2:19" x14ac:dyDescent="0.35">
      <c r="B271" t="str">
        <f>Preços!B271</f>
        <v>SOND6</v>
      </c>
      <c r="D271" s="3" t="str">
        <f>IF(AND(Preços!D271&lt;&gt;0,Preços!C271&lt;&gt;0),Preços!D271/Preços!C271-1,"")</f>
        <v/>
      </c>
      <c r="E271" s="3" t="str">
        <f>IF(AND(Preços!E271&lt;&gt;0,Preços!D271&lt;&gt;0),Preços!E271/Preços!D271-1,"")</f>
        <v/>
      </c>
      <c r="F271" s="3" t="str">
        <f>IF(AND(Preços!F271&lt;&gt;0,Preços!E271&lt;&gt;0),Preços!F271/Preços!E271-1,"")</f>
        <v/>
      </c>
      <c r="G271" s="3" t="str">
        <f>IF(AND(Preços!G271&lt;&gt;0,Preços!F271&lt;&gt;0),Preços!G271/Preços!F271-1,"")</f>
        <v/>
      </c>
      <c r="H271" s="3" t="str">
        <f>IF(AND(Preços!H271&lt;&gt;0,Preços!G271&lt;&gt;0),Preços!H271/Preços!G271-1,"")</f>
        <v/>
      </c>
      <c r="I271" s="3" t="str">
        <f>IF(AND(Preços!I271&lt;&gt;0,Preços!H271&lt;&gt;0),Preços!I271/Preços!H271-1,"")</f>
        <v/>
      </c>
      <c r="M271" t="str">
        <f>Preços!L271</f>
        <v>SOND6</v>
      </c>
      <c r="N271" s="3" t="str">
        <f>IF(AND(Preços!N271&lt;&gt;0,Preços!M271&lt;&gt;0),Preços!N271/Preços!M271-1,"")</f>
        <v/>
      </c>
      <c r="O271" s="3" t="str">
        <f>IF(AND(Preços!O271&lt;&gt;0,Preços!N271&lt;&gt;0),Preços!O271/Preços!N271-1,"")</f>
        <v/>
      </c>
      <c r="P271" s="3" t="str">
        <f>IF(AND(Preços!P271&lt;&gt;0,Preços!O271&lt;&gt;0),Preços!P271/Preços!O271-1,"")</f>
        <v/>
      </c>
      <c r="Q271" s="3" t="str">
        <f>IF(AND(Preços!Q271&lt;&gt;0,Preços!P271&lt;&gt;0),Preços!Q271/Preços!P271-1,"")</f>
        <v/>
      </c>
      <c r="R271" s="3" t="str">
        <f>IF(AND(Preços!R271&lt;&gt;0,Preços!Q271&lt;&gt;0),Preços!R271/Preços!Q271-1,"")</f>
        <v/>
      </c>
      <c r="S271" s="3" t="str">
        <f>IF(AND(Preços!S271&lt;&gt;0,Preços!R271&lt;&gt;0),Preços!S271/Preços!R271-1,"")</f>
        <v/>
      </c>
    </row>
    <row r="272" spans="2:19" x14ac:dyDescent="0.35">
      <c r="B272" t="str">
        <f>Preços!B272</f>
        <v>SQIA3</v>
      </c>
      <c r="D272" s="3">
        <f>IF(AND(Preços!D272&lt;&gt;0,Preços!C272&lt;&gt;0),Preços!D272/Preços!C272-1,"")</f>
        <v>0.52365236523774938</v>
      </c>
      <c r="E272" s="3">
        <f>IF(AND(Preços!E272&lt;&gt;0,Preços!D272&lt;&gt;0),Preços!E272/Preços!D272-1,"")</f>
        <v>0.92707581227372327</v>
      </c>
      <c r="F272" s="3">
        <f>IF(AND(Preços!F272&lt;&gt;0,Preços!E272&lt;&gt;0),Preços!F272/Preços!E272-1,"")</f>
        <v>-5.1704758336625023E-2</v>
      </c>
      <c r="G272" s="3">
        <f>IF(AND(Preços!G272&lt;&gt;0,Preços!F272&lt;&gt;0),Preços!G272/Preços!F272-1,"")</f>
        <v>2.8719873567763328</v>
      </c>
      <c r="H272" s="3">
        <f>IF(AND(Preços!H272&lt;&gt;0,Preços!G272&lt;&gt;0),Preços!H272/Preços!G272-1,"")</f>
        <v>-4.081632653061229E-2</v>
      </c>
      <c r="I272" s="3">
        <f>IF(AND(Preços!I272&lt;&gt;0,Preços!H272&lt;&gt;0),Preços!I272/Preços!H272-1,"")</f>
        <v>-9.9574468084957513E-2</v>
      </c>
      <c r="M272" t="str">
        <f>Preços!L272</f>
        <v>SQIA3</v>
      </c>
      <c r="N272" s="3">
        <f>IF(AND(Preços!N272&lt;&gt;0,Preços!M272&lt;&gt;0),Preços!N272/Preços!M272-1,"")</f>
        <v>0.55244466537603332</v>
      </c>
      <c r="O272" s="3">
        <f>IF(AND(Preços!O272&lt;&gt;0,Preços!N272&lt;&gt;0),Preços!O272/Preços!N272-1,"")</f>
        <v>0.93812623762385727</v>
      </c>
      <c r="P272" s="3">
        <f>IF(AND(Preços!P272&lt;&gt;0,Preços!O272&lt;&gt;0),Preços!P272/Preços!O272-1,"")</f>
        <v>-4.5516884774915889E-2</v>
      </c>
      <c r="Q272" s="3">
        <f>IF(AND(Preços!Q272&lt;&gt;0,Preços!P272&lt;&gt;0),Preços!Q272/Preços!P272-1,"")</f>
        <v>2.877733581544327</v>
      </c>
      <c r="R272" s="3">
        <f>IF(AND(Preços!R272&lt;&gt;0,Preços!Q272&lt;&gt;0),Preços!R272/Preços!Q272-1,"")</f>
        <v>-4.081632653102385E-2</v>
      </c>
      <c r="S272" s="3">
        <f>IF(AND(Preços!S272&lt;&gt;0,Preços!R272&lt;&gt;0),Preços!S272/Preços!R272-1,"")</f>
        <v>-9.8769045503947828E-2</v>
      </c>
    </row>
    <row r="273" spans="2:19" x14ac:dyDescent="0.35">
      <c r="B273" t="str">
        <f>Preços!B273</f>
        <v>STBP3</v>
      </c>
      <c r="D273" s="3" t="str">
        <f>IF(AND(Preços!D273&lt;&gt;0,Preços!C273&lt;&gt;0),Preços!D273/Preços!C273-1,"")</f>
        <v/>
      </c>
      <c r="E273" s="3">
        <f>IF(AND(Preços!E273&lt;&gt;0,Preços!D273&lt;&gt;0),Preços!E273/Preços!D273-1,"")</f>
        <v>0.41249999999889897</v>
      </c>
      <c r="F273" s="3">
        <f>IF(AND(Preços!F273&lt;&gt;0,Preços!E273&lt;&gt;0),Preços!F273/Preços!E273-1,"")</f>
        <v>0.24778761062062626</v>
      </c>
      <c r="G273" s="3">
        <f>IF(AND(Preços!G273&lt;&gt;0,Preços!F273&lt;&gt;0),Preços!G273/Preços!F273-1,"")</f>
        <v>0.9338061465689913</v>
      </c>
      <c r="H273" s="3">
        <f>IF(AND(Preços!H273&lt;&gt;0,Preços!G273&lt;&gt;0),Preços!H273/Preços!G273-1,"")</f>
        <v>-0.35819070904590711</v>
      </c>
      <c r="I273" s="3">
        <f>IF(AND(Preços!I273&lt;&gt;0,Preços!H273&lt;&gt;0),Preços!I273/Preços!H273-1,"")</f>
        <v>0.51047619047624582</v>
      </c>
      <c r="M273" t="str">
        <f>Preços!L273</f>
        <v>STBP3</v>
      </c>
      <c r="N273" s="3" t="str">
        <f>IF(AND(Preços!N273&lt;&gt;0,Preços!M273&lt;&gt;0),Preços!N273/Preços!M273-1,"")</f>
        <v/>
      </c>
      <c r="O273" s="3">
        <f>IF(AND(Preços!O273&lt;&gt;0,Preços!N273&lt;&gt;0),Preços!O273/Preços!N273-1,"")</f>
        <v>0.41249999999818798</v>
      </c>
      <c r="P273" s="3">
        <f>IF(AND(Preços!P273&lt;&gt;0,Preços!O273&lt;&gt;0),Preços!P273/Preços!O273-1,"")</f>
        <v>0.24891025264137534</v>
      </c>
      <c r="Q273" s="3">
        <f>IF(AND(Preços!Q273&lt;&gt;0,Preços!P273&lt;&gt;0),Preços!Q273/Preços!P273-1,"")</f>
        <v>0.9359707067126779</v>
      </c>
      <c r="R273" s="3">
        <f>IF(AND(Preços!R273&lt;&gt;0,Preços!Q273&lt;&gt;0),Preços!R273/Preços!Q273-1,"")</f>
        <v>-0.35537045478523388</v>
      </c>
      <c r="S273" s="3">
        <f>IF(AND(Preços!S273&lt;&gt;0,Preços!R273&lt;&gt;0),Preços!S273/Preços!R273-1,"")</f>
        <v>0.51047619047624582</v>
      </c>
    </row>
    <row r="274" spans="2:19" x14ac:dyDescent="0.35">
      <c r="B274" t="str">
        <f>Preços!B274</f>
        <v>SULA11</v>
      </c>
      <c r="D274" s="3">
        <f>IF(AND(Preços!D274&lt;&gt;0,Preços!C274&lt;&gt;0),Preços!D274/Preços!C274-1,"")</f>
        <v>-3.2778076302346748E-2</v>
      </c>
      <c r="E274" s="3">
        <f>IF(AND(Preços!E274&lt;&gt;0,Preços!D274&lt;&gt;0),Preços!E274/Preços!D274-1,"")</f>
        <v>0.19919022950401066</v>
      </c>
      <c r="F274" s="3">
        <f>IF(AND(Preços!F274&lt;&gt;0,Preços!E274&lt;&gt;0),Preços!F274/Preços!E274-1,"")</f>
        <v>0.53269024651582986</v>
      </c>
      <c r="G274" s="3">
        <f>IF(AND(Preços!G274&lt;&gt;0,Preços!F274&lt;&gt;0),Preços!G274/Preços!F274-1,"")</f>
        <v>1.0951048951037929</v>
      </c>
      <c r="H274" s="3">
        <f>IF(AND(Preços!H274&lt;&gt;0,Preços!G274&lt;&gt;0),Preços!H274/Preços!G274-1,"")</f>
        <v>-0.24592631049949698</v>
      </c>
      <c r="I274" s="3">
        <f>IF(AND(Preços!I274&lt;&gt;0,Preços!H274&lt;&gt;0),Preços!I274/Preços!H274-1,"")</f>
        <v>-0.39074503629799828</v>
      </c>
      <c r="M274" t="str">
        <f>Preços!L274</f>
        <v>SULA11</v>
      </c>
      <c r="N274" s="3">
        <f>IF(AND(Preços!N274&lt;&gt;0,Preços!M274&lt;&gt;0),Preços!N274/Preços!M274-1,"")</f>
        <v>-2.2357581548692051E-3</v>
      </c>
      <c r="O274" s="3">
        <f>IF(AND(Preços!O274&lt;&gt;0,Preços!N274&lt;&gt;0),Preços!O274/Preços!N274-1,"")</f>
        <v>0.21390415538672447</v>
      </c>
      <c r="P274" s="3">
        <f>IF(AND(Preços!P274&lt;&gt;0,Preços!O274&lt;&gt;0),Preços!P274/Preços!O274-1,"")</f>
        <v>0.57476615993949154</v>
      </c>
      <c r="Q274" s="3">
        <f>IF(AND(Preços!Q274&lt;&gt;0,Preços!P274&lt;&gt;0),Preços!Q274/Preços!P274-1,"")</f>
        <v>1.1593355204025761</v>
      </c>
      <c r="R274" s="3">
        <f>IF(AND(Preços!R274&lt;&gt;0,Preços!Q274&lt;&gt;0),Preços!R274/Preços!Q274-1,"")</f>
        <v>-0.21173040742163851</v>
      </c>
      <c r="S274" s="3">
        <f>IF(AND(Preços!S274&lt;&gt;0,Preços!R274&lt;&gt;0),Preços!S274/Preços!R274-1,"")</f>
        <v>-0.38839465927425187</v>
      </c>
    </row>
    <row r="275" spans="2:19" x14ac:dyDescent="0.35">
      <c r="B275" t="str">
        <f>Preços!B275</f>
        <v>SULA3</v>
      </c>
      <c r="D275" s="3" t="str">
        <f>IF(AND(Preços!D275&lt;&gt;0,Preços!C275&lt;&gt;0),Preços!D275/Preços!C275-1,"")</f>
        <v/>
      </c>
      <c r="E275" s="3" t="str">
        <f>IF(AND(Preços!E275&lt;&gt;0,Preços!D275&lt;&gt;0),Preços!E275/Preços!D275-1,"")</f>
        <v/>
      </c>
      <c r="F275" s="3">
        <f>IF(AND(Preços!F275&lt;&gt;0,Preços!E275&lt;&gt;0),Preços!F275/Preços!E275-1,"")</f>
        <v>1.0134228187924119</v>
      </c>
      <c r="G275" s="3">
        <f>IF(AND(Preços!G275&lt;&gt;0,Preços!F275&lt;&gt;0),Preços!G275/Preços!F275-1,"")</f>
        <v>1.0650000000002438</v>
      </c>
      <c r="H275" s="3">
        <f>IF(AND(Preços!H275&lt;&gt;0,Preços!G275&lt;&gt;0),Preços!H275/Preços!G275-1,"")</f>
        <v>-0.27228063335705077</v>
      </c>
      <c r="I275" s="3">
        <f>IF(AND(Preços!I275&lt;&gt;0,Preços!H275&lt;&gt;0),Preços!I275/Preços!H275-1,"")</f>
        <v>-0.46857298231477917</v>
      </c>
      <c r="M275" t="str">
        <f>Preços!L275</f>
        <v>SULA3</v>
      </c>
      <c r="N275" s="3" t="str">
        <f>IF(AND(Preços!N275&lt;&gt;0,Preços!M275&lt;&gt;0),Preços!N275/Preços!M275-1,"")</f>
        <v/>
      </c>
      <c r="O275" s="3" t="str">
        <f>IF(AND(Preços!O275&lt;&gt;0,Preços!N275&lt;&gt;0),Preços!O275/Preços!N275-1,"")</f>
        <v/>
      </c>
      <c r="P275" s="3">
        <f>IF(AND(Preços!P275&lt;&gt;0,Preços!O275&lt;&gt;0),Preços!P275/Preços!O275-1,"")</f>
        <v>1.0707344939174441</v>
      </c>
      <c r="Q275" s="3">
        <f>IF(AND(Preços!Q275&lt;&gt;0,Preços!P275&lt;&gt;0),Preços!Q275/Preços!P275-1,"")</f>
        <v>1.1140391176365516</v>
      </c>
      <c r="R275" s="3">
        <f>IF(AND(Preços!R275&lt;&gt;0,Preços!Q275&lt;&gt;0),Preços!R275/Preços!Q275-1,"")</f>
        <v>-0.24556037573183909</v>
      </c>
      <c r="S275" s="3">
        <f>IF(AND(Preços!S275&lt;&gt;0,Preços!R275&lt;&gt;0),Preços!S275/Preços!R275-1,"")</f>
        <v>-0.46682238319828828</v>
      </c>
    </row>
    <row r="276" spans="2:19" x14ac:dyDescent="0.35">
      <c r="B276" t="str">
        <f>Preços!B276</f>
        <v>SULA4</v>
      </c>
      <c r="D276" s="3" t="str">
        <f>IF(AND(Preços!D276&lt;&gt;0,Preços!C276&lt;&gt;0),Preços!D276/Preços!C276-1,"")</f>
        <v/>
      </c>
      <c r="E276" s="3" t="str">
        <f>IF(AND(Preços!E276&lt;&gt;0,Preços!D276&lt;&gt;0),Preços!E276/Preços!D276-1,"")</f>
        <v/>
      </c>
      <c r="F276" s="3">
        <f>IF(AND(Preços!F276&lt;&gt;0,Preços!E276&lt;&gt;0),Preços!F276/Preços!E276-1,"")</f>
        <v>0.26612903225766682</v>
      </c>
      <c r="G276" s="3">
        <f>IF(AND(Preços!G276&lt;&gt;0,Preços!F276&lt;&gt;0),Preços!G276/Preços!F276-1,"")</f>
        <v>1.2713375796166866</v>
      </c>
      <c r="H276" s="3">
        <f>IF(AND(Preços!H276&lt;&gt;0,Preços!G276&lt;&gt;0),Preços!H276/Preços!G276-1,"")</f>
        <v>-0.23775171668921757</v>
      </c>
      <c r="I276" s="3">
        <f>IF(AND(Preços!I276&lt;&gt;0,Preços!H276&lt;&gt;0),Preços!I276/Preços!H276-1,"")</f>
        <v>-0.3346304758295392</v>
      </c>
      <c r="M276" t="str">
        <f>Preços!L276</f>
        <v>SULA4</v>
      </c>
      <c r="N276" s="3" t="str">
        <f>IF(AND(Preços!N276&lt;&gt;0,Preços!M276&lt;&gt;0),Preços!N276/Preços!M276-1,"")</f>
        <v/>
      </c>
      <c r="O276" s="3" t="str">
        <f>IF(AND(Preços!O276&lt;&gt;0,Preços!N276&lt;&gt;0),Preços!O276/Preços!N276-1,"")</f>
        <v/>
      </c>
      <c r="P276" s="3">
        <f>IF(AND(Preços!P276&lt;&gt;0,Preços!O276&lt;&gt;0),Preços!P276/Preços!O276-1,"")</f>
        <v>0.30085985414799565</v>
      </c>
      <c r="Q276" s="3">
        <f>IF(AND(Preços!Q276&lt;&gt;0,Preços!P276&lt;&gt;0),Preços!Q276/Preços!P276-1,"")</f>
        <v>1.3549815849424331</v>
      </c>
      <c r="R276" s="3">
        <f>IF(AND(Preços!R276&lt;&gt;0,Preços!Q276&lt;&gt;0),Preços!R276/Preços!Q276-1,"")</f>
        <v>-0.19860803307974573</v>
      </c>
      <c r="S276" s="3">
        <f>IF(AND(Preços!S276&lt;&gt;0,Preços!R276&lt;&gt;0),Preços!S276/Preços!R276-1,"")</f>
        <v>-0.33181102364634674</v>
      </c>
    </row>
    <row r="277" spans="2:19" x14ac:dyDescent="0.35">
      <c r="B277" t="str">
        <f>Preços!B277</f>
        <v>SUZB3</v>
      </c>
      <c r="D277" s="3" t="str">
        <f>IF(AND(Preços!D277&lt;&gt;0,Preços!C277&lt;&gt;0),Preços!D277/Preços!C277-1,"")</f>
        <v/>
      </c>
      <c r="E277" s="3" t="str">
        <f>IF(AND(Preços!E277&lt;&gt;0,Preços!D277&lt;&gt;0),Preços!E277/Preços!D277-1,"")</f>
        <v/>
      </c>
      <c r="F277" s="3">
        <f>IF(AND(Preços!F277&lt;&gt;0,Preços!E277&lt;&gt;0),Preços!F277/Preços!E277-1,"")</f>
        <v>1.0374531835212206</v>
      </c>
      <c r="G277" s="3">
        <f>IF(AND(Preços!G277&lt;&gt;0,Preços!F277&lt;&gt;0),Preços!G277/Preços!F277-1,"")</f>
        <v>4.2016806722059208E-2</v>
      </c>
      <c r="H277" s="3">
        <f>IF(AND(Preços!H277&lt;&gt;0,Preços!G277&lt;&gt;0),Preços!H277/Preços!G277-1,"")</f>
        <v>0.47530241935456985</v>
      </c>
      <c r="I277" s="3">
        <f>IF(AND(Preços!I277&lt;&gt;0,Preços!H277&lt;&gt;0),Preços!I277/Preços!H277-1,"")</f>
        <v>-6.8670994191353696E-2</v>
      </c>
      <c r="M277" t="str">
        <f>Preços!L277</f>
        <v>SUZB3</v>
      </c>
      <c r="N277" s="3" t="str">
        <f>IF(AND(Preços!N277&lt;&gt;0,Preços!M277&lt;&gt;0),Preços!N277/Preços!M277-1,"")</f>
        <v/>
      </c>
      <c r="O277" s="3" t="str">
        <f>IF(AND(Preços!O277&lt;&gt;0,Preços!N277&lt;&gt;0),Preços!O277/Preços!N277-1,"")</f>
        <v/>
      </c>
      <c r="P277" s="3">
        <f>IF(AND(Preços!P277&lt;&gt;0,Preços!O277&lt;&gt;0),Preços!P277/Preços!O277-1,"")</f>
        <v>1.047291875073078</v>
      </c>
      <c r="Q277" s="3">
        <f>IF(AND(Preços!Q277&lt;&gt;0,Preços!P277&lt;&gt;0),Preços!Q277/Preços!P277-1,"")</f>
        <v>5.3434383526414164E-2</v>
      </c>
      <c r="R277" s="3">
        <f>IF(AND(Preços!R277&lt;&gt;0,Preços!Q277&lt;&gt;0),Preços!R277/Preços!Q277-1,"")</f>
        <v>0.47530241935456985</v>
      </c>
      <c r="S277" s="3">
        <f>IF(AND(Preços!S277&lt;&gt;0,Preços!R277&lt;&gt;0),Preços!S277/Preços!R277-1,"")</f>
        <v>-6.8670994191353696E-2</v>
      </c>
    </row>
    <row r="278" spans="2:19" x14ac:dyDescent="0.35">
      <c r="B278" t="str">
        <f>Preços!B278</f>
        <v>SYNE3</v>
      </c>
      <c r="D278" s="3" t="str">
        <f>IF(AND(Preços!D278&lt;&gt;0,Preços!C278&lt;&gt;0),Preços!D278/Preços!C278-1,"")</f>
        <v/>
      </c>
      <c r="E278" s="3" t="str">
        <f>IF(AND(Preços!E278&lt;&gt;0,Preços!D278&lt;&gt;0),Preços!E278/Preços!D278-1,"")</f>
        <v/>
      </c>
      <c r="F278" s="3">
        <f>IF(AND(Preços!F278&lt;&gt;0,Preços!E278&lt;&gt;0),Preços!F278/Preços!E278-1,"")</f>
        <v>-2.2471910112047189E-2</v>
      </c>
      <c r="G278" s="3">
        <f>IF(AND(Preços!G278&lt;&gt;0,Preços!F278&lt;&gt;0),Preços!G278/Preços!F278-1,"")</f>
        <v>1.9206896551737933</v>
      </c>
      <c r="H278" s="3">
        <f>IF(AND(Preços!H278&lt;&gt;0,Preços!G278&lt;&gt;0),Preços!H278/Preços!G278-1,"")</f>
        <v>-0.4608421881151038</v>
      </c>
      <c r="I278" s="3">
        <f>IF(AND(Preços!I278&lt;&gt;0,Preços!H278&lt;&gt;0),Preços!I278/Preços!H278-1,"")</f>
        <v>-0.24890510948935918</v>
      </c>
      <c r="M278" t="str">
        <f>Preços!L278</f>
        <v>SYNE3</v>
      </c>
      <c r="N278" s="3" t="str">
        <f>IF(AND(Preços!N278&lt;&gt;0,Preços!M278&lt;&gt;0),Preços!N278/Preços!M278-1,"")</f>
        <v/>
      </c>
      <c r="O278" s="3" t="str">
        <f>IF(AND(Preços!O278&lt;&gt;0,Preços!N278&lt;&gt;0),Preços!O278/Preços!N278-1,"")</f>
        <v/>
      </c>
      <c r="P278" s="3">
        <f>IF(AND(Preços!P278&lt;&gt;0,Preços!O278&lt;&gt;0),Preços!P278/Preços!O278-1,"")</f>
        <v>8.4344681000035449E-2</v>
      </c>
      <c r="Q278" s="3">
        <f>IF(AND(Preços!Q278&lt;&gt;0,Preços!P278&lt;&gt;0),Preços!Q278/Preços!P278-1,"")</f>
        <v>1.9206896551724628</v>
      </c>
      <c r="R278" s="3">
        <f>IF(AND(Preços!R278&lt;&gt;0,Preços!Q278&lt;&gt;0),Preços!R278/Preços!Q278-1,"")</f>
        <v>-0.42310133942363182</v>
      </c>
      <c r="S278" s="3">
        <f>IF(AND(Preços!S278&lt;&gt;0,Preços!R278&lt;&gt;0),Preços!S278/Preços!R278-1,"")</f>
        <v>-0.24404116107885909</v>
      </c>
    </row>
    <row r="279" spans="2:19" x14ac:dyDescent="0.35">
      <c r="B279" t="str">
        <f>Preços!B279</f>
        <v>TAEE11</v>
      </c>
      <c r="D279" s="3">
        <f>IF(AND(Preços!D279&lt;&gt;0,Preços!C279&lt;&gt;0),Preços!D279/Preços!C279-1,"")</f>
        <v>0.23820895522332552</v>
      </c>
      <c r="E279" s="3">
        <f>IF(AND(Preços!E279&lt;&gt;0,Preços!D279&lt;&gt;0),Preços!E279/Preços!D279-1,"")</f>
        <v>2.8929604629029271E-2</v>
      </c>
      <c r="F279" s="3">
        <f>IF(AND(Preços!F279&lt;&gt;0,Preços!E279&lt;&gt;0),Preços!F279/Preços!E279-1,"")</f>
        <v>0.10590440487393016</v>
      </c>
      <c r="G279" s="3">
        <f>IF(AND(Preços!G279&lt;&gt;0,Preços!F279&lt;&gt;0),Preços!G279/Preços!F279-1,"")</f>
        <v>0.32118644067734481</v>
      </c>
      <c r="H279" s="3">
        <f>IF(AND(Preços!H279&lt;&gt;0,Preços!G279&lt;&gt;0),Preços!H279/Preços!G279-1,"")</f>
        <v>6.8954457986651008E-2</v>
      </c>
      <c r="I279" s="3">
        <f>IF(AND(Preços!I279&lt;&gt;0,Preços!H279&lt;&gt;0),Preços!I279/Preços!H279-1,"")</f>
        <v>7.5307530753317531E-2</v>
      </c>
      <c r="M279" t="str">
        <f>Preços!L279</f>
        <v>TAEE11</v>
      </c>
      <c r="N279" s="3">
        <f>IF(AND(Preços!N279&lt;&gt;0,Preços!M279&lt;&gt;0),Preços!N279/Preços!M279-1,"")</f>
        <v>0.4161796489819154</v>
      </c>
      <c r="O279" s="3">
        <f>IF(AND(Preços!O279&lt;&gt;0,Preços!N279&lt;&gt;0),Preços!O279/Preços!N279-1,"")</f>
        <v>0.11527488359893878</v>
      </c>
      <c r="P279" s="3">
        <f>IF(AND(Preços!P279&lt;&gt;0,Preços!O279&lt;&gt;0),Preços!P279/Preços!O279-1,"")</f>
        <v>0.26125468015043318</v>
      </c>
      <c r="Q279" s="3">
        <f>IF(AND(Preços!Q279&lt;&gt;0,Preços!P279&lt;&gt;0),Preços!Q279/Preços!P279-1,"")</f>
        <v>0.41515234213308116</v>
      </c>
      <c r="R279" s="3">
        <f>IF(AND(Preços!R279&lt;&gt;0,Preços!Q279&lt;&gt;0),Preços!R279/Preços!Q279-1,"")</f>
        <v>0.18883691920929668</v>
      </c>
      <c r="S279" s="3">
        <f>IF(AND(Preços!S279&lt;&gt;0,Preços!R279&lt;&gt;0),Preços!S279/Preços!R279-1,"")</f>
        <v>0.15720348482238955</v>
      </c>
    </row>
    <row r="280" spans="2:19" x14ac:dyDescent="0.35">
      <c r="B280" t="str">
        <f>Preços!B280</f>
        <v>TAEE3</v>
      </c>
      <c r="D280" s="3" t="str">
        <f>IF(AND(Preços!D280&lt;&gt;0,Preços!C280&lt;&gt;0),Preços!D280/Preços!C280-1,"")</f>
        <v/>
      </c>
      <c r="E280" s="3" t="str">
        <f>IF(AND(Preços!E280&lt;&gt;0,Preços!D280&lt;&gt;0),Preços!E280/Preços!D280-1,"")</f>
        <v/>
      </c>
      <c r="F280" s="3">
        <f>IF(AND(Preços!F280&lt;&gt;0,Preços!E280&lt;&gt;0),Preços!F280/Preços!E280-1,"")</f>
        <v>0.18461538461530513</v>
      </c>
      <c r="G280" s="3">
        <f>IF(AND(Preços!G280&lt;&gt;0,Preços!F280&lt;&gt;0),Preços!G280/Preços!F280-1,"")</f>
        <v>0.21369539551326944</v>
      </c>
      <c r="H280" s="3">
        <f>IF(AND(Preços!H280&lt;&gt;0,Preços!G280&lt;&gt;0),Preços!H280/Preços!G280-1,"")</f>
        <v>8.9494163423969653E-2</v>
      </c>
      <c r="I280" s="3">
        <f>IF(AND(Preços!I280&lt;&gt;0,Preços!H280&lt;&gt;0),Preços!I280/Preços!H280-1,"")</f>
        <v>8.0357142857940378E-2</v>
      </c>
      <c r="M280" t="str">
        <f>Preços!L280</f>
        <v>TAEE3</v>
      </c>
      <c r="N280" s="3" t="str">
        <f>IF(AND(Preços!N280&lt;&gt;0,Preços!M280&lt;&gt;0),Preços!N280/Preços!M280-1,"")</f>
        <v/>
      </c>
      <c r="O280" s="3" t="str">
        <f>IF(AND(Preços!O280&lt;&gt;0,Preços!N280&lt;&gt;0),Preços!O280/Preços!N280-1,"")</f>
        <v/>
      </c>
      <c r="P280" s="3">
        <f>IF(AND(Preços!P280&lt;&gt;0,Preços!O280&lt;&gt;0),Preços!P280/Preços!O280-1,"")</f>
        <v>0.34360373701148994</v>
      </c>
      <c r="Q280" s="3">
        <f>IF(AND(Preços!Q280&lt;&gt;0,Preços!P280&lt;&gt;0),Preços!Q280/Preços!P280-1,"")</f>
        <v>0.29689086715605617</v>
      </c>
      <c r="R280" s="3">
        <f>IF(AND(Preços!R280&lt;&gt;0,Preços!Q280&lt;&gt;0),Preços!R280/Preços!Q280-1,"")</f>
        <v>0.21028424759299247</v>
      </c>
      <c r="S280" s="3">
        <f>IF(AND(Preços!S280&lt;&gt;0,Preços!R280&lt;&gt;0),Preços!S280/Preços!R280-1,"")</f>
        <v>0.16227118093216264</v>
      </c>
    </row>
    <row r="281" spans="2:19" x14ac:dyDescent="0.35">
      <c r="B281" t="str">
        <f>Preços!B281</f>
        <v>TAEE4</v>
      </c>
      <c r="D281" s="3" t="str">
        <f>IF(AND(Preços!D281&lt;&gt;0,Preços!C281&lt;&gt;0),Preços!D281/Preços!C281-1,"")</f>
        <v/>
      </c>
      <c r="E281" s="3" t="str">
        <f>IF(AND(Preços!E281&lt;&gt;0,Preços!D281&lt;&gt;0),Preços!E281/Preços!D281-1,"")</f>
        <v/>
      </c>
      <c r="F281" s="3">
        <f>IF(AND(Preços!F281&lt;&gt;0,Preços!E281&lt;&gt;0),Preços!F281/Preços!E281-1,"")</f>
        <v>0.11764705882283644</v>
      </c>
      <c r="G281" s="3">
        <f>IF(AND(Preços!G281&lt;&gt;0,Preços!F281&lt;&gt;0),Preços!G281/Preços!F281-1,"")</f>
        <v>0.38157894736868636</v>
      </c>
      <c r="H281" s="3">
        <f>IF(AND(Preços!H281&lt;&gt;0,Preços!G281&lt;&gt;0),Preços!H281/Preços!G281-1,"")</f>
        <v>6.5714285714504772E-2</v>
      </c>
      <c r="I281" s="3">
        <f>IF(AND(Preços!I281&lt;&gt;0,Preços!H281&lt;&gt;0),Preços!I281/Preços!H281-1,"")</f>
        <v>7.6854334227026255E-2</v>
      </c>
      <c r="M281" t="str">
        <f>Preços!L281</f>
        <v>TAEE4</v>
      </c>
      <c r="N281" s="3" t="str">
        <f>IF(AND(Preços!N281&lt;&gt;0,Preços!M281&lt;&gt;0),Preços!N281/Preços!M281-1,"")</f>
        <v/>
      </c>
      <c r="O281" s="3" t="str">
        <f>IF(AND(Preços!O281&lt;&gt;0,Preços!N281&lt;&gt;0),Preços!O281/Preços!N281-1,"")</f>
        <v/>
      </c>
      <c r="P281" s="3">
        <f>IF(AND(Preços!P281&lt;&gt;0,Preços!O281&lt;&gt;0),Preços!P281/Preços!O281-1,"")</f>
        <v>0.27742432790730565</v>
      </c>
      <c r="Q281" s="3">
        <f>IF(AND(Preços!Q281&lt;&gt;0,Preços!P281&lt;&gt;0),Preços!Q281/Preços!P281-1,"")</f>
        <v>0.48120263861950208</v>
      </c>
      <c r="R281" s="3">
        <f>IF(AND(Preços!R281&lt;&gt;0,Preços!Q281&lt;&gt;0),Preços!R281/Preços!Q281-1,"")</f>
        <v>0.18372632929676325</v>
      </c>
      <c r="S281" s="3">
        <f>IF(AND(Preços!S281&lt;&gt;0,Preços!R281&lt;&gt;0),Preços!S281/Preços!R281-1,"")</f>
        <v>0.15867237405380097</v>
      </c>
    </row>
    <row r="282" spans="2:19" x14ac:dyDescent="0.35">
      <c r="B282" t="str">
        <f>Preços!B282</f>
        <v>TEND3</v>
      </c>
      <c r="D282" s="3" t="str">
        <f>IF(AND(Preços!D282&lt;&gt;0,Preços!C282&lt;&gt;0),Preços!D282/Preços!C282-1,"")</f>
        <v/>
      </c>
      <c r="E282" s="3" t="str">
        <f>IF(AND(Preços!E282&lt;&gt;0,Preços!D282&lt;&gt;0),Preços!E282/Preços!D282-1,"")</f>
        <v/>
      </c>
      <c r="F282" s="3">
        <f>IF(AND(Preços!F282&lt;&gt;0,Preços!E282&lt;&gt;0),Preços!F282/Preços!E282-1,"")</f>
        <v>0.6045000000012799</v>
      </c>
      <c r="G282" s="3">
        <f>IF(AND(Preços!G282&lt;&gt;0,Preços!F282&lt;&gt;0),Preços!G282/Preços!F282-1,"")</f>
        <v>0.88158304767704698</v>
      </c>
      <c r="H282" s="3">
        <f>IF(AND(Preços!H282&lt;&gt;0,Preços!G282&lt;&gt;0),Preços!H282/Preços!G282-1,"")</f>
        <v>0</v>
      </c>
      <c r="I282" s="3">
        <f>IF(AND(Preços!I282&lt;&gt;0,Preços!H282&lt;&gt;0),Preços!I282/Preços!H282-1,"")</f>
        <v>-0.41669426962621203</v>
      </c>
      <c r="M282" t="str">
        <f>Preços!L282</f>
        <v>TEND3</v>
      </c>
      <c r="N282" s="3" t="str">
        <f>IF(AND(Preços!N282&lt;&gt;0,Preços!M282&lt;&gt;0),Preços!N282/Preços!M282-1,"")</f>
        <v/>
      </c>
      <c r="O282" s="3" t="str">
        <f>IF(AND(Preços!O282&lt;&gt;0,Preços!N282&lt;&gt;0),Preços!O282/Preços!N282-1,"")</f>
        <v/>
      </c>
      <c r="P282" s="3">
        <f>IF(AND(Preços!P282&lt;&gt;0,Preços!O282&lt;&gt;0),Preços!P282/Preços!O282-1,"")</f>
        <v>0.63209275364604522</v>
      </c>
      <c r="Q282" s="3">
        <f>IF(AND(Preços!Q282&lt;&gt;0,Preços!P282&lt;&gt;0),Preços!Q282/Preços!P282-1,"")</f>
        <v>0.93227073224682355</v>
      </c>
      <c r="R282" s="3">
        <f>IF(AND(Preços!R282&lt;&gt;0,Preços!Q282&lt;&gt;0),Preços!R282/Preços!Q282-1,"")</f>
        <v>1.6080473896160852E-2</v>
      </c>
      <c r="S282" s="3">
        <f>IF(AND(Preços!S282&lt;&gt;0,Preços!R282&lt;&gt;0),Preços!S282/Preços!R282-1,"")</f>
        <v>-0.41266347589237606</v>
      </c>
    </row>
    <row r="283" spans="2:19" x14ac:dyDescent="0.35">
      <c r="B283" t="str">
        <f>Preços!B283</f>
        <v>TGMA3</v>
      </c>
      <c r="D283" s="3">
        <f>IF(AND(Preços!D283&lt;&gt;0,Preços!C283&lt;&gt;0),Preços!D283/Preços!C283-1,"")</f>
        <v>0.63617021276746644</v>
      </c>
      <c r="E283" s="3">
        <f>IF(AND(Preços!E283&lt;&gt;0,Preços!D283&lt;&gt;0),Preços!E283/Preços!D283-1,"")</f>
        <v>1.5760728218454743</v>
      </c>
      <c r="F283" s="3">
        <f>IF(AND(Preços!F283&lt;&gt;0,Preços!E283&lt;&gt;0),Preços!F283/Preços!E283-1,"")</f>
        <v>0.3881877839476624</v>
      </c>
      <c r="G283" s="3">
        <f>IF(AND(Preços!G283&lt;&gt;0,Preços!F283&lt;&gt;0),Preços!G283/Preços!F283-1,"")</f>
        <v>0.36909090909175624</v>
      </c>
      <c r="H283" s="3">
        <f>IF(AND(Preços!H283&lt;&gt;0,Preços!G283&lt;&gt;0),Preços!H283/Preços!G283-1,"")</f>
        <v>-0.28366533864582977</v>
      </c>
      <c r="I283" s="3">
        <f>IF(AND(Preços!I283&lt;&gt;0,Preços!H283&lt;&gt;0),Preços!I283/Preços!H283-1,"")</f>
        <v>-0.38820912124585594</v>
      </c>
      <c r="M283" t="str">
        <f>Preços!L283</f>
        <v>TGMA3</v>
      </c>
      <c r="N283" s="3">
        <f>IF(AND(Preços!N283&lt;&gt;0,Preços!M283&lt;&gt;0),Preços!N283/Preços!M283-1,"")</f>
        <v>0.6361702127665243</v>
      </c>
      <c r="O283" s="3">
        <f>IF(AND(Preços!O283&lt;&gt;0,Preços!N283&lt;&gt;0),Preços!O283/Preços!N283-1,"")</f>
        <v>1.6570170904854544</v>
      </c>
      <c r="P283" s="3">
        <f>IF(AND(Preços!P283&lt;&gt;0,Preços!O283&lt;&gt;0),Preços!P283/Preços!O283-1,"")</f>
        <v>0.4624931006924069</v>
      </c>
      <c r="Q283" s="3">
        <f>IF(AND(Preços!Q283&lt;&gt;0,Preços!P283&lt;&gt;0),Preços!Q283/Preços!P283-1,"")</f>
        <v>0.44442101606086859</v>
      </c>
      <c r="R283" s="3">
        <f>IF(AND(Preços!R283&lt;&gt;0,Preços!Q283&lt;&gt;0),Preços!R283/Preços!Q283-1,"")</f>
        <v>-0.27375522371025052</v>
      </c>
      <c r="S283" s="3">
        <f>IF(AND(Preços!S283&lt;&gt;0,Preços!R283&lt;&gt;0),Preços!S283/Preços!R283-1,"")</f>
        <v>-0.37240602835440462</v>
      </c>
    </row>
    <row r="284" spans="2:19" x14ac:dyDescent="0.35">
      <c r="B284" t="str">
        <f>Preços!B284</f>
        <v>TIMS3</v>
      </c>
      <c r="D284" s="3">
        <f>IF(AND(Preços!D284&lt;&gt;0,Preços!C284&lt;&gt;0),Preços!D284/Preços!C284-1,"")</f>
        <v>0.14139941690977942</v>
      </c>
      <c r="E284" s="3">
        <f>IF(AND(Preços!E284&lt;&gt;0,Preços!D284&lt;&gt;0),Preços!E284/Preços!D284-1,"")</f>
        <v>0.67305236270790192</v>
      </c>
      <c r="F284" s="3">
        <f>IF(AND(Preços!F284&lt;&gt;0,Preços!E284&lt;&gt;0),Preços!F284/Preços!E284-1,"")</f>
        <v>-9.5419847328202079E-2</v>
      </c>
      <c r="G284" s="3">
        <f>IF(AND(Preços!G284&lt;&gt;0,Preços!F284&lt;&gt;0),Preços!G284/Preços!F284-1,"")</f>
        <v>0.32236286919752155</v>
      </c>
      <c r="H284" s="3">
        <f>IF(AND(Preços!H284&lt;&gt;0,Preços!G284&lt;&gt;0),Preços!H284/Preços!G284-1,"")</f>
        <v>-6.5092533503778527E-2</v>
      </c>
      <c r="I284" s="3">
        <f>IF(AND(Preços!I284&lt;&gt;0,Preços!H284&lt;&gt;0),Preços!I284/Preços!H284-1,"")</f>
        <v>-0.19795221842971666</v>
      </c>
      <c r="M284" t="str">
        <f>Preços!L284</f>
        <v>TIMS3</v>
      </c>
      <c r="N284" s="3">
        <f>IF(AND(Preços!N284&lt;&gt;0,Preços!M284&lt;&gt;0),Preços!N284/Preços!M284-1,"")</f>
        <v>0.1718977737347207</v>
      </c>
      <c r="O284" s="3">
        <f>IF(AND(Preços!O284&lt;&gt;0,Preços!N284&lt;&gt;0),Preços!O284/Preços!N284-1,"")</f>
        <v>0.69462408958745403</v>
      </c>
      <c r="P284" s="3">
        <f>IF(AND(Preços!P284&lt;&gt;0,Preços!O284&lt;&gt;0),Preços!P284/Preços!O284-1,"")</f>
        <v>-7.9862694047028393E-2</v>
      </c>
      <c r="Q284" s="3">
        <f>IF(AND(Preços!Q284&lt;&gt;0,Preços!P284&lt;&gt;0),Preços!Q284/Preços!P284-1,"")</f>
        <v>0.3753088152302182</v>
      </c>
      <c r="R284" s="3">
        <f>IF(AND(Preços!R284&lt;&gt;0,Preços!Q284&lt;&gt;0),Preços!R284/Preços!Q284-1,"")</f>
        <v>-2.7683635915173865E-2</v>
      </c>
      <c r="S284" s="3">
        <f>IF(AND(Preços!S284&lt;&gt;0,Preços!R284&lt;&gt;0),Preços!S284/Preços!R284-1,"")</f>
        <v>-0.18476788738270855</v>
      </c>
    </row>
    <row r="285" spans="2:19" x14ac:dyDescent="0.35">
      <c r="B285" t="str">
        <f>Preços!B285</f>
        <v>TOTS3</v>
      </c>
      <c r="D285" s="3">
        <f>IF(AND(Preços!D285&lt;&gt;0,Preços!C285&lt;&gt;0),Preços!D285/Preços!C285-1,"")</f>
        <v>-0.22526587173710055</v>
      </c>
      <c r="E285" s="3">
        <f>IF(AND(Preços!E285&lt;&gt;0,Preços!D285&lt;&gt;0),Preços!E285/Preços!D285-1,"")</f>
        <v>0.24334442595810879</v>
      </c>
      <c r="F285" s="3">
        <f>IF(AND(Preços!F285&lt;&gt;0,Preços!E285&lt;&gt;0),Preços!F285/Preços!E285-1,"")</f>
        <v>-9.166945466812948E-2</v>
      </c>
      <c r="G285" s="3">
        <f>IF(AND(Preços!G285&lt;&gt;0,Preços!F285&lt;&gt;0),Preços!G285/Preços!F285-1,"")</f>
        <v>1.3775322283629814</v>
      </c>
      <c r="H285" s="3">
        <f>IF(AND(Preços!H285&lt;&gt;0,Preços!G285&lt;&gt;0),Preços!H285/Preços!G285-1,"")</f>
        <v>0.33477924089701872</v>
      </c>
      <c r="I285" s="3">
        <f>IF(AND(Preços!I285&lt;&gt;0,Preços!H285&lt;&gt;0),Preços!I285/Preços!H285-1,"")</f>
        <v>0.25696378829997202</v>
      </c>
      <c r="M285" t="str">
        <f>Preços!L285</f>
        <v>TOTS3</v>
      </c>
      <c r="N285" s="3">
        <f>IF(AND(Preços!N285&lt;&gt;0,Preços!M285&lt;&gt;0),Preços!N285/Preços!M285-1,"")</f>
        <v>-0.19888022917217885</v>
      </c>
      <c r="O285" s="3">
        <f>IF(AND(Preços!O285&lt;&gt;0,Preços!N285&lt;&gt;0),Preços!O285/Preços!N285-1,"")</f>
        <v>0.25785486724542661</v>
      </c>
      <c r="P285" s="3">
        <f>IF(AND(Preços!P285&lt;&gt;0,Preços!O285&lt;&gt;0),Preços!P285/Preços!O285-1,"")</f>
        <v>-8.4508850108494626E-2</v>
      </c>
      <c r="Q285" s="3">
        <f>IF(AND(Preços!Q285&lt;&gt;0,Preços!P285&lt;&gt;0),Preços!Q285/Preços!P285-1,"")</f>
        <v>1.4010004163765415</v>
      </c>
      <c r="R285" s="3">
        <f>IF(AND(Preços!R285&lt;&gt;0,Preços!Q285&lt;&gt;0),Preços!R285/Preços!Q285-1,"")</f>
        <v>0.34607174541217089</v>
      </c>
      <c r="S285" s="3">
        <f>IF(AND(Preços!S285&lt;&gt;0,Preços!R285&lt;&gt;0),Preços!S285/Preços!R285-1,"")</f>
        <v>0.26369187582138798</v>
      </c>
    </row>
    <row r="286" spans="2:19" x14ac:dyDescent="0.35">
      <c r="B286" t="str">
        <f>Preços!B286</f>
        <v>TPIS3</v>
      </c>
      <c r="D286" s="3">
        <f>IF(AND(Preços!D286&lt;&gt;0,Preços!C286&lt;&gt;0),Preços!D286/Preços!C286-1,"")</f>
        <v>-0.31086956521755305</v>
      </c>
      <c r="E286" s="3">
        <f>IF(AND(Preços!E286&lt;&gt;0,Preços!D286&lt;&gt;0),Preços!E286/Preços!D286-1,"")</f>
        <v>5.9936908518118059E-2</v>
      </c>
      <c r="F286" s="3">
        <f>IF(AND(Preços!F286&lt;&gt;0,Preços!E286&lt;&gt;0),Preços!F286/Preços!E286-1,"")</f>
        <v>-0.53571428571451762</v>
      </c>
      <c r="G286" s="3">
        <f>IF(AND(Preços!G286&lt;&gt;0,Preços!F286&lt;&gt;0),Preços!G286/Preços!F286-1,"")</f>
        <v>8.3333333334014492E-2</v>
      </c>
      <c r="H286" s="3">
        <f>IF(AND(Preços!H286&lt;&gt;0,Preços!G286&lt;&gt;0),Preços!H286/Preços!G286-1,"")</f>
        <v>0.37869822485269045</v>
      </c>
      <c r="I286" s="3">
        <f>IF(AND(Preços!I286&lt;&gt;0,Preços!H286&lt;&gt;0),Preços!I286/Preços!H286-1,"")</f>
        <v>7.296137338975206E-2</v>
      </c>
      <c r="M286" t="str">
        <f>Preços!L286</f>
        <v>TPIS3</v>
      </c>
      <c r="N286" s="3">
        <f>IF(AND(Preços!N286&lt;&gt;0,Preços!M286&lt;&gt;0),Preços!N286/Preços!M286-1,"")</f>
        <v>-0.28009251866397311</v>
      </c>
      <c r="O286" s="3">
        <f>IF(AND(Preços!O286&lt;&gt;0,Preços!N286&lt;&gt;0),Preços!O286/Preços!N286-1,"")</f>
        <v>5.9936908517345122E-2</v>
      </c>
      <c r="P286" s="3">
        <f>IF(AND(Preços!P286&lt;&gt;0,Preços!O286&lt;&gt;0),Preços!P286/Preços!O286-1,"")</f>
        <v>-0.49668732425344275</v>
      </c>
      <c r="Q286" s="3">
        <f>IF(AND(Preços!Q286&lt;&gt;0,Preços!P286&lt;&gt;0),Preços!Q286/Preços!P286-1,"")</f>
        <v>8.3333333334608461E-2</v>
      </c>
      <c r="R286" s="3">
        <f>IF(AND(Preços!R286&lt;&gt;0,Preços!Q286&lt;&gt;0),Preços!R286/Preços!Q286-1,"")</f>
        <v>0.37869822485115257</v>
      </c>
      <c r="S286" s="3">
        <f>IF(AND(Preços!S286&lt;&gt;0,Preços!R286&lt;&gt;0),Preços!S286/Preços!R286-1,"")</f>
        <v>8.3856846018584674E-2</v>
      </c>
    </row>
    <row r="287" spans="2:19" x14ac:dyDescent="0.35">
      <c r="B287" t="str">
        <f>Preços!B287</f>
        <v>TRIS3</v>
      </c>
      <c r="D287" s="3">
        <f>IF(AND(Preços!D287&lt;&gt;0,Preços!C287&lt;&gt;0),Preços!D287/Preços!C287-1,"")</f>
        <v>3.5714285715073624E-2</v>
      </c>
      <c r="E287" s="3">
        <f>IF(AND(Preços!E287&lt;&gt;0,Preços!D287&lt;&gt;0),Preços!E287/Preços!D287-1,"")</f>
        <v>0.41034482758429003</v>
      </c>
      <c r="F287" s="3">
        <f>IF(AND(Preços!F287&lt;&gt;0,Preços!E287&lt;&gt;0),Preços!F287/Preços!E287-1,"")</f>
        <v>1.0048899755511238</v>
      </c>
      <c r="G287" s="3">
        <f>IF(AND(Preços!G287&lt;&gt;0,Preços!F287&lt;&gt;0),Preços!G287/Preços!F287-1,"")</f>
        <v>2.7317073170752066</v>
      </c>
      <c r="H287" s="3">
        <f>IF(AND(Preços!H287&lt;&gt;0,Preços!G287&lt;&gt;0),Preços!H287/Preços!G287-1,"")</f>
        <v>-0.1993464052289099</v>
      </c>
      <c r="I287" s="3">
        <f>IF(AND(Preços!I287&lt;&gt;0,Preços!H287&lt;&gt;0),Preços!I287/Preços!H287-1,"")</f>
        <v>-0.4040816326528236</v>
      </c>
      <c r="M287" t="str">
        <f>Preços!L287</f>
        <v>TRIS3</v>
      </c>
      <c r="N287" s="3">
        <f>IF(AND(Preços!N287&lt;&gt;0,Preços!M287&lt;&gt;0),Preços!N287/Preços!M287-1,"")</f>
        <v>8.3383144053172487E-2</v>
      </c>
      <c r="O287" s="3">
        <f>IF(AND(Preços!O287&lt;&gt;0,Preços!N287&lt;&gt;0),Preços!O287/Preços!N287-1,"")</f>
        <v>0.48117031902320928</v>
      </c>
      <c r="P287" s="3">
        <f>IF(AND(Preços!P287&lt;&gt;0,Preços!O287&lt;&gt;0),Preços!P287/Preços!O287-1,"")</f>
        <v>1.0665455912478601</v>
      </c>
      <c r="Q287" s="3">
        <f>IF(AND(Preços!Q287&lt;&gt;0,Preços!P287&lt;&gt;0),Preços!Q287/Preços!P287-1,"")</f>
        <v>2.8389439947359434</v>
      </c>
      <c r="R287" s="3">
        <f>IF(AND(Preços!R287&lt;&gt;0,Preços!Q287&lt;&gt;0),Preços!R287/Preços!Q287-1,"")</f>
        <v>-0.17744476057555192</v>
      </c>
      <c r="S287" s="3">
        <f>IF(AND(Preços!S287&lt;&gt;0,Preços!R287&lt;&gt;0),Preços!S287/Preços!R287-1,"")</f>
        <v>-0.38937197003241231</v>
      </c>
    </row>
    <row r="288" spans="2:19" x14ac:dyDescent="0.35">
      <c r="B288" t="str">
        <f>Preços!B288</f>
        <v>TRPL3</v>
      </c>
      <c r="D288" s="3">
        <f>IF(AND(Preços!D288&lt;&gt;0,Preços!C288&lt;&gt;0),Preços!D288/Preços!C288-1,"")</f>
        <v>0.37387502781226845</v>
      </c>
      <c r="E288" s="3">
        <f>IF(AND(Preços!E288&lt;&gt;0,Preços!D288&lt;&gt;0),Preços!E288/Preços!D288-1,"")</f>
        <v>-3.8983050844271228E-3</v>
      </c>
      <c r="F288" s="3">
        <f>IF(AND(Preços!F288&lt;&gt;0,Preços!E288&lt;&gt;0),Preços!F288/Preços!E288-1,"")</f>
        <v>0.1721966989959498</v>
      </c>
      <c r="G288" s="3">
        <f>IF(AND(Preços!G288&lt;&gt;0,Preços!F288&lt;&gt;0),Preços!G288/Preços!F288-1,"")</f>
        <v>0.59790971113275715</v>
      </c>
      <c r="H288" s="3">
        <f>IF(AND(Preços!H288&lt;&gt;0,Preços!G288&lt;&gt;0),Preços!H288/Preços!G288-1,"")</f>
        <v>6.6497093023873521E-2</v>
      </c>
      <c r="I288" s="3">
        <f>IF(AND(Preços!I288&lt;&gt;0,Preços!H288&lt;&gt;0),Preços!I288/Preços!H288-1,"")</f>
        <v>8.4156729131199759E-2</v>
      </c>
      <c r="M288" t="str">
        <f>Preços!L288</f>
        <v>TRPL3</v>
      </c>
      <c r="N288" s="3">
        <f>IF(AND(Preços!N288&lt;&gt;0,Preços!M288&lt;&gt;0),Preços!N288/Preços!M288-1,"")</f>
        <v>0.41007701544872677</v>
      </c>
      <c r="O288" s="3">
        <f>IF(AND(Preços!O288&lt;&gt;0,Preços!N288&lt;&gt;0),Preços!O288/Preços!N288-1,"")</f>
        <v>4.9705675953312323E-2</v>
      </c>
      <c r="P288" s="3">
        <f>IF(AND(Preços!P288&lt;&gt;0,Preços!O288&lt;&gt;0),Preços!P288/Preços!O288-1,"")</f>
        <v>0.40914134745383057</v>
      </c>
      <c r="Q288" s="3">
        <f>IF(AND(Preços!Q288&lt;&gt;0,Preços!P288&lt;&gt;0),Preços!Q288/Preços!P288-1,"")</f>
        <v>0.6921686353490637</v>
      </c>
      <c r="R288" s="3">
        <f>IF(AND(Preços!R288&lt;&gt;0,Preços!Q288&lt;&gt;0),Preços!R288/Preços!Q288-1,"")</f>
        <v>0.13524752880455515</v>
      </c>
      <c r="S288" s="3">
        <f>IF(AND(Preços!S288&lt;&gt;0,Preços!R288&lt;&gt;0),Preços!S288/Preços!R288-1,"")</f>
        <v>0.16066147646935725</v>
      </c>
    </row>
    <row r="289" spans="2:19" x14ac:dyDescent="0.35">
      <c r="B289" t="str">
        <f>Preços!B289</f>
        <v>TRPL4</v>
      </c>
      <c r="D289" s="3">
        <f>IF(AND(Preços!D289&lt;&gt;0,Preços!C289&lt;&gt;0),Preços!D289/Preços!C289-1,"")</f>
        <v>0.42093447291060304</v>
      </c>
      <c r="E289" s="3">
        <f>IF(AND(Preços!E289&lt;&gt;0,Preços!D289&lt;&gt;0),Preços!E289/Preços!D289-1,"")</f>
        <v>3.1293355943088352E-2</v>
      </c>
      <c r="F289" s="3">
        <f>IF(AND(Preços!F289&lt;&gt;0,Preços!E289&lt;&gt;0),Preços!F289/Preços!E289-1,"")</f>
        <v>3.4080717489195944E-2</v>
      </c>
      <c r="G289" s="3">
        <f>IF(AND(Preços!G289&lt;&gt;0,Preços!F289&lt;&gt;0),Preços!G289/Preços!F289-1,"")</f>
        <v>0.30557964729520037</v>
      </c>
      <c r="H289" s="3">
        <f>IF(AND(Preços!H289&lt;&gt;0,Preços!G289&lt;&gt;0),Preços!H289/Preços!G289-1,"")</f>
        <v>0.23162090345498054</v>
      </c>
      <c r="I289" s="3">
        <f>IF(AND(Preços!I289&lt;&gt;0,Preços!H289&lt;&gt;0),Preços!I289/Preços!H289-1,"")</f>
        <v>-0.12549442646497622</v>
      </c>
      <c r="M289" t="str">
        <f>Preços!L289</f>
        <v>TRPL4</v>
      </c>
      <c r="N289" s="3">
        <f>IF(AND(Preços!N289&lt;&gt;0,Preços!M289&lt;&gt;0),Preços!N289/Preços!M289-1,"")</f>
        <v>0.45623794828121667</v>
      </c>
      <c r="O289" s="3">
        <f>IF(AND(Preços!O289&lt;&gt;0,Preços!N289&lt;&gt;0),Preços!O289/Preços!N289-1,"")</f>
        <v>8.2009404828556898E-2</v>
      </c>
      <c r="P289" s="3">
        <f>IF(AND(Preços!P289&lt;&gt;0,Preços!O289&lt;&gt;0),Preços!P289/Preços!O289-1,"")</f>
        <v>0.23855865573125801</v>
      </c>
      <c r="Q289" s="3">
        <f>IF(AND(Preços!Q289&lt;&gt;0,Preços!P289&lt;&gt;0),Preços!Q289/Preços!P289-1,"")</f>
        <v>0.39220300606531411</v>
      </c>
      <c r="R289" s="3">
        <f>IF(AND(Preços!R289&lt;&gt;0,Preços!Q289&lt;&gt;0),Preços!R289/Preços!Q289-1,"")</f>
        <v>0.31951970438815014</v>
      </c>
      <c r="S289" s="3">
        <f>IF(AND(Preços!S289&lt;&gt;0,Preços!R289&lt;&gt;0),Preços!S289/Preços!R289-1,"")</f>
        <v>-5.040929310629827E-2</v>
      </c>
    </row>
    <row r="290" spans="2:19" x14ac:dyDescent="0.35">
      <c r="B290" t="str">
        <f>Preços!B290</f>
        <v>TUPY3</v>
      </c>
      <c r="D290" s="3">
        <f>IF(AND(Preços!D290&lt;&gt;0,Preços!C290&lt;&gt;0),Preços!D290/Preços!C290-1,"")</f>
        <v>-0.35775401069586354</v>
      </c>
      <c r="E290" s="3">
        <f>IF(AND(Preços!E290&lt;&gt;0,Preços!D290&lt;&gt;0),Preços!E290/Preços!D290-1,"")</f>
        <v>0.5195670274777604</v>
      </c>
      <c r="F290" s="3">
        <f>IF(AND(Preços!F290&lt;&gt;0,Preços!E290&lt;&gt;0),Preços!F290/Preços!E290-1,"")</f>
        <v>0.10410958904077816</v>
      </c>
      <c r="G290" s="3">
        <f>IF(AND(Preços!G290&lt;&gt;0,Preços!F290&lt;&gt;0),Preços!G290/Preços!F290-1,"")</f>
        <v>0.25558312655065429</v>
      </c>
      <c r="H290" s="3">
        <f>IF(AND(Preços!H290&lt;&gt;0,Preços!G290&lt;&gt;0),Preços!H290/Preços!G290-1,"")</f>
        <v>-0.17114624505886111</v>
      </c>
      <c r="I290" s="3">
        <f>IF(AND(Preços!I290&lt;&gt;0,Preços!H290&lt;&gt;0),Preços!I290/Preços!H290-1,"")</f>
        <v>-3.8149737719997856E-2</v>
      </c>
      <c r="M290" t="str">
        <f>Preços!L290</f>
        <v>TUPY3</v>
      </c>
      <c r="N290" s="3">
        <f>IF(AND(Preços!N290&lt;&gt;0,Preços!M290&lt;&gt;0),Preços!N290/Preços!M290-1,"")</f>
        <v>-0.32900490349713807</v>
      </c>
      <c r="O290" s="3">
        <f>IF(AND(Preços!O290&lt;&gt;0,Preços!N290&lt;&gt;0),Preços!O290/Preços!N290-1,"")</f>
        <v>0.63373183416898504</v>
      </c>
      <c r="P290" s="3">
        <f>IF(AND(Preços!P290&lt;&gt;0,Preços!O290&lt;&gt;0),Preços!P290/Preços!O290-1,"")</f>
        <v>0.17616724383421678</v>
      </c>
      <c r="Q290" s="3">
        <f>IF(AND(Preços!Q290&lt;&gt;0,Preços!P290&lt;&gt;0),Preços!Q290/Preços!P290-1,"")</f>
        <v>0.331506274614495</v>
      </c>
      <c r="R290" s="3">
        <f>IF(AND(Preços!R290&lt;&gt;0,Preços!Q290&lt;&gt;0),Preços!R290/Preços!Q290-1,"")</f>
        <v>-0.17114624505893283</v>
      </c>
      <c r="S290" s="3">
        <f>IF(AND(Preços!S290&lt;&gt;0,Preços!R290&lt;&gt;0),Preços!S290/Preços!R290-1,"")</f>
        <v>-3.202501816114256E-2</v>
      </c>
    </row>
    <row r="291" spans="2:19" x14ac:dyDescent="0.35">
      <c r="B291" t="str">
        <f>Preços!B291</f>
        <v>UCAS3</v>
      </c>
      <c r="D291" s="3">
        <f>IF(AND(Preços!D291&lt;&gt;0,Preços!C291&lt;&gt;0),Preços!D291/Preços!C291-1,"")</f>
        <v>0.4767441860475754</v>
      </c>
      <c r="E291" s="3">
        <f>IF(AND(Preços!E291&lt;&gt;0,Preços!D291&lt;&gt;0),Preços!E291/Preços!D291-1,"")</f>
        <v>0</v>
      </c>
      <c r="F291" s="3">
        <f>IF(AND(Preços!F291&lt;&gt;0,Preços!E291&lt;&gt;0),Preços!F291/Preços!E291-1,"")</f>
        <v>0.11417322834676402</v>
      </c>
      <c r="G291" s="3">
        <f>IF(AND(Preços!G291&lt;&gt;0,Preços!F291&lt;&gt;0),Preços!G291/Preços!F291-1,"")</f>
        <v>0.78445229681971296</v>
      </c>
      <c r="H291" s="3">
        <f>IF(AND(Preços!H291&lt;&gt;0,Preços!G291&lt;&gt;0),Preços!H291/Preços!G291-1,"")</f>
        <v>-0.15841584158464339</v>
      </c>
      <c r="I291" s="3">
        <f>IF(AND(Preços!I291&lt;&gt;0,Preços!H291&lt;&gt;0),Preços!I291/Preços!H291-1,"")</f>
        <v>-3.0588235293501076E-2</v>
      </c>
      <c r="M291" t="str">
        <f>Preços!L291</f>
        <v>UCAS3</v>
      </c>
      <c r="N291" s="3">
        <f>IF(AND(Preços!N291&lt;&gt;0,Preços!M291&lt;&gt;0),Preços!N291/Preços!M291-1,"")</f>
        <v>0.47674418604679514</v>
      </c>
      <c r="O291" s="3">
        <f>IF(AND(Preços!O291&lt;&gt;0,Preços!N291&lt;&gt;0),Preços!O291/Preços!N291-1,"")</f>
        <v>0</v>
      </c>
      <c r="P291" s="3">
        <f>IF(AND(Preços!P291&lt;&gt;0,Preços!O291&lt;&gt;0),Preços!P291/Preços!O291-1,"")</f>
        <v>0.11417322834711352</v>
      </c>
      <c r="Q291" s="3">
        <f>IF(AND(Preços!Q291&lt;&gt;0,Preços!P291&lt;&gt;0),Preços!Q291/Preços!P291-1,"")</f>
        <v>0.81216561747428662</v>
      </c>
      <c r="R291" s="3">
        <f>IF(AND(Preços!R291&lt;&gt;0,Preços!Q291&lt;&gt;0),Preços!R291/Preços!Q291-1,"")</f>
        <v>-5.1070339819097033E-2</v>
      </c>
      <c r="S291" s="3">
        <f>IF(AND(Preços!S291&lt;&gt;0,Preços!R291&lt;&gt;0),Preços!S291/Preços!R291-1,"")</f>
        <v>-1.156945682586441E-2</v>
      </c>
    </row>
    <row r="292" spans="2:19" x14ac:dyDescent="0.35">
      <c r="B292" t="str">
        <f>Preços!B292</f>
        <v>UGPA3</v>
      </c>
      <c r="D292" s="3">
        <f>IF(AND(Preços!D292&lt;&gt;0,Preços!C292&lt;&gt;0),Preços!D292/Preços!C292-1,"")</f>
        <v>0.13234077750107986</v>
      </c>
      <c r="E292" s="3">
        <f>IF(AND(Preços!E292&lt;&gt;0,Preços!D292&lt;&gt;0),Preços!E292/Preços!D292-1,"")</f>
        <v>9.5690284880219911E-2</v>
      </c>
      <c r="F292" s="3">
        <f>IF(AND(Preços!F292&lt;&gt;0,Preços!E292&lt;&gt;0),Preços!F292/Preços!E292-1,"")</f>
        <v>-0.29066666666651197</v>
      </c>
      <c r="G292" s="3">
        <f>IF(AND(Preços!G292&lt;&gt;0,Preços!F292&lt;&gt;0),Preços!G292/Preços!F292-1,"")</f>
        <v>-4.2105263157708905E-2</v>
      </c>
      <c r="H292" s="3">
        <f>IF(AND(Preços!H292&lt;&gt;0,Preços!G292&lt;&gt;0),Preços!H292/Preços!G292-1,"")</f>
        <v>-6.8288854003888622E-2</v>
      </c>
      <c r="I292" s="3">
        <f>IF(AND(Preços!I292&lt;&gt;0,Preços!H292&lt;&gt;0),Preços!I292/Preços!H292-1,"")</f>
        <v>-0.37910699241739787</v>
      </c>
      <c r="M292" t="str">
        <f>Preços!L292</f>
        <v>UGPA3</v>
      </c>
      <c r="N292" s="3">
        <f>IF(AND(Preços!N292&lt;&gt;0,Preços!M292&lt;&gt;0),Preços!N292/Preços!M292-1,"")</f>
        <v>0.15879281356262731</v>
      </c>
      <c r="O292" s="3">
        <f>IF(AND(Preços!O292&lt;&gt;0,Preços!N292&lt;&gt;0),Preços!O292/Preços!N292-1,"")</f>
        <v>0.12396776646692298</v>
      </c>
      <c r="P292" s="3">
        <f>IF(AND(Preços!P292&lt;&gt;0,Preços!O292&lt;&gt;0),Preços!P292/Preços!O292-1,"")</f>
        <v>-0.27263202282117494</v>
      </c>
      <c r="Q292" s="3">
        <f>IF(AND(Preços!Q292&lt;&gt;0,Preços!P292&lt;&gt;0),Preços!Q292/Preços!P292-1,"")</f>
        <v>-1.7924763177586511E-2</v>
      </c>
      <c r="R292" s="3">
        <f>IF(AND(Preços!R292&lt;&gt;0,Preços!Q292&lt;&gt;0),Preços!R292/Preços!Q292-1,"")</f>
        <v>-5.6463857967552156E-2</v>
      </c>
      <c r="S292" s="3">
        <f>IF(AND(Preços!S292&lt;&gt;0,Preços!R292&lt;&gt;0),Preços!S292/Preços!R292-1,"")</f>
        <v>-0.35628371514952262</v>
      </c>
    </row>
    <row r="293" spans="2:19" x14ac:dyDescent="0.35">
      <c r="B293" t="str">
        <f>Preços!B293</f>
        <v>UNIP3</v>
      </c>
      <c r="D293" s="3" t="str">
        <f>IF(AND(Preços!D293&lt;&gt;0,Preços!C293&lt;&gt;0),Preços!D293/Preços!C293-1,"")</f>
        <v/>
      </c>
      <c r="E293" s="3" t="str">
        <f>IF(AND(Preços!E293&lt;&gt;0,Preços!D293&lt;&gt;0),Preços!E293/Preços!D293-1,"")</f>
        <v/>
      </c>
      <c r="F293" s="3">
        <f>IF(AND(Preços!F293&lt;&gt;0,Preços!E293&lt;&gt;0),Preços!F293/Preços!E293-1,"")</f>
        <v>1.4540546436182415</v>
      </c>
      <c r="G293" s="3">
        <f>IF(AND(Preços!G293&lt;&gt;0,Preços!F293&lt;&gt;0),Preços!G293/Preços!F293-1,"")</f>
        <v>0.11377777777799358</v>
      </c>
      <c r="H293" s="3">
        <f>IF(AND(Preços!H293&lt;&gt;0,Preços!G293&lt;&gt;0),Preços!H293/Preços!G293-1,"")</f>
        <v>0.36592178771059047</v>
      </c>
      <c r="I293" s="3">
        <f>IF(AND(Preços!I293&lt;&gt;0,Preços!H293&lt;&gt;0),Preços!I293/Preços!H293-1,"")</f>
        <v>0.75398773006089437</v>
      </c>
      <c r="M293" t="str">
        <f>Preços!L293</f>
        <v>UNIP3</v>
      </c>
      <c r="N293" s="3" t="str">
        <f>IF(AND(Preços!N293&lt;&gt;0,Preços!M293&lt;&gt;0),Preços!N293/Preços!M293-1,"")</f>
        <v/>
      </c>
      <c r="O293" s="3" t="str">
        <f>IF(AND(Preços!O293&lt;&gt;0,Preços!N293&lt;&gt;0),Preços!O293/Preços!N293-1,"")</f>
        <v/>
      </c>
      <c r="P293" s="3">
        <f>IF(AND(Preços!P293&lt;&gt;0,Preços!O293&lt;&gt;0),Preços!P293/Preços!O293-1,"")</f>
        <v>1.636942214135753</v>
      </c>
      <c r="Q293" s="3">
        <f>IF(AND(Preços!Q293&lt;&gt;0,Preços!P293&lt;&gt;0),Preços!Q293/Preços!P293-1,"")</f>
        <v>0.12145228580197487</v>
      </c>
      <c r="R293" s="3">
        <f>IF(AND(Preços!R293&lt;&gt;0,Preços!Q293&lt;&gt;0),Preços!R293/Preços!Q293-1,"")</f>
        <v>0.41194947230860324</v>
      </c>
      <c r="S293" s="3">
        <f>IF(AND(Preços!S293&lt;&gt;0,Preços!R293&lt;&gt;0),Preços!S293/Preços!R293-1,"")</f>
        <v>0.88950819989567464</v>
      </c>
    </row>
    <row r="294" spans="2:19" x14ac:dyDescent="0.35">
      <c r="B294" t="str">
        <f>Preços!B294</f>
        <v>UNIP5</v>
      </c>
      <c r="D294" s="3">
        <f>IF(AND(Preços!D294&lt;&gt;0,Preços!C294&lt;&gt;0),Preços!D294/Preços!C294-1,"")</f>
        <v>0.45454545454637385</v>
      </c>
      <c r="E294" s="3">
        <f>IF(AND(Preços!E294&lt;&gt;0,Preços!D294&lt;&gt;0),Preços!E294/Preços!D294-1,"")</f>
        <v>1.0437500000015207</v>
      </c>
      <c r="F294" s="3">
        <f>IF(AND(Preços!F294&lt;&gt;0,Preços!E294&lt;&gt;0),Preços!F294/Preços!E294-1,"")</f>
        <v>1.4987489574637869</v>
      </c>
      <c r="G294" s="3">
        <f>IF(AND(Preços!G294&lt;&gt;0,Preços!F294&lt;&gt;0),Preços!G294/Preços!F294-1,"")</f>
        <v>0.11993769470725457</v>
      </c>
      <c r="H294" s="3">
        <f>IF(AND(Preços!H294&lt;&gt;0,Preços!G294&lt;&gt;0),Preços!H294/Preços!G294-1,"")</f>
        <v>0.35744089012441327</v>
      </c>
      <c r="I294" s="3">
        <f>IF(AND(Preços!I294&lt;&gt;0,Preços!H294&lt;&gt;0),Preços!I294/Preços!H294-1,"")</f>
        <v>0.61885245901677832</v>
      </c>
      <c r="M294" t="str">
        <f>Preços!L294</f>
        <v>UNIP5</v>
      </c>
      <c r="N294" s="3">
        <f>IF(AND(Preços!N294&lt;&gt;0,Preços!M294&lt;&gt;0),Preços!N294/Preços!M294-1,"")</f>
        <v>0.55485893570673639</v>
      </c>
      <c r="O294" s="3">
        <f>IF(AND(Preços!O294&lt;&gt;0,Preços!N294&lt;&gt;0),Preços!O294/Preços!N294-1,"")</f>
        <v>2.1289649822293208</v>
      </c>
      <c r="P294" s="3">
        <f>IF(AND(Preços!P294&lt;&gt;0,Preços!O294&lt;&gt;0),Preços!P294/Preços!O294-1,"")</f>
        <v>1.6937048971189812</v>
      </c>
      <c r="Q294" s="3">
        <f>IF(AND(Preços!Q294&lt;&gt;0,Preços!P294&lt;&gt;0),Preços!Q294/Preços!P294-1,"")</f>
        <v>0.12853838028595344</v>
      </c>
      <c r="R294" s="3">
        <f>IF(AND(Preços!R294&lt;&gt;0,Preços!Q294&lt;&gt;0),Preços!R294/Preços!Q294-1,"")</f>
        <v>0.42479445914182867</v>
      </c>
      <c r="S294" s="3">
        <f>IF(AND(Preços!S294&lt;&gt;0,Preços!R294&lt;&gt;0),Preços!S294/Preços!R294-1,"")</f>
        <v>0.75105030983503429</v>
      </c>
    </row>
    <row r="295" spans="2:19" x14ac:dyDescent="0.35">
      <c r="B295" t="str">
        <f>Preços!B295</f>
        <v>UNIP6</v>
      </c>
      <c r="D295" s="3">
        <f>IF(AND(Preços!D295&lt;&gt;0,Preços!C295&lt;&gt;0),Preços!D295/Preços!C295-1,"")</f>
        <v>0.58198614318491937</v>
      </c>
      <c r="E295" s="3">
        <f>IF(AND(Preços!E295&lt;&gt;0,Preços!D295&lt;&gt;0),Preços!E295/Preços!D295-1,"")</f>
        <v>1.3138686131416049</v>
      </c>
      <c r="F295" s="3">
        <f>IF(AND(Preços!F295&lt;&gt;0,Preços!E295&lt;&gt;0),Preços!F295/Preços!E295-1,"")</f>
        <v>1.5369658732402591</v>
      </c>
      <c r="G295" s="3">
        <f>IF(AND(Preços!G295&lt;&gt;0,Preços!F295&lt;&gt;0),Preços!G295/Preços!F295-1,"")</f>
        <v>0.13026767951256302</v>
      </c>
      <c r="H295" s="3">
        <f>IF(AND(Preços!H295&lt;&gt;0,Preços!G295&lt;&gt;0),Preços!H295/Preços!G295-1,"")</f>
        <v>0.43349201904150658</v>
      </c>
      <c r="I295" s="3">
        <f>IF(AND(Preços!I295&lt;&gt;0,Preços!H295&lt;&gt;0),Preços!I295/Preços!H295-1,"")</f>
        <v>0.54483297518957907</v>
      </c>
      <c r="M295" t="str">
        <f>Preços!L295</f>
        <v>UNIP6</v>
      </c>
      <c r="N295" s="3">
        <f>IF(AND(Preços!N295&lt;&gt;0,Preços!M295&lt;&gt;0),Preços!N295/Preços!M295-1,"")</f>
        <v>0.66492084018945596</v>
      </c>
      <c r="O295" s="3">
        <f>IF(AND(Preços!O295&lt;&gt;0,Preços!N295&lt;&gt;0),Preços!O295/Preços!N295-1,"")</f>
        <v>2.7797441723898983</v>
      </c>
      <c r="P295" s="3">
        <f>IF(AND(Preços!P295&lt;&gt;0,Preços!O295&lt;&gt;0),Preços!P295/Preços!O295-1,"")</f>
        <v>1.7335282185193117</v>
      </c>
      <c r="Q295" s="3">
        <f>IF(AND(Preços!Q295&lt;&gt;0,Preços!P295&lt;&gt;0),Preços!Q295/Preços!P295-1,"")</f>
        <v>0.13891460674917377</v>
      </c>
      <c r="R295" s="3">
        <f>IF(AND(Preços!R295&lt;&gt;0,Preços!Q295&lt;&gt;0),Preços!R295/Preços!Q295-1,"")</f>
        <v>0.49267370985366554</v>
      </c>
      <c r="S295" s="3">
        <f>IF(AND(Preços!S295&lt;&gt;0,Preços!R295&lt;&gt;0),Preços!S295/Preços!R295-1,"")</f>
        <v>0.67112575676716912</v>
      </c>
    </row>
    <row r="296" spans="2:19" x14ac:dyDescent="0.35">
      <c r="B296" t="str">
        <f>Preços!B296</f>
        <v>USIM3</v>
      </c>
      <c r="D296" s="3">
        <f>IF(AND(Preços!D296&lt;&gt;0,Preços!C296&lt;&gt;0),Preços!D296/Preços!C296-1,"")</f>
        <v>1.0710111429796134</v>
      </c>
      <c r="E296" s="3">
        <f>IF(AND(Preços!E296&lt;&gt;0,Preços!D296&lt;&gt;0),Preços!E296/Preços!D296-1,"")</f>
        <v>0.31113801452888268</v>
      </c>
      <c r="F296" s="3">
        <f>IF(AND(Preços!F296&lt;&gt;0,Preços!E296&lt;&gt;0),Preços!F296/Preços!E296-1,"")</f>
        <v>5.632502308407239E-2</v>
      </c>
      <c r="G296" s="3">
        <f>IF(AND(Preços!G296&lt;&gt;0,Preços!F296&lt;&gt;0),Preços!G296/Preços!F296-1,"")</f>
        <v>-0.13723776223834305</v>
      </c>
      <c r="H296" s="3">
        <f>IF(AND(Preços!H296&lt;&gt;0,Preços!G296&lt;&gt;0),Preços!H296/Preços!G296-1,"")</f>
        <v>0.58966565349642441</v>
      </c>
      <c r="I296" s="3">
        <f>IF(AND(Preços!I296&lt;&gt;0,Preços!H296&lt;&gt;0),Preços!I296/Preços!H296-1,"")</f>
        <v>1.9120458890309333E-3</v>
      </c>
      <c r="M296" t="str">
        <f>Preços!L296</f>
        <v>USIM3</v>
      </c>
      <c r="N296" s="3">
        <f>IF(AND(Preços!N296&lt;&gt;0,Preços!M296&lt;&gt;0),Preços!N296/Preços!M296-1,"")</f>
        <v>1.0710111429796472</v>
      </c>
      <c r="O296" s="3">
        <f>IF(AND(Preços!O296&lt;&gt;0,Preços!N296&lt;&gt;0),Preços!O296/Preços!N296-1,"")</f>
        <v>0.3111380145283229</v>
      </c>
      <c r="P296" s="3">
        <f>IF(AND(Preços!P296&lt;&gt;0,Preços!O296&lt;&gt;0),Preços!P296/Preços!O296-1,"")</f>
        <v>5.9889113692018547E-2</v>
      </c>
      <c r="Q296" s="3">
        <f>IF(AND(Preços!Q296&lt;&gt;0,Preços!P296&lt;&gt;0),Preços!Q296/Preços!P296-1,"")</f>
        <v>-0.12624189401280717</v>
      </c>
      <c r="R296" s="3">
        <f>IF(AND(Preços!R296&lt;&gt;0,Preços!Q296&lt;&gt;0),Preços!R296/Preços!Q296-1,"")</f>
        <v>0.60250530828760041</v>
      </c>
      <c r="S296" s="3">
        <f>IF(AND(Preços!S296&lt;&gt;0,Preços!R296&lt;&gt;0),Preços!S296/Preços!R296-1,"")</f>
        <v>6.5213737923007109E-2</v>
      </c>
    </row>
    <row r="297" spans="2:19" x14ac:dyDescent="0.35">
      <c r="B297" t="str">
        <f>Preços!B297</f>
        <v>USIM5</v>
      </c>
      <c r="D297" s="3">
        <f>IF(AND(Preços!D297&lt;&gt;0,Preços!C297&lt;&gt;0),Preços!D297/Preços!C297-1,"")</f>
        <v>1.6902903900588311</v>
      </c>
      <c r="E297" s="3">
        <f>IF(AND(Preços!E297&lt;&gt;0,Preços!D297&lt;&gt;0),Preços!E297/Preços!D297-1,"")</f>
        <v>1.2195121951241612</v>
      </c>
      <c r="F297" s="3">
        <f>IF(AND(Preços!F297&lt;&gt;0,Preços!E297&lt;&gt;0),Preços!F297/Preços!E297-1,"")</f>
        <v>1.3186813186292667E-2</v>
      </c>
      <c r="G297" s="3">
        <f>IF(AND(Preços!G297&lt;&gt;0,Preços!F297&lt;&gt;0),Preços!G297/Preços!F297-1,"")</f>
        <v>3.145336225526707E-2</v>
      </c>
      <c r="H297" s="3">
        <f>IF(AND(Preços!H297&lt;&gt;0,Preços!G297&lt;&gt;0),Preços!H297/Preços!G297-1,"")</f>
        <v>0.53627760252456902</v>
      </c>
      <c r="I297" s="3">
        <f>IF(AND(Preços!I297&lt;&gt;0,Preços!H297&lt;&gt;0),Preços!I297/Preços!H297-1,"")</f>
        <v>0.10335386721386985</v>
      </c>
      <c r="M297" t="str">
        <f>Preços!L297</f>
        <v>USIM5</v>
      </c>
      <c r="N297" s="3">
        <f>IF(AND(Preços!N297&lt;&gt;0,Preços!M297&lt;&gt;0),Preços!N297/Preços!M297-1,"")</f>
        <v>1.6902903900563997</v>
      </c>
      <c r="O297" s="3">
        <f>IF(AND(Preços!O297&lt;&gt;0,Preços!N297&lt;&gt;0),Preços!O297/Preços!N297-1,"")</f>
        <v>1.2195121951264856</v>
      </c>
      <c r="P297" s="3">
        <f>IF(AND(Preços!P297&lt;&gt;0,Preços!O297&lt;&gt;0),Preços!P297/Preços!O297-1,"")</f>
        <v>1.7628474972989139E-2</v>
      </c>
      <c r="Q297" s="3">
        <f>IF(AND(Preços!Q297&lt;&gt;0,Preços!P297&lt;&gt;0),Preços!Q297/Preços!P297-1,"")</f>
        <v>4.8990864130703526E-2</v>
      </c>
      <c r="R297" s="3">
        <f>IF(AND(Preços!R297&lt;&gt;0,Preços!Q297&lt;&gt;0),Preços!R297/Preços!Q297-1,"")</f>
        <v>0.55058192456200561</v>
      </c>
      <c r="S297" s="3">
        <f>IF(AND(Preços!S297&lt;&gt;0,Preços!R297&lt;&gt;0),Preços!S297/Preços!R297-1,"")</f>
        <v>0.17995873050906419</v>
      </c>
    </row>
    <row r="298" spans="2:19" x14ac:dyDescent="0.35">
      <c r="B298" t="str">
        <f>Preços!B298</f>
        <v>USIM6</v>
      </c>
      <c r="D298" s="3" t="str">
        <f>IF(AND(Preços!D298&lt;&gt;0,Preços!C298&lt;&gt;0),Preços!D298/Preços!C298-1,"")</f>
        <v/>
      </c>
      <c r="E298" s="3" t="str">
        <f>IF(AND(Preços!E298&lt;&gt;0,Preços!D298&lt;&gt;0),Preços!E298/Preços!D298-1,"")</f>
        <v/>
      </c>
      <c r="F298" s="3" t="str">
        <f>IF(AND(Preços!F298&lt;&gt;0,Preços!E298&lt;&gt;0),Preços!F298/Preços!E298-1,"")</f>
        <v/>
      </c>
      <c r="G298" s="3" t="str">
        <f>IF(AND(Preços!G298&lt;&gt;0,Preços!F298&lt;&gt;0),Preços!G298/Preços!F298-1,"")</f>
        <v/>
      </c>
      <c r="H298" s="3" t="str">
        <f>IF(AND(Preços!H298&lt;&gt;0,Preços!G298&lt;&gt;0),Preços!H298/Preços!G298-1,"")</f>
        <v/>
      </c>
      <c r="I298" s="3" t="str">
        <f>IF(AND(Preços!I298&lt;&gt;0,Preços!H298&lt;&gt;0),Preços!I298/Preços!H298-1,"")</f>
        <v/>
      </c>
      <c r="M298" t="str">
        <f>Preços!L298</f>
        <v>USIM6</v>
      </c>
      <c r="N298" s="3" t="str">
        <f>IF(AND(Preços!N298&lt;&gt;0,Preços!M298&lt;&gt;0),Preços!N298/Preços!M298-1,"")</f>
        <v/>
      </c>
      <c r="O298" s="3" t="str">
        <f>IF(AND(Preços!O298&lt;&gt;0,Preços!N298&lt;&gt;0),Preços!O298/Preços!N298-1,"")</f>
        <v/>
      </c>
      <c r="P298" s="3" t="str">
        <f>IF(AND(Preços!P298&lt;&gt;0,Preços!O298&lt;&gt;0),Preços!P298/Preços!O298-1,"")</f>
        <v/>
      </c>
      <c r="Q298" s="3" t="str">
        <f>IF(AND(Preços!Q298&lt;&gt;0,Preços!P298&lt;&gt;0),Preços!Q298/Preços!P298-1,"")</f>
        <v/>
      </c>
      <c r="R298" s="3" t="str">
        <f>IF(AND(Preços!R298&lt;&gt;0,Preços!Q298&lt;&gt;0),Preços!R298/Preços!Q298-1,"")</f>
        <v/>
      </c>
      <c r="S298" s="3" t="str">
        <f>IF(AND(Preços!S298&lt;&gt;0,Preços!R298&lt;&gt;0),Preços!S298/Preços!R298-1,"")</f>
        <v/>
      </c>
    </row>
    <row r="299" spans="2:19" x14ac:dyDescent="0.35">
      <c r="B299" t="str">
        <f>Preços!B299</f>
        <v>VALE3</v>
      </c>
      <c r="D299" s="3">
        <f>IF(AND(Preços!D299&lt;&gt;0,Preços!C299&lt;&gt;0),Preços!D299/Preços!C299-1,"")</f>
        <v>0.9708365310817626</v>
      </c>
      <c r="E299" s="3">
        <f>IF(AND(Preços!E299&lt;&gt;0,Preços!D299&lt;&gt;0),Preços!E299/Preços!D299-1,"")</f>
        <v>0.5677570093465838</v>
      </c>
      <c r="F299" s="3">
        <f>IF(AND(Preços!F299&lt;&gt;0,Preços!E299&lt;&gt;0),Preços!F299/Preços!E299-1,"")</f>
        <v>0.26676602086408896</v>
      </c>
      <c r="G299" s="3">
        <f>IF(AND(Preços!G299&lt;&gt;0,Preços!F299&lt;&gt;0),Preços!G299/Preços!F299-1,"")</f>
        <v>4.5098039215458741E-2</v>
      </c>
      <c r="H299" s="3">
        <f>IF(AND(Preços!H299&lt;&gt;0,Preços!G299&lt;&gt;0),Preços!H299/Preços!G299-1,"")</f>
        <v>0.6407129455904772</v>
      </c>
      <c r="I299" s="3">
        <f>IF(AND(Preços!I299&lt;&gt;0,Preços!H299&lt;&gt;0),Preços!I299/Preços!H299-1,"")</f>
        <v>-0.12818753573434738</v>
      </c>
      <c r="M299" t="str">
        <f>Preços!L299</f>
        <v>VALE3</v>
      </c>
      <c r="N299" s="3">
        <f>IF(AND(Preços!N299&lt;&gt;0,Preços!M299&lt;&gt;0),Preços!N299/Preços!M299-1,"")</f>
        <v>0.98241586854719842</v>
      </c>
      <c r="O299" s="3">
        <f>IF(AND(Preços!O299&lt;&gt;0,Preços!N299&lt;&gt;0),Preços!O299/Preços!N299-1,"")</f>
        <v>0.637364882008433</v>
      </c>
      <c r="P299" s="3">
        <f>IF(AND(Preços!P299&lt;&gt;0,Preços!O299&lt;&gt;0),Preços!P299/Preços!O299-1,"")</f>
        <v>0.31808427239817338</v>
      </c>
      <c r="Q299" s="3">
        <f>IF(AND(Preços!Q299&lt;&gt;0,Preços!P299&lt;&gt;0),Preços!Q299/Preços!P299-1,"")</f>
        <v>7.2791375533943992E-2</v>
      </c>
      <c r="R299" s="3">
        <f>IF(AND(Preços!R299&lt;&gt;0,Preços!Q299&lt;&gt;0),Preços!R299/Preços!Q299-1,"")</f>
        <v>0.70929886806709685</v>
      </c>
      <c r="S299" s="3">
        <f>IF(AND(Preços!S299&lt;&gt;0,Preços!R299&lt;&gt;0),Preços!S299/Preços!R299-1,"")</f>
        <v>2.5473682436395695E-2</v>
      </c>
    </row>
    <row r="300" spans="2:19" x14ac:dyDescent="0.35">
      <c r="B300" t="str">
        <f>Preços!B300</f>
        <v>VIIA3</v>
      </c>
      <c r="D300" s="3">
        <f>IF(AND(Preços!D300&lt;&gt;0,Preços!C300&lt;&gt;0),Preços!D300/Preços!C300-1,"")</f>
        <v>1.4827586206873984</v>
      </c>
      <c r="E300" s="3">
        <f>IF(AND(Preços!E300&lt;&gt;0,Preços!D300&lt;&gt;0),Preços!E300/Preços!D300-1,"")</f>
        <v>1.2027777777787518</v>
      </c>
      <c r="F300" s="3">
        <f>IF(AND(Preços!F300&lt;&gt;0,Preços!E300&lt;&gt;0),Preços!F300/Preços!E300-1,"")</f>
        <v>-0.44640605296352343</v>
      </c>
      <c r="G300" s="3">
        <f>IF(AND(Preços!G300&lt;&gt;0,Preços!F300&lt;&gt;0),Preços!G300/Preços!F300-1,"")</f>
        <v>1.5444191343963043</v>
      </c>
      <c r="H300" s="3">
        <f>IF(AND(Preços!H300&lt;&gt;0,Preços!G300&lt;&gt;0),Preços!H300/Preços!G300-1,"")</f>
        <v>0.44673231871136609</v>
      </c>
      <c r="I300" s="3">
        <f>IF(AND(Preços!I300&lt;&gt;0,Preços!H300&lt;&gt;0),Preços!I300/Preços!H300-1,"")</f>
        <v>-0.52289603960411757</v>
      </c>
      <c r="M300" t="str">
        <f>Preços!L300</f>
        <v>VIIA3</v>
      </c>
      <c r="N300" s="3">
        <f>IF(AND(Preços!N300&lt;&gt;0,Preços!M300&lt;&gt;0),Preços!N300/Preços!M300-1,"")</f>
        <v>1.4850206686632625</v>
      </c>
      <c r="O300" s="3">
        <f>IF(AND(Preços!O300&lt;&gt;0,Preços!N300&lt;&gt;0),Preços!O300/Preços!N300-1,"")</f>
        <v>1.2104097993167939</v>
      </c>
      <c r="P300" s="3">
        <f>IF(AND(Preços!P300&lt;&gt;0,Preços!O300&lt;&gt;0),Preços!P300/Preços!O300-1,"")</f>
        <v>-0.44558710187549933</v>
      </c>
      <c r="Q300" s="3">
        <f>IF(AND(Preços!Q300&lt;&gt;0,Preços!P300&lt;&gt;0),Preços!Q300/Preços!P300-1,"")</f>
        <v>1.5444191343963043</v>
      </c>
      <c r="R300" s="3">
        <f>IF(AND(Preços!R300&lt;&gt;0,Preços!Q300&lt;&gt;0),Preços!R300/Preços!Q300-1,"")</f>
        <v>0.44673231871136609</v>
      </c>
      <c r="S300" s="3">
        <f>IF(AND(Preços!S300&lt;&gt;0,Preços!R300&lt;&gt;0),Preços!S300/Preços!R300-1,"")</f>
        <v>-0.52289603960411757</v>
      </c>
    </row>
    <row r="301" spans="2:19" x14ac:dyDescent="0.35">
      <c r="B301" t="str">
        <f>Preços!B301</f>
        <v>VIVA3</v>
      </c>
      <c r="D301" s="3" t="str">
        <f>IF(AND(Preços!D301&lt;&gt;0,Preços!C301&lt;&gt;0),Preços!D301/Preços!C301-1,"")</f>
        <v/>
      </c>
      <c r="E301" s="3" t="str">
        <f>IF(AND(Preços!E301&lt;&gt;0,Preços!D301&lt;&gt;0),Preços!E301/Preços!D301-1,"")</f>
        <v/>
      </c>
      <c r="F301" s="3" t="str">
        <f>IF(AND(Preços!F301&lt;&gt;0,Preços!E301&lt;&gt;0),Preços!F301/Preços!E301-1,"")</f>
        <v/>
      </c>
      <c r="G301" s="3" t="str">
        <f>IF(AND(Preços!G301&lt;&gt;0,Preços!F301&lt;&gt;0),Preços!G301/Preços!F301-1,"")</f>
        <v/>
      </c>
      <c r="H301" s="3">
        <f>IF(AND(Preços!H301&lt;&gt;0,Preços!G301&lt;&gt;0),Preços!H301/Preços!G301-1,"")</f>
        <v>1.1675824175709337E-2</v>
      </c>
      <c r="I301" s="3">
        <f>IF(AND(Preços!I301&lt;&gt;0,Preços!H301&lt;&gt;0),Preços!I301/Preços!H301-1,"")</f>
        <v>2.0366598777195044E-3</v>
      </c>
      <c r="M301" t="str">
        <f>Preços!L301</f>
        <v>VIVA3</v>
      </c>
      <c r="N301" s="3" t="str">
        <f>IF(AND(Preços!N301&lt;&gt;0,Preços!M301&lt;&gt;0),Preços!N301/Preços!M301-1,"")</f>
        <v/>
      </c>
      <c r="O301" s="3" t="str">
        <f>IF(AND(Preços!O301&lt;&gt;0,Preços!N301&lt;&gt;0),Preços!O301/Preços!N301-1,"")</f>
        <v/>
      </c>
      <c r="P301" s="3" t="str">
        <f>IF(AND(Preços!P301&lt;&gt;0,Preços!O301&lt;&gt;0),Preços!P301/Preços!O301-1,"")</f>
        <v/>
      </c>
      <c r="Q301" s="3" t="str">
        <f>IF(AND(Preços!Q301&lt;&gt;0,Preços!P301&lt;&gt;0),Preços!Q301/Preços!P301-1,"")</f>
        <v/>
      </c>
      <c r="R301" s="3">
        <f>IF(AND(Preços!R301&lt;&gt;0,Preços!Q301&lt;&gt;0),Preços!R301/Preços!Q301-1,"")</f>
        <v>1.5469713155526144E-2</v>
      </c>
      <c r="S301" s="3">
        <f>IF(AND(Preços!S301&lt;&gt;0,Preços!R301&lt;&gt;0),Preços!S301/Preços!R301-1,"")</f>
        <v>4.1498928466965346E-3</v>
      </c>
    </row>
    <row r="302" spans="2:19" x14ac:dyDescent="0.35">
      <c r="B302" t="str">
        <f>Preços!B302</f>
        <v>VIVT3</v>
      </c>
      <c r="D302" s="3">
        <f>IF(AND(Preços!D302&lt;&gt;0,Preços!C302&lt;&gt;0),Preços!D302/Preços!C302-1,"")</f>
        <v>7.0903206826515408E-2</v>
      </c>
      <c r="E302" s="3">
        <f>IF(AND(Preços!E302&lt;&gt;0,Preços!D302&lt;&gt;0),Preços!E302/Preços!D302-1,"")</f>
        <v>0.13186813186772617</v>
      </c>
      <c r="F302" s="3">
        <f>IF(AND(Preços!F302&lt;&gt;0,Preços!E302&lt;&gt;0),Preços!F302/Preços!E302-1,"")</f>
        <v>2.1844660186256526E-3</v>
      </c>
      <c r="G302" s="3">
        <f>IF(AND(Preços!G302&lt;&gt;0,Preços!F302&lt;&gt;0),Preços!G302/Preços!F302-1,"")</f>
        <v>0.18769677888118053</v>
      </c>
      <c r="H302" s="3">
        <f>IF(AND(Preços!H302&lt;&gt;0,Preços!G302&lt;&gt;0),Preços!H302/Preços!G302-1,"")</f>
        <v>-5.1794453506934901E-2</v>
      </c>
      <c r="I302" s="3">
        <f>IF(AND(Preços!I302&lt;&gt;0,Preços!H302&lt;&gt;0),Preços!I302/Preços!H302-1,"")</f>
        <v>-7.8064516129133343E-2</v>
      </c>
      <c r="M302" t="str">
        <f>Preços!L302</f>
        <v>VIVT3</v>
      </c>
      <c r="N302" s="3">
        <f>IF(AND(Preços!N302&lt;&gt;0,Preços!M302&lt;&gt;0),Preços!N302/Preços!M302-1,"")</f>
        <v>0.12336546975234031</v>
      </c>
      <c r="O302" s="3">
        <f>IF(AND(Preços!O302&lt;&gt;0,Preços!N302&lt;&gt;0),Preços!O302/Preços!N302-1,"")</f>
        <v>0.21488294855545309</v>
      </c>
      <c r="P302" s="3">
        <f>IF(AND(Preços!P302&lt;&gt;0,Preços!O302&lt;&gt;0),Preços!P302/Preços!O302-1,"")</f>
        <v>9.9568201725504624E-2</v>
      </c>
      <c r="Q302" s="3">
        <f>IF(AND(Preços!Q302&lt;&gt;0,Preços!P302&lt;&gt;0),Preços!Q302/Preços!P302-1,"")</f>
        <v>0.2635370469532583</v>
      </c>
      <c r="R302" s="3">
        <f>IF(AND(Preços!R302&lt;&gt;0,Preços!Q302&lt;&gt;0),Preços!R302/Preços!Q302-1,"")</f>
        <v>3.6227051506740882E-2</v>
      </c>
      <c r="S302" s="3">
        <f>IF(AND(Preços!S302&lt;&gt;0,Preços!R302&lt;&gt;0),Preços!S302/Preços!R302-1,"")</f>
        <v>-4.0713650824711789E-2</v>
      </c>
    </row>
    <row r="303" spans="2:19" x14ac:dyDescent="0.35">
      <c r="B303" t="str">
        <f>Preços!B303</f>
        <v>VLID3</v>
      </c>
      <c r="D303" s="3">
        <f>IF(AND(Preços!D303&lt;&gt;0,Preços!C303&lt;&gt;0),Preços!D303/Preços!C303-1,"")</f>
        <v>-0.4204705882348978</v>
      </c>
      <c r="E303" s="3">
        <f>IF(AND(Preços!E303&lt;&gt;0,Preços!D303&lt;&gt;0),Preços!E303/Preços!D303-1,"")</f>
        <v>-0.17198538367833871</v>
      </c>
      <c r="F303" s="3">
        <f>IF(AND(Preços!F303&lt;&gt;0,Preços!E303&lt;&gt;0),Preços!F303/Preços!E303-1,"")</f>
        <v>-2.9126213593235528E-2</v>
      </c>
      <c r="G303" s="3">
        <f>IF(AND(Preços!G303&lt;&gt;0,Preços!F303&lt;&gt;0),Preços!G303/Preços!F303-1,"")</f>
        <v>-5.6666666665216692E-2</v>
      </c>
      <c r="H303" s="3">
        <f>IF(AND(Preços!H303&lt;&gt;0,Preços!G303&lt;&gt;0),Preços!H303/Preços!G303-1,"")</f>
        <v>-0.44699646643161295</v>
      </c>
      <c r="I303" s="3">
        <f>IF(AND(Preços!I303&lt;&gt;0,Preços!H303&lt;&gt;0),Preços!I303/Preços!H303-1,"")</f>
        <v>-0.10425380657688554</v>
      </c>
      <c r="M303" t="str">
        <f>Preços!L303</f>
        <v>VLID3</v>
      </c>
      <c r="N303" s="3">
        <f>IF(AND(Preços!N303&lt;&gt;0,Preços!M303&lt;&gt;0),Preços!N303/Preços!M303-1,"")</f>
        <v>-0.40110204879516165</v>
      </c>
      <c r="O303" s="3">
        <f>IF(AND(Preços!O303&lt;&gt;0,Preços!N303&lt;&gt;0),Preços!O303/Preços!N303-1,"")</f>
        <v>-0.15555839240904012</v>
      </c>
      <c r="P303" s="3">
        <f>IF(AND(Preços!P303&lt;&gt;0,Preços!O303&lt;&gt;0),Preços!P303/Preços!O303-1,"")</f>
        <v>3.0118179091361608E-2</v>
      </c>
      <c r="Q303" s="3">
        <f>IF(AND(Preços!Q303&lt;&gt;0,Preços!P303&lt;&gt;0),Preços!Q303/Preços!P303-1,"")</f>
        <v>-1.234899328810235E-2</v>
      </c>
      <c r="R303" s="3">
        <f>IF(AND(Preços!R303&lt;&gt;0,Preços!Q303&lt;&gt;0),Preços!R303/Preços!Q303-1,"")</f>
        <v>-0.44699646643161295</v>
      </c>
      <c r="S303" s="3">
        <f>IF(AND(Preços!S303&lt;&gt;0,Preços!R303&lt;&gt;0),Preços!S303/Preços!R303-1,"")</f>
        <v>-0.10425380657688554</v>
      </c>
    </row>
    <row r="304" spans="2:19" x14ac:dyDescent="0.35">
      <c r="B304" t="str">
        <f>Preços!B304</f>
        <v>WEGE3</v>
      </c>
      <c r="D304" s="3">
        <f>IF(AND(Preços!D304&lt;&gt;0,Preços!C304&lt;&gt;0),Preços!D304/Preços!C304-1,"")</f>
        <v>3.6789297658960107E-2</v>
      </c>
      <c r="E304" s="3">
        <f>IF(AND(Preços!E304&lt;&gt;0,Preços!D304&lt;&gt;0),Preços!E304/Preços!D304-1,"")</f>
        <v>0.55548387096631902</v>
      </c>
      <c r="F304" s="3">
        <f>IF(AND(Preços!F304&lt;&gt;0,Preços!E304&lt;&gt;0),Preços!F304/Preços!E304-1,"")</f>
        <v>-5.4251347987171239E-2</v>
      </c>
      <c r="G304" s="3">
        <f>IF(AND(Preços!G304&lt;&gt;0,Preços!F304&lt;&gt;0),Preços!G304/Preços!F304-1,"")</f>
        <v>0.97605473203867277</v>
      </c>
      <c r="H304" s="3">
        <f>IF(AND(Preços!H304&lt;&gt;0,Preços!G304&lt;&gt;0),Preços!H304/Preços!G304-1,"")</f>
        <v>1.1852279284491209</v>
      </c>
      <c r="I304" s="3">
        <f>IF(AND(Preços!I304&lt;&gt;0,Preços!H304&lt;&gt;0),Preços!I304/Preços!H304-1,"")</f>
        <v>4.6474782149712679E-2</v>
      </c>
      <c r="M304" t="str">
        <f>Preços!L304</f>
        <v>WEGE3</v>
      </c>
      <c r="N304" s="3">
        <f>IF(AND(Preços!N304&lt;&gt;0,Preços!M304&lt;&gt;0),Preços!N304/Preços!M304-1,"")</f>
        <v>6.33703062444535E-2</v>
      </c>
      <c r="O304" s="3">
        <f>IF(AND(Preços!O304&lt;&gt;0,Preços!N304&lt;&gt;0),Preços!O304/Preços!N304-1,"")</f>
        <v>0.5852628298895195</v>
      </c>
      <c r="P304" s="3">
        <f>IF(AND(Preços!P304&lt;&gt;0,Preços!O304&lt;&gt;0),Preços!P304/Preços!O304-1,"")</f>
        <v>-3.7391967186942821E-2</v>
      </c>
      <c r="Q304" s="3">
        <f>IF(AND(Preços!Q304&lt;&gt;0,Preços!P304&lt;&gt;0),Preços!Q304/Preços!P304-1,"")</f>
        <v>1.0070206179496584</v>
      </c>
      <c r="R304" s="3">
        <f>IF(AND(Preços!R304&lt;&gt;0,Preços!Q304&lt;&gt;0),Preços!R304/Preços!Q304-1,"")</f>
        <v>1.2028225854845833</v>
      </c>
      <c r="S304" s="3">
        <f>IF(AND(Preços!S304&lt;&gt;0,Preços!R304&lt;&gt;0),Preços!S304/Preços!R304-1,"")</f>
        <v>5.7524249491080148E-2</v>
      </c>
    </row>
    <row r="305" spans="2:19" x14ac:dyDescent="0.35">
      <c r="B305" t="str">
        <f>Preços!B305</f>
        <v>WHRL3</v>
      </c>
      <c r="D305" s="3">
        <f>IF(AND(Preços!D305&lt;&gt;0,Preços!C305&lt;&gt;0),Preços!D305/Preços!C305-1,"")</f>
        <v>0.15769230769234244</v>
      </c>
      <c r="E305" s="3">
        <f>IF(AND(Preços!E305&lt;&gt;0,Preços!D305&lt;&gt;0),Preços!E305/Preços!D305-1,"")</f>
        <v>0.54485049834017651</v>
      </c>
      <c r="F305" s="3">
        <f>IF(AND(Preços!F305&lt;&gt;0,Preços!E305&lt;&gt;0),Preços!F305/Preços!E305-1,"")</f>
        <v>-7.5268817203965499E-2</v>
      </c>
      <c r="G305" s="3">
        <f>IF(AND(Preços!G305&lt;&gt;0,Preços!F305&lt;&gt;0),Preços!G305/Preços!F305-1,"")</f>
        <v>1.3186046511614915</v>
      </c>
      <c r="H305" s="3">
        <f>IF(AND(Preços!H305&lt;&gt;0,Preços!G305&lt;&gt;0),Preços!H305/Preços!G305-1,"")</f>
        <v>-0.26579739217664411</v>
      </c>
      <c r="I305" s="3">
        <f>IF(AND(Preços!I305&lt;&gt;0,Preços!H305&lt;&gt;0),Preços!I305/Preços!H305-1,"")</f>
        <v>-8.8797814207853154E-2</v>
      </c>
      <c r="M305" t="str">
        <f>Preços!L305</f>
        <v>WHRL3</v>
      </c>
      <c r="N305" s="3">
        <f>IF(AND(Preços!N305&lt;&gt;0,Preços!M305&lt;&gt;0),Preços!N305/Preços!M305-1,"")</f>
        <v>0.15769230769238973</v>
      </c>
      <c r="O305" s="3">
        <f>IF(AND(Preços!O305&lt;&gt;0,Preços!N305&lt;&gt;0),Preços!O305/Preços!N305-1,"")</f>
        <v>0.74154622212861243</v>
      </c>
      <c r="P305" s="3">
        <f>IF(AND(Preços!P305&lt;&gt;0,Preços!O305&lt;&gt;0),Preços!P305/Preços!O305-1,"")</f>
        <v>-4.7823859380459965E-2</v>
      </c>
      <c r="Q305" s="3">
        <f>IF(AND(Preços!Q305&lt;&gt;0,Preços!P305&lt;&gt;0),Preços!Q305/Preços!P305-1,"")</f>
        <v>1.5119067921026312</v>
      </c>
      <c r="R305" s="3">
        <f>IF(AND(Preços!R305&lt;&gt;0,Preços!Q305&lt;&gt;0),Preços!R305/Preços!Q305-1,"")</f>
        <v>-0.15218857906133931</v>
      </c>
      <c r="S305" s="3">
        <f>IF(AND(Preços!S305&lt;&gt;0,Preços!R305&lt;&gt;0),Preços!S305/Preços!R305-1,"")</f>
        <v>-6.3948141198941988E-2</v>
      </c>
    </row>
    <row r="306" spans="2:19" x14ac:dyDescent="0.35">
      <c r="B306" t="str">
        <f>Preços!B306</f>
        <v>WHRL4</v>
      </c>
      <c r="D306" s="3">
        <f>IF(AND(Preços!D306&lt;&gt;0,Preços!C306&lt;&gt;0),Preços!D306/Preços!C306-1,"")</f>
        <v>0.35744680851092414</v>
      </c>
      <c r="E306" s="3">
        <f>IF(AND(Preços!E306&lt;&gt;0,Preços!D306&lt;&gt;0),Preços!E306/Preços!D306-1,"")</f>
        <v>0.56426332288401548</v>
      </c>
      <c r="F306" s="3">
        <f>IF(AND(Preços!F306&lt;&gt;0,Preços!E306&lt;&gt;0),Preços!F306/Preços!E306-1,"")</f>
        <v>2.2044088176478072E-2</v>
      </c>
      <c r="G306" s="3">
        <f>IF(AND(Preços!G306&lt;&gt;0,Preços!F306&lt;&gt;0),Preços!G306/Preços!F306-1,"")</f>
        <v>1.0098039215692025</v>
      </c>
      <c r="H306" s="3">
        <f>IF(AND(Preços!H306&lt;&gt;0,Preços!G306&lt;&gt;0),Preços!H306/Preços!G306-1,"")</f>
        <v>-0.2039024390240497</v>
      </c>
      <c r="I306" s="3">
        <f>IF(AND(Preços!I306&lt;&gt;0,Preços!H306&lt;&gt;0),Preços!I306/Preços!H306-1,"")</f>
        <v>4.4117647058875553E-2</v>
      </c>
      <c r="M306" t="str">
        <f>Preços!L306</f>
        <v>WHRL4</v>
      </c>
      <c r="N306" s="3">
        <f>IF(AND(Preços!N306&lt;&gt;0,Preços!M306&lt;&gt;0),Preços!N306/Preços!M306-1,"")</f>
        <v>0.35744680851109711</v>
      </c>
      <c r="O306" s="3">
        <f>IF(AND(Preços!O306&lt;&gt;0,Preços!N306&lt;&gt;0),Preços!O306/Preços!N306-1,"")</f>
        <v>0.77059023950954098</v>
      </c>
      <c r="P306" s="3">
        <f>IF(AND(Preços!P306&lt;&gt;0,Preços!O306&lt;&gt;0),Preços!P306/Preços!O306-1,"")</f>
        <v>5.5075029542237974E-2</v>
      </c>
      <c r="Q306" s="3">
        <f>IF(AND(Preços!Q306&lt;&gt;0,Preços!P306&lt;&gt;0),Preços!Q306/Preços!P306-1,"")</f>
        <v>1.1895912599203884</v>
      </c>
      <c r="R306" s="3">
        <f>IF(AND(Preços!R306&lt;&gt;0,Preços!Q306&lt;&gt;0),Preços!R306/Preços!Q306-1,"")</f>
        <v>-7.4932577153482782E-2</v>
      </c>
      <c r="S306" s="3">
        <f>IF(AND(Preços!S306&lt;&gt;0,Preços!R306&lt;&gt;0),Preços!S306/Preços!R306-1,"")</f>
        <v>7.163633747183118E-2</v>
      </c>
    </row>
    <row r="307" spans="2:19" x14ac:dyDescent="0.35">
      <c r="B307" t="str">
        <f>Preços!B307</f>
        <v>WIZS3</v>
      </c>
      <c r="D307" s="3">
        <f>IF(AND(Preços!D307&lt;&gt;0,Preços!C307&lt;&gt;0),Preços!D307/Preços!C307-1,"")</f>
        <v>0.3904958677702588</v>
      </c>
      <c r="E307" s="3">
        <f>IF(AND(Preços!E307&lt;&gt;0,Preços!D307&lt;&gt;0),Preços!E307/Preços!D307-1,"")</f>
        <v>-0.12927191679081518</v>
      </c>
      <c r="F307" s="3">
        <f>IF(AND(Preços!F307&lt;&gt;0,Preços!E307&lt;&gt;0),Preços!F307/Preços!E307-1,"")</f>
        <v>-0.40187713310568918</v>
      </c>
      <c r="G307" s="3">
        <f>IF(AND(Preços!G307&lt;&gt;0,Preços!F307&lt;&gt;0),Preços!G307/Preços!F307-1,"")</f>
        <v>1.0142653352341213</v>
      </c>
      <c r="H307" s="3">
        <f>IF(AND(Preços!H307&lt;&gt;0,Preços!G307&lt;&gt;0),Preços!H307/Preços!G307-1,"")</f>
        <v>-0.43059490085012209</v>
      </c>
      <c r="I307" s="3">
        <f>IF(AND(Preços!I307&lt;&gt;0,Preços!H307&lt;&gt;0),Preços!I307/Preços!H307-1,"")</f>
        <v>0.43159203980148786</v>
      </c>
      <c r="M307" t="str">
        <f>Preços!L307</f>
        <v>WIZS3</v>
      </c>
      <c r="N307" s="3">
        <f>IF(AND(Preços!N307&lt;&gt;0,Preços!M307&lt;&gt;0),Preços!N307/Preços!M307-1,"")</f>
        <v>0.49238185807851975</v>
      </c>
      <c r="O307" s="3">
        <f>IF(AND(Preços!O307&lt;&gt;0,Preços!N307&lt;&gt;0),Preços!O307/Preços!N307-1,"")</f>
        <v>-9.6364953731659986E-2</v>
      </c>
      <c r="P307" s="3">
        <f>IF(AND(Preços!P307&lt;&gt;0,Preços!O307&lt;&gt;0),Preços!P307/Preços!O307-1,"")</f>
        <v>-0.37241430180548618</v>
      </c>
      <c r="Q307" s="3">
        <f>IF(AND(Preços!Q307&lt;&gt;0,Preços!P307&lt;&gt;0),Preços!Q307/Preços!P307-1,"")</f>
        <v>1.3043095902588009</v>
      </c>
      <c r="R307" s="3">
        <f>IF(AND(Preços!R307&lt;&gt;0,Preços!Q307&lt;&gt;0),Preços!R307/Preços!Q307-1,"")</f>
        <v>-0.37689144841325495</v>
      </c>
      <c r="S307" s="3">
        <f>IF(AND(Preços!S307&lt;&gt;0,Preços!R307&lt;&gt;0),Preços!S307/Preços!R307-1,"")</f>
        <v>0.53852915924568334</v>
      </c>
    </row>
    <row r="308" spans="2:19" x14ac:dyDescent="0.35">
      <c r="B308" t="str">
        <f>Preços!B308</f>
        <v>WLMM3</v>
      </c>
      <c r="D308" s="3">
        <f>IF(AND(Preços!D308&lt;&gt;0,Preços!C308&lt;&gt;0),Preços!D308/Preços!C308-1,"")</f>
        <v>-0.19298245614019494</v>
      </c>
      <c r="E308" s="3">
        <f>IF(AND(Preços!E308&lt;&gt;0,Preços!D308&lt;&gt;0),Preços!E308/Preços!D308-1,"")</f>
        <v>0.60869565217474086</v>
      </c>
      <c r="F308" s="3" t="str">
        <f>IF(AND(Preços!F308&lt;&gt;0,Preços!E308&lt;&gt;0),Preços!F308/Preços!E308-1,"")</f>
        <v/>
      </c>
      <c r="G308" s="3" t="str">
        <f>IF(AND(Preços!G308&lt;&gt;0,Preços!F308&lt;&gt;0),Preços!G308/Preços!F308-1,"")</f>
        <v/>
      </c>
      <c r="H308" s="3">
        <f>IF(AND(Preços!H308&lt;&gt;0,Preços!G308&lt;&gt;0),Preços!H308/Preços!G308-1,"")</f>
        <v>0.69491525423782341</v>
      </c>
      <c r="I308" s="3" t="str">
        <f>IF(AND(Preços!I308&lt;&gt;0,Preços!H308&lt;&gt;0),Preços!I308/Preços!H308-1,"")</f>
        <v/>
      </c>
      <c r="M308" t="str">
        <f>Preços!L308</f>
        <v>WLMM3</v>
      </c>
      <c r="N308" s="3">
        <f>IF(AND(Preços!N308&lt;&gt;0,Preços!M308&lt;&gt;0),Preços!N308/Preços!M308-1,"")</f>
        <v>-0.18312448308049434</v>
      </c>
      <c r="O308" s="3">
        <f>IF(AND(Preços!O308&lt;&gt;0,Preços!N308&lt;&gt;0),Preços!O308/Preços!N308-1,"")</f>
        <v>0.60869565217391242</v>
      </c>
      <c r="P308" s="3" t="str">
        <f>IF(AND(Preços!P308&lt;&gt;0,Preços!O308&lt;&gt;0),Preços!P308/Preços!O308-1,"")</f>
        <v/>
      </c>
      <c r="Q308" s="3" t="str">
        <f>IF(AND(Preços!Q308&lt;&gt;0,Preços!P308&lt;&gt;0),Preços!Q308/Preços!P308-1,"")</f>
        <v/>
      </c>
      <c r="R308" s="3">
        <f>IF(AND(Preços!R308&lt;&gt;0,Preços!Q308&lt;&gt;0),Preços!R308/Preços!Q308-1,"")</f>
        <v>0.74015213598475738</v>
      </c>
      <c r="S308" s="3" t="str">
        <f>IF(AND(Preços!S308&lt;&gt;0,Preços!R308&lt;&gt;0),Preços!S308/Preços!R308-1,"")</f>
        <v/>
      </c>
    </row>
    <row r="309" spans="2:19" x14ac:dyDescent="0.35">
      <c r="B309" t="str">
        <f>Preços!B309</f>
        <v>WLMM4</v>
      </c>
      <c r="D309" s="3">
        <f>IF(AND(Preços!D309&lt;&gt;0,Preços!C309&lt;&gt;0),Preços!D309/Preços!C309-1,"")</f>
        <v>-0.48000000000029197</v>
      </c>
      <c r="E309" s="3">
        <f>IF(AND(Preços!E309&lt;&gt;0,Preços!D309&lt;&gt;0),Preços!E309/Preços!D309-1,"")</f>
        <v>1.0192307692319034</v>
      </c>
      <c r="F309" s="3">
        <f>IF(AND(Preços!F309&lt;&gt;0,Preços!E309&lt;&gt;0),Preços!F309/Preços!E309-1,"")</f>
        <v>-3.4285714285769542E-2</v>
      </c>
      <c r="G309" s="3">
        <f>IF(AND(Preços!G309&lt;&gt;0,Preços!F309&lt;&gt;0),Preços!G309/Preços!F309-1,"")</f>
        <v>1.6173570019733448</v>
      </c>
      <c r="H309" s="3">
        <f>IF(AND(Preços!H309&lt;&gt;0,Preços!G309&lt;&gt;0),Preços!H309/Preços!G309-1,"")</f>
        <v>1.3888470233611008</v>
      </c>
      <c r="I309" s="3">
        <f>IF(AND(Preços!I309&lt;&gt;0,Preços!H309&lt;&gt;0),Preços!I309/Preços!H309-1,"")</f>
        <v>0.29022082018953732</v>
      </c>
      <c r="M309" t="str">
        <f>Preços!L309</f>
        <v>WLMM4</v>
      </c>
      <c r="N309" s="3">
        <f>IF(AND(Preços!N309&lt;&gt;0,Preços!M309&lt;&gt;0),Preços!N309/Preços!M309-1,"")</f>
        <v>-0.30581613508574335</v>
      </c>
      <c r="O309" s="3">
        <f>IF(AND(Preços!O309&lt;&gt;0,Preços!N309&lt;&gt;0),Preços!O309/Preços!N309-1,"")</f>
        <v>1.0192307692336522</v>
      </c>
      <c r="P309" s="3">
        <f>IF(AND(Preços!P309&lt;&gt;0,Preços!O309&lt;&gt;0),Preços!P309/Preços!O309-1,"")</f>
        <v>-3.4285714286306002E-2</v>
      </c>
      <c r="Q309" s="3">
        <f>IF(AND(Preços!Q309&lt;&gt;0,Preços!P309&lt;&gt;0),Preços!Q309/Preços!P309-1,"")</f>
        <v>1.7229181620202807</v>
      </c>
      <c r="R309" s="3">
        <f>IF(AND(Preços!R309&lt;&gt;0,Preços!Q309&lt;&gt;0),Preços!R309/Preços!Q309-1,"")</f>
        <v>1.4443490536455292</v>
      </c>
      <c r="S309" s="3">
        <f>IF(AND(Preços!S309&lt;&gt;0,Preços!R309&lt;&gt;0),Preços!S309/Preços!R309-1,"")</f>
        <v>0.31296767734748787</v>
      </c>
    </row>
    <row r="310" spans="2:19" x14ac:dyDescent="0.35">
      <c r="B310" t="str">
        <f>Preços!B310</f>
        <v>WSON33</v>
      </c>
      <c r="D310" s="3">
        <f>IF(AND(Preços!D310&lt;&gt;0,Preços!C310&lt;&gt;0),Preços!D310/Preços!C310-1,"")</f>
        <v>1.5151515151515138E-2</v>
      </c>
      <c r="E310" s="3">
        <f>IF(AND(Preços!E310&lt;&gt;0,Preços!D310&lt;&gt;0),Preços!E310/Preços!D310-1,"")</f>
        <v>0.19402985074626855</v>
      </c>
      <c r="F310" s="3">
        <f>IF(AND(Preços!F310&lt;&gt;0,Preços!E310&lt;&gt;0),Preços!F310/Preços!E310-1,"")</f>
        <v>0</v>
      </c>
      <c r="G310" s="3">
        <f>IF(AND(Preços!G310&lt;&gt;0,Preços!F310&lt;&gt;0),Preços!G310/Preços!F310-1,"")</f>
        <v>0.11974999999947511</v>
      </c>
      <c r="H310" s="3">
        <f>IF(AND(Preços!H310&lt;&gt;0,Preços!G310&lt;&gt;0),Preços!H310/Preços!G310-1,"")</f>
        <v>9.6003572224447886E-3</v>
      </c>
      <c r="I310" s="3">
        <f>IF(AND(Preços!I310&lt;&gt;0,Preços!H310&lt;&gt;0),Preços!I310/Preços!H310-1,"")</f>
        <v>0.39186200796198878</v>
      </c>
      <c r="M310" t="str">
        <f>Preços!L310</f>
        <v>WSON33</v>
      </c>
      <c r="N310" s="3">
        <f>IF(AND(Preços!N310&lt;&gt;0,Preços!M310&lt;&gt;0),Preços!N310/Preços!M310-1,"")</f>
        <v>7.4333789747951462E-2</v>
      </c>
      <c r="O310" s="3">
        <f>IF(AND(Preços!O310&lt;&gt;0,Preços!N310&lt;&gt;0),Preços!O310/Preços!N310-1,"")</f>
        <v>0.24898103438662034</v>
      </c>
      <c r="P310" s="3">
        <f>IF(AND(Preços!P310&lt;&gt;0,Preços!O310&lt;&gt;0),Preços!P310/Preços!O310-1,"")</f>
        <v>5.1435024991301148E-2</v>
      </c>
      <c r="Q310" s="3">
        <f>IF(AND(Preços!Q310&lt;&gt;0,Preços!P310&lt;&gt;0),Preços!Q310/Preços!P310-1,"")</f>
        <v>0.18447598439870094</v>
      </c>
      <c r="R310" s="3">
        <f>IF(AND(Preços!R310&lt;&gt;0,Preços!Q310&lt;&gt;0),Preços!R310/Preços!Q310-1,"")</f>
        <v>0.10270697714540256</v>
      </c>
      <c r="S310" s="3">
        <f>IF(AND(Preços!S310&lt;&gt;0,Preços!R310&lt;&gt;0),Preços!S310/Preços!R310-1,"")</f>
        <v>0.47609113937940983</v>
      </c>
    </row>
    <row r="311" spans="2:19" x14ac:dyDescent="0.35">
      <c r="B311" t="str">
        <f>Preços!B311</f>
        <v>YDUQ3</v>
      </c>
      <c r="D311" s="3">
        <f>IF(AND(Preços!D311&lt;&gt;0,Preços!C311&lt;&gt;0),Preços!D311/Preços!C311-1,"")</f>
        <v>0.13261648745564036</v>
      </c>
      <c r="E311" s="3">
        <f>IF(AND(Preços!E311&lt;&gt;0,Preços!D311&lt;&gt;0),Preços!E311/Preços!D311-1,"")</f>
        <v>1.0772151898734794</v>
      </c>
      <c r="F311" s="3">
        <f>IF(AND(Preços!F311&lt;&gt;0,Preços!E311&lt;&gt;0),Preços!F311/Preços!E311-1,"")</f>
        <v>-0.27605118829968822</v>
      </c>
      <c r="G311" s="3">
        <f>IF(AND(Preços!G311&lt;&gt;0,Preços!F311&lt;&gt;0),Preços!G311/Preços!F311-1,"")</f>
        <v>0.99915824915746665</v>
      </c>
      <c r="H311" s="3">
        <f>IF(AND(Preços!H311&lt;&gt;0,Preços!G311&lt;&gt;0),Preços!H311/Preços!G311-1,"")</f>
        <v>-0.30694736842139581</v>
      </c>
      <c r="I311" s="3">
        <f>IF(AND(Preços!I311&lt;&gt;0,Preços!H311&lt;&gt;0),Preços!I311/Preços!H311-1,"")</f>
        <v>-0.27825030376606741</v>
      </c>
      <c r="M311" t="str">
        <f>Preços!L311</f>
        <v>YDUQ3</v>
      </c>
      <c r="N311" s="3">
        <f>IF(AND(Preços!N311&lt;&gt;0,Preços!M311&lt;&gt;0),Preços!N311/Preços!M311-1,"")</f>
        <v>0.27825084427523872</v>
      </c>
      <c r="O311" s="3">
        <f>IF(AND(Preços!O311&lt;&gt;0,Preços!N311&lt;&gt;0),Preços!O311/Preços!N311-1,"")</f>
        <v>1.1133040728082992</v>
      </c>
      <c r="P311" s="3">
        <f>IF(AND(Preços!P311&lt;&gt;0,Preços!O311&lt;&gt;0),Preços!P311/Preços!O311-1,"")</f>
        <v>-0.22448743860464915</v>
      </c>
      <c r="Q311" s="3">
        <f>IF(AND(Preços!Q311&lt;&gt;0,Preços!P311&lt;&gt;0),Preços!Q311/Preços!P311-1,"")</f>
        <v>1.0363281699342481</v>
      </c>
      <c r="R311" s="3">
        <f>IF(AND(Preços!R311&lt;&gt;0,Preços!Q311&lt;&gt;0),Preços!R311/Preços!Q311-1,"")</f>
        <v>-0.29388295729159863</v>
      </c>
      <c r="S311" s="3">
        <f>IF(AND(Preços!S311&lt;&gt;0,Preços!R311&lt;&gt;0),Preços!S311/Preços!R311-1,"")</f>
        <v>-0.26673149360978476</v>
      </c>
    </row>
  </sheetData>
  <sheetProtection algorithmName="SHA-512" hashValue="UTKfOiJj5OuryrIR2KEcNPS9RCBrktywR4j/k8pCxp5tEQfdXM5JnpUhJ3HBS5UrDYoFNTQ43HD9r6Em717nfg==" saltValue="iFG2fFXTIpZTn8wCXbnxXg==" spinCount="100000" sheet="1" objects="1" scenarios="1"/>
  <mergeCells count="2">
    <mergeCell ref="C1:I1"/>
    <mergeCell ref="M1:R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Instruções</vt:lpstr>
      <vt:lpstr>Dados</vt:lpstr>
      <vt:lpstr>Monte uma carteira de ações</vt:lpstr>
      <vt:lpstr>Resultados</vt:lpstr>
      <vt:lpstr>Cálculos</vt:lpstr>
      <vt:lpstr>Preços</vt:lpstr>
      <vt:lpstr>Retornos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Li</dc:creator>
  <cp:lastModifiedBy>Mariana Segala</cp:lastModifiedBy>
  <dcterms:created xsi:type="dcterms:W3CDTF">2000-01-01T12:00:00Z</dcterms:created>
  <dcterms:modified xsi:type="dcterms:W3CDTF">2021-10-19T20:15:22Z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1316916387</vt:lpwstr>
  </property>
  <property fmtid="{D5CDD505-2E9C-101B-9397-08002B2CF9AE}" pid="3" name="EcoUpdateMessage">
    <vt:lpwstr>2021/09/24-02:06:27</vt:lpwstr>
  </property>
  <property fmtid="{D5CDD505-2E9C-101B-9397-08002B2CF9AE}" pid="4" name="EcoUpdateStatus">
    <vt:lpwstr>2021-09-23=BRA:St,ME,Fd,TP;USA:St,ME;ARG:St,ME,TP;MEX:St,ME,Fd,TP;CHL:St,ME;COL:St,ME;PER:St,ME|2021-09-22=USA:TP;ARG:Fd;CHL:Fd;PER:Fd,TP|2021-06-16=CHL:TP|2014-02-26=VEN:St|2002-11-08=JPN:St|2021-09-08=GBR:St,ME|2016-08-18=NNN:St|2021-09-21=COL:Fd|2007-0</vt:lpwstr>
  </property>
</Properties>
</file>