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04_edu\30_excelPY\"/>
    </mc:Choice>
  </mc:AlternateContent>
  <xr:revisionPtr revIDLastSave="0" documentId="13_ncr:1_{27FB9A79-E5FB-45D4-B4D1-798221FA0313}" xr6:coauthVersionLast="47" xr6:coauthVersionMax="47" xr10:uidLastSave="{00000000-0000-0000-0000-000000000000}"/>
  <bookViews>
    <workbookView xWindow="-110" yWindow="-21710" windowWidth="38620" windowHeight="21100" tabRatio="772" activeTab="1" xr2:uid="{BF9C72FA-639D-41FD-9FD4-94CD801650E0}"/>
  </bookViews>
  <sheets>
    <sheet name="in_iris" sheetId="1" r:id="rId1"/>
    <sheet name="sklearn_models" sheetId="11" r:id="rId2"/>
  </sheets>
  <definedNames>
    <definedName name="tmp_obsz_przest">#REF!</definedName>
    <definedName name="tmp_obszar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1" l="1" a="1"/>
  <c r="B3" i="11" l="1"/>
  <c r="B6" i="11" a="1"/>
  <c r="B8" i="11" a="1"/>
  <c r="B6" i="11" l="1"/>
  <c r="B8" i="11"/>
  <c r="B10" i="11" a="1"/>
  <c r="B10" i="11" l="1"/>
  <c r="B16" i="11" a="1"/>
  <c r="B16" i="11" l="1"/>
  <c r="B22" i="11" a="1"/>
  <c r="B22" i="11" l="1"/>
  <c r="B28" i="11" a="1"/>
  <c r="B28" i="11" l="1"/>
  <c r="B31" i="11" a="1"/>
  <c r="B31" i="11" l="1"/>
  <c r="B37" i="11" a="1"/>
  <c r="B37" i="11" l="1"/>
  <c r="B68" i="11" a="1"/>
  <c r="B68" i="11" l="1"/>
  <c r="B89" i="11" a="1"/>
  <c r="B89" i="11" l="1"/>
  <c r="B95" i="11" a="1"/>
  <c r="B95" i="11" l="1"/>
  <c r="B101" i="11" a="1"/>
  <c r="B101" i="11" l="1"/>
  <c r="B103" i="11" a="1"/>
  <c r="B103" i="11" l="1"/>
  <c r="B107" i="11" a="1"/>
  <c r="B107" i="11" l="1"/>
  <c r="E108" i="11" a="1"/>
  <c r="E108" i="11" l="1"/>
  <c r="K108" i="11" a="1"/>
  <c r="K108" i="11" l="1"/>
  <c r="B119" i="11" a="1"/>
  <c r="B119" i="11" l="1"/>
  <c r="K119" i="11" a="1"/>
  <c r="K119" i="11" l="1"/>
  <c r="B142" i="11" a="1"/>
  <c r="B142" i="11" l="1"/>
  <c r="B144" i="11" a="1"/>
  <c r="B144" i="11" l="1"/>
  <c r="F145" i="11" a="1"/>
  <c r="F145" i="11" l="1"/>
  <c r="L145" i="11" a="1"/>
  <c r="L145" i="11" l="1"/>
  <c r="B156" i="11" a="1"/>
  <c r="B163" i="11" a="1"/>
  <c r="B156" i="11" l="1"/>
  <c r="B163" i="11"/>
  <c r="E164" i="11" a="1"/>
  <c r="E164" i="11" l="1"/>
  <c r="K164" i="11" a="1"/>
  <c r="K164" i="11" l="1"/>
  <c r="B175" i="11" a="1"/>
  <c r="B175" i="11" l="1"/>
  <c r="K175" i="11" a="1"/>
  <c r="K175" i="11" l="1"/>
  <c r="B198" i="11" a="1"/>
  <c r="B198" i="11" l="1"/>
  <c r="B223" i="11" a="1"/>
  <c r="B223" i="11" l="1"/>
  <c r="B229" i="11" a="1"/>
  <c r="B229" i="11" l="1"/>
  <c r="B257" i="11" a="1"/>
  <c r="B257" i="11" l="1"/>
  <c r="E258" i="11" a="1"/>
  <c r="E258" i="11" l="1"/>
  <c r="K258" i="11" a="1"/>
  <c r="K258" i="11" l="1"/>
  <c r="B269" i="11" a="1"/>
  <c r="B269" i="11" l="1"/>
  <c r="K269" i="11" a="1"/>
  <c r="K269" i="11" l="1"/>
  <c r="B292" i="11" a="1"/>
  <c r="B292" i="11" l="1"/>
  <c r="B294" i="11" a="1"/>
  <c r="B294" i="11" l="1"/>
  <c r="B319" i="11" a="1"/>
  <c r="B319" i="11" l="1"/>
  <c r="B325" i="11" a="1"/>
  <c r="B325" i="11" l="1"/>
  <c r="B353" i="11" a="1"/>
  <c r="B353" i="11" l="1"/>
  <c r="E354" i="11" a="1"/>
  <c r="E354" i="11" l="1"/>
  <c r="K354" i="11" a="1"/>
  <c r="K354" i="11" l="1"/>
  <c r="B365" i="11" a="1"/>
  <c r="B365" i="11" l="1"/>
  <c r="K365" i="11" a="1"/>
  <c r="K365" i="11" l="1"/>
  <c r="B386" i="11" a="1"/>
  <c r="B386" i="11" l="1"/>
  <c r="B388" i="11" a="1"/>
  <c r="B388" i="11" l="1"/>
  <c r="C388" i="11" a="1"/>
  <c r="C388" i="11" l="1"/>
  <c r="D388" i="11" a="1"/>
  <c r="D388" i="11" l="1"/>
  <c r="B413" i="11" a="1"/>
  <c r="B413" i="11" l="1"/>
  <c r="B419" i="11" a="1"/>
  <c r="B419" i="11" l="1"/>
  <c r="B446" i="11" a="1"/>
  <c r="B446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BF134E-F76E-4F8A-83E1-32C5049840B6}" keepAlive="1" name="Zapytanie — zss_data_titanic" description="Połączenie z zapytaniem „zss_data_titanic” w skoroszycie." type="5" refreshedVersion="0" background="1">
    <dbPr connection="Provider=Microsoft.Mashup.OleDb.1;Data Source=$Workbook$;Location=zss_data_titanic;Extended Properties=&quot;&quot;" command="SELECT * FROM [zss_data_titanic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1">
    <bk>
      <extLst>
        <ext uri="{3e2802c4-a4d2-4d8b-9148-e3be6c30e623}">
          <xlrd:rvb i="2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</futureMetadata>
  <cellMetadata count="1">
    <bk>
      <rc t="1" v="0"/>
    </bk>
  </cellMetadata>
  <valueMetadata count="2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df=xl(%P2%, headers=True)</code>
    </pythonScript>
    <pythonScript>
      <code xml:space="preserve">from sklearn.preprocessing import LabelEncoder
from sklearn.model_selection import train_test_split
from sklearn.linear_model import LogisticRegression
from sklearn.tree import DecisionTreeClassifier, plot_tree
from sklearn.ensemble import RandomForestClassifier
from sklearn.ensemble import GradientBoostingClassifier
from sklearn.model_selection import train_test_split, GridSearchCV, RandomizedSearchCV, RepeatedStratifiedKFold
#from mlxtend.plotting import plot_decision_regions
from sklearn.metrics import confusion_matrix, ConfusionMatrixDisplay, accuracy_score, precision_score, recall_score, f1_score, classification_report,roc_auc_score
from sklearn.inspection import permutation_importance
</code>
    </pythonScript>
    <pythonScript>
      <code>cnt_rows=df.shape[0]
cnt_cols=df.shape[1]
str=f'wierszy: {cnt_rows}, kolumn: {cnt_cols}'
str</code>
    </pythonScript>
    <pythonScript>
      <code>df.dtypes</code>
    </pythonScript>
    <pythonScript>
      <code>df.isnull().sum()</code>
    </pythonScript>
    <pythonScript>
      <code>df.describe().T.round(4)</code>
    </pythonScript>
    <pythonScript>
      <code>df.describe(include='object').T</code>
    </pythonScript>
    <pythonScript>
      <code>df['variety'].value_counts()</code>
    </pythonScript>
    <pythonScript>
      <code>g = sns.PairGrid(data=df, hue='variety')
g.map_lower(sns.scatterplot)
g.map_upper(sns.kdeplot, fill=True, alpha=0.3)
g.map_diag(sns.kdeplot, fill=True)
g.add_legend()</code>
    </pythonScript>
    <pythonScript>
      <code xml:space="preserve">corr_matrix = df.iloc[:,0:3].corr()
sns.set_theme(font_scale=0.8)
sns.heatmap(corr_matrix, annot=True, alpha=0.5, cmap='Spectral',center=0, vmin=-1.3,vmax=1.3)
plt.title('Correlation Matrix heatmap')
</code>
    </pythonScript>
    <pythonScript>
      <code>dfm=df.copy()
le = LabelEncoder()
dfm['variety'] = le.fit_transform(dfm['variety'])
le_mapping = dict(zip(le.classes_, le.transform(le.classes_)))
pd.DataFrame.from_dict(data=le_mapping,orient='index')</code>
    </pythonScript>
    <pythonScript>
      <code>x=dfm.drop(columns=['variety'],axis=1)
y=dfm['variety']
x_train,x_test,y_train,y_test=train_test_split(x,y, test_size=xl(%P2%))
train_count=pd.DataFrame(y_train.value_counts())
train_count.columns=['train_cnt']
train_count</code>
    </pythonScript>
    <pythonScript>
      <code>def zsm(model_descr,model, x_train, x_test, y_train, y_test):
    model.fit(x_train, y_train)
    # predict train and test
    y_pred_train = model.predict(x_train)
    y_pred_test = model.predict(x_test)
    y_pred_proba_train = model.predict_proba(x_train)
    y_pred_proba_test = model.predict_proba(x_test)
    # confusion matrix
    cm_train = confusion_matrix(y_train, y_pred_train)
    cm_test = confusion_matrix(y_test, y_pred_test)
    #classification report
    cr_train = classification_report(y_train, y_pred_train, output_dict=True)
    cr_test = classification_report(y_test, y_pred_test, output_dict=True)
    df_cr_train = pd.DataFrame(cr_train).T
    df_cr_test = pd.DataFrame(cr_test).T
    #gini
    auc_train=roc_auc_score(y_train,y_pred_proba_train , multi_class='ovr')
    auc_test=roc_auc_score(y_test,y_pred_proba_test , multi_class='ovr')
    gini_train=2*auc_train-1
    gini_test=2*auc_test-1
    #metrics
    precision_train = cr_train['weighted avg']['precision']
    precision_test = cr_test['weighted avg']['precision']
    recall_train = cr_train['weighted avg']['recall']
    recall_test = cr_test['weighted avg']['recall']
    acc_train = accuracy_score(y_true = y_train, y_pred = y_pred_train)
    acc_test = accuracy_score(y_true = y_test, y_pred = y_pred_test)
    F1_train = cr_train['weighted avg']['f1-score']
    F1_test = cr_test['weighted avg']['f1-score']
    model_scores = [gini_train, gini_test, precision_train, precision_test, recall_train, recall_test, acc_train, acc_test, F1_train, F1_test ]
    scores = pd.DataFrame(data=model_scores, index = ['Gini Train', 'Gini Test','Precision Train', 'Precision Test','Recall Train','Recall Test','Accuracy Train', 'Accuracy Test', 'F1 macro Train', 'F1 macro Test'], columns=[model_descr]).round(3)
    return scores,model, df_cr_train,df_cr_test, cm_train,cm_test</code>
    </pythonScript>
    <pythonScript>
      <code>scores = pd.DataFrame(index = ['Gini Train', 'Gini Test','Precision Train', 'Precision Test','Recall Train','Recall Test','Accuracy Train', 'Accuracy Test', 'F1 macro Train', 'F1 macro Test'])</code>
    </pythonScript>
    <pythonScript>
      <code>lr_model_descr='Logistic regression'
lr_model = LogisticRegression(fit_intercept=True, max_iter=10000, random_state=2025)
lr_model_scores, lr_model, lr_df_cr_train, lr_df_cr_test, lr_cm_train, lr_cm_test = zsm(lr_model_descr,lr_model, x_train, x_test, y_train, y_test)
lr_model_scores</code>
    </pythonScript>
    <pythonScript>
      <code>lr_df_cr_test</code>
    </pythonScript>
    <pythonScript>
      <code>lr_df_cr_train</code>
    </pythonScript>
    <pythonScript>
      <code xml:space="preserve">sns.set_theme(font_scale=0.8)
sns.heatmap(lr_cm_test, annot=True, alpha=0.5, cmap='RdBu',center=0)
plt.title('Test Correlation Matrix heatmap')
plt.xlabel("Predicted")
plt.ylabel("True")
</code>
    </pythonScript>
    <pythonScript>
      <code>sns.set_theme(font_scale=0.8)
sns.heatmap(lr_cm_train, annot=True, alpha=0.5, cmap='BrBG',center=0)
plt.title('Train Correlation Matrix heatmap')
plt.xlabel("Predicted")
plt.ylabel("True")</code>
    </pythonScript>
    <pythonScript>
      <code># Define the hyperparameter grid
param_grid = {'C': [100,10,1,0.1,0.01,0.001,0.0001], #regularization strength
              'penalty': ['l1', 'l2'], #penalty norm
              'solver':['newton-cg', 'lbfgs', 'liblinear', 'sag', 'saga'] #algorithm
              }
# Initializing the logistic regression model
logreg = LogisticRegression(fit_intercept=True, max_iter=10000, random_state=2025)
# Repeated stratified kfold
rskf = RepeatedStratifiedKFold(n_splits=3, n_repeats=4, random_state=2025)
# Using GridSearchCV to tune the hyperparameters using cross-validation
grid = GridSearchCV(logreg, param_grid, cv=rskf)
grid.fit(x_train, y_train)
# Select the best hyperparameters found by GridSearchCV
best_params = grid.best_params_
str=f'Best hyperparameters: {best_params}'
str</code>
    </pythonScript>
    <pythonScript>
      <code>lrt_model_descr='Logistic regression tuned'
lrt_model = LogisticRegression(fit_intercept=True, max_iter=10000, 
                                  random_state=2025,
                                  C=best_params['C'],
                                  penalty=best_params['penalty'],
                                  solver=best_params['solver'])
lrt_model_scores, lrt_model, lrt_df_cr_train, lrt_df_cr_test, lrt_cm_train, lrt_cm_test = zsm(lrt_model_descr,lrt_model, x_train, x_test, y_train, y_test)
lr_model_scores.join(lrt_model_scores)</code>
    </pythonScript>
    <pythonScript>
      <code>lrt_df_cr_test</code>
    </pythonScript>
    <pythonScript>
      <code>lrt_df_cr_train</code>
    </pythonScript>
    <pythonScript>
      <code>result = permutation_importance(lrt_model, x_train, y_train, n_repeats=10,random_state=2025)
pd.concat([pd.Series(lrt_model.feature_names_in_),pd.Series(result.importances_mean)], axis=1)</code>
    </pythonScript>
    <pythonScript>
      <code>dt_model_descr='Decision Tree'
dt_model = DecisionTreeClassifier(max_depth=3, min_samples_leaf=10, min_samples_split=5,  random_state=2025)
dt_model_scores, dt_model, dt_df_cr_train, dt_df_cr_test, dt_cm_train, dt_cm_test = zsm(dt_model_descr,dt_model, x_train, x_test, y_train, y_test)
dt_model_scores</code>
    </pythonScript>
    <pythonScript>
      <code>dt_df_cr_test</code>
    </pythonScript>
    <pythonScript>
      <code>dt_df_cr_train</code>
    </pythonScript>
    <pythonScript>
      <code>sns.set_theme(font_scale=0.8)
sns.heatmap(dt_cm_test, annot=True, alpha=0.5, cmap='RdBu',center=0)
plt.title('Test Correlation Matrix heatmap')
plt.xlabel("Predicted")
plt.ylabel("True")</code>
    </pythonScript>
    <pythonScript>
      <code>sns.set_theme(font_scale=0.8)
sns.heatmap(dt_cm_train, annot=True, alpha=0.5, cmap='BrBG',center=0)
plt.title('Train Correlation Matrix heatmap')
plt.xlabel("Predicted")
plt.ylabel("True")</code>
    </pythonScript>
    <pythonScript>
      <code>plt.figure(figsize=(8,6))
plot_tree(dt_model, feature_names=x.columns, class_names=dt_model.classes_.astype('str'), rounded=True, filled=True)
plt.title("Decission tree")</code>
    </pythonScript>
    <pythonScript>
      <code>dt_importances = pd.DataFrame(dt_model.feature_importances_, index=x.columns, columns=['Importance']).reset_index().sort_values(by=['Importance'], ascending=False)
dt_importances.columns=['Feature', 'Importance']
dt_importances</code>
    </pythonScript>
    <pythonScript>
      <code>sns.catplot(data=dt_importances, y='Feature', x='Importance', kind='bar')
plt.title('Feature importances')</code>
    </pythonScript>
    <pythonScript>
      <code>rf_model_descr='Random Forest'
rf_model = RandomForestClassifier(n_estimators=100, min_samples_split=5, max_depth=10, random_state=2025)
rf_model_scores, rf_model, rf_df_cr_train, rf_df_cr_test, rf_cm_train, rf_cm_test = zsm(rf_model_descr,rf_model, x_train, x_test, y_train, y_test)
rf_model_scores</code>
    </pythonScript>
    <pythonScript>
      <code>rf_df_cr_test</code>
    </pythonScript>
    <pythonScript>
      <code>rf_df_cr_train</code>
    </pythonScript>
    <pythonScript>
      <code xml:space="preserve">sns.set_theme(font_scale=0.8)
sns.heatmap(rf_cm_test, annot=True, alpha=0.5, cmap='RdBu',center=0)
plt.title('Test Correlation Matrix heatmap')
plt.xlabel("Predicted")
plt.ylabel("True")
</code>
    </pythonScript>
    <pythonScript>
      <code>sns.set_theme(font_scale=0.8)
sns.heatmap(rf_cm_train, annot=True, alpha=0.5, cmap='BrBG',center=0)
plt.title('Train Correlation Matrix heatmap')
plt.xlabel("Predicted")
plt.ylabel("True")</code>
    </pythonScript>
    <pythonScript>
      <code xml:space="preserve">len(rf_model.estimators_)
</code>
    </pythonScript>
    <pythonScript>
      <code>rf_tree=rf_model.estimators_[xl(%P2%)-1]
plt.figure(figsize=(8,6))
plot_tree(rf_tree, feature_names=x.columns,  rounded=True, filled=True)
plt.title("Decision tree from Random Forest")</code>
    </pythonScript>
    <pythonScript>
      <code>rf_importances = pd.DataFrame(rf_model.feature_importances_, index=x.columns, columns=['Importance']).reset_index().sort_values(by=['Importance'], ascending=False)
rf_importances.columns=['Feature', 'Importance']
rf_importances</code>
    </pythonScript>
    <pythonScript>
      <code>sns.catplot(data=rf_importances, y='Feature', x='Importance', kind='bar')
plt.title('Feature importances')</code>
    </pythonScript>
    <pythonScript>
      <code>xgb_model_descr='Gradient Boosting'
xgb_model = GradientBoostingClassifier(n_estimators=100, learning_rate=0.1, max_depth=5, random_state=2025)
xgb_model_scores, xgb_model, xgb_df_cr_train, xgb_df_cr_test, xgb_cm_train, xgb_cm_test = zsm(xgb_model_descr,xgb_model, x_train, x_test, y_train, y_test)
xgb_model_scores</code>
    </pythonScript>
    <pythonScript>
      <code>xgb_df_cr_test</code>
    </pythonScript>
    <pythonScript>
      <code>xgb_df_cr_train</code>
    </pythonScript>
    <pythonScript>
      <code>sns.set_theme(font_scale=0.8)
sns.heatmap(xgb_cm_test, annot=True, alpha=0.5, cmap='RdBu',center=0)
plt.title('Test Correlation Matrix heatmap')
plt.xlabel("Predicted")
plt.ylabel("True")</code>
    </pythonScript>
    <pythonScript>
      <code>sns.set_theme(font_scale=0.8)
sns.heatmap(xgb_cm_train, annot=True, alpha=0.5, cmap='BrBG',center=0)
plt.title('Train Correlation Matrix heatmap')
plt.xlabel("Predicted")
plt.ylabel("True")</code>
    </pythonScript>
    <pythonScript>
      <code>xgb_model.estimators_.shape[0]</code>
    </pythonScript>
    <pythonScript>
      <code>xgb_tree=xgb_model.estimators_[xl(%P2%)-1,0]
plt.figure(figsize=(8,6))
plot_tree(xgb_tree, feature_names=x.columns,  rounded=True, filled=True)
plt.title("Decision tree from estimators for class 0")</code>
    </pythonScript>
    <pythonScript>
      <code>xgb_tree=xgb_model.estimators_[xl(%P2%)-1,1]
plt.figure(figsize=(8,6))
plot_tree(xgb_tree, feature_names=x.columns,  rounded=True, filled=True)
plt.title("Decision tree from estimators for class 1")</code>
    </pythonScript>
    <pythonScript>
      <code>xgb_tree=xgb_model.estimators_[xl(%P2%)-1,2]
plt.figure(figsize=(8,6))
plot_tree(xgb_tree, feature_names=x.columns,  rounded=True, filled=True)
plt.title("Decision tree from estimators for class 2")</code>
    </pythonScript>
    <pythonScript>
      <code>xgb_importances = pd.DataFrame(xgb_model.feature_importances_, index=x.columns, columns=['Importance']).reset_index().sort_values(by=['Importance'], ascending=False)
xgb_importances.columns=['Feature', 'Importance']
xgb_importances</code>
    </pythonScript>
    <pythonScript>
      <code>sns.catplot(data=xgb_importances, y='Feature', x='Importance', kind='bar')
plt.title('Feature importances')</code>
    </pythonScript>
    <pythonScript>
      <code>final_scores=lr_model_scores.join(lrt_model_scores).join(dt_model_scores).join(rf_model_scores).join(xgb_model_scores)
final_scores</code>
    </pythonScript>
  </pythonScripts>
</python>
</file>

<file path=xl/sharedStrings.xml><?xml version="1.0" encoding="utf-8"?>
<sst xmlns="http://schemas.openxmlformats.org/spreadsheetml/2006/main" count="212" uniqueCount="44">
  <si>
    <t>sepal.length</t>
  </si>
  <si>
    <t>sepal.width</t>
  </si>
  <si>
    <t>petal.length</t>
  </si>
  <si>
    <t>petal.width</t>
  </si>
  <si>
    <t>variety</t>
  </si>
  <si>
    <t>Setosa</t>
  </si>
  <si>
    <t>Versicolor</t>
  </si>
  <si>
    <t>Virginica</t>
  </si>
  <si>
    <t>Rozmiar df</t>
  </si>
  <si>
    <t>Typy danych</t>
  </si>
  <si>
    <t>Podsumowanie z.numerycznych</t>
  </si>
  <si>
    <t>Podsumowanie z.kategorycznych</t>
  </si>
  <si>
    <t>Dane</t>
  </si>
  <si>
    <t>iris</t>
  </si>
  <si>
    <t>Import bibliotek</t>
  </si>
  <si>
    <t>Iile nulli</t>
  </si>
  <si>
    <t>Wartości zmiennej variety</t>
  </si>
  <si>
    <t>Rozkłady wzgl gatunku</t>
  </si>
  <si>
    <t>Macierz korelacji</t>
  </si>
  <si>
    <t>Przygotowanie danych i narzędzi do modelowania</t>
  </si>
  <si>
    <t>Target encoding (label encoder)</t>
  </si>
  <si>
    <t>Udział test</t>
  </si>
  <si>
    <t>Podział x/y i train/test</t>
  </si>
  <si>
    <t>Funkcja zrób se model i oceń</t>
  </si>
  <si>
    <t>DataFrame do wyników modeli</t>
  </si>
  <si>
    <t>Regresja logistyczna</t>
  </si>
  <si>
    <t>Zrób se model</t>
  </si>
  <si>
    <t>Classification report TEST</t>
  </si>
  <si>
    <t>Classification report TRAIN</t>
  </si>
  <si>
    <t>Confusion matrix</t>
  </si>
  <si>
    <t>Hyperparamter Tuning / Cross-val</t>
  </si>
  <si>
    <t>Zrób se model TUNED</t>
  </si>
  <si>
    <t>Drzewo decyzyjne</t>
  </si>
  <si>
    <t>Narysuj se drzewo</t>
  </si>
  <si>
    <t>Istotność cech</t>
  </si>
  <si>
    <t>Wykres istotności cech</t>
  </si>
  <si>
    <t>Random Forest</t>
  </si>
  <si>
    <t>Liczba drzew w lesie</t>
  </si>
  <si>
    <t>Narysuj drzewo</t>
  </si>
  <si>
    <t>xgBoost</t>
  </si>
  <si>
    <t>Liczba estymatorów</t>
  </si>
  <si>
    <t>Zestawienie jakości zbudowanych modeli</t>
  </si>
  <si>
    <t>Statystyki zbudowanych modeli</t>
  </si>
  <si>
    <t>Feature importance (permutation)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</si>
</sst>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6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0"/>
      <color rgb="FF545454"/>
      <name val="Courier New"/>
      <family val="3"/>
      <charset val="238"/>
    </font>
    <font>
      <sz val="11"/>
      <color rgb="FF001080"/>
      <name val="Consolas"/>
      <family val="3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0" fillId="3" borderId="0" xfId="0" applyFill="1"/>
    <xf numFmtId="0" fontId="0" fillId="3" borderId="0" xfId="0" applyFill="1" applyAlignment="1">
      <alignment wrapText="1"/>
    </xf>
    <xf numFmtId="0" fontId="2" fillId="2" borderId="0" xfId="0" applyFont="1" applyFill="1"/>
    <xf numFmtId="0" fontId="0" fillId="4" borderId="0" xfId="0" applyFill="1"/>
    <xf numFmtId="0" fontId="3" fillId="4" borderId="0" xfId="0" applyFont="1" applyFill="1"/>
    <xf numFmtId="0" fontId="4" fillId="3" borderId="0" xfId="0" applyFont="1" applyFill="1"/>
    <xf numFmtId="0" fontId="5" fillId="3" borderId="0" xfId="0" applyFont="1" applyFill="1" applyAlignment="1">
      <alignment vertical="center"/>
    </xf>
    <xf numFmtId="164" fontId="0" fillId="3" borderId="0" xfId="0" applyNumberFormat="1" applyFill="1"/>
    <xf numFmtId="165" fontId="0" fillId="3" borderId="0" xfId="0" applyNumberFormat="1" applyFill="1"/>
    <xf numFmtId="9" fontId="0" fillId="3" borderId="0" xfId="0" applyNumberFormat="1" applyFill="1"/>
    <xf numFmtId="0" fontId="3" fillId="3" borderId="0" xfId="0" applyFont="1" applyFill="1"/>
    <xf numFmtId="164" fontId="3" fillId="3" borderId="0" xfId="0" applyNumberFormat="1" applyFont="1" applyFill="1"/>
    <xf numFmtId="4" fontId="0" fillId="3" borderId="0" xfId="0" applyNumberFormat="1" applyFill="1"/>
  </cellXfs>
  <cellStyles count="1">
    <cellStyle name="Normalny" xfId="0" builtinId="0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microsoft.com/office/2017/06/relationships/rdSupportingPropertyBagStructure" Target="richData/rdsupportingpropertybagstructure.xml"/><Relationship Id="rId18" Type="http://schemas.microsoft.com/office/2023/09/relationships/Python" Target="pyth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microsoft.com/office/2017/06/relationships/richStyles" Target="richData/rich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Array" Target="richData/rdarray.xml"/><Relationship Id="rId5" Type="http://schemas.openxmlformats.org/officeDocument/2006/relationships/styles" Target="styles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4" Type="http://schemas.openxmlformats.org/officeDocument/2006/relationships/connections" Target="connections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13" Type="http://schemas.openxmlformats.org/officeDocument/2006/relationships/image" Target="../media/image30.png"/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12" Type="http://schemas.openxmlformats.org/officeDocument/2006/relationships/image" Target="../media/image29.png"/><Relationship Id="rId17" Type="http://schemas.openxmlformats.org/officeDocument/2006/relationships/image" Target="../media/image34.png"/><Relationship Id="rId2" Type="http://schemas.openxmlformats.org/officeDocument/2006/relationships/image" Target="../media/image19.png"/><Relationship Id="rId16" Type="http://schemas.openxmlformats.org/officeDocument/2006/relationships/image" Target="../media/image33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11" Type="http://schemas.openxmlformats.org/officeDocument/2006/relationships/image" Target="../media/image28.png"/><Relationship Id="rId5" Type="http://schemas.openxmlformats.org/officeDocument/2006/relationships/image" Target="../media/image22.png"/><Relationship Id="rId15" Type="http://schemas.openxmlformats.org/officeDocument/2006/relationships/image" Target="../media/image32.png"/><Relationship Id="rId10" Type="http://schemas.openxmlformats.org/officeDocument/2006/relationships/image" Target="../media/image27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Relationship Id="rId14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320674</xdr:colOff>
      <xdr:row>36</xdr:row>
      <xdr:rowOff>85725</xdr:rowOff>
    </xdr:from>
    <xdr:to>
      <xdr:col>13</xdr:col>
      <xdr:colOff>117609</xdr:colOff>
      <xdr:row>66</xdr:row>
      <xdr:rowOff>112412</xdr:rowOff>
    </xdr:to>
    <xdr:pic>
      <xdr:nvPicPr>
        <xdr:cNvPr id="2" name="Obraz 1" descr="Obraz wygenerowany przez język Python">
          <a:extLst>
            <a:ext uri="{FF2B5EF4-FFF2-40B4-BE49-F238E27FC236}">
              <a16:creationId xmlns:a16="http://schemas.microsoft.com/office/drawing/2014/main" id="{7CF6A357-73EA-2198-E681-C7083BE33698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37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1124" y="7134225"/>
          <a:ext cx="6461260" cy="5735337"/>
        </a:xfrm>
        <a:prstGeom prst="rect">
          <a:avLst/>
        </a:prstGeom>
      </xdr:spPr>
    </xdr:pic>
    <xdr:clientData/>
  </xdr:twoCellAnchor>
  <xdr:twoCellAnchor editAs="oneCell">
    <xdr:from>
      <xdr:col>3</xdr:col>
      <xdr:colOff>574675</xdr:colOff>
      <xdr:row>67</xdr:row>
      <xdr:rowOff>109245</xdr:rowOff>
    </xdr:from>
    <xdr:to>
      <xdr:col>10</xdr:col>
      <xdr:colOff>110373</xdr:colOff>
      <xdr:row>84</xdr:row>
      <xdr:rowOff>187460</xdr:rowOff>
    </xdr:to>
    <xdr:pic>
      <xdr:nvPicPr>
        <xdr:cNvPr id="3" name="Obraz 2" descr="Obraz wygenerowany przez język Python">
          <a:extLst>
            <a:ext uri="{FF2B5EF4-FFF2-40B4-BE49-F238E27FC236}">
              <a16:creationId xmlns:a16="http://schemas.microsoft.com/office/drawing/2014/main" id="{3869609E-713B-5483-FC0C-EC15E699911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68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5125" y="13063245"/>
          <a:ext cx="4021973" cy="3310365"/>
        </a:xfrm>
        <a:prstGeom prst="rect">
          <a:avLst/>
        </a:prstGeom>
      </xdr:spPr>
    </xdr:pic>
    <xdr:clientData/>
  </xdr:twoCellAnchor>
  <xdr:twoCellAnchor editAs="oneCell">
    <xdr:from>
      <xdr:col>0</xdr:col>
      <xdr:colOff>1660525</xdr:colOff>
      <xdr:row>119</xdr:row>
      <xdr:rowOff>25400</xdr:rowOff>
    </xdr:from>
    <xdr:to>
      <xdr:col>6</xdr:col>
      <xdr:colOff>591575</xdr:colOff>
      <xdr:row>139</xdr:row>
      <xdr:rowOff>186698</xdr:rowOff>
    </xdr:to>
    <xdr:pic>
      <xdr:nvPicPr>
        <xdr:cNvPr id="5" name="Obraz 4" descr="Obraz wygenerowany przez język Python">
          <a:extLst>
            <a:ext uri="{FF2B5EF4-FFF2-40B4-BE49-F238E27FC236}">
              <a16:creationId xmlns:a16="http://schemas.microsoft.com/office/drawing/2014/main" id="{C90C1B66-8494-5A84-DDCF-F1BE9A0DD0C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119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0525" y="22123400"/>
          <a:ext cx="4703200" cy="3971298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119</xdr:row>
      <xdr:rowOff>22225</xdr:rowOff>
    </xdr:from>
    <xdr:to>
      <xdr:col>16</xdr:col>
      <xdr:colOff>42300</xdr:colOff>
      <xdr:row>139</xdr:row>
      <xdr:rowOff>186698</xdr:rowOff>
    </xdr:to>
    <xdr:pic>
      <xdr:nvPicPr>
        <xdr:cNvPr id="6" name="Obraz 5" descr="Obraz wygenerowany przez język Python">
          <a:extLst>
            <a:ext uri="{FF2B5EF4-FFF2-40B4-BE49-F238E27FC236}">
              <a16:creationId xmlns:a16="http://schemas.microsoft.com/office/drawing/2014/main" id="{A53E46A3-38DE-99E7-F1FB-487FCCEB131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K119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86675" y="22120225"/>
          <a:ext cx="4703200" cy="3974473"/>
        </a:xfrm>
        <a:prstGeom prst="rect">
          <a:avLst/>
        </a:prstGeom>
      </xdr:spPr>
    </xdr:pic>
    <xdr:clientData/>
  </xdr:twoCellAnchor>
  <xdr:twoCellAnchor editAs="oneCell">
    <xdr:from>
      <xdr:col>0</xdr:col>
      <xdr:colOff>1727200</xdr:colOff>
      <xdr:row>175</xdr:row>
      <xdr:rowOff>19050</xdr:rowOff>
    </xdr:from>
    <xdr:to>
      <xdr:col>7</xdr:col>
      <xdr:colOff>55000</xdr:colOff>
      <xdr:row>195</xdr:row>
      <xdr:rowOff>186698</xdr:rowOff>
    </xdr:to>
    <xdr:pic>
      <xdr:nvPicPr>
        <xdr:cNvPr id="10" name="Obraz 9" descr="Obraz wygenerowany przez język Python">
          <a:extLst>
            <a:ext uri="{FF2B5EF4-FFF2-40B4-BE49-F238E27FC236}">
              <a16:creationId xmlns:a16="http://schemas.microsoft.com/office/drawing/2014/main" id="{5A6C22EF-0C9E-EB91-8315-6A339A83CDD4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175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27200" y="32213550"/>
          <a:ext cx="4703200" cy="3977648"/>
        </a:xfrm>
        <a:prstGeom prst="rect">
          <a:avLst/>
        </a:prstGeom>
      </xdr:spPr>
    </xdr:pic>
    <xdr:clientData/>
  </xdr:twoCellAnchor>
  <xdr:twoCellAnchor editAs="oneCell">
    <xdr:from>
      <xdr:col>9</xdr:col>
      <xdr:colOff>546100</xdr:colOff>
      <xdr:row>175</xdr:row>
      <xdr:rowOff>44450</xdr:rowOff>
    </xdr:from>
    <xdr:to>
      <xdr:col>16</xdr:col>
      <xdr:colOff>264550</xdr:colOff>
      <xdr:row>196</xdr:row>
      <xdr:rowOff>21598</xdr:rowOff>
    </xdr:to>
    <xdr:pic>
      <xdr:nvPicPr>
        <xdr:cNvPr id="11" name="Obraz 10" descr="Obraz wygenerowany przez język Python">
          <a:extLst>
            <a:ext uri="{FF2B5EF4-FFF2-40B4-BE49-F238E27FC236}">
              <a16:creationId xmlns:a16="http://schemas.microsoft.com/office/drawing/2014/main" id="{FD3A084A-5BC7-7B3E-E7B4-03254FBD965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K175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18450" y="32238950"/>
          <a:ext cx="4700025" cy="3977648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197</xdr:row>
      <xdr:rowOff>95250</xdr:rowOff>
    </xdr:from>
    <xdr:to>
      <xdr:col>9</xdr:col>
      <xdr:colOff>206375</xdr:colOff>
      <xdr:row>216</xdr:row>
      <xdr:rowOff>168274</xdr:rowOff>
    </xdr:to>
    <xdr:pic>
      <xdr:nvPicPr>
        <xdr:cNvPr id="15" name="Obraz 14" descr="Obraz wygenerowany przez język Python">
          <a:extLst>
            <a:ext uri="{FF2B5EF4-FFF2-40B4-BE49-F238E27FC236}">
              <a16:creationId xmlns:a16="http://schemas.microsoft.com/office/drawing/2014/main" id="{BF296276-95E1-C188-EE1F-4B3767B84576}"/>
            </a:ext>
            <a:ext uri="{147F2762-F138-4A5C-976F-8EAC2B608ADB}">
              <a16:predDERef xmlns:a16="http://schemas.microsoft.com/office/drawing/2014/main" pred="{FD3A084A-5BC7-7B3E-E7B4-03254FBD965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198"/>
            </a:ext>
          </a:extLst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95625" y="36861750"/>
          <a:ext cx="4705350" cy="3686175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227</xdr:row>
      <xdr:rowOff>104775</xdr:rowOff>
    </xdr:from>
    <xdr:to>
      <xdr:col>6</xdr:col>
      <xdr:colOff>530225</xdr:colOff>
      <xdr:row>243</xdr:row>
      <xdr:rowOff>130175</xdr:rowOff>
    </xdr:to>
    <xdr:pic>
      <xdr:nvPicPr>
        <xdr:cNvPr id="16" name="Obraz 15" descr="Obraz wygenerowany przez język Python">
          <a:extLst>
            <a:ext uri="{FF2B5EF4-FFF2-40B4-BE49-F238E27FC236}">
              <a16:creationId xmlns:a16="http://schemas.microsoft.com/office/drawing/2014/main" id="{8CA36D34-1A8E-2216-C102-032019F2C221}"/>
            </a:ext>
            <a:ext uri="{147F2762-F138-4A5C-976F-8EAC2B608ADB}">
              <a16:predDERef xmlns:a16="http://schemas.microsoft.com/office/drawing/2014/main" pred="{BF296276-95E1-C188-EE1F-4B3767B8457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229"/>
            </a:ext>
          </a:extLst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48025" y="42586275"/>
          <a:ext cx="3048000" cy="3067050"/>
        </a:xfrm>
        <a:prstGeom prst="rect">
          <a:avLst/>
        </a:prstGeom>
      </xdr:spPr>
    </xdr:pic>
    <xdr:clientData/>
  </xdr:twoCellAnchor>
  <xdr:twoCellAnchor editAs="oneCell">
    <xdr:from>
      <xdr:col>8</xdr:col>
      <xdr:colOff>422275</xdr:colOff>
      <xdr:row>268</xdr:row>
      <xdr:rowOff>184150</xdr:rowOff>
    </xdr:from>
    <xdr:to>
      <xdr:col>15</xdr:col>
      <xdr:colOff>150250</xdr:colOff>
      <xdr:row>289</xdr:row>
      <xdr:rowOff>167648</xdr:rowOff>
    </xdr:to>
    <xdr:pic>
      <xdr:nvPicPr>
        <xdr:cNvPr id="21" name="Obraz 20" descr="Obraz wygenerowany przez język Python">
          <a:extLst>
            <a:ext uri="{FF2B5EF4-FFF2-40B4-BE49-F238E27FC236}">
              <a16:creationId xmlns:a16="http://schemas.microsoft.com/office/drawing/2014/main" id="{6C5075FB-3181-95A2-D14F-902E97449952}"/>
            </a:ext>
            <a:ext uri="{147F2762-F138-4A5C-976F-8EAC2B608ADB}">
              <a16:predDERef xmlns:a16="http://schemas.microsoft.com/office/drawing/2014/main" pred="{8CA36D34-1A8E-2216-C102-032019F2C22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K269"/>
            </a:ext>
          </a:extLst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13625" y="50476150"/>
          <a:ext cx="4700025" cy="398399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269</xdr:row>
      <xdr:rowOff>82550</xdr:rowOff>
    </xdr:from>
    <xdr:to>
      <xdr:col>7</xdr:col>
      <xdr:colOff>340750</xdr:colOff>
      <xdr:row>290</xdr:row>
      <xdr:rowOff>59698</xdr:rowOff>
    </xdr:to>
    <xdr:pic>
      <xdr:nvPicPr>
        <xdr:cNvPr id="22" name="Obraz 21" descr="Obraz wygenerowany przez język Python">
          <a:extLst>
            <a:ext uri="{FF2B5EF4-FFF2-40B4-BE49-F238E27FC236}">
              <a16:creationId xmlns:a16="http://schemas.microsoft.com/office/drawing/2014/main" id="{A6C079C0-B45C-4B16-45B6-C10374CA61A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269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19300" y="50184050"/>
          <a:ext cx="4703200" cy="3977648"/>
        </a:xfrm>
        <a:prstGeom prst="rect">
          <a:avLst/>
        </a:prstGeom>
      </xdr:spPr>
    </xdr:pic>
    <xdr:clientData/>
  </xdr:twoCellAnchor>
  <xdr:twoCellAnchor editAs="oneCell">
    <xdr:from>
      <xdr:col>2</xdr:col>
      <xdr:colOff>279400</xdr:colOff>
      <xdr:row>290</xdr:row>
      <xdr:rowOff>177800</xdr:rowOff>
    </xdr:from>
    <xdr:to>
      <xdr:col>11</xdr:col>
      <xdr:colOff>187972</xdr:colOff>
      <xdr:row>314</xdr:row>
      <xdr:rowOff>190129</xdr:rowOff>
    </xdr:to>
    <xdr:pic>
      <xdr:nvPicPr>
        <xdr:cNvPr id="23" name="Obraz 22" descr="Obraz wygenerowany przez język Python">
          <a:extLst>
            <a:ext uri="{FF2B5EF4-FFF2-40B4-BE49-F238E27FC236}">
              <a16:creationId xmlns:a16="http://schemas.microsoft.com/office/drawing/2014/main" id="{7F754415-2846-5869-9DC4-17259E719EA3}"/>
            </a:ext>
            <a:ext uri="{147F2762-F138-4A5C-976F-8EAC2B608ADB}">
              <a16:predDERef xmlns:a16="http://schemas.microsoft.com/office/drawing/2014/main" pred="{A6C079C0-B45C-4B16-45B6-C10374CA61A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294"/>
            </a:ext>
          </a:extLst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70250" y="54660800"/>
          <a:ext cx="5852172" cy="458432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323</xdr:row>
      <xdr:rowOff>146050</xdr:rowOff>
    </xdr:from>
    <xdr:to>
      <xdr:col>9</xdr:col>
      <xdr:colOff>54873</xdr:colOff>
      <xdr:row>348</xdr:row>
      <xdr:rowOff>53349</xdr:rowOff>
    </xdr:to>
    <xdr:pic>
      <xdr:nvPicPr>
        <xdr:cNvPr id="24" name="Obraz 23" descr="Obraz wygenerowany przez język Python">
          <a:extLst>
            <a:ext uri="{FF2B5EF4-FFF2-40B4-BE49-F238E27FC236}">
              <a16:creationId xmlns:a16="http://schemas.microsoft.com/office/drawing/2014/main" id="{E4307A16-2E8F-F804-7E1D-61C80A6AA71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325"/>
            </a:ext>
          </a:extLst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28950" y="60153550"/>
          <a:ext cx="4626873" cy="4663449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365</xdr:row>
      <xdr:rowOff>9525</xdr:rowOff>
    </xdr:from>
    <xdr:to>
      <xdr:col>7</xdr:col>
      <xdr:colOff>34925</xdr:colOff>
      <xdr:row>384</xdr:row>
      <xdr:rowOff>57150</xdr:rowOff>
    </xdr:to>
    <xdr:pic>
      <xdr:nvPicPr>
        <xdr:cNvPr id="29" name="Obraz 28" descr="Obraz wygenerowany przez język Python">
          <a:extLst>
            <a:ext uri="{FF2B5EF4-FFF2-40B4-BE49-F238E27FC236}">
              <a16:creationId xmlns:a16="http://schemas.microsoft.com/office/drawing/2014/main" id="{63108D98-3CEF-0CF1-C63D-467B9CB73217}"/>
            </a:ext>
            <a:ext uri="{147F2762-F138-4A5C-976F-8EAC2B608ADB}">
              <a16:predDERef xmlns:a16="http://schemas.microsoft.com/office/drawing/2014/main" pred="{E4307A16-2E8F-F804-7E1D-61C80A6AA71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365"/>
            </a:ext>
          </a:extLst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66925" y="68780025"/>
          <a:ext cx="4343400" cy="366712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365</xdr:row>
      <xdr:rowOff>0</xdr:rowOff>
    </xdr:from>
    <xdr:to>
      <xdr:col>15</xdr:col>
      <xdr:colOff>114300</xdr:colOff>
      <xdr:row>384</xdr:row>
      <xdr:rowOff>19050</xdr:rowOff>
    </xdr:to>
    <xdr:pic>
      <xdr:nvPicPr>
        <xdr:cNvPr id="30" name="Obraz 29" descr="Obraz wygenerowany przez język Python">
          <a:extLst>
            <a:ext uri="{FF2B5EF4-FFF2-40B4-BE49-F238E27FC236}">
              <a16:creationId xmlns:a16="http://schemas.microsoft.com/office/drawing/2014/main" id="{D98911EB-AFF7-CA5A-0BDF-AAF4FDE44429}"/>
            </a:ext>
            <a:ext uri="{147F2762-F138-4A5C-976F-8EAC2B608ADB}">
              <a16:predDERef xmlns:a16="http://schemas.microsoft.com/office/drawing/2014/main" pred="{63108D98-3CEF-0CF1-C63D-467B9CB73217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K365"/>
            </a:ext>
          </a:extLst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72400" y="68770500"/>
          <a:ext cx="4314825" cy="3638550"/>
        </a:xfrm>
        <a:prstGeom prst="rect">
          <a:avLst/>
        </a:prstGeom>
      </xdr:spPr>
    </xdr:pic>
    <xdr:clientData/>
  </xdr:twoCellAnchor>
  <xdr:twoCellAnchor editAs="oneCell">
    <xdr:from>
      <xdr:col>1</xdr:col>
      <xdr:colOff>984250</xdr:colOff>
      <xdr:row>417</xdr:row>
      <xdr:rowOff>44450</xdr:rowOff>
    </xdr:from>
    <xdr:to>
      <xdr:col>9</xdr:col>
      <xdr:colOff>16773</xdr:colOff>
      <xdr:row>441</xdr:row>
      <xdr:rowOff>135900</xdr:rowOff>
    </xdr:to>
    <xdr:pic>
      <xdr:nvPicPr>
        <xdr:cNvPr id="31" name="Obraz 30" descr="Obraz wygenerowany przez język Python">
          <a:extLst>
            <a:ext uri="{FF2B5EF4-FFF2-40B4-BE49-F238E27FC236}">
              <a16:creationId xmlns:a16="http://schemas.microsoft.com/office/drawing/2014/main" id="{F63DBEC2-4687-F0A4-84B7-BBB3E428A4D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419"/>
            </a:ext>
          </a:extLst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84500" y="78339950"/>
          <a:ext cx="4626873" cy="4663449"/>
        </a:xfrm>
        <a:prstGeom prst="rect">
          <a:avLst/>
        </a:prstGeom>
      </xdr:spPr>
    </xdr:pic>
    <xdr:clientData/>
  </xdr:twoCellAnchor>
  <xdr:twoCellAnchor editAs="oneCell">
    <xdr:from>
      <xdr:col>0</xdr:col>
      <xdr:colOff>399472</xdr:colOff>
      <xdr:row>389</xdr:row>
      <xdr:rowOff>3175</xdr:rowOff>
    </xdr:from>
    <xdr:to>
      <xdr:col>6</xdr:col>
      <xdr:colOff>187695</xdr:colOff>
      <xdr:row>411</xdr:row>
      <xdr:rowOff>98330</xdr:rowOff>
    </xdr:to>
    <xdr:pic>
      <xdr:nvPicPr>
        <xdr:cNvPr id="36" name="Obraz 35" descr="Obraz wygenerowany przez język Python">
          <a:extLst>
            <a:ext uri="{FF2B5EF4-FFF2-40B4-BE49-F238E27FC236}">
              <a16:creationId xmlns:a16="http://schemas.microsoft.com/office/drawing/2014/main" id="{EE80AA78-5309-62DE-DCE8-5AF3CC8BED8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388"/>
            </a:ext>
          </a:extLst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9472" y="74016566"/>
          <a:ext cx="5552919" cy="4346894"/>
        </a:xfrm>
        <a:prstGeom prst="rect">
          <a:avLst/>
        </a:prstGeom>
      </xdr:spPr>
    </xdr:pic>
    <xdr:clientData/>
  </xdr:twoCellAnchor>
  <xdr:twoCellAnchor editAs="oneCell">
    <xdr:from>
      <xdr:col>7</xdr:col>
      <xdr:colOff>176387</xdr:colOff>
      <xdr:row>390</xdr:row>
      <xdr:rowOff>38653</xdr:rowOff>
    </xdr:from>
    <xdr:to>
      <xdr:col>14</xdr:col>
      <xdr:colOff>758091</xdr:colOff>
      <xdr:row>411</xdr:row>
      <xdr:rowOff>117242</xdr:rowOff>
    </xdr:to>
    <xdr:pic>
      <xdr:nvPicPr>
        <xdr:cNvPr id="37" name="Obraz 36" descr="Obraz wygenerowany przez język Python">
          <a:extLst>
            <a:ext uri="{FF2B5EF4-FFF2-40B4-BE49-F238E27FC236}">
              <a16:creationId xmlns:a16="http://schemas.microsoft.com/office/drawing/2014/main" id="{BF7B292A-A439-3B08-000E-339BB13BDA2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C388"/>
            </a:ext>
          </a:extLst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548474" y="74245305"/>
          <a:ext cx="5287744" cy="4137067"/>
        </a:xfrm>
        <a:prstGeom prst="rect">
          <a:avLst/>
        </a:prstGeom>
      </xdr:spPr>
    </xdr:pic>
    <xdr:clientData/>
  </xdr:twoCellAnchor>
  <xdr:twoCellAnchor editAs="oneCell">
    <xdr:from>
      <xdr:col>15</xdr:col>
      <xdr:colOff>370036</xdr:colOff>
      <xdr:row>390</xdr:row>
      <xdr:rowOff>14218</xdr:rowOff>
    </xdr:from>
    <xdr:to>
      <xdr:col>24</xdr:col>
      <xdr:colOff>250091</xdr:colOff>
      <xdr:row>411</xdr:row>
      <xdr:rowOff>134636</xdr:rowOff>
    </xdr:to>
    <xdr:pic>
      <xdr:nvPicPr>
        <xdr:cNvPr id="38" name="Obraz 37" descr="Obraz wygenerowany przez język Python">
          <a:extLst>
            <a:ext uri="{FF2B5EF4-FFF2-40B4-BE49-F238E27FC236}">
              <a16:creationId xmlns:a16="http://schemas.microsoft.com/office/drawing/2014/main" id="{DBABD92B-94D7-968E-3B44-9AB03431999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D388"/>
            </a:ext>
          </a:extLst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330123" y="74220870"/>
          <a:ext cx="5346577" cy="417889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2" c="6">
    <v t="s"/>
    <v t="s">sepal.length</v>
    <v t="s">sepal.width</v>
    <v t="s">petal.length</v>
    <v t="s">petal.width</v>
    <v t="s">variety</v>
    <v>0</v>
    <v>5.0999999999999996</v>
    <v>3.5</v>
    <v>1.4</v>
    <v>0.2</v>
    <v t="s">Setosa</v>
    <v>1</v>
    <v>4.9000000000000004</v>
    <v>3</v>
    <v>1.4</v>
    <v>0.2</v>
    <v t="s">Setosa</v>
    <v>2</v>
    <v>4.7</v>
    <v>3.2</v>
    <v>1.3</v>
    <v>0.2</v>
    <v t="s">Setosa</v>
    <v>3</v>
    <v>4.5999999999999996</v>
    <v>3.1</v>
    <v>1.5</v>
    <v>0.2</v>
    <v t="s">Setosa</v>
    <v>4</v>
    <v>5</v>
    <v>3.6</v>
    <v>1.4</v>
    <v>0.2</v>
    <v t="s">Setosa</v>
    <v t="s">...</v>
    <v t="s">...</v>
    <v t="s">...</v>
    <v t="s">...</v>
    <v t="s">...</v>
    <v t="s">...</v>
    <v>145</v>
    <v>6.7</v>
    <v>3</v>
    <v>5.2</v>
    <v>2.2999999999999998</v>
    <v t="s">Virginica</v>
    <v>146</v>
    <v>6.3</v>
    <v>2.5</v>
    <v>5</v>
    <v>1.9</v>
    <v t="s">Virginica</v>
    <v>147</v>
    <v>6.5</v>
    <v>3</v>
    <v>5.2</v>
    <v>2</v>
    <v t="s">Virginica</v>
    <v>148</v>
    <v>6.2</v>
    <v>3.4</v>
    <v>5.4</v>
    <v>2.2999999999999998</v>
    <v t="s">Virginica</v>
    <v>149</v>
    <v>5.9</v>
    <v>3</v>
    <v>5.0999999999999996</v>
    <v>1.8</v>
    <v t="s">Virginica</v>
  </a>
  <a r="11">
    <v t="s"/>
    <v t="s">Gini Train</v>
    <v t="s">Gini Test</v>
    <v t="s">Precision Train</v>
    <v t="s">Precision Test</v>
    <v t="s">Recall Train</v>
    <v t="s">Recall Test</v>
    <v t="s">Accuracy Train</v>
    <v t="s">Accuracy Test</v>
    <v t="s">F1 macro Train</v>
    <v t="s">F1 macro Test</v>
  </a>
</arrayData>
</file>

<file path=xl/richData/rdrichvalue.xml><?xml version="1.0" encoding="utf-8"?>
<rvData xmlns="http://schemas.microsoft.com/office/spreadsheetml/2017/richdata" count="26">
  <rv s="0">
    <v>0</v>
  </rv>
  <rv s="1">
    <v>DataFrame</v>
    <v>1</v>
    <v>0</v>
  </rv>
  <rv s="2">
    <v>&lt;class 'pandas.core.frame.DataFrame'&gt;</v>
    <v>DataFrame</v>
    <v xml:space="preserve">     sepal.length  sepal.width  petal.length  petal.width    variety
0             5.1          3.5           1.4          0.2     Setosa
1             4.9          3.0           1.4          0.2     Setosa
2             4.7          3.2           1.3 ...</v>
    <v>1</v>
    <v>2</v>
  </rv>
  <rv s="3">
    <fb>0</fb>
    <v>3</v>
  </rv>
  <rv s="2">
    <fb>0</fb>
    <v>&lt;class 'NoneType'&gt;</v>
    <v>NoneType</v>
    <v>None</v>
    <v>3</v>
    <v>2</v>
  </rv>
  <rv s="4">
    <v>0</v>
    <v>9</v>
    <v>Obraz wygenerowany przez język Python</v>
  </rv>
  <rv s="4">
    <v>1</v>
    <v>9</v>
    <v>Obraz wygenerowany przez język Python</v>
  </rv>
  <rv s="0">
    <v>1</v>
  </rv>
  <rv s="1">
    <v>DataFrame</v>
    <v>5</v>
    <v>7</v>
  </rv>
  <rv s="2">
    <v>&lt;class 'pandas.core.frame.DataFrame'&gt;</v>
    <v>DataFrame</v>
    <v>Empty DataFrame
Columns: []
Index: [Gini Train, Gini Test, Precision Train, Precision Test, Recall Train, Recall Test, Accuracy Train, Accuracy Test, F1 macro Train, F1 macro Test]</v>
    <v>8</v>
    <v>2</v>
  </rv>
  <rv s="4">
    <v>2</v>
    <v>9</v>
    <v>Obraz wygenerowany przez język Python</v>
  </rv>
  <rv s="4">
    <v>3</v>
    <v>9</v>
    <v>Obraz wygenerowany przez język Python</v>
  </rv>
  <rv s="4">
    <v>4</v>
    <v>9</v>
    <v>Obraz wygenerowany przez język Python</v>
  </rv>
  <rv s="4">
    <v>5</v>
    <v>9</v>
    <v>Obraz wygenerowany przez język Python</v>
  </rv>
  <rv s="4">
    <v>6</v>
    <v>9</v>
    <v>Obraz wygenerowany przez język Python</v>
  </rv>
  <rv s="4">
    <v>7</v>
    <v>9</v>
    <v>Obraz wygenerowany przez język Python</v>
  </rv>
  <rv s="4">
    <v>8</v>
    <v>9</v>
    <v>Obraz wygenerowany przez język Python</v>
  </rv>
  <rv s="5">
    <fb>100</fb>
    <v>&lt;class 'int'&gt;</v>
    <v>int</v>
    <v>100</v>
    <v>100</v>
    <v>2</v>
  </rv>
  <rv s="4">
    <v>9</v>
    <v>9</v>
    <v>Obraz wygenerowany przez język Python</v>
  </rv>
  <rv s="4">
    <v>10</v>
    <v>9</v>
    <v>Obraz wygenerowany przez język Python</v>
  </rv>
  <rv s="4">
    <v>11</v>
    <v>9</v>
    <v>Obraz wygenerowany przez język Python</v>
  </rv>
  <rv s="4">
    <v>12</v>
    <v>9</v>
    <v>Obraz wygenerowany przez język Python</v>
  </rv>
  <rv s="4">
    <v>13</v>
    <v>9</v>
    <v>Obraz wygenerowany przez język Python</v>
  </rv>
  <rv s="4">
    <v>14</v>
    <v>9</v>
    <v>Obraz wygenerowany przez język Python</v>
  </rv>
  <rv s="4">
    <v>15</v>
    <v>9</v>
    <v>Obraz wygenerowany przez język Python</v>
  </rv>
  <rv s="4">
    <v>16</v>
    <v>9</v>
    <v>Obraz wygenerowany przez język Python</v>
  </rv>
</rvData>
</file>

<file path=xl/richData/rdrichvaluestructure.xml><?xml version="1.0" encoding="utf-8"?>
<rvStructures xmlns="http://schemas.microsoft.com/office/spreadsheetml/2017/richdata" count="6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formattednumber">
    <k n="_Format" t="spb"/>
  </s>
  <s t="_localImage">
    <k n="_rvRel:LocalImageIdentifier" t="i"/>
    <k n="CalcOrigin" t="i"/>
    <k n="Text" t="s"/>
  </s>
  <s t="_python">
    <k n="Python_type" t="s"/>
    <k n="Python_typeName" t="s"/>
    <k n="Python_str" t="s"/>
    <k n="basicValue" t="i"/>
    <k n="_Provider" t="spb"/>
  </s>
</rvStructures>
</file>

<file path=xl/richData/rdsupportingpropertybag.xml><?xml version="1.0" encoding="utf-8"?>
<supportingPropertyBags xmlns="http://schemas.microsoft.com/office/spreadsheetml/2017/richdata2">
  <spbData count="6">
    <spb s="0">
      <v>150</v>
      <v>5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udostępnione przez Anaconda</v>
    </spb>
    <spb s="3">
      <v>1</v>
    </spb>
    <spb s="0">
      <v>10</v>
      <v>0</v>
      <v>DataFrame</v>
      <v>arrayPreview</v>
      <v>1</v>
    </spb>
    <spb s="1">
      <v>4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link" t="s"/>
    <k n="logo" t="s"/>
    <k n="name" t="s"/>
  </s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0;-0;"None"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2C0709-95FB-4DDE-A939-EB355F62D842}" name="iris" displayName="iris" ref="A1:E151" totalsRowShown="0" headerRowDxfId="5">
  <autoFilter ref="A1:E151" xr:uid="{0C2C0709-95FB-4DDE-A939-EB355F62D842}"/>
  <tableColumns count="5">
    <tableColumn id="1" xr3:uid="{66AF20DA-B939-4843-9488-8752EDB86FA6}" name="sepal.length" dataDxfId="4"/>
    <tableColumn id="2" xr3:uid="{B866789A-6848-467B-B8B9-76E260830541}" name="sepal.width" dataDxfId="3"/>
    <tableColumn id="3" xr3:uid="{9ABE2269-A973-4D6E-BF60-61BA887A8A7D}" name="petal.length" dataDxfId="2"/>
    <tableColumn id="4" xr3:uid="{48B69E7F-EBFD-411D-ADFC-C7A29C4B2BBF}" name="petal.width" dataDxfId="1"/>
    <tableColumn id="5" xr3:uid="{C91C1DD3-B73B-4A63-95CC-6F79CD8DCC45}" name="varie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A14E-1B87-4063-9E3A-87ECFC5C0F49}">
  <sheetPr>
    <tabColor theme="1"/>
  </sheetPr>
  <dimension ref="A1:E151"/>
  <sheetViews>
    <sheetView workbookViewId="0">
      <selection activeCell="S38" sqref="S38"/>
    </sheetView>
  </sheetViews>
  <sheetFormatPr defaultRowHeight="15" x14ac:dyDescent="0.25"/>
  <cols>
    <col min="1" max="1" width="13.85546875" style="1" customWidth="1"/>
    <col min="2" max="2" width="13.28515625" style="1" customWidth="1"/>
    <col min="3" max="3" width="13.5703125" style="1" customWidth="1"/>
    <col min="4" max="4" width="13" style="1" customWidth="1"/>
    <col min="5" max="5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5.0999999999999996</v>
      </c>
      <c r="B2" s="1">
        <v>3.5</v>
      </c>
      <c r="C2" s="1">
        <v>1.4</v>
      </c>
      <c r="D2" s="1">
        <v>0.2</v>
      </c>
      <c r="E2" s="1" t="s">
        <v>5</v>
      </c>
    </row>
    <row r="3" spans="1:5" x14ac:dyDescent="0.25">
      <c r="A3" s="1">
        <v>4.9000000000000004</v>
      </c>
      <c r="B3" s="1">
        <v>3</v>
      </c>
      <c r="C3" s="1">
        <v>1.4</v>
      </c>
      <c r="D3" s="1">
        <v>0.2</v>
      </c>
      <c r="E3" s="1" t="s">
        <v>5</v>
      </c>
    </row>
    <row r="4" spans="1:5" x14ac:dyDescent="0.25">
      <c r="A4" s="1">
        <v>4.7</v>
      </c>
      <c r="B4" s="1">
        <v>3.2</v>
      </c>
      <c r="C4" s="1">
        <v>1.3</v>
      </c>
      <c r="D4" s="1">
        <v>0.2</v>
      </c>
      <c r="E4" s="1" t="s">
        <v>5</v>
      </c>
    </row>
    <row r="5" spans="1:5" x14ac:dyDescent="0.25">
      <c r="A5" s="1">
        <v>4.5999999999999996</v>
      </c>
      <c r="B5" s="1">
        <v>3.1</v>
      </c>
      <c r="C5" s="1">
        <v>1.5</v>
      </c>
      <c r="D5" s="1">
        <v>0.2</v>
      </c>
      <c r="E5" s="1" t="s">
        <v>5</v>
      </c>
    </row>
    <row r="6" spans="1:5" x14ac:dyDescent="0.25">
      <c r="A6" s="1">
        <v>5</v>
      </c>
      <c r="B6" s="1">
        <v>3.6</v>
      </c>
      <c r="C6" s="1">
        <v>1.4</v>
      </c>
      <c r="D6" s="1">
        <v>0.2</v>
      </c>
      <c r="E6" s="1" t="s">
        <v>5</v>
      </c>
    </row>
    <row r="7" spans="1:5" x14ac:dyDescent="0.25">
      <c r="A7" s="1">
        <v>5.4</v>
      </c>
      <c r="B7" s="1">
        <v>3.9</v>
      </c>
      <c r="C7" s="1">
        <v>1.7</v>
      </c>
      <c r="D7" s="1">
        <v>0.4</v>
      </c>
      <c r="E7" s="1" t="s">
        <v>5</v>
      </c>
    </row>
    <row r="8" spans="1:5" x14ac:dyDescent="0.25">
      <c r="A8" s="1">
        <v>4.5999999999999996</v>
      </c>
      <c r="B8" s="1">
        <v>3.4</v>
      </c>
      <c r="C8" s="1">
        <v>1.4</v>
      </c>
      <c r="D8" s="1">
        <v>0.3</v>
      </c>
      <c r="E8" s="1" t="s">
        <v>5</v>
      </c>
    </row>
    <row r="9" spans="1:5" x14ac:dyDescent="0.25">
      <c r="A9" s="1">
        <v>5</v>
      </c>
      <c r="B9" s="1">
        <v>3.4</v>
      </c>
      <c r="C9" s="1">
        <v>1.5</v>
      </c>
      <c r="D9" s="1">
        <v>0.2</v>
      </c>
      <c r="E9" s="1" t="s">
        <v>5</v>
      </c>
    </row>
    <row r="10" spans="1:5" x14ac:dyDescent="0.25">
      <c r="A10" s="1">
        <v>4.4000000000000004</v>
      </c>
      <c r="B10" s="1">
        <v>2.9</v>
      </c>
      <c r="C10" s="1">
        <v>1.4</v>
      </c>
      <c r="D10" s="1">
        <v>0.2</v>
      </c>
      <c r="E10" s="1" t="s">
        <v>5</v>
      </c>
    </row>
    <row r="11" spans="1:5" x14ac:dyDescent="0.25">
      <c r="A11" s="1">
        <v>4.9000000000000004</v>
      </c>
      <c r="B11" s="1">
        <v>3.1</v>
      </c>
      <c r="C11" s="1">
        <v>1.5</v>
      </c>
      <c r="D11" s="1">
        <v>0.1</v>
      </c>
      <c r="E11" s="1" t="s">
        <v>5</v>
      </c>
    </row>
    <row r="12" spans="1:5" x14ac:dyDescent="0.25">
      <c r="A12" s="1">
        <v>5.4</v>
      </c>
      <c r="B12" s="1">
        <v>3.7</v>
      </c>
      <c r="C12" s="1">
        <v>1.5</v>
      </c>
      <c r="D12" s="1">
        <v>0.2</v>
      </c>
      <c r="E12" s="1" t="s">
        <v>5</v>
      </c>
    </row>
    <row r="13" spans="1:5" x14ac:dyDescent="0.25">
      <c r="A13" s="1">
        <v>4.8</v>
      </c>
      <c r="B13" s="1">
        <v>3.4</v>
      </c>
      <c r="C13" s="1">
        <v>1.6</v>
      </c>
      <c r="D13" s="1">
        <v>0.2</v>
      </c>
      <c r="E13" s="1" t="s">
        <v>5</v>
      </c>
    </row>
    <row r="14" spans="1:5" x14ac:dyDescent="0.25">
      <c r="A14" s="1">
        <v>4.8</v>
      </c>
      <c r="B14" s="1">
        <v>3</v>
      </c>
      <c r="C14" s="1">
        <v>1.4</v>
      </c>
      <c r="D14" s="1">
        <v>0.1</v>
      </c>
      <c r="E14" s="1" t="s">
        <v>5</v>
      </c>
    </row>
    <row r="15" spans="1:5" x14ac:dyDescent="0.25">
      <c r="A15" s="1">
        <v>4.3</v>
      </c>
      <c r="B15" s="1">
        <v>3</v>
      </c>
      <c r="C15" s="1">
        <v>1.1000000000000001</v>
      </c>
      <c r="D15" s="1">
        <v>0.1</v>
      </c>
      <c r="E15" s="1" t="s">
        <v>5</v>
      </c>
    </row>
    <row r="16" spans="1:5" x14ac:dyDescent="0.25">
      <c r="A16" s="1">
        <v>5.8</v>
      </c>
      <c r="B16" s="1">
        <v>4</v>
      </c>
      <c r="C16" s="1">
        <v>1.2</v>
      </c>
      <c r="D16" s="1">
        <v>0.2</v>
      </c>
      <c r="E16" s="1" t="s">
        <v>5</v>
      </c>
    </row>
    <row r="17" spans="1:5" x14ac:dyDescent="0.25">
      <c r="A17" s="1">
        <v>5.7</v>
      </c>
      <c r="B17" s="1">
        <v>4.4000000000000004</v>
      </c>
      <c r="C17" s="1">
        <v>1.5</v>
      </c>
      <c r="D17" s="1">
        <v>0.4</v>
      </c>
      <c r="E17" s="1" t="s">
        <v>5</v>
      </c>
    </row>
    <row r="18" spans="1:5" x14ac:dyDescent="0.25">
      <c r="A18" s="1">
        <v>5.4</v>
      </c>
      <c r="B18" s="1">
        <v>3.9</v>
      </c>
      <c r="C18" s="1">
        <v>1.3</v>
      </c>
      <c r="D18" s="1">
        <v>0.4</v>
      </c>
      <c r="E18" s="1" t="s">
        <v>5</v>
      </c>
    </row>
    <row r="19" spans="1:5" x14ac:dyDescent="0.25">
      <c r="A19" s="1">
        <v>5.0999999999999996</v>
      </c>
      <c r="B19" s="1">
        <v>3.5</v>
      </c>
      <c r="C19" s="1">
        <v>1.4</v>
      </c>
      <c r="D19" s="1">
        <v>0.3</v>
      </c>
      <c r="E19" s="1" t="s">
        <v>5</v>
      </c>
    </row>
    <row r="20" spans="1:5" x14ac:dyDescent="0.25">
      <c r="A20" s="1">
        <v>5.7</v>
      </c>
      <c r="B20" s="1">
        <v>3.8</v>
      </c>
      <c r="C20" s="1">
        <v>1.7</v>
      </c>
      <c r="D20" s="1">
        <v>0.3</v>
      </c>
      <c r="E20" s="1" t="s">
        <v>5</v>
      </c>
    </row>
    <row r="21" spans="1:5" x14ac:dyDescent="0.25">
      <c r="A21" s="1">
        <v>5.0999999999999996</v>
      </c>
      <c r="B21" s="1">
        <v>3.8</v>
      </c>
      <c r="C21" s="1">
        <v>1.5</v>
      </c>
      <c r="D21" s="1">
        <v>0.3</v>
      </c>
      <c r="E21" s="1" t="s">
        <v>5</v>
      </c>
    </row>
    <row r="22" spans="1:5" x14ac:dyDescent="0.25">
      <c r="A22" s="1">
        <v>5.4</v>
      </c>
      <c r="B22" s="1">
        <v>3.4</v>
      </c>
      <c r="C22" s="1">
        <v>1.7</v>
      </c>
      <c r="D22" s="1">
        <v>0.2</v>
      </c>
      <c r="E22" s="1" t="s">
        <v>5</v>
      </c>
    </row>
    <row r="23" spans="1:5" x14ac:dyDescent="0.25">
      <c r="A23" s="1">
        <v>5.0999999999999996</v>
      </c>
      <c r="B23" s="1">
        <v>3.7</v>
      </c>
      <c r="C23" s="1">
        <v>1.5</v>
      </c>
      <c r="D23" s="1">
        <v>0.4</v>
      </c>
      <c r="E23" s="1" t="s">
        <v>5</v>
      </c>
    </row>
    <row r="24" spans="1:5" x14ac:dyDescent="0.25">
      <c r="A24" s="1">
        <v>4.5999999999999996</v>
      </c>
      <c r="B24" s="1">
        <v>3.6</v>
      </c>
      <c r="C24" s="1">
        <v>1</v>
      </c>
      <c r="D24" s="1">
        <v>0.2</v>
      </c>
      <c r="E24" s="1" t="s">
        <v>5</v>
      </c>
    </row>
    <row r="25" spans="1:5" x14ac:dyDescent="0.25">
      <c r="A25" s="1">
        <v>5.0999999999999996</v>
      </c>
      <c r="B25" s="1">
        <v>3.3</v>
      </c>
      <c r="C25" s="1">
        <v>1.7</v>
      </c>
      <c r="D25" s="1">
        <v>0.5</v>
      </c>
      <c r="E25" s="1" t="s">
        <v>5</v>
      </c>
    </row>
    <row r="26" spans="1:5" x14ac:dyDescent="0.25">
      <c r="A26" s="1">
        <v>4.8</v>
      </c>
      <c r="B26" s="1">
        <v>3.4</v>
      </c>
      <c r="C26" s="1">
        <v>1.9</v>
      </c>
      <c r="D26" s="1">
        <v>0.2</v>
      </c>
      <c r="E26" s="1" t="s">
        <v>5</v>
      </c>
    </row>
    <row r="27" spans="1:5" x14ac:dyDescent="0.25">
      <c r="A27" s="1">
        <v>5</v>
      </c>
      <c r="B27" s="1">
        <v>3</v>
      </c>
      <c r="C27" s="1">
        <v>1.6</v>
      </c>
      <c r="D27" s="1">
        <v>0.2</v>
      </c>
      <c r="E27" s="1" t="s">
        <v>5</v>
      </c>
    </row>
    <row r="28" spans="1:5" x14ac:dyDescent="0.25">
      <c r="A28" s="1">
        <v>5</v>
      </c>
      <c r="B28" s="1">
        <v>3.4</v>
      </c>
      <c r="C28" s="1">
        <v>1.6</v>
      </c>
      <c r="D28" s="1">
        <v>0.4</v>
      </c>
      <c r="E28" s="1" t="s">
        <v>5</v>
      </c>
    </row>
    <row r="29" spans="1:5" x14ac:dyDescent="0.25">
      <c r="A29" s="1">
        <v>5.2</v>
      </c>
      <c r="B29" s="1">
        <v>3.5</v>
      </c>
      <c r="C29" s="1">
        <v>1.5</v>
      </c>
      <c r="D29" s="1">
        <v>0.2</v>
      </c>
      <c r="E29" s="1" t="s">
        <v>5</v>
      </c>
    </row>
    <row r="30" spans="1:5" x14ac:dyDescent="0.25">
      <c r="A30" s="1">
        <v>5.2</v>
      </c>
      <c r="B30" s="1">
        <v>3.4</v>
      </c>
      <c r="C30" s="1">
        <v>1.4</v>
      </c>
      <c r="D30" s="1">
        <v>0.2</v>
      </c>
      <c r="E30" s="1" t="s">
        <v>5</v>
      </c>
    </row>
    <row r="31" spans="1:5" x14ac:dyDescent="0.25">
      <c r="A31" s="1">
        <v>4.7</v>
      </c>
      <c r="B31" s="1">
        <v>3.2</v>
      </c>
      <c r="C31" s="1">
        <v>1.6</v>
      </c>
      <c r="D31" s="1">
        <v>0.2</v>
      </c>
      <c r="E31" s="1" t="s">
        <v>5</v>
      </c>
    </row>
    <row r="32" spans="1:5" x14ac:dyDescent="0.25">
      <c r="A32" s="1">
        <v>4.8</v>
      </c>
      <c r="B32" s="1">
        <v>3.1</v>
      </c>
      <c r="C32" s="1">
        <v>1.6</v>
      </c>
      <c r="D32" s="1">
        <v>0.2</v>
      </c>
      <c r="E32" s="1" t="s">
        <v>5</v>
      </c>
    </row>
    <row r="33" spans="1:5" x14ac:dyDescent="0.25">
      <c r="A33" s="1">
        <v>5.4</v>
      </c>
      <c r="B33" s="1">
        <v>3.4</v>
      </c>
      <c r="C33" s="1">
        <v>1.5</v>
      </c>
      <c r="D33" s="1">
        <v>0.4</v>
      </c>
      <c r="E33" s="1" t="s">
        <v>5</v>
      </c>
    </row>
    <row r="34" spans="1:5" x14ac:dyDescent="0.25">
      <c r="A34" s="1">
        <v>5.2</v>
      </c>
      <c r="B34" s="1">
        <v>4.0999999999999996</v>
      </c>
      <c r="C34" s="1">
        <v>1.5</v>
      </c>
      <c r="D34" s="1">
        <v>0.1</v>
      </c>
      <c r="E34" s="1" t="s">
        <v>5</v>
      </c>
    </row>
    <row r="35" spans="1:5" x14ac:dyDescent="0.25">
      <c r="A35" s="1">
        <v>5.5</v>
      </c>
      <c r="B35" s="1">
        <v>4.2</v>
      </c>
      <c r="C35" s="1">
        <v>1.4</v>
      </c>
      <c r="D35" s="1">
        <v>0.2</v>
      </c>
      <c r="E35" s="1" t="s">
        <v>5</v>
      </c>
    </row>
    <row r="36" spans="1:5" x14ac:dyDescent="0.25">
      <c r="A36" s="1">
        <v>4.9000000000000004</v>
      </c>
      <c r="B36" s="1">
        <v>3.1</v>
      </c>
      <c r="C36" s="1">
        <v>1.5</v>
      </c>
      <c r="D36" s="1">
        <v>0.2</v>
      </c>
      <c r="E36" s="1" t="s">
        <v>5</v>
      </c>
    </row>
    <row r="37" spans="1:5" x14ac:dyDescent="0.25">
      <c r="A37" s="1">
        <v>5</v>
      </c>
      <c r="B37" s="1">
        <v>3.2</v>
      </c>
      <c r="C37" s="1">
        <v>1.2</v>
      </c>
      <c r="D37" s="1">
        <v>0.2</v>
      </c>
      <c r="E37" s="1" t="s">
        <v>5</v>
      </c>
    </row>
    <row r="38" spans="1:5" x14ac:dyDescent="0.25">
      <c r="A38" s="1">
        <v>5.5</v>
      </c>
      <c r="B38" s="1">
        <v>3.5</v>
      </c>
      <c r="C38" s="1">
        <v>1.3</v>
      </c>
      <c r="D38" s="1">
        <v>0.2</v>
      </c>
      <c r="E38" s="1" t="s">
        <v>5</v>
      </c>
    </row>
    <row r="39" spans="1:5" x14ac:dyDescent="0.25">
      <c r="A39" s="1">
        <v>4.9000000000000004</v>
      </c>
      <c r="B39" s="1">
        <v>3.6</v>
      </c>
      <c r="C39" s="1">
        <v>1.4</v>
      </c>
      <c r="D39" s="1">
        <v>0.1</v>
      </c>
      <c r="E39" s="1" t="s">
        <v>5</v>
      </c>
    </row>
    <row r="40" spans="1:5" x14ac:dyDescent="0.25">
      <c r="A40" s="1">
        <v>4.4000000000000004</v>
      </c>
      <c r="B40" s="1">
        <v>3</v>
      </c>
      <c r="C40" s="1">
        <v>1.3</v>
      </c>
      <c r="D40" s="1">
        <v>0.2</v>
      </c>
      <c r="E40" s="1" t="s">
        <v>5</v>
      </c>
    </row>
    <row r="41" spans="1:5" x14ac:dyDescent="0.25">
      <c r="A41" s="1">
        <v>5.0999999999999996</v>
      </c>
      <c r="B41" s="1">
        <v>3.4</v>
      </c>
      <c r="C41" s="1">
        <v>1.5</v>
      </c>
      <c r="D41" s="1">
        <v>0.2</v>
      </c>
      <c r="E41" s="1" t="s">
        <v>5</v>
      </c>
    </row>
    <row r="42" spans="1:5" x14ac:dyDescent="0.25">
      <c r="A42" s="1">
        <v>5</v>
      </c>
      <c r="B42" s="1">
        <v>3.5</v>
      </c>
      <c r="C42" s="1">
        <v>1.3</v>
      </c>
      <c r="D42" s="1">
        <v>0.3</v>
      </c>
      <c r="E42" s="1" t="s">
        <v>5</v>
      </c>
    </row>
    <row r="43" spans="1:5" x14ac:dyDescent="0.25">
      <c r="A43" s="1">
        <v>4.5</v>
      </c>
      <c r="B43" s="1">
        <v>2.2999999999999998</v>
      </c>
      <c r="C43" s="1">
        <v>1.3</v>
      </c>
      <c r="D43" s="1">
        <v>0.3</v>
      </c>
      <c r="E43" s="1" t="s">
        <v>5</v>
      </c>
    </row>
    <row r="44" spans="1:5" x14ac:dyDescent="0.25">
      <c r="A44" s="1">
        <v>4.4000000000000004</v>
      </c>
      <c r="B44" s="1">
        <v>3.2</v>
      </c>
      <c r="C44" s="1">
        <v>1.3</v>
      </c>
      <c r="D44" s="1">
        <v>0.2</v>
      </c>
      <c r="E44" s="1" t="s">
        <v>5</v>
      </c>
    </row>
    <row r="45" spans="1:5" x14ac:dyDescent="0.25">
      <c r="A45" s="1">
        <v>5</v>
      </c>
      <c r="B45" s="1">
        <v>3.5</v>
      </c>
      <c r="C45" s="1">
        <v>1.6</v>
      </c>
      <c r="D45" s="1">
        <v>0.6</v>
      </c>
      <c r="E45" s="1" t="s">
        <v>5</v>
      </c>
    </row>
    <row r="46" spans="1:5" x14ac:dyDescent="0.25">
      <c r="A46" s="1">
        <v>5.0999999999999996</v>
      </c>
      <c r="B46" s="1">
        <v>3.8</v>
      </c>
      <c r="C46" s="1">
        <v>1.9</v>
      </c>
      <c r="D46" s="1">
        <v>0.4</v>
      </c>
      <c r="E46" s="1" t="s">
        <v>5</v>
      </c>
    </row>
    <row r="47" spans="1:5" x14ac:dyDescent="0.25">
      <c r="A47" s="1">
        <v>4.8</v>
      </c>
      <c r="B47" s="1">
        <v>3</v>
      </c>
      <c r="C47" s="1">
        <v>1.4</v>
      </c>
      <c r="D47" s="1">
        <v>0.3</v>
      </c>
      <c r="E47" s="1" t="s">
        <v>5</v>
      </c>
    </row>
    <row r="48" spans="1:5" x14ac:dyDescent="0.25">
      <c r="A48" s="1">
        <v>5.0999999999999996</v>
      </c>
      <c r="B48" s="1">
        <v>3.8</v>
      </c>
      <c r="C48" s="1">
        <v>1.6</v>
      </c>
      <c r="D48" s="1">
        <v>0.2</v>
      </c>
      <c r="E48" s="1" t="s">
        <v>5</v>
      </c>
    </row>
    <row r="49" spans="1:5" x14ac:dyDescent="0.25">
      <c r="A49" s="1">
        <v>4.5999999999999996</v>
      </c>
      <c r="B49" s="1">
        <v>3.2</v>
      </c>
      <c r="C49" s="1">
        <v>1.4</v>
      </c>
      <c r="D49" s="1">
        <v>0.2</v>
      </c>
      <c r="E49" s="1" t="s">
        <v>5</v>
      </c>
    </row>
    <row r="50" spans="1:5" x14ac:dyDescent="0.25">
      <c r="A50" s="1">
        <v>5.3</v>
      </c>
      <c r="B50" s="1">
        <v>3.7</v>
      </c>
      <c r="C50" s="1">
        <v>1.5</v>
      </c>
      <c r="D50" s="1">
        <v>0.2</v>
      </c>
      <c r="E50" s="1" t="s">
        <v>5</v>
      </c>
    </row>
    <row r="51" spans="1:5" x14ac:dyDescent="0.25">
      <c r="A51" s="1">
        <v>5</v>
      </c>
      <c r="B51" s="1">
        <v>3.3</v>
      </c>
      <c r="C51" s="1">
        <v>1.4</v>
      </c>
      <c r="D51" s="1">
        <v>0.2</v>
      </c>
      <c r="E51" s="1" t="s">
        <v>5</v>
      </c>
    </row>
    <row r="52" spans="1:5" x14ac:dyDescent="0.25">
      <c r="A52" s="1">
        <v>7</v>
      </c>
      <c r="B52" s="1">
        <v>3.2</v>
      </c>
      <c r="C52" s="1">
        <v>4.7</v>
      </c>
      <c r="D52" s="1">
        <v>1.4</v>
      </c>
      <c r="E52" s="1" t="s">
        <v>6</v>
      </c>
    </row>
    <row r="53" spans="1:5" x14ac:dyDescent="0.25">
      <c r="A53" s="1">
        <v>6.4</v>
      </c>
      <c r="B53" s="1">
        <v>3.2</v>
      </c>
      <c r="C53" s="1">
        <v>4.5</v>
      </c>
      <c r="D53" s="1">
        <v>1.5</v>
      </c>
      <c r="E53" s="1" t="s">
        <v>6</v>
      </c>
    </row>
    <row r="54" spans="1:5" x14ac:dyDescent="0.25">
      <c r="A54" s="1">
        <v>6.9</v>
      </c>
      <c r="B54" s="1">
        <v>3.1</v>
      </c>
      <c r="C54" s="1">
        <v>4.9000000000000004</v>
      </c>
      <c r="D54" s="1">
        <v>1.5</v>
      </c>
      <c r="E54" s="1" t="s">
        <v>6</v>
      </c>
    </row>
    <row r="55" spans="1:5" x14ac:dyDescent="0.25">
      <c r="A55" s="1">
        <v>5.5</v>
      </c>
      <c r="B55" s="1">
        <v>2.2999999999999998</v>
      </c>
      <c r="C55" s="1">
        <v>4</v>
      </c>
      <c r="D55" s="1">
        <v>1.3</v>
      </c>
      <c r="E55" s="1" t="s">
        <v>6</v>
      </c>
    </row>
    <row r="56" spans="1:5" x14ac:dyDescent="0.25">
      <c r="A56" s="1">
        <v>6.5</v>
      </c>
      <c r="B56" s="1">
        <v>2.8</v>
      </c>
      <c r="C56" s="1">
        <v>4.5999999999999996</v>
      </c>
      <c r="D56" s="1">
        <v>1.5</v>
      </c>
      <c r="E56" s="1" t="s">
        <v>6</v>
      </c>
    </row>
    <row r="57" spans="1:5" x14ac:dyDescent="0.25">
      <c r="A57" s="1">
        <v>5.7</v>
      </c>
      <c r="B57" s="1">
        <v>2.8</v>
      </c>
      <c r="C57" s="1">
        <v>4.5</v>
      </c>
      <c r="D57" s="1">
        <v>1.3</v>
      </c>
      <c r="E57" s="1" t="s">
        <v>6</v>
      </c>
    </row>
    <row r="58" spans="1:5" x14ac:dyDescent="0.25">
      <c r="A58" s="1">
        <v>6.3</v>
      </c>
      <c r="B58" s="1">
        <v>3.3</v>
      </c>
      <c r="C58" s="1">
        <v>4.7</v>
      </c>
      <c r="D58" s="1">
        <v>1.6</v>
      </c>
      <c r="E58" s="1" t="s">
        <v>6</v>
      </c>
    </row>
    <row r="59" spans="1:5" x14ac:dyDescent="0.25">
      <c r="A59" s="1">
        <v>4.9000000000000004</v>
      </c>
      <c r="B59" s="1">
        <v>2.4</v>
      </c>
      <c r="C59" s="1">
        <v>3.3</v>
      </c>
      <c r="D59" s="1">
        <v>1</v>
      </c>
      <c r="E59" s="1" t="s">
        <v>6</v>
      </c>
    </row>
    <row r="60" spans="1:5" x14ac:dyDescent="0.25">
      <c r="A60" s="1">
        <v>6.6</v>
      </c>
      <c r="B60" s="1">
        <v>2.9</v>
      </c>
      <c r="C60" s="1">
        <v>4.5999999999999996</v>
      </c>
      <c r="D60" s="1">
        <v>1.3</v>
      </c>
      <c r="E60" s="1" t="s">
        <v>6</v>
      </c>
    </row>
    <row r="61" spans="1:5" x14ac:dyDescent="0.25">
      <c r="A61" s="1">
        <v>5.2</v>
      </c>
      <c r="B61" s="1">
        <v>2.7</v>
      </c>
      <c r="C61" s="1">
        <v>3.9</v>
      </c>
      <c r="D61" s="1">
        <v>1.4</v>
      </c>
      <c r="E61" s="1" t="s">
        <v>6</v>
      </c>
    </row>
    <row r="62" spans="1:5" x14ac:dyDescent="0.25">
      <c r="A62" s="1">
        <v>5</v>
      </c>
      <c r="B62" s="1">
        <v>2</v>
      </c>
      <c r="C62" s="1">
        <v>3.5</v>
      </c>
      <c r="D62" s="1">
        <v>1</v>
      </c>
      <c r="E62" s="1" t="s">
        <v>6</v>
      </c>
    </row>
    <row r="63" spans="1:5" x14ac:dyDescent="0.25">
      <c r="A63" s="1">
        <v>5.9</v>
      </c>
      <c r="B63" s="1">
        <v>3</v>
      </c>
      <c r="C63" s="1">
        <v>4.2</v>
      </c>
      <c r="D63" s="1">
        <v>1.5</v>
      </c>
      <c r="E63" s="1" t="s">
        <v>6</v>
      </c>
    </row>
    <row r="64" spans="1:5" x14ac:dyDescent="0.25">
      <c r="A64" s="1">
        <v>6</v>
      </c>
      <c r="B64" s="1">
        <v>2.2000000000000002</v>
      </c>
      <c r="C64" s="1">
        <v>4</v>
      </c>
      <c r="D64" s="1">
        <v>1</v>
      </c>
      <c r="E64" s="1" t="s">
        <v>6</v>
      </c>
    </row>
    <row r="65" spans="1:5" x14ac:dyDescent="0.25">
      <c r="A65" s="1">
        <v>6.1</v>
      </c>
      <c r="B65" s="1">
        <v>2.9</v>
      </c>
      <c r="C65" s="1">
        <v>4.7</v>
      </c>
      <c r="D65" s="1">
        <v>1.4</v>
      </c>
      <c r="E65" s="1" t="s">
        <v>6</v>
      </c>
    </row>
    <row r="66" spans="1:5" x14ac:dyDescent="0.25">
      <c r="A66" s="1">
        <v>5.6</v>
      </c>
      <c r="B66" s="1">
        <v>2.9</v>
      </c>
      <c r="C66" s="1">
        <v>3.6</v>
      </c>
      <c r="D66" s="1">
        <v>1.3</v>
      </c>
      <c r="E66" s="1" t="s">
        <v>6</v>
      </c>
    </row>
    <row r="67" spans="1:5" x14ac:dyDescent="0.25">
      <c r="A67" s="1">
        <v>6.7</v>
      </c>
      <c r="B67" s="1">
        <v>3.1</v>
      </c>
      <c r="C67" s="1">
        <v>4.4000000000000004</v>
      </c>
      <c r="D67" s="1">
        <v>1.4</v>
      </c>
      <c r="E67" s="1" t="s">
        <v>6</v>
      </c>
    </row>
    <row r="68" spans="1:5" x14ac:dyDescent="0.25">
      <c r="A68" s="1">
        <v>5.6</v>
      </c>
      <c r="B68" s="1">
        <v>3</v>
      </c>
      <c r="C68" s="1">
        <v>4.5</v>
      </c>
      <c r="D68" s="1">
        <v>1.5</v>
      </c>
      <c r="E68" s="1" t="s">
        <v>6</v>
      </c>
    </row>
    <row r="69" spans="1:5" x14ac:dyDescent="0.25">
      <c r="A69" s="1">
        <v>5.8</v>
      </c>
      <c r="B69" s="1">
        <v>2.7</v>
      </c>
      <c r="C69" s="1">
        <v>4.0999999999999996</v>
      </c>
      <c r="D69" s="1">
        <v>1</v>
      </c>
      <c r="E69" s="1" t="s">
        <v>6</v>
      </c>
    </row>
    <row r="70" spans="1:5" x14ac:dyDescent="0.25">
      <c r="A70" s="1">
        <v>6.2</v>
      </c>
      <c r="B70" s="1">
        <v>2.2000000000000002</v>
      </c>
      <c r="C70" s="1">
        <v>4.5</v>
      </c>
      <c r="D70" s="1">
        <v>1.5</v>
      </c>
      <c r="E70" s="1" t="s">
        <v>6</v>
      </c>
    </row>
    <row r="71" spans="1:5" x14ac:dyDescent="0.25">
      <c r="A71" s="1">
        <v>5.6</v>
      </c>
      <c r="B71" s="1">
        <v>2.5</v>
      </c>
      <c r="C71" s="1">
        <v>3.9</v>
      </c>
      <c r="D71" s="1">
        <v>1.1000000000000001</v>
      </c>
      <c r="E71" s="1" t="s">
        <v>6</v>
      </c>
    </row>
    <row r="72" spans="1:5" x14ac:dyDescent="0.25">
      <c r="A72" s="1">
        <v>5.9</v>
      </c>
      <c r="B72" s="1">
        <v>3.2</v>
      </c>
      <c r="C72" s="1">
        <v>4.8</v>
      </c>
      <c r="D72" s="1">
        <v>1.8</v>
      </c>
      <c r="E72" s="1" t="s">
        <v>6</v>
      </c>
    </row>
    <row r="73" spans="1:5" x14ac:dyDescent="0.25">
      <c r="A73" s="1">
        <v>6.1</v>
      </c>
      <c r="B73" s="1">
        <v>2.8</v>
      </c>
      <c r="C73" s="1">
        <v>4</v>
      </c>
      <c r="D73" s="1">
        <v>1.3</v>
      </c>
      <c r="E73" s="1" t="s">
        <v>6</v>
      </c>
    </row>
    <row r="74" spans="1:5" x14ac:dyDescent="0.25">
      <c r="A74" s="1">
        <v>6.3</v>
      </c>
      <c r="B74" s="1">
        <v>2.5</v>
      </c>
      <c r="C74" s="1">
        <v>4.9000000000000004</v>
      </c>
      <c r="D74" s="1">
        <v>1.5</v>
      </c>
      <c r="E74" s="1" t="s">
        <v>6</v>
      </c>
    </row>
    <row r="75" spans="1:5" x14ac:dyDescent="0.25">
      <c r="A75" s="1">
        <v>6.1</v>
      </c>
      <c r="B75" s="1">
        <v>2.8</v>
      </c>
      <c r="C75" s="1">
        <v>4.7</v>
      </c>
      <c r="D75" s="1">
        <v>1.2</v>
      </c>
      <c r="E75" s="1" t="s">
        <v>6</v>
      </c>
    </row>
    <row r="76" spans="1:5" x14ac:dyDescent="0.25">
      <c r="A76" s="1">
        <v>6.4</v>
      </c>
      <c r="B76" s="1">
        <v>2.9</v>
      </c>
      <c r="C76" s="1">
        <v>4.3</v>
      </c>
      <c r="D76" s="1">
        <v>1.3</v>
      </c>
      <c r="E76" s="1" t="s">
        <v>6</v>
      </c>
    </row>
    <row r="77" spans="1:5" x14ac:dyDescent="0.25">
      <c r="A77" s="1">
        <v>6.6</v>
      </c>
      <c r="B77" s="1">
        <v>3</v>
      </c>
      <c r="C77" s="1">
        <v>4.4000000000000004</v>
      </c>
      <c r="D77" s="1">
        <v>1.4</v>
      </c>
      <c r="E77" s="1" t="s">
        <v>6</v>
      </c>
    </row>
    <row r="78" spans="1:5" x14ac:dyDescent="0.25">
      <c r="A78" s="1">
        <v>6.8</v>
      </c>
      <c r="B78" s="1">
        <v>2.8</v>
      </c>
      <c r="C78" s="1">
        <v>4.8</v>
      </c>
      <c r="D78" s="1">
        <v>1.4</v>
      </c>
      <c r="E78" s="1" t="s">
        <v>6</v>
      </c>
    </row>
    <row r="79" spans="1:5" x14ac:dyDescent="0.25">
      <c r="A79" s="1">
        <v>6.7</v>
      </c>
      <c r="B79" s="1">
        <v>3</v>
      </c>
      <c r="C79" s="1">
        <v>5</v>
      </c>
      <c r="D79" s="1">
        <v>1.7</v>
      </c>
      <c r="E79" s="1" t="s">
        <v>6</v>
      </c>
    </row>
    <row r="80" spans="1:5" x14ac:dyDescent="0.25">
      <c r="A80" s="1">
        <v>6</v>
      </c>
      <c r="B80" s="1">
        <v>2.9</v>
      </c>
      <c r="C80" s="1">
        <v>4.5</v>
      </c>
      <c r="D80" s="1">
        <v>1.5</v>
      </c>
      <c r="E80" s="1" t="s">
        <v>6</v>
      </c>
    </row>
    <row r="81" spans="1:5" x14ac:dyDescent="0.25">
      <c r="A81" s="1">
        <v>5.7</v>
      </c>
      <c r="B81" s="1">
        <v>2.6</v>
      </c>
      <c r="C81" s="1">
        <v>3.5</v>
      </c>
      <c r="D81" s="1">
        <v>1</v>
      </c>
      <c r="E81" s="1" t="s">
        <v>6</v>
      </c>
    </row>
    <row r="82" spans="1:5" x14ac:dyDescent="0.25">
      <c r="A82" s="1">
        <v>5.5</v>
      </c>
      <c r="B82" s="1">
        <v>2.4</v>
      </c>
      <c r="C82" s="1">
        <v>3.8</v>
      </c>
      <c r="D82" s="1">
        <v>1.1000000000000001</v>
      </c>
      <c r="E82" s="1" t="s">
        <v>6</v>
      </c>
    </row>
    <row r="83" spans="1:5" x14ac:dyDescent="0.25">
      <c r="A83" s="1">
        <v>5.5</v>
      </c>
      <c r="B83" s="1">
        <v>2.4</v>
      </c>
      <c r="C83" s="1">
        <v>3.7</v>
      </c>
      <c r="D83" s="1">
        <v>1</v>
      </c>
      <c r="E83" s="1" t="s">
        <v>6</v>
      </c>
    </row>
    <row r="84" spans="1:5" x14ac:dyDescent="0.25">
      <c r="A84" s="1">
        <v>5.8</v>
      </c>
      <c r="B84" s="1">
        <v>2.7</v>
      </c>
      <c r="C84" s="1">
        <v>3.9</v>
      </c>
      <c r="D84" s="1">
        <v>1.2</v>
      </c>
      <c r="E84" s="1" t="s">
        <v>6</v>
      </c>
    </row>
    <row r="85" spans="1:5" x14ac:dyDescent="0.25">
      <c r="A85" s="1">
        <v>6</v>
      </c>
      <c r="B85" s="1">
        <v>2.7</v>
      </c>
      <c r="C85" s="1">
        <v>5.0999999999999996</v>
      </c>
      <c r="D85" s="1">
        <v>1.6</v>
      </c>
      <c r="E85" s="1" t="s">
        <v>6</v>
      </c>
    </row>
    <row r="86" spans="1:5" x14ac:dyDescent="0.25">
      <c r="A86" s="1">
        <v>5.4</v>
      </c>
      <c r="B86" s="1">
        <v>3</v>
      </c>
      <c r="C86" s="1">
        <v>4.5</v>
      </c>
      <c r="D86" s="1">
        <v>1.5</v>
      </c>
      <c r="E86" s="1" t="s">
        <v>6</v>
      </c>
    </row>
    <row r="87" spans="1:5" x14ac:dyDescent="0.25">
      <c r="A87" s="1">
        <v>6</v>
      </c>
      <c r="B87" s="1">
        <v>3.4</v>
      </c>
      <c r="C87" s="1">
        <v>4.5</v>
      </c>
      <c r="D87" s="1">
        <v>1.6</v>
      </c>
      <c r="E87" s="1" t="s">
        <v>6</v>
      </c>
    </row>
    <row r="88" spans="1:5" x14ac:dyDescent="0.25">
      <c r="A88" s="1">
        <v>6.7</v>
      </c>
      <c r="B88" s="1">
        <v>3.1</v>
      </c>
      <c r="C88" s="1">
        <v>4.7</v>
      </c>
      <c r="D88" s="1">
        <v>1.5</v>
      </c>
      <c r="E88" s="1" t="s">
        <v>6</v>
      </c>
    </row>
    <row r="89" spans="1:5" x14ac:dyDescent="0.25">
      <c r="A89" s="1">
        <v>6.3</v>
      </c>
      <c r="B89" s="1">
        <v>2.2999999999999998</v>
      </c>
      <c r="C89" s="1">
        <v>4.4000000000000004</v>
      </c>
      <c r="D89" s="1">
        <v>1.3</v>
      </c>
      <c r="E89" s="1" t="s">
        <v>6</v>
      </c>
    </row>
    <row r="90" spans="1:5" x14ac:dyDescent="0.25">
      <c r="A90" s="1">
        <v>5.6</v>
      </c>
      <c r="B90" s="1">
        <v>3</v>
      </c>
      <c r="C90" s="1">
        <v>4.0999999999999996</v>
      </c>
      <c r="D90" s="1">
        <v>1.3</v>
      </c>
      <c r="E90" s="1" t="s">
        <v>6</v>
      </c>
    </row>
    <row r="91" spans="1:5" x14ac:dyDescent="0.25">
      <c r="A91" s="1">
        <v>5.5</v>
      </c>
      <c r="B91" s="1">
        <v>2.5</v>
      </c>
      <c r="C91" s="1">
        <v>4</v>
      </c>
      <c r="D91" s="1">
        <v>1.3</v>
      </c>
      <c r="E91" s="1" t="s">
        <v>6</v>
      </c>
    </row>
    <row r="92" spans="1:5" x14ac:dyDescent="0.25">
      <c r="A92" s="1">
        <v>5.5</v>
      </c>
      <c r="B92" s="1">
        <v>2.6</v>
      </c>
      <c r="C92" s="1">
        <v>4.4000000000000004</v>
      </c>
      <c r="D92" s="1">
        <v>1.2</v>
      </c>
      <c r="E92" s="1" t="s">
        <v>6</v>
      </c>
    </row>
    <row r="93" spans="1:5" x14ac:dyDescent="0.25">
      <c r="A93" s="1">
        <v>6.1</v>
      </c>
      <c r="B93" s="1">
        <v>3</v>
      </c>
      <c r="C93" s="1">
        <v>4.5999999999999996</v>
      </c>
      <c r="D93" s="1">
        <v>1.4</v>
      </c>
      <c r="E93" s="1" t="s">
        <v>6</v>
      </c>
    </row>
    <row r="94" spans="1:5" x14ac:dyDescent="0.25">
      <c r="A94" s="1">
        <v>5.8</v>
      </c>
      <c r="B94" s="1">
        <v>2.6</v>
      </c>
      <c r="C94" s="1">
        <v>4</v>
      </c>
      <c r="D94" s="1">
        <v>1.2</v>
      </c>
      <c r="E94" s="1" t="s">
        <v>6</v>
      </c>
    </row>
    <row r="95" spans="1:5" x14ac:dyDescent="0.25">
      <c r="A95" s="1">
        <v>5</v>
      </c>
      <c r="B95" s="1">
        <v>2.2999999999999998</v>
      </c>
      <c r="C95" s="1">
        <v>3.3</v>
      </c>
      <c r="D95" s="1">
        <v>1</v>
      </c>
      <c r="E95" s="1" t="s">
        <v>6</v>
      </c>
    </row>
    <row r="96" spans="1:5" x14ac:dyDescent="0.25">
      <c r="A96" s="1">
        <v>5.6</v>
      </c>
      <c r="B96" s="1">
        <v>2.7</v>
      </c>
      <c r="C96" s="1">
        <v>4.2</v>
      </c>
      <c r="D96" s="1">
        <v>1.3</v>
      </c>
      <c r="E96" s="1" t="s">
        <v>6</v>
      </c>
    </row>
    <row r="97" spans="1:5" x14ac:dyDescent="0.25">
      <c r="A97" s="1">
        <v>5.7</v>
      </c>
      <c r="B97" s="1">
        <v>3</v>
      </c>
      <c r="C97" s="1">
        <v>4.2</v>
      </c>
      <c r="D97" s="1">
        <v>1.2</v>
      </c>
      <c r="E97" s="1" t="s">
        <v>6</v>
      </c>
    </row>
    <row r="98" spans="1:5" x14ac:dyDescent="0.25">
      <c r="A98" s="1">
        <v>5.7</v>
      </c>
      <c r="B98" s="1">
        <v>2.9</v>
      </c>
      <c r="C98" s="1">
        <v>4.2</v>
      </c>
      <c r="D98" s="1">
        <v>1.3</v>
      </c>
      <c r="E98" s="1" t="s">
        <v>6</v>
      </c>
    </row>
    <row r="99" spans="1:5" x14ac:dyDescent="0.25">
      <c r="A99" s="1">
        <v>6.2</v>
      </c>
      <c r="B99" s="1">
        <v>2.9</v>
      </c>
      <c r="C99" s="1">
        <v>4.3</v>
      </c>
      <c r="D99" s="1">
        <v>1.3</v>
      </c>
      <c r="E99" s="1" t="s">
        <v>6</v>
      </c>
    </row>
    <row r="100" spans="1:5" x14ac:dyDescent="0.25">
      <c r="A100" s="1">
        <v>5.0999999999999996</v>
      </c>
      <c r="B100" s="1">
        <v>2.5</v>
      </c>
      <c r="C100" s="1">
        <v>3</v>
      </c>
      <c r="D100" s="1">
        <v>1.1000000000000001</v>
      </c>
      <c r="E100" s="1" t="s">
        <v>6</v>
      </c>
    </row>
    <row r="101" spans="1:5" x14ac:dyDescent="0.25">
      <c r="A101" s="1">
        <v>5.7</v>
      </c>
      <c r="B101" s="1">
        <v>2.8</v>
      </c>
      <c r="C101" s="1">
        <v>4.0999999999999996</v>
      </c>
      <c r="D101" s="1">
        <v>1.3</v>
      </c>
      <c r="E101" s="1" t="s">
        <v>6</v>
      </c>
    </row>
    <row r="102" spans="1:5" x14ac:dyDescent="0.25">
      <c r="A102" s="1">
        <v>6.3</v>
      </c>
      <c r="B102" s="1">
        <v>3.3</v>
      </c>
      <c r="C102" s="1">
        <v>6</v>
      </c>
      <c r="D102" s="1">
        <v>2.5</v>
      </c>
      <c r="E102" s="1" t="s">
        <v>7</v>
      </c>
    </row>
    <row r="103" spans="1:5" x14ac:dyDescent="0.25">
      <c r="A103" s="1">
        <v>5.8</v>
      </c>
      <c r="B103" s="1">
        <v>2.7</v>
      </c>
      <c r="C103" s="1">
        <v>5.0999999999999996</v>
      </c>
      <c r="D103" s="1">
        <v>1.9</v>
      </c>
      <c r="E103" s="1" t="s">
        <v>7</v>
      </c>
    </row>
    <row r="104" spans="1:5" x14ac:dyDescent="0.25">
      <c r="A104" s="1">
        <v>7.1</v>
      </c>
      <c r="B104" s="1">
        <v>3</v>
      </c>
      <c r="C104" s="1">
        <v>5.9</v>
      </c>
      <c r="D104" s="1">
        <v>2.1</v>
      </c>
      <c r="E104" s="1" t="s">
        <v>7</v>
      </c>
    </row>
    <row r="105" spans="1:5" x14ac:dyDescent="0.25">
      <c r="A105" s="1">
        <v>6.3</v>
      </c>
      <c r="B105" s="1">
        <v>2.9</v>
      </c>
      <c r="C105" s="1">
        <v>5.6</v>
      </c>
      <c r="D105" s="1">
        <v>1.8</v>
      </c>
      <c r="E105" s="1" t="s">
        <v>7</v>
      </c>
    </row>
    <row r="106" spans="1:5" x14ac:dyDescent="0.25">
      <c r="A106" s="1">
        <v>6.5</v>
      </c>
      <c r="B106" s="1">
        <v>3</v>
      </c>
      <c r="C106" s="1">
        <v>5.8</v>
      </c>
      <c r="D106" s="1">
        <v>2.2000000000000002</v>
      </c>
      <c r="E106" s="1" t="s">
        <v>7</v>
      </c>
    </row>
    <row r="107" spans="1:5" x14ac:dyDescent="0.25">
      <c r="A107" s="1">
        <v>7.6</v>
      </c>
      <c r="B107" s="1">
        <v>3</v>
      </c>
      <c r="C107" s="1">
        <v>6.6</v>
      </c>
      <c r="D107" s="1">
        <v>2.1</v>
      </c>
      <c r="E107" s="1" t="s">
        <v>7</v>
      </c>
    </row>
    <row r="108" spans="1:5" x14ac:dyDescent="0.25">
      <c r="A108" s="1">
        <v>4.9000000000000004</v>
      </c>
      <c r="B108" s="1">
        <v>2.5</v>
      </c>
      <c r="C108" s="1">
        <v>4.5</v>
      </c>
      <c r="D108" s="1">
        <v>1.7</v>
      </c>
      <c r="E108" s="1" t="s">
        <v>7</v>
      </c>
    </row>
    <row r="109" spans="1:5" x14ac:dyDescent="0.25">
      <c r="A109" s="1">
        <v>7.3</v>
      </c>
      <c r="B109" s="1">
        <v>2.9</v>
      </c>
      <c r="C109" s="1">
        <v>6.3</v>
      </c>
      <c r="D109" s="1">
        <v>1.8</v>
      </c>
      <c r="E109" s="1" t="s">
        <v>7</v>
      </c>
    </row>
    <row r="110" spans="1:5" x14ac:dyDescent="0.25">
      <c r="A110" s="1">
        <v>6.7</v>
      </c>
      <c r="B110" s="1">
        <v>2.5</v>
      </c>
      <c r="C110" s="1">
        <v>5.8</v>
      </c>
      <c r="D110" s="1">
        <v>1.8</v>
      </c>
      <c r="E110" s="1" t="s">
        <v>7</v>
      </c>
    </row>
    <row r="111" spans="1:5" x14ac:dyDescent="0.25">
      <c r="A111" s="1">
        <v>7.2</v>
      </c>
      <c r="B111" s="1">
        <v>3.6</v>
      </c>
      <c r="C111" s="1">
        <v>6.1</v>
      </c>
      <c r="D111" s="1">
        <v>2.5</v>
      </c>
      <c r="E111" s="1" t="s">
        <v>7</v>
      </c>
    </row>
    <row r="112" spans="1:5" x14ac:dyDescent="0.25">
      <c r="A112" s="1">
        <v>6.5</v>
      </c>
      <c r="B112" s="1">
        <v>3.2</v>
      </c>
      <c r="C112" s="1">
        <v>5.0999999999999996</v>
      </c>
      <c r="D112" s="1">
        <v>2</v>
      </c>
      <c r="E112" s="1" t="s">
        <v>7</v>
      </c>
    </row>
    <row r="113" spans="1:5" x14ac:dyDescent="0.25">
      <c r="A113" s="1">
        <v>6.4</v>
      </c>
      <c r="B113" s="1">
        <v>2.7</v>
      </c>
      <c r="C113" s="1">
        <v>5.3</v>
      </c>
      <c r="D113" s="1">
        <v>1.9</v>
      </c>
      <c r="E113" s="1" t="s">
        <v>7</v>
      </c>
    </row>
    <row r="114" spans="1:5" x14ac:dyDescent="0.25">
      <c r="A114" s="1">
        <v>6.8</v>
      </c>
      <c r="B114" s="1">
        <v>3</v>
      </c>
      <c r="C114" s="1">
        <v>5.5</v>
      </c>
      <c r="D114" s="1">
        <v>2.1</v>
      </c>
      <c r="E114" s="1" t="s">
        <v>7</v>
      </c>
    </row>
    <row r="115" spans="1:5" x14ac:dyDescent="0.25">
      <c r="A115" s="1">
        <v>5.7</v>
      </c>
      <c r="B115" s="1">
        <v>2.5</v>
      </c>
      <c r="C115" s="1">
        <v>5</v>
      </c>
      <c r="D115" s="1">
        <v>2</v>
      </c>
      <c r="E115" s="1" t="s">
        <v>7</v>
      </c>
    </row>
    <row r="116" spans="1:5" x14ac:dyDescent="0.25">
      <c r="A116" s="1">
        <v>5.8</v>
      </c>
      <c r="B116" s="1">
        <v>2.8</v>
      </c>
      <c r="C116" s="1">
        <v>5.0999999999999996</v>
      </c>
      <c r="D116" s="1">
        <v>2.4</v>
      </c>
      <c r="E116" s="1" t="s">
        <v>7</v>
      </c>
    </row>
    <row r="117" spans="1:5" x14ac:dyDescent="0.25">
      <c r="A117" s="1">
        <v>6.4</v>
      </c>
      <c r="B117" s="1">
        <v>3.2</v>
      </c>
      <c r="C117" s="1">
        <v>5.3</v>
      </c>
      <c r="D117" s="1">
        <v>2.2999999999999998</v>
      </c>
      <c r="E117" s="1" t="s">
        <v>7</v>
      </c>
    </row>
    <row r="118" spans="1:5" x14ac:dyDescent="0.25">
      <c r="A118" s="1">
        <v>6.5</v>
      </c>
      <c r="B118" s="1">
        <v>3</v>
      </c>
      <c r="C118" s="1">
        <v>5.5</v>
      </c>
      <c r="D118" s="1">
        <v>1.8</v>
      </c>
      <c r="E118" s="1" t="s">
        <v>7</v>
      </c>
    </row>
    <row r="119" spans="1:5" x14ac:dyDescent="0.25">
      <c r="A119" s="1">
        <v>7.7</v>
      </c>
      <c r="B119" s="1">
        <v>3.8</v>
      </c>
      <c r="C119" s="1">
        <v>6.7</v>
      </c>
      <c r="D119" s="1">
        <v>2.2000000000000002</v>
      </c>
      <c r="E119" s="1" t="s">
        <v>7</v>
      </c>
    </row>
    <row r="120" spans="1:5" x14ac:dyDescent="0.25">
      <c r="A120" s="1">
        <v>7.7</v>
      </c>
      <c r="B120" s="1">
        <v>2.6</v>
      </c>
      <c r="C120" s="1">
        <v>6.9</v>
      </c>
      <c r="D120" s="1">
        <v>2.2999999999999998</v>
      </c>
      <c r="E120" s="1" t="s">
        <v>7</v>
      </c>
    </row>
    <row r="121" spans="1:5" x14ac:dyDescent="0.25">
      <c r="A121" s="1">
        <v>6</v>
      </c>
      <c r="B121" s="1">
        <v>2.2000000000000002</v>
      </c>
      <c r="C121" s="1">
        <v>5</v>
      </c>
      <c r="D121" s="1">
        <v>1.5</v>
      </c>
      <c r="E121" s="1" t="s">
        <v>7</v>
      </c>
    </row>
    <row r="122" spans="1:5" x14ac:dyDescent="0.25">
      <c r="A122" s="1">
        <v>6.9</v>
      </c>
      <c r="B122" s="1">
        <v>3.2</v>
      </c>
      <c r="C122" s="1">
        <v>5.7</v>
      </c>
      <c r="D122" s="1">
        <v>2.2999999999999998</v>
      </c>
      <c r="E122" s="1" t="s">
        <v>7</v>
      </c>
    </row>
    <row r="123" spans="1:5" x14ac:dyDescent="0.25">
      <c r="A123" s="1">
        <v>5.6</v>
      </c>
      <c r="B123" s="1">
        <v>2.8</v>
      </c>
      <c r="C123" s="1">
        <v>4.9000000000000004</v>
      </c>
      <c r="D123" s="1">
        <v>2</v>
      </c>
      <c r="E123" s="1" t="s">
        <v>7</v>
      </c>
    </row>
    <row r="124" spans="1:5" x14ac:dyDescent="0.25">
      <c r="A124" s="1">
        <v>7.7</v>
      </c>
      <c r="B124" s="1">
        <v>2.8</v>
      </c>
      <c r="C124" s="1">
        <v>6.7</v>
      </c>
      <c r="D124" s="1">
        <v>2</v>
      </c>
      <c r="E124" s="1" t="s">
        <v>7</v>
      </c>
    </row>
    <row r="125" spans="1:5" x14ac:dyDescent="0.25">
      <c r="A125" s="1">
        <v>6.3</v>
      </c>
      <c r="B125" s="1">
        <v>2.7</v>
      </c>
      <c r="C125" s="1">
        <v>4.9000000000000004</v>
      </c>
      <c r="D125" s="1">
        <v>1.8</v>
      </c>
      <c r="E125" s="1" t="s">
        <v>7</v>
      </c>
    </row>
    <row r="126" spans="1:5" x14ac:dyDescent="0.25">
      <c r="A126" s="1">
        <v>6.7</v>
      </c>
      <c r="B126" s="1">
        <v>3.3</v>
      </c>
      <c r="C126" s="1">
        <v>5.7</v>
      </c>
      <c r="D126" s="1">
        <v>2.1</v>
      </c>
      <c r="E126" s="1" t="s">
        <v>7</v>
      </c>
    </row>
    <row r="127" spans="1:5" x14ac:dyDescent="0.25">
      <c r="A127" s="1">
        <v>7.2</v>
      </c>
      <c r="B127" s="1">
        <v>3.2</v>
      </c>
      <c r="C127" s="1">
        <v>6</v>
      </c>
      <c r="D127" s="1">
        <v>1.8</v>
      </c>
      <c r="E127" s="1" t="s">
        <v>7</v>
      </c>
    </row>
    <row r="128" spans="1:5" x14ac:dyDescent="0.25">
      <c r="A128" s="1">
        <v>6.2</v>
      </c>
      <c r="B128" s="1">
        <v>2.8</v>
      </c>
      <c r="C128" s="1">
        <v>4.8</v>
      </c>
      <c r="D128" s="1">
        <v>1.8</v>
      </c>
      <c r="E128" s="1" t="s">
        <v>7</v>
      </c>
    </row>
    <row r="129" spans="1:5" x14ac:dyDescent="0.25">
      <c r="A129" s="1">
        <v>6.1</v>
      </c>
      <c r="B129" s="1">
        <v>3</v>
      </c>
      <c r="C129" s="1">
        <v>4.9000000000000004</v>
      </c>
      <c r="D129" s="1">
        <v>1.8</v>
      </c>
      <c r="E129" s="1" t="s">
        <v>7</v>
      </c>
    </row>
    <row r="130" spans="1:5" x14ac:dyDescent="0.25">
      <c r="A130" s="1">
        <v>6.4</v>
      </c>
      <c r="B130" s="1">
        <v>2.8</v>
      </c>
      <c r="C130" s="1">
        <v>5.6</v>
      </c>
      <c r="D130" s="1">
        <v>2.1</v>
      </c>
      <c r="E130" s="1" t="s">
        <v>7</v>
      </c>
    </row>
    <row r="131" spans="1:5" x14ac:dyDescent="0.25">
      <c r="A131" s="1">
        <v>7.2</v>
      </c>
      <c r="B131" s="1">
        <v>3</v>
      </c>
      <c r="C131" s="1">
        <v>5.8</v>
      </c>
      <c r="D131" s="1">
        <v>1.6</v>
      </c>
      <c r="E131" s="1" t="s">
        <v>7</v>
      </c>
    </row>
    <row r="132" spans="1:5" x14ac:dyDescent="0.25">
      <c r="A132" s="1">
        <v>7.4</v>
      </c>
      <c r="B132" s="1">
        <v>2.8</v>
      </c>
      <c r="C132" s="1">
        <v>6.1</v>
      </c>
      <c r="D132" s="1">
        <v>1.9</v>
      </c>
      <c r="E132" s="1" t="s">
        <v>7</v>
      </c>
    </row>
    <row r="133" spans="1:5" x14ac:dyDescent="0.25">
      <c r="A133" s="1">
        <v>7.9</v>
      </c>
      <c r="B133" s="1">
        <v>3.8</v>
      </c>
      <c r="C133" s="1">
        <v>6.4</v>
      </c>
      <c r="D133" s="1">
        <v>2</v>
      </c>
      <c r="E133" s="1" t="s">
        <v>7</v>
      </c>
    </row>
    <row r="134" spans="1:5" x14ac:dyDescent="0.25">
      <c r="A134" s="1">
        <v>6.4</v>
      </c>
      <c r="B134" s="1">
        <v>2.8</v>
      </c>
      <c r="C134" s="1">
        <v>5.6</v>
      </c>
      <c r="D134" s="1">
        <v>2.2000000000000002</v>
      </c>
      <c r="E134" s="1" t="s">
        <v>7</v>
      </c>
    </row>
    <row r="135" spans="1:5" x14ac:dyDescent="0.25">
      <c r="A135" s="1">
        <v>6.3</v>
      </c>
      <c r="B135" s="1">
        <v>2.8</v>
      </c>
      <c r="C135" s="1">
        <v>5.0999999999999996</v>
      </c>
      <c r="D135" s="1">
        <v>1.5</v>
      </c>
      <c r="E135" s="1" t="s">
        <v>7</v>
      </c>
    </row>
    <row r="136" spans="1:5" x14ac:dyDescent="0.25">
      <c r="A136" s="1">
        <v>6.1</v>
      </c>
      <c r="B136" s="1">
        <v>2.6</v>
      </c>
      <c r="C136" s="1">
        <v>5.6</v>
      </c>
      <c r="D136" s="1">
        <v>1.4</v>
      </c>
      <c r="E136" s="1" t="s">
        <v>7</v>
      </c>
    </row>
    <row r="137" spans="1:5" x14ac:dyDescent="0.25">
      <c r="A137" s="1">
        <v>7.7</v>
      </c>
      <c r="B137" s="1">
        <v>3</v>
      </c>
      <c r="C137" s="1">
        <v>6.1</v>
      </c>
      <c r="D137" s="1">
        <v>2.2999999999999998</v>
      </c>
      <c r="E137" s="1" t="s">
        <v>7</v>
      </c>
    </row>
    <row r="138" spans="1:5" x14ac:dyDescent="0.25">
      <c r="A138" s="1">
        <v>6.3</v>
      </c>
      <c r="B138" s="1">
        <v>3.4</v>
      </c>
      <c r="C138" s="1">
        <v>5.6</v>
      </c>
      <c r="D138" s="1">
        <v>2.4</v>
      </c>
      <c r="E138" s="1" t="s">
        <v>7</v>
      </c>
    </row>
    <row r="139" spans="1:5" x14ac:dyDescent="0.25">
      <c r="A139" s="1">
        <v>6.4</v>
      </c>
      <c r="B139" s="1">
        <v>3.1</v>
      </c>
      <c r="C139" s="1">
        <v>5.5</v>
      </c>
      <c r="D139" s="1">
        <v>1.8</v>
      </c>
      <c r="E139" s="1" t="s">
        <v>7</v>
      </c>
    </row>
    <row r="140" spans="1:5" x14ac:dyDescent="0.25">
      <c r="A140" s="1">
        <v>6</v>
      </c>
      <c r="B140" s="1">
        <v>3</v>
      </c>
      <c r="C140" s="1">
        <v>4.8</v>
      </c>
      <c r="D140" s="1">
        <v>1.8</v>
      </c>
      <c r="E140" s="1" t="s">
        <v>7</v>
      </c>
    </row>
    <row r="141" spans="1:5" x14ac:dyDescent="0.25">
      <c r="A141" s="1">
        <v>6.9</v>
      </c>
      <c r="B141" s="1">
        <v>3.1</v>
      </c>
      <c r="C141" s="1">
        <v>5.4</v>
      </c>
      <c r="D141" s="1">
        <v>2.1</v>
      </c>
      <c r="E141" s="1" t="s">
        <v>7</v>
      </c>
    </row>
    <row r="142" spans="1:5" x14ac:dyDescent="0.25">
      <c r="A142" s="1">
        <v>6.7</v>
      </c>
      <c r="B142" s="1">
        <v>3.1</v>
      </c>
      <c r="C142" s="1">
        <v>5.6</v>
      </c>
      <c r="D142" s="1">
        <v>2.4</v>
      </c>
      <c r="E142" s="1" t="s">
        <v>7</v>
      </c>
    </row>
    <row r="143" spans="1:5" x14ac:dyDescent="0.25">
      <c r="A143" s="1">
        <v>6.9</v>
      </c>
      <c r="B143" s="1">
        <v>3.1</v>
      </c>
      <c r="C143" s="1">
        <v>5.0999999999999996</v>
      </c>
      <c r="D143" s="1">
        <v>2.2999999999999998</v>
      </c>
      <c r="E143" s="1" t="s">
        <v>7</v>
      </c>
    </row>
    <row r="144" spans="1:5" x14ac:dyDescent="0.25">
      <c r="A144" s="1">
        <v>5.8</v>
      </c>
      <c r="B144" s="1">
        <v>2.7</v>
      </c>
      <c r="C144" s="1">
        <v>5.0999999999999996</v>
      </c>
      <c r="D144" s="1">
        <v>1.9</v>
      </c>
      <c r="E144" s="1" t="s">
        <v>7</v>
      </c>
    </row>
    <row r="145" spans="1:5" x14ac:dyDescent="0.25">
      <c r="A145" s="1">
        <v>6.8</v>
      </c>
      <c r="B145" s="1">
        <v>3.2</v>
      </c>
      <c r="C145" s="1">
        <v>5.9</v>
      </c>
      <c r="D145" s="1">
        <v>2.2999999999999998</v>
      </c>
      <c r="E145" s="1" t="s">
        <v>7</v>
      </c>
    </row>
    <row r="146" spans="1:5" x14ac:dyDescent="0.25">
      <c r="A146" s="1">
        <v>6.7</v>
      </c>
      <c r="B146" s="1">
        <v>3.3</v>
      </c>
      <c r="C146" s="1">
        <v>5.7</v>
      </c>
      <c r="D146" s="1">
        <v>2.5</v>
      </c>
      <c r="E146" s="1" t="s">
        <v>7</v>
      </c>
    </row>
    <row r="147" spans="1:5" x14ac:dyDescent="0.25">
      <c r="A147" s="1">
        <v>6.7</v>
      </c>
      <c r="B147" s="1">
        <v>3</v>
      </c>
      <c r="C147" s="1">
        <v>5.2</v>
      </c>
      <c r="D147" s="1">
        <v>2.2999999999999998</v>
      </c>
      <c r="E147" s="1" t="s">
        <v>7</v>
      </c>
    </row>
    <row r="148" spans="1:5" x14ac:dyDescent="0.25">
      <c r="A148" s="1">
        <v>6.3</v>
      </c>
      <c r="B148" s="1">
        <v>2.5</v>
      </c>
      <c r="C148" s="1">
        <v>5</v>
      </c>
      <c r="D148" s="1">
        <v>1.9</v>
      </c>
      <c r="E148" s="1" t="s">
        <v>7</v>
      </c>
    </row>
    <row r="149" spans="1:5" x14ac:dyDescent="0.25">
      <c r="A149" s="1">
        <v>6.5</v>
      </c>
      <c r="B149" s="1">
        <v>3</v>
      </c>
      <c r="C149" s="1">
        <v>5.2</v>
      </c>
      <c r="D149" s="1">
        <v>2</v>
      </c>
      <c r="E149" s="1" t="s">
        <v>7</v>
      </c>
    </row>
    <row r="150" spans="1:5" x14ac:dyDescent="0.25">
      <c r="A150" s="1">
        <v>6.2</v>
      </c>
      <c r="B150" s="1">
        <v>3.4</v>
      </c>
      <c r="C150" s="1">
        <v>5.4</v>
      </c>
      <c r="D150" s="1">
        <v>2.2999999999999998</v>
      </c>
      <c r="E150" s="1" t="s">
        <v>7</v>
      </c>
    </row>
    <row r="151" spans="1:5" x14ac:dyDescent="0.25">
      <c r="A151" s="1">
        <v>5.9</v>
      </c>
      <c r="B151" s="1">
        <v>3</v>
      </c>
      <c r="C151" s="1">
        <v>5.0999999999999996</v>
      </c>
      <c r="D151" s="1">
        <v>1.8</v>
      </c>
      <c r="E151" s="1" t="s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DEE4-E1E4-434B-A4B1-6AD875593992}">
  <sheetPr>
    <tabColor rgb="FFFFC000"/>
  </sheetPr>
  <dimension ref="A2:P456"/>
  <sheetViews>
    <sheetView showGridLines="0" tabSelected="1" topLeftCell="A406" zoomScale="115" zoomScaleNormal="115" workbookViewId="0">
      <selection activeCell="A428" sqref="A428"/>
    </sheetView>
  </sheetViews>
  <sheetFormatPr defaultRowHeight="15" x14ac:dyDescent="0.25"/>
  <cols>
    <col min="1" max="1" width="30" customWidth="1"/>
    <col min="2" max="2" width="14.85546875" customWidth="1"/>
    <col min="3" max="5" width="10.85546875" bestFit="1" customWidth="1"/>
    <col min="11" max="14" width="10.85546875" bestFit="1" customWidth="1"/>
    <col min="15" max="15" width="13" bestFit="1" customWidth="1"/>
  </cols>
  <sheetData>
    <row r="2" spans="1:3" x14ac:dyDescent="0.25">
      <c r="A2" s="4" t="s">
        <v>12</v>
      </c>
    </row>
    <row r="3" spans="1:3" x14ac:dyDescent="0.25">
      <c r="A3" t="s">
        <v>13</v>
      </c>
      <c r="B3" s="5" t="e" cm="1" vm="1">
        <f t="array" ref="B3">_xlfn._xlws.PY(0,1,iris[#All])</f>
        <v>#VALUE!</v>
      </c>
    </row>
    <row r="5" spans="1:3" x14ac:dyDescent="0.25">
      <c r="A5" s="4" t="s">
        <v>14</v>
      </c>
    </row>
    <row r="6" spans="1:3" x14ac:dyDescent="0.25">
      <c r="B6" s="5" cm="1" vm="2">
        <f t="array" ref="B6">_xlfn._xlws.PY(1,1)</f>
        <v>0</v>
      </c>
    </row>
    <row r="8" spans="1:3" x14ac:dyDescent="0.25">
      <c r="A8" s="4" t="s">
        <v>8</v>
      </c>
      <c r="B8" s="5" t="str" cm="1">
        <f t="array" ref="B8">_xlfn._xlws.PY(2,0)</f>
        <v>wierszy: 150, kolumn: 5</v>
      </c>
    </row>
    <row r="9" spans="1:3" x14ac:dyDescent="0.25">
      <c r="A9" s="2"/>
    </row>
    <row r="10" spans="1:3" x14ac:dyDescent="0.25">
      <c r="A10" s="4" t="s">
        <v>9</v>
      </c>
      <c r="B10" s="5" t="str" cm="1">
        <f t="array" ref="B10:C14">_xlfn._xlws.PY(3,0)</f>
        <v>sepal.length</v>
      </c>
      <c r="C10" s="5" t="str">
        <v>float64</v>
      </c>
    </row>
    <row r="11" spans="1:3" x14ac:dyDescent="0.25">
      <c r="A11" s="2"/>
      <c r="B11" s="5" t="str">
        <v>sepal.width</v>
      </c>
      <c r="C11" s="5" t="str">
        <v>float64</v>
      </c>
    </row>
    <row r="12" spans="1:3" x14ac:dyDescent="0.25">
      <c r="A12" s="2"/>
      <c r="B12" s="5" t="str">
        <v>petal.length</v>
      </c>
      <c r="C12" s="5" t="str">
        <v>float64</v>
      </c>
    </row>
    <row r="13" spans="1:3" x14ac:dyDescent="0.25">
      <c r="A13" s="2"/>
      <c r="B13" s="5" t="str">
        <v>petal.width</v>
      </c>
      <c r="C13" s="5" t="str">
        <v>float64</v>
      </c>
    </row>
    <row r="14" spans="1:3" x14ac:dyDescent="0.25">
      <c r="A14" s="2"/>
      <c r="B14" s="5" t="str">
        <v>variety</v>
      </c>
      <c r="C14" s="5" t="str">
        <v>object</v>
      </c>
    </row>
    <row r="16" spans="1:3" x14ac:dyDescent="0.25">
      <c r="A16" s="4" t="s">
        <v>15</v>
      </c>
      <c r="B16" s="5" t="str" cm="1">
        <f t="array" ref="B16:C20">_xlfn._xlws.PY(4,0)</f>
        <v>sepal.length</v>
      </c>
      <c r="C16" s="5">
        <v>0</v>
      </c>
    </row>
    <row r="17" spans="1:10" x14ac:dyDescent="0.25">
      <c r="B17" s="5" t="str">
        <v>sepal.width</v>
      </c>
      <c r="C17" s="5">
        <v>0</v>
      </c>
    </row>
    <row r="18" spans="1:10" x14ac:dyDescent="0.25">
      <c r="B18" s="5" t="str">
        <v>petal.length</v>
      </c>
      <c r="C18" s="5">
        <v>0</v>
      </c>
    </row>
    <row r="19" spans="1:10" x14ac:dyDescent="0.25">
      <c r="B19" s="5" t="str">
        <v>petal.width</v>
      </c>
      <c r="C19" s="5">
        <v>0</v>
      </c>
    </row>
    <row r="20" spans="1:10" x14ac:dyDescent="0.25">
      <c r="B20" s="5" t="str">
        <v>variety</v>
      </c>
      <c r="C20" s="5">
        <v>0</v>
      </c>
    </row>
    <row r="22" spans="1:10" x14ac:dyDescent="0.25">
      <c r="A22" s="3" t="s">
        <v>10</v>
      </c>
      <c r="B22" s="5" t="str" cm="1">
        <f t="array" ref="B22:J26">_xlfn._xlws.PY(5,0)</f>
        <v/>
      </c>
      <c r="C22" s="5" t="str">
        <v>count</v>
      </c>
      <c r="D22" s="5" t="str">
        <v>mean</v>
      </c>
      <c r="E22" s="5" t="str">
        <v>std</v>
      </c>
      <c r="F22" s="5" t="str">
        <v>min</v>
      </c>
      <c r="G22" s="5" t="str">
        <v>25%</v>
      </c>
      <c r="H22" s="5" t="str">
        <v>50%</v>
      </c>
      <c r="I22" s="5" t="str">
        <v>75%</v>
      </c>
      <c r="J22" s="5" t="str">
        <v>max</v>
      </c>
    </row>
    <row r="23" spans="1:10" x14ac:dyDescent="0.25">
      <c r="A23" s="2"/>
      <c r="B23" s="5" t="str">
        <v>sepal.length</v>
      </c>
      <c r="C23" s="5">
        <v>150</v>
      </c>
      <c r="D23" s="5">
        <v>5.8433000000000002</v>
      </c>
      <c r="E23" s="5">
        <v>0.82809999999999995</v>
      </c>
      <c r="F23" s="5">
        <v>4.3</v>
      </c>
      <c r="G23" s="5">
        <v>5.0999999999999996</v>
      </c>
      <c r="H23" s="5">
        <v>5.8</v>
      </c>
      <c r="I23" s="5">
        <v>6.4</v>
      </c>
      <c r="J23" s="5">
        <v>7.9</v>
      </c>
    </row>
    <row r="24" spans="1:10" x14ac:dyDescent="0.25">
      <c r="A24" s="2"/>
      <c r="B24" s="5" t="str">
        <v>sepal.width</v>
      </c>
      <c r="C24" s="5">
        <v>150</v>
      </c>
      <c r="D24" s="5">
        <v>3.0573000000000001</v>
      </c>
      <c r="E24" s="5">
        <v>0.43590000000000001</v>
      </c>
      <c r="F24" s="5">
        <v>2</v>
      </c>
      <c r="G24" s="5">
        <v>2.8</v>
      </c>
      <c r="H24" s="5">
        <v>3</v>
      </c>
      <c r="I24" s="5">
        <v>3.3</v>
      </c>
      <c r="J24" s="5">
        <v>4.4000000000000004</v>
      </c>
    </row>
    <row r="25" spans="1:10" x14ac:dyDescent="0.25">
      <c r="A25" s="2"/>
      <c r="B25" s="5" t="str">
        <v>petal.length</v>
      </c>
      <c r="C25" s="5">
        <v>150</v>
      </c>
      <c r="D25" s="5">
        <v>3.758</v>
      </c>
      <c r="E25" s="5">
        <v>1.7653000000000001</v>
      </c>
      <c r="F25" s="5">
        <v>1</v>
      </c>
      <c r="G25" s="5">
        <v>1.6</v>
      </c>
      <c r="H25" s="5">
        <v>4.3499999999999996</v>
      </c>
      <c r="I25" s="5">
        <v>5.0999999999999996</v>
      </c>
      <c r="J25" s="5">
        <v>6.9</v>
      </c>
    </row>
    <row r="26" spans="1:10" x14ac:dyDescent="0.25">
      <c r="A26" s="2"/>
      <c r="B26" s="5" t="str">
        <v>petal.width</v>
      </c>
      <c r="C26" s="5">
        <v>150</v>
      </c>
      <c r="D26" s="5">
        <v>1.1993</v>
      </c>
      <c r="E26" s="5">
        <v>0.76219999999999999</v>
      </c>
      <c r="F26" s="5">
        <v>0.1</v>
      </c>
      <c r="G26" s="5">
        <v>0.3</v>
      </c>
      <c r="H26" s="5">
        <v>1.3</v>
      </c>
      <c r="I26" s="5">
        <v>1.8</v>
      </c>
      <c r="J26" s="5">
        <v>2.5</v>
      </c>
    </row>
    <row r="27" spans="1:10" x14ac:dyDescent="0.25">
      <c r="A27" s="2"/>
    </row>
    <row r="28" spans="1:10" x14ac:dyDescent="0.25">
      <c r="A28" s="4" t="s">
        <v>11</v>
      </c>
      <c r="B28" s="5" t="str" cm="1">
        <f t="array" ref="B28:F29">_xlfn._xlws.PY(6,0)</f>
        <v/>
      </c>
      <c r="C28" s="5" t="str">
        <v>count</v>
      </c>
      <c r="D28" s="5" t="str">
        <v>unique</v>
      </c>
      <c r="E28" s="5" t="str">
        <v>top</v>
      </c>
      <c r="F28" s="5" t="str">
        <v>freq</v>
      </c>
    </row>
    <row r="29" spans="1:10" x14ac:dyDescent="0.25">
      <c r="B29" s="5" t="str">
        <v>variety</v>
      </c>
      <c r="C29" s="5">
        <v>150</v>
      </c>
      <c r="D29" s="5">
        <v>3</v>
      </c>
      <c r="E29" s="5" t="str">
        <v>Setosa</v>
      </c>
      <c r="F29" s="5">
        <v>50</v>
      </c>
    </row>
    <row r="31" spans="1:10" x14ac:dyDescent="0.25">
      <c r="A31" s="4" t="s">
        <v>16</v>
      </c>
      <c r="B31" s="6" t="str" cm="1">
        <f t="array" ref="B31:C34">_xlfn._xlws.PY(7,0)</f>
        <v>variety</v>
      </c>
      <c r="C31" s="5" t="str">
        <v>count</v>
      </c>
    </row>
    <row r="32" spans="1:10" x14ac:dyDescent="0.25">
      <c r="B32" s="5" t="str">
        <v>Setosa</v>
      </c>
      <c r="C32" s="5">
        <v>50</v>
      </c>
    </row>
    <row r="33" spans="1:3" x14ac:dyDescent="0.25">
      <c r="B33" s="5" t="str">
        <v>Versicolor</v>
      </c>
      <c r="C33" s="5">
        <v>50</v>
      </c>
    </row>
    <row r="34" spans="1:3" x14ac:dyDescent="0.25">
      <c r="B34" s="5" t="str">
        <v>Virginica</v>
      </c>
      <c r="C34" s="5">
        <v>50</v>
      </c>
    </row>
    <row r="37" spans="1:3" x14ac:dyDescent="0.25">
      <c r="A37" s="4" t="s">
        <v>17</v>
      </c>
      <c r="B37" s="5" t="e" cm="1" vm="3">
        <f t="array" ref="B37">_xlfn._xlws.PY(8,0)</f>
        <v>#VALUE!</v>
      </c>
    </row>
    <row r="68" spans="1:2" x14ac:dyDescent="0.25">
      <c r="A68" s="4" t="s">
        <v>18</v>
      </c>
      <c r="B68" s="5" t="e" cm="1" vm="4">
        <f t="array" ref="B68">_xlfn._xlws.PY(9,0)</f>
        <v>#VALUE!</v>
      </c>
    </row>
    <row r="87" spans="1:15" x14ac:dyDescent="0.25">
      <c r="A87" s="9" t="s">
        <v>19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9" spans="1:15" x14ac:dyDescent="0.25">
      <c r="A89" s="4" t="s">
        <v>20</v>
      </c>
      <c r="B89" s="5" t="str" cm="1">
        <f t="array" ref="B89:C91">_xlfn._xlws.PY(10,0)</f>
        <v>Setosa</v>
      </c>
      <c r="C89" s="5">
        <v>0</v>
      </c>
    </row>
    <row r="90" spans="1:15" x14ac:dyDescent="0.25">
      <c r="B90" s="5" t="str">
        <v>Versicolor</v>
      </c>
      <c r="C90" s="5">
        <v>1</v>
      </c>
    </row>
    <row r="91" spans="1:15" x14ac:dyDescent="0.25">
      <c r="B91" s="5" t="str">
        <v>Virginica</v>
      </c>
      <c r="C91" s="5">
        <v>2</v>
      </c>
    </row>
    <row r="93" spans="1:15" x14ac:dyDescent="0.25">
      <c r="A93" s="4" t="s">
        <v>21</v>
      </c>
      <c r="B93" s="1">
        <v>0.3</v>
      </c>
    </row>
    <row r="95" spans="1:15" x14ac:dyDescent="0.25">
      <c r="A95" s="4" t="s">
        <v>22</v>
      </c>
      <c r="B95" s="5" t="str" cm="1">
        <f t="array" ref="B95:C99">_xlfn._xlws.PY(11,0,B93)</f>
        <v/>
      </c>
      <c r="C95" s="5" t="str">
        <v>train_cnt</v>
      </c>
    </row>
    <row r="96" spans="1:15" x14ac:dyDescent="0.25">
      <c r="B96" s="5" t="str">
        <v>variety</v>
      </c>
      <c r="C96" s="5" t="str">
        <v/>
      </c>
    </row>
    <row r="97" spans="1:15" x14ac:dyDescent="0.25">
      <c r="B97" s="5">
        <v>2</v>
      </c>
      <c r="C97" s="5">
        <v>37</v>
      </c>
    </row>
    <row r="98" spans="1:15" x14ac:dyDescent="0.25">
      <c r="B98" s="5">
        <v>0</v>
      </c>
      <c r="C98" s="5">
        <v>35</v>
      </c>
    </row>
    <row r="99" spans="1:15" x14ac:dyDescent="0.25">
      <c r="B99" s="5">
        <v>1</v>
      </c>
      <c r="C99" s="5">
        <v>33</v>
      </c>
    </row>
    <row r="101" spans="1:15" x14ac:dyDescent="0.25">
      <c r="A101" s="7" t="s">
        <v>23</v>
      </c>
      <c r="B101" s="5" cm="1" vm="2">
        <f t="array" ref="B101">_xlfn._xlws.PY(12,1)</f>
        <v>0</v>
      </c>
    </row>
    <row r="103" spans="1:15" x14ac:dyDescent="0.25">
      <c r="A103" s="4" t="s">
        <v>24</v>
      </c>
      <c r="B103" s="5" t="e" cm="1" vm="5">
        <f t="array" ref="B103">_xlfn._xlws.PY(13,1)</f>
        <v>#VALUE!</v>
      </c>
    </row>
    <row r="105" spans="1:15" x14ac:dyDescent="0.25">
      <c r="A105" s="9" t="s">
        <v>25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7" spans="1:15" x14ac:dyDescent="0.25">
      <c r="A107" s="4" t="s">
        <v>26</v>
      </c>
      <c r="B107" s="6" t="str" cm="1">
        <f t="array" ref="B107:C117">_xlfn._xlws.PY(14,0)</f>
        <v/>
      </c>
      <c r="C107" s="5" t="str">
        <v>Logistic regression</v>
      </c>
      <c r="E107" s="4" t="s">
        <v>27</v>
      </c>
      <c r="F107" s="4"/>
      <c r="G107" s="4"/>
      <c r="H107" s="4"/>
      <c r="I107" s="4"/>
      <c r="K107" s="4" t="s">
        <v>28</v>
      </c>
      <c r="L107" s="4"/>
      <c r="M107" s="4"/>
      <c r="N107" s="4"/>
      <c r="O107" s="4"/>
    </row>
    <row r="108" spans="1:15" x14ac:dyDescent="0.25">
      <c r="B108" s="5" t="str">
        <v>Gini Train</v>
      </c>
      <c r="C108" s="12">
        <v>0.998</v>
      </c>
      <c r="E108" s="5" t="str" cm="1">
        <f t="array" ref="E108:I114">_xlfn._xlws.PY(15,0)</f>
        <v/>
      </c>
      <c r="F108" s="5" t="str">
        <v>precision</v>
      </c>
      <c r="G108" s="5" t="str">
        <v>recall</v>
      </c>
      <c r="H108" s="5" t="str">
        <v>f1-score</v>
      </c>
      <c r="I108" s="5" t="str">
        <v>support</v>
      </c>
      <c r="K108" s="5" t="str" cm="1">
        <f t="array" ref="K108:O114">_xlfn._xlws.PY(16,0)</f>
        <v/>
      </c>
      <c r="L108" s="5" t="str">
        <v>precision</v>
      </c>
      <c r="M108" s="5" t="str">
        <v>recall</v>
      </c>
      <c r="N108" s="5" t="str">
        <v>f1-score</v>
      </c>
      <c r="O108" s="5" t="str">
        <v>support</v>
      </c>
    </row>
    <row r="109" spans="1:15" x14ac:dyDescent="0.25">
      <c r="B109" s="10" t="str">
        <v>Gini Test</v>
      </c>
      <c r="C109" s="12">
        <v>0.99099999999999999</v>
      </c>
      <c r="E109" s="5" t="str">
        <v>0</v>
      </c>
      <c r="F109" s="13">
        <v>1</v>
      </c>
      <c r="G109" s="13">
        <v>1</v>
      </c>
      <c r="H109" s="13">
        <v>1</v>
      </c>
      <c r="I109" s="13">
        <v>15</v>
      </c>
      <c r="K109" s="5" t="str">
        <v>0</v>
      </c>
      <c r="L109" s="13">
        <v>1</v>
      </c>
      <c r="M109" s="13">
        <v>1</v>
      </c>
      <c r="N109" s="13">
        <v>1</v>
      </c>
      <c r="O109" s="13">
        <v>35</v>
      </c>
    </row>
    <row r="110" spans="1:15" x14ac:dyDescent="0.25">
      <c r="B110" s="11" t="str">
        <v>Precision Train</v>
      </c>
      <c r="C110" s="12">
        <v>0.97199999999999998</v>
      </c>
      <c r="E110" s="5" t="str">
        <v>1</v>
      </c>
      <c r="F110" s="13">
        <v>0.94117647058823528</v>
      </c>
      <c r="G110" s="13">
        <v>0.94117647058823528</v>
      </c>
      <c r="H110" s="13">
        <v>0.94117647058823528</v>
      </c>
      <c r="I110" s="13">
        <v>17</v>
      </c>
      <c r="K110" s="5" t="str">
        <v>1</v>
      </c>
      <c r="L110" s="13">
        <v>0.96875</v>
      </c>
      <c r="M110" s="13">
        <v>0.93939393939393945</v>
      </c>
      <c r="N110" s="13">
        <v>0.9538461538461539</v>
      </c>
      <c r="O110" s="13">
        <v>33</v>
      </c>
    </row>
    <row r="111" spans="1:15" x14ac:dyDescent="0.25">
      <c r="B111" s="5" t="str">
        <v>Precision Test</v>
      </c>
      <c r="C111" s="12">
        <v>0.95599999999999996</v>
      </c>
      <c r="E111" s="5" t="str">
        <v>2</v>
      </c>
      <c r="F111" s="13">
        <v>0.92307692307692313</v>
      </c>
      <c r="G111" s="13">
        <v>0.92307692307692313</v>
      </c>
      <c r="H111" s="13">
        <v>0.92307692307692313</v>
      </c>
      <c r="I111" s="13">
        <v>13</v>
      </c>
      <c r="K111" s="5" t="str">
        <v>2</v>
      </c>
      <c r="L111" s="13">
        <v>0.94736842105263153</v>
      </c>
      <c r="M111" s="13">
        <v>0.97297297297297303</v>
      </c>
      <c r="N111" s="13">
        <v>0.96</v>
      </c>
      <c r="O111" s="13">
        <v>37</v>
      </c>
    </row>
    <row r="112" spans="1:15" x14ac:dyDescent="0.25">
      <c r="B112" s="5" t="str">
        <v>Recall Train</v>
      </c>
      <c r="C112" s="12">
        <v>0.97099999999999997</v>
      </c>
      <c r="E112" s="5" t="str">
        <v>accuracy</v>
      </c>
      <c r="F112" s="13">
        <v>0.9555555555555556</v>
      </c>
      <c r="G112" s="13">
        <v>0.9555555555555556</v>
      </c>
      <c r="H112" s="13">
        <v>0.9555555555555556</v>
      </c>
      <c r="I112" s="13">
        <v>0.9555555555555556</v>
      </c>
      <c r="K112" s="5" t="str">
        <v>accuracy</v>
      </c>
      <c r="L112" s="13">
        <v>0.97142857142857142</v>
      </c>
      <c r="M112" s="13">
        <v>0.97142857142857142</v>
      </c>
      <c r="N112" s="13">
        <v>0.97142857142857142</v>
      </c>
      <c r="O112" s="13">
        <v>0.97142857142857142</v>
      </c>
    </row>
    <row r="113" spans="1:15" x14ac:dyDescent="0.25">
      <c r="B113" s="5" t="str">
        <v>Recall Test</v>
      </c>
      <c r="C113" s="12">
        <v>0.95599999999999996</v>
      </c>
      <c r="E113" s="5" t="str">
        <v>macro avg</v>
      </c>
      <c r="F113" s="13">
        <v>0.95475113122171951</v>
      </c>
      <c r="G113" s="13">
        <v>0.95475113122171951</v>
      </c>
      <c r="H113" s="13">
        <v>0.95475113122171951</v>
      </c>
      <c r="I113" s="13">
        <v>45</v>
      </c>
      <c r="K113" s="5" t="str">
        <v>macro avg</v>
      </c>
      <c r="L113" s="13">
        <v>0.97203947368421051</v>
      </c>
      <c r="M113" s="13">
        <v>0.97078897078897075</v>
      </c>
      <c r="N113" s="13">
        <v>0.97128205128205136</v>
      </c>
      <c r="O113" s="13">
        <v>105</v>
      </c>
    </row>
    <row r="114" spans="1:15" x14ac:dyDescent="0.25">
      <c r="B114" s="5" t="str">
        <v>Accuracy Train</v>
      </c>
      <c r="C114" s="12">
        <v>0.97099999999999997</v>
      </c>
      <c r="E114" s="5" t="str">
        <v>weighted avg</v>
      </c>
      <c r="F114" s="13">
        <v>0.9555555555555556</v>
      </c>
      <c r="G114" s="13">
        <v>0.9555555555555556</v>
      </c>
      <c r="H114" s="13">
        <v>0.9555555555555556</v>
      </c>
      <c r="I114" s="13">
        <v>45</v>
      </c>
      <c r="K114" s="5" t="str">
        <v>weighted avg</v>
      </c>
      <c r="L114" s="13">
        <v>0.97163220551378449</v>
      </c>
      <c r="M114" s="13">
        <v>0.97142857142857142</v>
      </c>
      <c r="N114" s="13">
        <v>0.9713992673992673</v>
      </c>
      <c r="O114" s="13">
        <v>105</v>
      </c>
    </row>
    <row r="115" spans="1:15" x14ac:dyDescent="0.25">
      <c r="B115" s="5" t="str">
        <v>Accuracy Test</v>
      </c>
      <c r="C115" s="12">
        <v>0.95599999999999996</v>
      </c>
    </row>
    <row r="116" spans="1:15" x14ac:dyDescent="0.25">
      <c r="B116" s="5" t="str">
        <v>F1 macro Train</v>
      </c>
      <c r="C116" s="12">
        <v>0.97099999999999997</v>
      </c>
    </row>
    <row r="117" spans="1:15" x14ac:dyDescent="0.25">
      <c r="B117" s="5" t="str">
        <v>F1 macro Test</v>
      </c>
      <c r="C117" s="12">
        <v>0.95599999999999996</v>
      </c>
    </row>
    <row r="119" spans="1:15" x14ac:dyDescent="0.25">
      <c r="A119" s="4" t="s">
        <v>29</v>
      </c>
      <c r="B119" s="5" t="e" cm="1" vm="6">
        <f t="array" ref="B119">_xlfn._xlws.PY(17,0)</f>
        <v>#VALUE!</v>
      </c>
      <c r="K119" s="5" t="e" cm="1" vm="7">
        <f t="array" ref="K119">_xlfn._xlws.PY(18,0)</f>
        <v>#VALUE!</v>
      </c>
    </row>
    <row r="142" spans="1:16" x14ac:dyDescent="0.25">
      <c r="A142" s="4" t="s">
        <v>30</v>
      </c>
      <c r="B142" s="5" t="str" cm="1">
        <f t="array" ref="B142">_xlfn._xlws.PY(19,0)</f>
        <v>Best hyperparameters: {'C': 10, 'penalty': 'l1', 'solver': 'saga'}</v>
      </c>
    </row>
    <row r="144" spans="1:16" x14ac:dyDescent="0.25">
      <c r="A144" s="4" t="s">
        <v>31</v>
      </c>
      <c r="B144" s="6" t="str" cm="1">
        <f t="array" ref="B144:D154">_xlfn._xlws.PY(20,0)</f>
        <v/>
      </c>
      <c r="C144" s="5" t="str">
        <v>Logistic regression</v>
      </c>
      <c r="D144" s="5" t="str">
        <v>Logistic regression tuned</v>
      </c>
      <c r="F144" s="4" t="s">
        <v>27</v>
      </c>
      <c r="G144" s="4"/>
      <c r="H144" s="4"/>
      <c r="I144" s="4"/>
      <c r="J144" s="4"/>
      <c r="L144" s="4" t="s">
        <v>28</v>
      </c>
      <c r="M144" s="4"/>
      <c r="N144" s="4"/>
      <c r="O144" s="4"/>
      <c r="P144" s="4"/>
    </row>
    <row r="145" spans="1:16" x14ac:dyDescent="0.25">
      <c r="B145" s="5" t="str">
        <v>Gini Train</v>
      </c>
      <c r="C145" s="12">
        <v>0.998</v>
      </c>
      <c r="D145" s="12">
        <v>0.998</v>
      </c>
      <c r="F145" s="5" t="str" cm="1">
        <f t="array" ref="F145:J151">_xlfn._xlws.PY(21,0)</f>
        <v/>
      </c>
      <c r="G145" s="5" t="str">
        <v>precision</v>
      </c>
      <c r="H145" s="5" t="str">
        <v>recall</v>
      </c>
      <c r="I145" s="5" t="str">
        <v>f1-score</v>
      </c>
      <c r="J145" s="5" t="str">
        <v>support</v>
      </c>
      <c r="L145" s="5" t="str" cm="1">
        <f t="array" ref="L145:P151">_xlfn._xlws.PY(22,0)</f>
        <v/>
      </c>
      <c r="M145" s="5" t="str">
        <v>precision</v>
      </c>
      <c r="N145" s="5" t="str">
        <v>recall</v>
      </c>
      <c r="O145" s="5" t="str">
        <v>f1-score</v>
      </c>
      <c r="P145" s="5" t="str">
        <v>support</v>
      </c>
    </row>
    <row r="146" spans="1:16" x14ac:dyDescent="0.25">
      <c r="B146" s="10" t="str">
        <v>Gini Test</v>
      </c>
      <c r="C146" s="12">
        <v>0.99099999999999999</v>
      </c>
      <c r="D146" s="12">
        <v>0.99399999999999999</v>
      </c>
      <c r="F146" s="5" t="str">
        <v>0</v>
      </c>
      <c r="G146" s="13">
        <v>1</v>
      </c>
      <c r="H146" s="13">
        <v>1</v>
      </c>
      <c r="I146" s="13">
        <v>1</v>
      </c>
      <c r="J146" s="13">
        <v>15</v>
      </c>
      <c r="L146" s="5" t="str">
        <v>0</v>
      </c>
      <c r="M146" s="13">
        <v>1</v>
      </c>
      <c r="N146" s="13">
        <v>1</v>
      </c>
      <c r="O146" s="13">
        <v>1</v>
      </c>
      <c r="P146" s="13">
        <v>35</v>
      </c>
    </row>
    <row r="147" spans="1:16" x14ac:dyDescent="0.25">
      <c r="B147" s="11" t="str">
        <v>Precision Train</v>
      </c>
      <c r="C147" s="12">
        <v>0.97199999999999998</v>
      </c>
      <c r="D147" s="12">
        <v>0.98099999999999998</v>
      </c>
      <c r="F147" s="5" t="str">
        <v>1</v>
      </c>
      <c r="G147" s="13">
        <v>1</v>
      </c>
      <c r="H147" s="13">
        <v>0.94117647058823528</v>
      </c>
      <c r="I147" s="13">
        <v>0.96969696969696972</v>
      </c>
      <c r="J147" s="13">
        <v>17</v>
      </c>
      <c r="L147" s="5" t="str">
        <v>1</v>
      </c>
      <c r="M147" s="13">
        <v>0.96969696969696972</v>
      </c>
      <c r="N147" s="13">
        <v>0.96969696969696972</v>
      </c>
      <c r="O147" s="13">
        <v>0.96969696969696972</v>
      </c>
      <c r="P147" s="13">
        <v>33</v>
      </c>
    </row>
    <row r="148" spans="1:16" x14ac:dyDescent="0.25">
      <c r="B148" s="5" t="str">
        <v>Precision Test</v>
      </c>
      <c r="C148" s="12">
        <v>0.95599999999999996</v>
      </c>
      <c r="D148" s="12">
        <v>0.97899999999999998</v>
      </c>
      <c r="F148" s="5" t="str">
        <v>2</v>
      </c>
      <c r="G148" s="13">
        <v>0.9285714285714286</v>
      </c>
      <c r="H148" s="13">
        <v>1</v>
      </c>
      <c r="I148" s="13">
        <v>0.96296296296296291</v>
      </c>
      <c r="J148" s="13">
        <v>13</v>
      </c>
      <c r="L148" s="5" t="str">
        <v>2</v>
      </c>
      <c r="M148" s="13">
        <v>0.97297297297297303</v>
      </c>
      <c r="N148" s="13">
        <v>0.97297297297297303</v>
      </c>
      <c r="O148" s="13">
        <v>0.97297297297297303</v>
      </c>
      <c r="P148" s="13">
        <v>37</v>
      </c>
    </row>
    <row r="149" spans="1:16" x14ac:dyDescent="0.25">
      <c r="B149" s="5" t="str">
        <v>Recall Train</v>
      </c>
      <c r="C149" s="12">
        <v>0.97099999999999997</v>
      </c>
      <c r="D149" s="12">
        <v>0.98099999999999998</v>
      </c>
      <c r="F149" s="5" t="str">
        <v>accuracy</v>
      </c>
      <c r="G149" s="13">
        <v>0.97777777777777775</v>
      </c>
      <c r="H149" s="13">
        <v>0.97777777777777775</v>
      </c>
      <c r="I149" s="13">
        <v>0.97777777777777775</v>
      </c>
      <c r="J149" s="13">
        <v>0.97777777777777775</v>
      </c>
      <c r="L149" s="5" t="str">
        <v>accuracy</v>
      </c>
      <c r="M149" s="13">
        <v>0.98095238095238091</v>
      </c>
      <c r="N149" s="13">
        <v>0.98095238095238091</v>
      </c>
      <c r="O149" s="13">
        <v>0.98095238095238091</v>
      </c>
      <c r="P149" s="13">
        <v>0.98095238095238091</v>
      </c>
    </row>
    <row r="150" spans="1:16" x14ac:dyDescent="0.25">
      <c r="B150" s="5" t="str">
        <v>Recall Test</v>
      </c>
      <c r="C150" s="12">
        <v>0.95599999999999996</v>
      </c>
      <c r="D150" s="12">
        <v>0.97799999999999998</v>
      </c>
      <c r="F150" s="5" t="str">
        <v>macro avg</v>
      </c>
      <c r="G150" s="13">
        <v>0.97619047619047628</v>
      </c>
      <c r="H150" s="13">
        <v>0.98039215686274517</v>
      </c>
      <c r="I150" s="13">
        <v>0.97755331088664421</v>
      </c>
      <c r="J150" s="13">
        <v>45</v>
      </c>
      <c r="L150" s="5" t="str">
        <v>macro avg</v>
      </c>
      <c r="M150" s="13">
        <v>0.98088998088998081</v>
      </c>
      <c r="N150" s="13">
        <v>0.98088998088998081</v>
      </c>
      <c r="O150" s="13">
        <v>0.98088998088998081</v>
      </c>
      <c r="P150" s="13">
        <v>105</v>
      </c>
    </row>
    <row r="151" spans="1:16" x14ac:dyDescent="0.25">
      <c r="B151" s="5" t="str">
        <v>Accuracy Train</v>
      </c>
      <c r="C151" s="12">
        <v>0.97099999999999997</v>
      </c>
      <c r="D151" s="12">
        <v>0.98099999999999998</v>
      </c>
      <c r="F151" s="5" t="str">
        <v>weighted avg</v>
      </c>
      <c r="G151" s="13">
        <v>0.97936507936507933</v>
      </c>
      <c r="H151" s="13">
        <v>0.97777777777777775</v>
      </c>
      <c r="I151" s="13">
        <v>0.97785260007482233</v>
      </c>
      <c r="J151" s="13">
        <v>45</v>
      </c>
      <c r="L151" s="5" t="str">
        <v>weighted avg</v>
      </c>
      <c r="M151" s="13">
        <v>0.98095238095238091</v>
      </c>
      <c r="N151" s="13">
        <v>0.98095238095238091</v>
      </c>
      <c r="O151" s="13">
        <v>0.98095238095238091</v>
      </c>
      <c r="P151" s="13">
        <v>105</v>
      </c>
    </row>
    <row r="152" spans="1:16" x14ac:dyDescent="0.25">
      <c r="B152" s="5" t="str">
        <v>Accuracy Test</v>
      </c>
      <c r="C152" s="12">
        <v>0.95599999999999996</v>
      </c>
      <c r="D152" s="12">
        <v>0.97799999999999998</v>
      </c>
    </row>
    <row r="153" spans="1:16" x14ac:dyDescent="0.25">
      <c r="B153" s="5" t="str">
        <v>F1 macro Train</v>
      </c>
      <c r="C153" s="12">
        <v>0.97099999999999997</v>
      </c>
      <c r="D153" s="12">
        <v>0.98099999999999998</v>
      </c>
    </row>
    <row r="154" spans="1:16" x14ac:dyDescent="0.25">
      <c r="B154" s="5" t="str">
        <v>F1 macro Test</v>
      </c>
      <c r="C154" s="12">
        <v>0.95599999999999996</v>
      </c>
      <c r="D154" s="12">
        <v>0.97799999999999998</v>
      </c>
    </row>
    <row r="156" spans="1:16" x14ac:dyDescent="0.25">
      <c r="A156" s="4" t="s">
        <v>43</v>
      </c>
      <c r="B156" s="6" t="str" cm="1">
        <f t="array" ref="B156:C159">_xlfn._xlws.PY(23,0)</f>
        <v>sepal.length</v>
      </c>
      <c r="C156" s="17">
        <v>5.6190476190476145E-2</v>
      </c>
    </row>
    <row r="157" spans="1:16" x14ac:dyDescent="0.25">
      <c r="B157" s="5" t="str">
        <v>sepal.width</v>
      </c>
      <c r="C157" s="17">
        <v>4.7619047619047337E-3</v>
      </c>
    </row>
    <row r="158" spans="1:16" x14ac:dyDescent="0.25">
      <c r="B158" s="5" t="str">
        <v>petal.length</v>
      </c>
      <c r="C158" s="17">
        <v>0.56571428571428561</v>
      </c>
    </row>
    <row r="159" spans="1:16" x14ac:dyDescent="0.25">
      <c r="B159" s="5" t="str">
        <v>petal.width</v>
      </c>
      <c r="C159" s="17">
        <v>0.24285714285714283</v>
      </c>
    </row>
    <row r="161" spans="1:15" x14ac:dyDescent="0.25">
      <c r="A161" s="9" t="s">
        <v>32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3" spans="1:15" x14ac:dyDescent="0.25">
      <c r="A163" s="4" t="s">
        <v>26</v>
      </c>
      <c r="B163" s="6" t="str" cm="1">
        <f t="array" ref="B163:C173">_xlfn._xlws.PY(24,0)</f>
        <v/>
      </c>
      <c r="C163" s="5" t="str">
        <v>Decision Tree</v>
      </c>
      <c r="E163" s="4" t="s">
        <v>27</v>
      </c>
      <c r="F163" s="4"/>
      <c r="G163" s="4"/>
      <c r="H163" s="4"/>
      <c r="I163" s="4"/>
      <c r="K163" s="4" t="s">
        <v>28</v>
      </c>
      <c r="L163" s="4"/>
      <c r="M163" s="4"/>
      <c r="N163" s="4"/>
      <c r="O163" s="4"/>
    </row>
    <row r="164" spans="1:15" x14ac:dyDescent="0.25">
      <c r="B164" s="5" t="str">
        <v>Gini Train</v>
      </c>
      <c r="C164" s="12">
        <v>0.99399999999999999</v>
      </c>
      <c r="E164" s="5" t="str" cm="1">
        <f t="array" ref="E164:I170">_xlfn._xlws.PY(25,0)</f>
        <v/>
      </c>
      <c r="F164" s="5" t="str">
        <v>precision</v>
      </c>
      <c r="G164" s="5" t="str">
        <v>recall</v>
      </c>
      <c r="H164" s="5" t="str">
        <v>f1-score</v>
      </c>
      <c r="I164" s="5" t="str">
        <v>support</v>
      </c>
      <c r="K164" s="5" t="str" cm="1">
        <f t="array" ref="K164:O170">_xlfn._xlws.PY(26,0)</f>
        <v/>
      </c>
      <c r="L164" s="5" t="str">
        <v>precision</v>
      </c>
      <c r="M164" s="5" t="str">
        <v>recall</v>
      </c>
      <c r="N164" s="5" t="str">
        <v>f1-score</v>
      </c>
      <c r="O164" s="5" t="str">
        <v>support</v>
      </c>
    </row>
    <row r="165" spans="1:15" x14ac:dyDescent="0.25">
      <c r="B165" s="10" t="str">
        <v>Gini Test</v>
      </c>
      <c r="C165" s="12">
        <v>0.91600000000000004</v>
      </c>
      <c r="E165" s="5" t="str">
        <v>0</v>
      </c>
      <c r="F165" s="13">
        <v>1</v>
      </c>
      <c r="G165" s="13">
        <v>1</v>
      </c>
      <c r="H165" s="13">
        <v>1</v>
      </c>
      <c r="I165" s="13">
        <v>15</v>
      </c>
      <c r="K165" s="5" t="str">
        <v>0</v>
      </c>
      <c r="L165" s="13">
        <v>1</v>
      </c>
      <c r="M165" s="13">
        <v>1</v>
      </c>
      <c r="N165" s="13">
        <v>1</v>
      </c>
      <c r="O165" s="13">
        <v>35</v>
      </c>
    </row>
    <row r="166" spans="1:15" x14ac:dyDescent="0.25">
      <c r="B166" s="11" t="str">
        <v>Precision Train</v>
      </c>
      <c r="C166" s="12">
        <v>0.98199999999999998</v>
      </c>
      <c r="E166" s="5" t="str">
        <v>1</v>
      </c>
      <c r="F166" s="13">
        <v>0.84210526315789469</v>
      </c>
      <c r="G166" s="13">
        <v>0.94117647058823528</v>
      </c>
      <c r="H166" s="13">
        <v>0.88888888888888884</v>
      </c>
      <c r="I166" s="13">
        <v>17</v>
      </c>
      <c r="K166" s="5" t="str">
        <v>1</v>
      </c>
      <c r="L166" s="13">
        <v>0.94285714285714284</v>
      </c>
      <c r="M166" s="13">
        <v>1</v>
      </c>
      <c r="N166" s="13">
        <v>0.97058823529411764</v>
      </c>
      <c r="O166" s="13">
        <v>33</v>
      </c>
    </row>
    <row r="167" spans="1:15" x14ac:dyDescent="0.25">
      <c r="B167" s="5" t="str">
        <v>Precision Test</v>
      </c>
      <c r="C167" s="12">
        <v>0.91400000000000003</v>
      </c>
      <c r="E167" s="5" t="str">
        <v>2</v>
      </c>
      <c r="F167" s="13">
        <v>0.90909090909090906</v>
      </c>
      <c r="G167" s="13">
        <v>0.76923076923076927</v>
      </c>
      <c r="H167" s="13">
        <v>0.83333333333333337</v>
      </c>
      <c r="I167" s="13">
        <v>13</v>
      </c>
      <c r="K167" s="5" t="str">
        <v>2</v>
      </c>
      <c r="L167" s="13">
        <v>1</v>
      </c>
      <c r="M167" s="13">
        <v>0.94594594594594594</v>
      </c>
      <c r="N167" s="13">
        <v>0.97222222222222221</v>
      </c>
      <c r="O167" s="13">
        <v>37</v>
      </c>
    </row>
    <row r="168" spans="1:15" x14ac:dyDescent="0.25">
      <c r="B168" s="5" t="str">
        <v>Recall Train</v>
      </c>
      <c r="C168" s="12">
        <v>0.98099999999999998</v>
      </c>
      <c r="E168" s="5" t="str">
        <v>accuracy</v>
      </c>
      <c r="F168" s="13">
        <v>0.91111111111111109</v>
      </c>
      <c r="G168" s="13">
        <v>0.91111111111111109</v>
      </c>
      <c r="H168" s="13">
        <v>0.91111111111111109</v>
      </c>
      <c r="I168" s="13">
        <v>0.91111111111111109</v>
      </c>
      <c r="K168" s="5" t="str">
        <v>accuracy</v>
      </c>
      <c r="L168" s="13">
        <v>0.98095238095238091</v>
      </c>
      <c r="M168" s="13">
        <v>0.98095238095238091</v>
      </c>
      <c r="N168" s="13">
        <v>0.98095238095238091</v>
      </c>
      <c r="O168" s="13">
        <v>0.98095238095238091</v>
      </c>
    </row>
    <row r="169" spans="1:15" x14ac:dyDescent="0.25">
      <c r="B169" s="5" t="str">
        <v>Recall Test</v>
      </c>
      <c r="C169" s="12">
        <v>0.91100000000000003</v>
      </c>
      <c r="E169" s="5" t="str">
        <v>macro avg</v>
      </c>
      <c r="F169" s="13">
        <v>0.91706539074960125</v>
      </c>
      <c r="G169" s="13">
        <v>0.90346907993966818</v>
      </c>
      <c r="H169" s="13">
        <v>0.90740740740740744</v>
      </c>
      <c r="I169" s="13">
        <v>45</v>
      </c>
      <c r="K169" s="5" t="str">
        <v>macro avg</v>
      </c>
      <c r="L169" s="13">
        <v>0.98095238095238102</v>
      </c>
      <c r="M169" s="13">
        <v>0.98198198198198205</v>
      </c>
      <c r="N169" s="13">
        <v>0.98093681917211339</v>
      </c>
      <c r="O169" s="13">
        <v>105</v>
      </c>
    </row>
    <row r="170" spans="1:15" x14ac:dyDescent="0.25">
      <c r="B170" s="5" t="str">
        <v>Accuracy Train</v>
      </c>
      <c r="C170" s="12">
        <v>0.98099999999999998</v>
      </c>
      <c r="E170" s="5" t="str">
        <v>weighted avg</v>
      </c>
      <c r="F170" s="13">
        <v>0.91408825093035617</v>
      </c>
      <c r="G170" s="13">
        <v>0.91111111111111109</v>
      </c>
      <c r="H170" s="13">
        <v>0.90987654320987654</v>
      </c>
      <c r="I170" s="13">
        <v>45</v>
      </c>
      <c r="K170" s="5" t="str">
        <v>weighted avg</v>
      </c>
      <c r="L170" s="13">
        <v>0.98204081632653062</v>
      </c>
      <c r="M170" s="13">
        <v>0.98095238095238091</v>
      </c>
      <c r="N170" s="13">
        <v>0.98096794273264865</v>
      </c>
      <c r="O170" s="13">
        <v>105</v>
      </c>
    </row>
    <row r="171" spans="1:15" x14ac:dyDescent="0.25">
      <c r="B171" s="5" t="str">
        <v>Accuracy Test</v>
      </c>
      <c r="C171" s="12">
        <v>0.91100000000000003</v>
      </c>
    </row>
    <row r="172" spans="1:15" x14ac:dyDescent="0.25">
      <c r="B172" s="5" t="str">
        <v>F1 macro Train</v>
      </c>
      <c r="C172" s="12">
        <v>0.98099999999999998</v>
      </c>
    </row>
    <row r="173" spans="1:15" x14ac:dyDescent="0.25">
      <c r="B173" s="5" t="str">
        <v>F1 macro Test</v>
      </c>
      <c r="C173" s="12">
        <v>0.91</v>
      </c>
    </row>
    <row r="175" spans="1:15" x14ac:dyDescent="0.25">
      <c r="A175" s="4" t="s">
        <v>29</v>
      </c>
      <c r="B175" s="5" t="e" cm="1" vm="8">
        <f t="array" ref="B175">_xlfn._xlws.PY(27,0)</f>
        <v>#VALUE!</v>
      </c>
      <c r="K175" s="5" t="e" cm="1" vm="9">
        <f t="array" ref="K175">_xlfn._xlws.PY(28,0)</f>
        <v>#VALUE!</v>
      </c>
    </row>
    <row r="198" spans="1:2" x14ac:dyDescent="0.25">
      <c r="A198" s="4" t="s">
        <v>33</v>
      </c>
      <c r="B198" s="5" t="e" cm="1" vm="10">
        <f t="array" ref="B198">_xlfn._xlws.PY(29,0)</f>
        <v>#VALUE!</v>
      </c>
    </row>
    <row r="223" spans="1:4" x14ac:dyDescent="0.25">
      <c r="A223" s="4" t="s">
        <v>34</v>
      </c>
      <c r="B223" s="5" t="str" cm="1">
        <f t="array" ref="B223:D227">_xlfn._xlws.PY(30,0)</f>
        <v/>
      </c>
      <c r="C223" s="5" t="str">
        <v>Feature</v>
      </c>
      <c r="D223" s="5" t="str">
        <v>Importance</v>
      </c>
    </row>
    <row r="224" spans="1:4" x14ac:dyDescent="0.25">
      <c r="B224" s="5">
        <v>2</v>
      </c>
      <c r="C224" s="14" t="str">
        <v>petal.length</v>
      </c>
      <c r="D224" s="14">
        <v>0.52657829255939936</v>
      </c>
    </row>
    <row r="225" spans="1:4" x14ac:dyDescent="0.25">
      <c r="B225" s="5">
        <v>3</v>
      </c>
      <c r="C225" s="14" t="str">
        <v>petal.width</v>
      </c>
      <c r="D225" s="14">
        <v>0.47342170744060069</v>
      </c>
    </row>
    <row r="226" spans="1:4" x14ac:dyDescent="0.25">
      <c r="B226" s="5">
        <v>1</v>
      </c>
      <c r="C226" s="14" t="str">
        <v>sepal.width</v>
      </c>
      <c r="D226" s="14">
        <v>0</v>
      </c>
    </row>
    <row r="227" spans="1:4" x14ac:dyDescent="0.25">
      <c r="B227" s="5">
        <v>0</v>
      </c>
      <c r="C227" s="14" t="str">
        <v>sepal.length</v>
      </c>
      <c r="D227" s="14">
        <v>0</v>
      </c>
    </row>
    <row r="229" spans="1:4" x14ac:dyDescent="0.25">
      <c r="A229" s="4" t="s">
        <v>35</v>
      </c>
      <c r="B229" s="5" t="e" cm="1" vm="11">
        <f t="array" ref="B229">_xlfn._xlws.PY(31,0)</f>
        <v>#VALUE!</v>
      </c>
    </row>
    <row r="255" spans="1:15" x14ac:dyDescent="0.25">
      <c r="A255" s="9" t="s">
        <v>36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7" spans="1:15" x14ac:dyDescent="0.25">
      <c r="A257" s="4" t="s">
        <v>26</v>
      </c>
      <c r="B257" s="6" t="str" cm="1">
        <f t="array" ref="B257:C267">_xlfn._xlws.PY(32,0)</f>
        <v/>
      </c>
      <c r="C257" s="5" t="str">
        <v>Random Forest</v>
      </c>
      <c r="E257" s="4" t="s">
        <v>27</v>
      </c>
      <c r="F257" s="4"/>
      <c r="G257" s="4"/>
      <c r="H257" s="4"/>
      <c r="I257" s="4"/>
      <c r="K257" s="4" t="s">
        <v>28</v>
      </c>
      <c r="L257" s="4"/>
      <c r="M257" s="4"/>
      <c r="N257" s="4"/>
      <c r="O257" s="4"/>
    </row>
    <row r="258" spans="1:15" x14ac:dyDescent="0.25">
      <c r="B258" s="5" t="str">
        <v>Gini Train</v>
      </c>
      <c r="C258" s="12">
        <v>1</v>
      </c>
      <c r="E258" s="5" t="str" cm="1">
        <f t="array" ref="E258:I264">_xlfn._xlws.PY(33,0)</f>
        <v/>
      </c>
      <c r="F258" s="5" t="str">
        <v>precision</v>
      </c>
      <c r="G258" s="5" t="str">
        <v>recall</v>
      </c>
      <c r="H258" s="5" t="str">
        <v>f1-score</v>
      </c>
      <c r="I258" s="5" t="str">
        <v>support</v>
      </c>
      <c r="K258" s="5" t="str" cm="1">
        <f t="array" ref="K258:O264">_xlfn._xlws.PY(34,0)</f>
        <v/>
      </c>
      <c r="L258" s="5" t="str">
        <v>precision</v>
      </c>
      <c r="M258" s="5" t="str">
        <v>recall</v>
      </c>
      <c r="N258" s="5" t="str">
        <v>f1-score</v>
      </c>
      <c r="O258" s="5" t="str">
        <v>support</v>
      </c>
    </row>
    <row r="259" spans="1:15" x14ac:dyDescent="0.25">
      <c r="B259" s="10" t="str">
        <v>Gini Test</v>
      </c>
      <c r="C259" s="12">
        <v>0.98199999999999998</v>
      </c>
      <c r="E259" s="5" t="str">
        <v>0</v>
      </c>
      <c r="F259" s="13">
        <v>1</v>
      </c>
      <c r="G259" s="13">
        <v>1</v>
      </c>
      <c r="H259" s="13">
        <v>1</v>
      </c>
      <c r="I259" s="13">
        <v>15</v>
      </c>
      <c r="K259" s="5" t="str">
        <v>0</v>
      </c>
      <c r="L259" s="13">
        <v>1</v>
      </c>
      <c r="M259" s="13">
        <v>1</v>
      </c>
      <c r="N259" s="13">
        <v>1</v>
      </c>
      <c r="O259" s="13">
        <v>35</v>
      </c>
    </row>
    <row r="260" spans="1:15" x14ac:dyDescent="0.25">
      <c r="B260" s="11" t="str">
        <v>Precision Train</v>
      </c>
      <c r="C260" s="12">
        <v>0.99099999999999999</v>
      </c>
      <c r="E260" s="5" t="str">
        <v>1</v>
      </c>
      <c r="F260" s="13">
        <v>0.84210526315789469</v>
      </c>
      <c r="G260" s="13">
        <v>0.94117647058823528</v>
      </c>
      <c r="H260" s="13">
        <v>0.88888888888888884</v>
      </c>
      <c r="I260" s="13">
        <v>17</v>
      </c>
      <c r="K260" s="5" t="str">
        <v>1</v>
      </c>
      <c r="L260" s="13">
        <v>0.97058823529411764</v>
      </c>
      <c r="M260" s="13">
        <v>1</v>
      </c>
      <c r="N260" s="13">
        <v>0.9850746268656716</v>
      </c>
      <c r="O260" s="13">
        <v>33</v>
      </c>
    </row>
    <row r="261" spans="1:15" x14ac:dyDescent="0.25">
      <c r="B261" s="5" t="str">
        <v>Precision Test</v>
      </c>
      <c r="C261" s="12">
        <v>0.91400000000000003</v>
      </c>
      <c r="E261" s="5" t="str">
        <v>2</v>
      </c>
      <c r="F261" s="13">
        <v>0.90909090909090906</v>
      </c>
      <c r="G261" s="13">
        <v>0.76923076923076927</v>
      </c>
      <c r="H261" s="13">
        <v>0.83333333333333337</v>
      </c>
      <c r="I261" s="13">
        <v>13</v>
      </c>
      <c r="K261" s="5" t="str">
        <v>2</v>
      </c>
      <c r="L261" s="13">
        <v>1</v>
      </c>
      <c r="M261" s="13">
        <v>0.97297297297297303</v>
      </c>
      <c r="N261" s="13">
        <v>0.98630136986301364</v>
      </c>
      <c r="O261" s="13">
        <v>37</v>
      </c>
    </row>
    <row r="262" spans="1:15" x14ac:dyDescent="0.25">
      <c r="B262" s="5" t="str">
        <v>Recall Train</v>
      </c>
      <c r="C262" s="12">
        <v>0.99</v>
      </c>
      <c r="E262" s="5" t="str">
        <v>accuracy</v>
      </c>
      <c r="F262" s="13">
        <v>0.91111111111111109</v>
      </c>
      <c r="G262" s="13">
        <v>0.91111111111111109</v>
      </c>
      <c r="H262" s="13">
        <v>0.91111111111111109</v>
      </c>
      <c r="I262" s="13">
        <v>0.91111111111111109</v>
      </c>
      <c r="K262" s="5" t="str">
        <v>accuracy</v>
      </c>
      <c r="L262" s="13">
        <v>0.99047619047619051</v>
      </c>
      <c r="M262" s="13">
        <v>0.99047619047619051</v>
      </c>
      <c r="N262" s="13">
        <v>0.99047619047619051</v>
      </c>
      <c r="O262" s="13">
        <v>0.99047619047619051</v>
      </c>
    </row>
    <row r="263" spans="1:15" x14ac:dyDescent="0.25">
      <c r="B263" s="5" t="str">
        <v>Recall Test</v>
      </c>
      <c r="C263" s="12">
        <v>0.91100000000000003</v>
      </c>
      <c r="E263" s="5" t="str">
        <v>macro avg</v>
      </c>
      <c r="F263" s="13">
        <v>0.91706539074960125</v>
      </c>
      <c r="G263" s="13">
        <v>0.90346907993966818</v>
      </c>
      <c r="H263" s="13">
        <v>0.90740740740740744</v>
      </c>
      <c r="I263" s="13">
        <v>45</v>
      </c>
      <c r="K263" s="5" t="str">
        <v>macro avg</v>
      </c>
      <c r="L263" s="13">
        <v>0.99019607843137258</v>
      </c>
      <c r="M263" s="13">
        <v>0.99099099099099097</v>
      </c>
      <c r="N263" s="13">
        <v>0.99045866557622853</v>
      </c>
      <c r="O263" s="13">
        <v>105</v>
      </c>
    </row>
    <row r="264" spans="1:15" x14ac:dyDescent="0.25">
      <c r="B264" s="5" t="str">
        <v>Accuracy Train</v>
      </c>
      <c r="C264" s="12">
        <v>0.99</v>
      </c>
      <c r="E264" s="5" t="str">
        <v>weighted avg</v>
      </c>
      <c r="F264" s="13">
        <v>0.91408825093035617</v>
      </c>
      <c r="G264" s="13">
        <v>0.91111111111111109</v>
      </c>
      <c r="H264" s="13">
        <v>0.90987654320987654</v>
      </c>
      <c r="I264" s="13">
        <v>45</v>
      </c>
      <c r="K264" s="5" t="str">
        <v>weighted avg</v>
      </c>
      <c r="L264" s="13">
        <v>0.99075630252100844</v>
      </c>
      <c r="M264" s="13">
        <v>0.99047619047619051</v>
      </c>
      <c r="N264" s="13">
        <v>0.99048203210951113</v>
      </c>
      <c r="O264" s="13">
        <v>105</v>
      </c>
    </row>
    <row r="265" spans="1:15" x14ac:dyDescent="0.25">
      <c r="B265" s="5" t="str">
        <v>Accuracy Test</v>
      </c>
      <c r="C265" s="12">
        <v>0.91100000000000003</v>
      </c>
    </row>
    <row r="266" spans="1:15" x14ac:dyDescent="0.25">
      <c r="B266" s="5" t="str">
        <v>F1 macro Train</v>
      </c>
      <c r="C266" s="12">
        <v>0.99</v>
      </c>
    </row>
    <row r="267" spans="1:15" x14ac:dyDescent="0.25">
      <c r="B267" s="5" t="str">
        <v>F1 macro Test</v>
      </c>
      <c r="C267" s="12">
        <v>0.91</v>
      </c>
    </row>
    <row r="269" spans="1:15" x14ac:dyDescent="0.25">
      <c r="A269" s="4" t="s">
        <v>29</v>
      </c>
      <c r="B269" s="5" t="e" cm="1" vm="8">
        <f t="array" ref="B269">_xlfn._xlws.PY(35,0)</f>
        <v>#VALUE!</v>
      </c>
      <c r="K269" s="5" t="e" cm="1" vm="12">
        <f t="array" ref="K269">_xlfn._xlws.PY(36,0)</f>
        <v>#VALUE!</v>
      </c>
    </row>
    <row r="292" spans="1:2" x14ac:dyDescent="0.25">
      <c r="A292" s="4" t="s">
        <v>37</v>
      </c>
      <c r="B292" s="5" cm="1" vm="13">
        <f t="array" ref="B292">_xlfn._xlws.PY(37,1)</f>
        <v>100</v>
      </c>
    </row>
    <row r="293" spans="1:2" x14ac:dyDescent="0.25">
      <c r="A293" s="4" t="s">
        <v>38</v>
      </c>
      <c r="B293">
        <v>99</v>
      </c>
    </row>
    <row r="294" spans="1:2" x14ac:dyDescent="0.25">
      <c r="A294" s="4" t="s">
        <v>33</v>
      </c>
      <c r="B294" s="5" t="e" cm="1" vm="14">
        <f t="array" ref="B294">_xlfn._xlws.PY(38,0,B293)</f>
        <v>#VALUE!</v>
      </c>
    </row>
    <row r="319" spans="1:4" x14ac:dyDescent="0.25">
      <c r="A319" s="4" t="s">
        <v>34</v>
      </c>
      <c r="B319" s="5" t="str" cm="1">
        <f t="array" ref="B319:D323">_xlfn._xlws.PY(39,0)</f>
        <v/>
      </c>
      <c r="C319" s="5" t="str">
        <v>Feature</v>
      </c>
      <c r="D319" s="5" t="str">
        <v>Importance</v>
      </c>
    </row>
    <row r="320" spans="1:4" x14ac:dyDescent="0.25">
      <c r="B320" s="5">
        <v>3</v>
      </c>
      <c r="C320" s="14" t="str">
        <v>petal.width</v>
      </c>
      <c r="D320" s="14">
        <v>0.45851577194347054</v>
      </c>
    </row>
    <row r="321" spans="1:4" x14ac:dyDescent="0.25">
      <c r="B321" s="5">
        <v>2</v>
      </c>
      <c r="C321" s="14" t="str">
        <v>petal.length</v>
      </c>
      <c r="D321" s="14">
        <v>0.40255476773541926</v>
      </c>
    </row>
    <row r="322" spans="1:4" x14ac:dyDescent="0.25">
      <c r="B322" s="5">
        <v>0</v>
      </c>
      <c r="C322" s="14" t="str">
        <v>sepal.length</v>
      </c>
      <c r="D322" s="14">
        <v>0.12794473184100336</v>
      </c>
    </row>
    <row r="323" spans="1:4" x14ac:dyDescent="0.25">
      <c r="B323" s="5">
        <v>1</v>
      </c>
      <c r="C323" s="14" t="str">
        <v>sepal.width</v>
      </c>
      <c r="D323" s="14">
        <v>1.0984728480106953E-2</v>
      </c>
    </row>
    <row r="325" spans="1:4" x14ac:dyDescent="0.25">
      <c r="A325" s="4" t="s">
        <v>35</v>
      </c>
      <c r="B325" s="5" t="e" cm="1" vm="15">
        <f t="array" ref="B325">_xlfn._xlws.PY(40,0)</f>
        <v>#VALUE!</v>
      </c>
    </row>
    <row r="351" spans="1:15" x14ac:dyDescent="0.25">
      <c r="A351" s="9" t="s">
        <v>39</v>
      </c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3" spans="1:15" x14ac:dyDescent="0.25">
      <c r="A353" s="4" t="s">
        <v>26</v>
      </c>
      <c r="B353" s="6" t="str" cm="1">
        <f t="array" ref="B353:C363">_xlfn._xlws.PY(41,0)</f>
        <v/>
      </c>
      <c r="C353" s="5" t="str">
        <v>Gradient Boosting</v>
      </c>
      <c r="E353" s="4" t="s">
        <v>27</v>
      </c>
      <c r="F353" s="4"/>
      <c r="G353" s="4"/>
      <c r="H353" s="4"/>
      <c r="I353" s="4"/>
      <c r="K353" s="4" t="s">
        <v>28</v>
      </c>
      <c r="L353" s="4"/>
      <c r="M353" s="4"/>
      <c r="N353" s="4"/>
      <c r="O353" s="4"/>
    </row>
    <row r="354" spans="1:15" x14ac:dyDescent="0.25">
      <c r="B354" s="5" t="str">
        <v>Gini Train</v>
      </c>
      <c r="C354" s="12">
        <v>1</v>
      </c>
      <c r="E354" s="5" t="str" cm="1">
        <f t="array" ref="E354:I360">_xlfn._xlws.PY(42,0)</f>
        <v/>
      </c>
      <c r="F354" s="5" t="str">
        <v>precision</v>
      </c>
      <c r="G354" s="5" t="str">
        <v>recall</v>
      </c>
      <c r="H354" s="5" t="str">
        <v>f1-score</v>
      </c>
      <c r="I354" s="5" t="str">
        <v>support</v>
      </c>
      <c r="K354" s="5" t="str" cm="1">
        <f t="array" ref="K354:O360">_xlfn._xlws.PY(43,0)</f>
        <v/>
      </c>
      <c r="L354" s="5" t="str">
        <v>precision</v>
      </c>
      <c r="M354" s="5" t="str">
        <v>recall</v>
      </c>
      <c r="N354" s="5" t="str">
        <v>f1-score</v>
      </c>
      <c r="O354" s="5" t="str">
        <v>support</v>
      </c>
    </row>
    <row r="355" spans="1:15" x14ac:dyDescent="0.25">
      <c r="B355" s="10" t="str">
        <v>Gini Test</v>
      </c>
      <c r="C355" s="12">
        <v>0.92600000000000005</v>
      </c>
      <c r="E355" s="5" t="str">
        <v>0</v>
      </c>
      <c r="F355" s="13">
        <v>1</v>
      </c>
      <c r="G355" s="13">
        <v>1</v>
      </c>
      <c r="H355" s="13">
        <v>1</v>
      </c>
      <c r="I355" s="13">
        <v>15</v>
      </c>
      <c r="K355" s="5" t="str">
        <v>0</v>
      </c>
      <c r="L355" s="13">
        <v>1</v>
      </c>
      <c r="M355" s="13">
        <v>1</v>
      </c>
      <c r="N355" s="13">
        <v>1</v>
      </c>
      <c r="O355" s="13">
        <v>35</v>
      </c>
    </row>
    <row r="356" spans="1:15" x14ac:dyDescent="0.25">
      <c r="B356" s="11" t="str">
        <v>Precision Train</v>
      </c>
      <c r="C356" s="12">
        <v>1</v>
      </c>
      <c r="E356" s="5" t="str">
        <v>1</v>
      </c>
      <c r="F356" s="13">
        <v>0.88235294117647056</v>
      </c>
      <c r="G356" s="13">
        <v>0.88235294117647056</v>
      </c>
      <c r="H356" s="13">
        <v>0.88235294117647056</v>
      </c>
      <c r="I356" s="13">
        <v>17</v>
      </c>
      <c r="K356" s="5" t="str">
        <v>1</v>
      </c>
      <c r="L356" s="13">
        <v>1</v>
      </c>
      <c r="M356" s="13">
        <v>1</v>
      </c>
      <c r="N356" s="13">
        <v>1</v>
      </c>
      <c r="O356" s="13">
        <v>33</v>
      </c>
    </row>
    <row r="357" spans="1:15" x14ac:dyDescent="0.25">
      <c r="B357" s="5" t="str">
        <v>Precision Test</v>
      </c>
      <c r="C357" s="12">
        <v>0.91100000000000003</v>
      </c>
      <c r="E357" s="5" t="str">
        <v>2</v>
      </c>
      <c r="F357" s="13">
        <v>0.84615384615384615</v>
      </c>
      <c r="G357" s="13">
        <v>0.84615384615384615</v>
      </c>
      <c r="H357" s="13">
        <v>0.84615384615384615</v>
      </c>
      <c r="I357" s="13">
        <v>13</v>
      </c>
      <c r="K357" s="5" t="str">
        <v>2</v>
      </c>
      <c r="L357" s="13">
        <v>1</v>
      </c>
      <c r="M357" s="13">
        <v>1</v>
      </c>
      <c r="N357" s="13">
        <v>1</v>
      </c>
      <c r="O357" s="13">
        <v>37</v>
      </c>
    </row>
    <row r="358" spans="1:15" x14ac:dyDescent="0.25">
      <c r="B358" s="5" t="str">
        <v>Recall Train</v>
      </c>
      <c r="C358" s="12">
        <v>1</v>
      </c>
      <c r="E358" s="5" t="str">
        <v>accuracy</v>
      </c>
      <c r="F358" s="13">
        <v>0.91111111111111109</v>
      </c>
      <c r="G358" s="13">
        <v>0.91111111111111109</v>
      </c>
      <c r="H358" s="13">
        <v>0.91111111111111109</v>
      </c>
      <c r="I358" s="13">
        <v>0.91111111111111109</v>
      </c>
      <c r="K358" s="5" t="str">
        <v>accuracy</v>
      </c>
      <c r="L358" s="13">
        <v>1</v>
      </c>
      <c r="M358" s="13">
        <v>1</v>
      </c>
      <c r="N358" s="13">
        <v>1</v>
      </c>
      <c r="O358" s="13">
        <v>1</v>
      </c>
    </row>
    <row r="359" spans="1:15" x14ac:dyDescent="0.25">
      <c r="B359" s="5" t="str">
        <v>Recall Test</v>
      </c>
      <c r="C359" s="12">
        <v>0.91100000000000003</v>
      </c>
      <c r="E359" s="5" t="str">
        <v>macro avg</v>
      </c>
      <c r="F359" s="13">
        <v>0.9095022624434389</v>
      </c>
      <c r="G359" s="13">
        <v>0.9095022624434389</v>
      </c>
      <c r="H359" s="13">
        <v>0.9095022624434389</v>
      </c>
      <c r="I359" s="13">
        <v>45</v>
      </c>
      <c r="K359" s="5" t="str">
        <v>macro avg</v>
      </c>
      <c r="L359" s="13">
        <v>1</v>
      </c>
      <c r="M359" s="13">
        <v>1</v>
      </c>
      <c r="N359" s="13">
        <v>1</v>
      </c>
      <c r="O359" s="13">
        <v>105</v>
      </c>
    </row>
    <row r="360" spans="1:15" x14ac:dyDescent="0.25">
      <c r="B360" s="5" t="str">
        <v>Accuracy Train</v>
      </c>
      <c r="C360" s="12">
        <v>1</v>
      </c>
      <c r="E360" s="5" t="str">
        <v>weighted avg</v>
      </c>
      <c r="F360" s="13">
        <v>0.91111111111111109</v>
      </c>
      <c r="G360" s="13">
        <v>0.91111111111111109</v>
      </c>
      <c r="H360" s="13">
        <v>0.91111111111111109</v>
      </c>
      <c r="I360" s="13">
        <v>45</v>
      </c>
      <c r="K360" s="5" t="str">
        <v>weighted avg</v>
      </c>
      <c r="L360" s="13">
        <v>1</v>
      </c>
      <c r="M360" s="13">
        <v>1</v>
      </c>
      <c r="N360" s="13">
        <v>1</v>
      </c>
      <c r="O360" s="13">
        <v>105</v>
      </c>
    </row>
    <row r="361" spans="1:15" x14ac:dyDescent="0.25">
      <c r="B361" s="5" t="str">
        <v>Accuracy Test</v>
      </c>
      <c r="C361" s="12">
        <v>0.91100000000000003</v>
      </c>
    </row>
    <row r="362" spans="1:15" x14ac:dyDescent="0.25">
      <c r="B362" s="5" t="str">
        <v>F1 macro Train</v>
      </c>
      <c r="C362" s="12">
        <v>1</v>
      </c>
    </row>
    <row r="363" spans="1:15" x14ac:dyDescent="0.25">
      <c r="B363" s="5" t="str">
        <v>F1 macro Test</v>
      </c>
      <c r="C363" s="12">
        <v>0.91100000000000003</v>
      </c>
    </row>
    <row r="365" spans="1:15" x14ac:dyDescent="0.25">
      <c r="A365" s="4" t="s">
        <v>29</v>
      </c>
      <c r="B365" s="5" t="e" cm="1" vm="16">
        <f t="array" ref="B365">_xlfn._xlws.PY(44,0)</f>
        <v>#VALUE!</v>
      </c>
      <c r="K365" s="5" t="e" cm="1" vm="17">
        <f t="array" ref="K365">_xlfn._xlws.PY(45,0)</f>
        <v>#VALUE!</v>
      </c>
    </row>
    <row r="386" spans="1:4" x14ac:dyDescent="0.25">
      <c r="A386" s="4" t="s">
        <v>40</v>
      </c>
      <c r="B386" cm="1" vm="13">
        <f t="array" ref="B386">_xlfn._xlws.PY(46,1)</f>
        <v>100</v>
      </c>
    </row>
    <row r="387" spans="1:4" x14ac:dyDescent="0.25">
      <c r="A387" s="4" t="s">
        <v>38</v>
      </c>
      <c r="B387">
        <v>45</v>
      </c>
    </row>
    <row r="388" spans="1:4" x14ac:dyDescent="0.25">
      <c r="A388" s="4" t="s">
        <v>33</v>
      </c>
      <c r="B388" s="5" t="e" cm="1" vm="18">
        <f t="array" ref="B388">_xlfn._xlws.PY(47,0,B387)</f>
        <v>#VALUE!</v>
      </c>
      <c r="C388" s="5" t="e" cm="1" vm="19">
        <f t="array" ref="C388">_xlfn._xlws.PY(48,0,$B$387)</f>
        <v>#VALUE!</v>
      </c>
      <c r="D388" s="5" t="e" cm="1" vm="20">
        <f t="array" ref="D388">_xlfn._xlws.PY(49,0,$B$387)</f>
        <v>#VALUE!</v>
      </c>
    </row>
    <row r="413" spans="1:4" x14ac:dyDescent="0.25">
      <c r="A413" s="4" t="s">
        <v>34</v>
      </c>
      <c r="B413" s="5" t="str" cm="1">
        <f t="array" ref="B413:D417">_xlfn._xlws.PY(50,0)</f>
        <v/>
      </c>
      <c r="C413" s="5" t="str">
        <v>Feature</v>
      </c>
      <c r="D413" s="5" t="str">
        <v>Importance</v>
      </c>
    </row>
    <row r="414" spans="1:4" x14ac:dyDescent="0.25">
      <c r="B414" s="5">
        <v>3</v>
      </c>
      <c r="C414" s="14" t="str">
        <v>petal.width</v>
      </c>
      <c r="D414" s="14">
        <v>0.79809820763041428</v>
      </c>
    </row>
    <row r="415" spans="1:4" x14ac:dyDescent="0.25">
      <c r="B415" s="5">
        <v>2</v>
      </c>
      <c r="C415" s="14" t="str">
        <v>petal.length</v>
      </c>
      <c r="D415" s="14">
        <v>0.16938636842949567</v>
      </c>
    </row>
    <row r="416" spans="1:4" x14ac:dyDescent="0.25">
      <c r="B416" s="5">
        <v>0</v>
      </c>
      <c r="C416" s="14" t="str">
        <v>sepal.length</v>
      </c>
      <c r="D416" s="14">
        <v>2.4060840901263099E-2</v>
      </c>
    </row>
    <row r="417" spans="1:4" x14ac:dyDescent="0.25">
      <c r="B417" s="5">
        <v>1</v>
      </c>
      <c r="C417" s="14" t="str">
        <v>sepal.width</v>
      </c>
      <c r="D417" s="14">
        <v>8.454583038826867E-3</v>
      </c>
    </row>
    <row r="419" spans="1:4" x14ac:dyDescent="0.25">
      <c r="A419" s="4" t="s">
        <v>35</v>
      </c>
      <c r="B419" s="5" t="e" cm="1" vm="21">
        <f t="array" ref="B419">_xlfn._xlws.PY(51,0)</f>
        <v>#VALUE!</v>
      </c>
    </row>
    <row r="444" spans="1:15" x14ac:dyDescent="0.25">
      <c r="A444" s="9" t="s">
        <v>41</v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6" spans="1:15" ht="48.75" customHeight="1" x14ac:dyDescent="0.25">
      <c r="A446" s="4" t="s">
        <v>42</v>
      </c>
      <c r="B446" s="5" t="str" cm="1">
        <f t="array" ref="B446:G456">_xlfn._xlws.PY(52,0)</f>
        <v/>
      </c>
      <c r="C446" s="6" t="str">
        <v>Logistic regression</v>
      </c>
      <c r="D446" s="6" t="str">
        <v>Logistic regression tuned</v>
      </c>
      <c r="E446" s="6" t="str">
        <v>Decision Tree</v>
      </c>
      <c r="F446" s="6" t="str">
        <v>Random Forest</v>
      </c>
      <c r="G446" s="6" t="str">
        <v>Gradient Boosting</v>
      </c>
    </row>
    <row r="447" spans="1:15" x14ac:dyDescent="0.25">
      <c r="B447" s="5" t="str">
        <v>Gini Train</v>
      </c>
      <c r="C447" s="12">
        <v>0.998</v>
      </c>
      <c r="D447" s="12">
        <v>0.998</v>
      </c>
      <c r="E447" s="12">
        <v>0.99399999999999999</v>
      </c>
      <c r="F447" s="12">
        <v>1</v>
      </c>
      <c r="G447" s="12">
        <v>1</v>
      </c>
    </row>
    <row r="448" spans="1:15" x14ac:dyDescent="0.25">
      <c r="B448" s="15" t="str">
        <v>Gini Test</v>
      </c>
      <c r="C448" s="16">
        <v>0.99099999999999999</v>
      </c>
      <c r="D448" s="16">
        <v>0.99399999999999999</v>
      </c>
      <c r="E448" s="16">
        <v>0.91600000000000004</v>
      </c>
      <c r="F448" s="16">
        <v>0.98199999999999998</v>
      </c>
      <c r="G448" s="16">
        <v>0.92600000000000005</v>
      </c>
    </row>
    <row r="449" spans="2:7" x14ac:dyDescent="0.25">
      <c r="B449" s="5" t="str">
        <v>Precision Train</v>
      </c>
      <c r="C449" s="12">
        <v>0.97199999999999998</v>
      </c>
      <c r="D449" s="12">
        <v>0.98099999999999998</v>
      </c>
      <c r="E449" s="12">
        <v>0.98199999999999998</v>
      </c>
      <c r="F449" s="12">
        <v>0.99099999999999999</v>
      </c>
      <c r="G449" s="12">
        <v>1</v>
      </c>
    </row>
    <row r="450" spans="2:7" x14ac:dyDescent="0.25">
      <c r="B450" s="5" t="str">
        <v>Precision Test</v>
      </c>
      <c r="C450" s="12">
        <v>0.95599999999999996</v>
      </c>
      <c r="D450" s="12">
        <v>0.97899999999999998</v>
      </c>
      <c r="E450" s="12">
        <v>0.91400000000000003</v>
      </c>
      <c r="F450" s="12">
        <v>0.91400000000000003</v>
      </c>
      <c r="G450" s="12">
        <v>0.91100000000000003</v>
      </c>
    </row>
    <row r="451" spans="2:7" x14ac:dyDescent="0.25">
      <c r="B451" s="5" t="str">
        <v>Recall Train</v>
      </c>
      <c r="C451" s="12">
        <v>0.97099999999999997</v>
      </c>
      <c r="D451" s="12">
        <v>0.98099999999999998</v>
      </c>
      <c r="E451" s="12">
        <v>0.98099999999999998</v>
      </c>
      <c r="F451" s="12">
        <v>0.99</v>
      </c>
      <c r="G451" s="12">
        <v>1</v>
      </c>
    </row>
    <row r="452" spans="2:7" x14ac:dyDescent="0.25">
      <c r="B452" s="5" t="str">
        <v>Recall Test</v>
      </c>
      <c r="C452" s="12">
        <v>0.95599999999999996</v>
      </c>
      <c r="D452" s="12">
        <v>0.97799999999999998</v>
      </c>
      <c r="E452" s="12">
        <v>0.91100000000000003</v>
      </c>
      <c r="F452" s="12">
        <v>0.91100000000000003</v>
      </c>
      <c r="G452" s="12">
        <v>0.91100000000000003</v>
      </c>
    </row>
    <row r="453" spans="2:7" x14ac:dyDescent="0.25">
      <c r="B453" s="5" t="str">
        <v>Accuracy Train</v>
      </c>
      <c r="C453" s="12">
        <v>0.97099999999999997</v>
      </c>
      <c r="D453" s="12">
        <v>0.98099999999999998</v>
      </c>
      <c r="E453" s="12">
        <v>0.98099999999999998</v>
      </c>
      <c r="F453" s="12">
        <v>0.99</v>
      </c>
      <c r="G453" s="12">
        <v>1</v>
      </c>
    </row>
    <row r="454" spans="2:7" x14ac:dyDescent="0.25">
      <c r="B454" s="5" t="str">
        <v>Accuracy Test</v>
      </c>
      <c r="C454" s="12">
        <v>0.95599999999999996</v>
      </c>
      <c r="D454" s="12">
        <v>0.97799999999999998</v>
      </c>
      <c r="E454" s="12">
        <v>0.91100000000000003</v>
      </c>
      <c r="F454" s="12">
        <v>0.91100000000000003</v>
      </c>
      <c r="G454" s="12">
        <v>0.91100000000000003</v>
      </c>
    </row>
    <row r="455" spans="2:7" x14ac:dyDescent="0.25">
      <c r="B455" s="5" t="str">
        <v>F1 macro Train</v>
      </c>
      <c r="C455" s="12">
        <v>0.97099999999999997</v>
      </c>
      <c r="D455" s="12">
        <v>0.98099999999999998</v>
      </c>
      <c r="E455" s="12">
        <v>0.98099999999999998</v>
      </c>
      <c r="F455" s="12">
        <v>0.99</v>
      </c>
      <c r="G455" s="12">
        <v>1</v>
      </c>
    </row>
    <row r="456" spans="2:7" x14ac:dyDescent="0.25">
      <c r="B456" s="5" t="str">
        <v>F1 macro Test</v>
      </c>
      <c r="C456" s="12">
        <v>0.95599999999999996</v>
      </c>
      <c r="D456" s="12">
        <v>0.97799999999999998</v>
      </c>
      <c r="E456" s="12">
        <v>0.91</v>
      </c>
      <c r="F456" s="12">
        <v>0.91</v>
      </c>
      <c r="G456" s="12">
        <v>0.91100000000000003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30D4D3-941C-4068-BD30-F1A22375E1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in_iris</vt:lpstr>
      <vt:lpstr>sklearn_models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Grzegorz Boczar</dc:creator>
  <cp:keywords/>
  <dc:description/>
  <cp:lastModifiedBy>Grzegorz Boczar</cp:lastModifiedBy>
  <cp:revision/>
  <dcterms:created xsi:type="dcterms:W3CDTF">2025-12-25T14:55:53Z</dcterms:created>
  <dcterms:modified xsi:type="dcterms:W3CDTF">2025-12-30T21:01:50Z</dcterms:modified>
  <cp:category/>
  <cp:contentStatus/>
</cp:coreProperties>
</file>