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Dane\Python\Wlasne\Report\test_data\"/>
    </mc:Choice>
  </mc:AlternateContent>
  <xr:revisionPtr revIDLastSave="0" documentId="13_ncr:1_{12FE2AE1-A9C9-46CD-840A-BFC411CD973E}" xr6:coauthVersionLast="47" xr6:coauthVersionMax="47" xr10:uidLastSave="{00000000-0000-0000-0000-000000000000}"/>
  <bookViews>
    <workbookView xWindow="28680" yWindow="-120" windowWidth="29040" windowHeight="15720" tabRatio="710" activeTab="1" xr2:uid="{00000000-000D-0000-FFFF-FFFF00000000}"/>
  </bookViews>
  <sheets>
    <sheet name="E1" sheetId="2" r:id="rId1"/>
    <sheet name="E2" sheetId="3" r:id="rId2"/>
  </sheets>
  <externalReferences>
    <externalReference r:id="rId3"/>
  </externalReferences>
  <definedNames>
    <definedName name="czerwony">'[1]2021'!#REF!</definedName>
    <definedName name="_xlnm.Print_Area" localSheetId="0">'E1'!$A$1:$Q$44</definedName>
    <definedName name="_xlnm.Print_Area" localSheetId="1">'E2'!$A$1:$N$41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3" l="1"/>
  <c r="K37" i="3"/>
  <c r="K41" i="3" s="1"/>
  <c r="J37" i="3"/>
  <c r="J41" i="3" s="1"/>
  <c r="I37" i="3"/>
  <c r="I41" i="3" s="1"/>
  <c r="H37" i="3"/>
  <c r="H41" i="3" s="1"/>
  <c r="G37" i="3"/>
  <c r="G39" i="3" s="1"/>
  <c r="F37" i="3"/>
  <c r="F41" i="3" s="1"/>
  <c r="E37" i="3"/>
  <c r="E41" i="3" s="1"/>
  <c r="D37" i="3"/>
  <c r="D41" i="3" s="1"/>
  <c r="C37" i="3"/>
  <c r="C41" i="3" s="1"/>
  <c r="B37" i="3"/>
  <c r="V36" i="3"/>
  <c r="U36" i="3"/>
  <c r="T36" i="3"/>
  <c r="S36" i="3"/>
  <c r="R36" i="3"/>
  <c r="Q36" i="3"/>
  <c r="P36" i="3"/>
  <c r="O36" i="3"/>
  <c r="N36" i="3"/>
  <c r="V35" i="3"/>
  <c r="U35" i="3"/>
  <c r="T35" i="3"/>
  <c r="S35" i="3"/>
  <c r="R35" i="3"/>
  <c r="Q35" i="3"/>
  <c r="P35" i="3"/>
  <c r="O35" i="3"/>
  <c r="N35" i="3"/>
  <c r="V34" i="3"/>
  <c r="U34" i="3"/>
  <c r="T34" i="3"/>
  <c r="S34" i="3"/>
  <c r="R34" i="3"/>
  <c r="Q34" i="3"/>
  <c r="P34" i="3"/>
  <c r="O34" i="3"/>
  <c r="N34" i="3"/>
  <c r="V33" i="3"/>
  <c r="U33" i="3"/>
  <c r="T33" i="3"/>
  <c r="S33" i="3"/>
  <c r="R33" i="3"/>
  <c r="Q33" i="3"/>
  <c r="P33" i="3"/>
  <c r="O33" i="3"/>
  <c r="N33" i="3"/>
  <c r="V32" i="3"/>
  <c r="U32" i="3"/>
  <c r="T32" i="3"/>
  <c r="S32" i="3"/>
  <c r="R32" i="3"/>
  <c r="Q32" i="3"/>
  <c r="P32" i="3"/>
  <c r="O32" i="3"/>
  <c r="N32" i="3"/>
  <c r="V31" i="3"/>
  <c r="U31" i="3"/>
  <c r="T31" i="3"/>
  <c r="S31" i="3"/>
  <c r="R31" i="3"/>
  <c r="Q31" i="3"/>
  <c r="P31" i="3"/>
  <c r="O31" i="3"/>
  <c r="N31" i="3"/>
  <c r="V30" i="3"/>
  <c r="U30" i="3"/>
  <c r="T30" i="3"/>
  <c r="S30" i="3"/>
  <c r="R30" i="3"/>
  <c r="Q30" i="3"/>
  <c r="P30" i="3"/>
  <c r="O30" i="3"/>
  <c r="N30" i="3"/>
  <c r="V29" i="3"/>
  <c r="U29" i="3"/>
  <c r="T29" i="3"/>
  <c r="S29" i="3"/>
  <c r="R29" i="3"/>
  <c r="Q29" i="3"/>
  <c r="P29" i="3"/>
  <c r="O29" i="3"/>
  <c r="N29" i="3"/>
  <c r="V28" i="3"/>
  <c r="U28" i="3"/>
  <c r="T28" i="3"/>
  <c r="S28" i="3"/>
  <c r="R28" i="3"/>
  <c r="Q28" i="3"/>
  <c r="P28" i="3"/>
  <c r="O28" i="3"/>
  <c r="N28" i="3"/>
  <c r="V27" i="3"/>
  <c r="U27" i="3"/>
  <c r="T27" i="3"/>
  <c r="S27" i="3"/>
  <c r="R27" i="3"/>
  <c r="Q27" i="3"/>
  <c r="P27" i="3"/>
  <c r="O27" i="3"/>
  <c r="N27" i="3"/>
  <c r="V26" i="3"/>
  <c r="U26" i="3"/>
  <c r="T26" i="3"/>
  <c r="S26" i="3"/>
  <c r="R26" i="3"/>
  <c r="Q26" i="3"/>
  <c r="P26" i="3"/>
  <c r="O26" i="3"/>
  <c r="N26" i="3"/>
  <c r="V25" i="3"/>
  <c r="U25" i="3"/>
  <c r="T25" i="3"/>
  <c r="S25" i="3"/>
  <c r="R25" i="3"/>
  <c r="Q25" i="3"/>
  <c r="P25" i="3"/>
  <c r="O25" i="3"/>
  <c r="N25" i="3"/>
  <c r="V24" i="3"/>
  <c r="U24" i="3"/>
  <c r="T24" i="3"/>
  <c r="S24" i="3"/>
  <c r="R24" i="3"/>
  <c r="Q24" i="3"/>
  <c r="P24" i="3"/>
  <c r="O24" i="3"/>
  <c r="N24" i="3"/>
  <c r="V23" i="3"/>
  <c r="U23" i="3"/>
  <c r="T23" i="3"/>
  <c r="S23" i="3"/>
  <c r="R23" i="3"/>
  <c r="Q23" i="3"/>
  <c r="P23" i="3"/>
  <c r="O23" i="3"/>
  <c r="N23" i="3"/>
  <c r="V22" i="3"/>
  <c r="U22" i="3"/>
  <c r="T22" i="3"/>
  <c r="S22" i="3"/>
  <c r="R22" i="3"/>
  <c r="Q22" i="3"/>
  <c r="P22" i="3"/>
  <c r="O22" i="3"/>
  <c r="N22" i="3"/>
  <c r="V21" i="3"/>
  <c r="U21" i="3"/>
  <c r="T21" i="3"/>
  <c r="S21" i="3"/>
  <c r="R21" i="3"/>
  <c r="Q21" i="3"/>
  <c r="P21" i="3"/>
  <c r="O21" i="3"/>
  <c r="N21" i="3"/>
  <c r="V20" i="3"/>
  <c r="U20" i="3"/>
  <c r="T20" i="3"/>
  <c r="S20" i="3"/>
  <c r="R20" i="3"/>
  <c r="Q20" i="3"/>
  <c r="P20" i="3"/>
  <c r="O20" i="3"/>
  <c r="N20" i="3"/>
  <c r="V19" i="3"/>
  <c r="U19" i="3"/>
  <c r="T19" i="3"/>
  <c r="S19" i="3"/>
  <c r="R19" i="3"/>
  <c r="Q19" i="3"/>
  <c r="P19" i="3"/>
  <c r="O19" i="3"/>
  <c r="N19" i="3"/>
  <c r="V18" i="3"/>
  <c r="U18" i="3"/>
  <c r="T18" i="3"/>
  <c r="S18" i="3"/>
  <c r="R18" i="3"/>
  <c r="Q18" i="3"/>
  <c r="P18" i="3"/>
  <c r="O18" i="3"/>
  <c r="N18" i="3"/>
  <c r="V17" i="3"/>
  <c r="U17" i="3"/>
  <c r="T17" i="3"/>
  <c r="S17" i="3"/>
  <c r="R17" i="3"/>
  <c r="Q17" i="3"/>
  <c r="P17" i="3"/>
  <c r="O17" i="3"/>
  <c r="N17" i="3"/>
  <c r="V16" i="3"/>
  <c r="U16" i="3"/>
  <c r="T16" i="3"/>
  <c r="S16" i="3"/>
  <c r="R16" i="3"/>
  <c r="Q16" i="3"/>
  <c r="P16" i="3"/>
  <c r="O16" i="3"/>
  <c r="N16" i="3"/>
  <c r="V15" i="3"/>
  <c r="U15" i="3"/>
  <c r="T15" i="3"/>
  <c r="S15" i="3"/>
  <c r="R15" i="3"/>
  <c r="Q15" i="3"/>
  <c r="P15" i="3"/>
  <c r="O15" i="3"/>
  <c r="N15" i="3"/>
  <c r="V14" i="3"/>
  <c r="U14" i="3"/>
  <c r="T14" i="3"/>
  <c r="S14" i="3"/>
  <c r="R14" i="3"/>
  <c r="Q14" i="3"/>
  <c r="P14" i="3"/>
  <c r="O14" i="3"/>
  <c r="N14" i="3"/>
  <c r="V13" i="3"/>
  <c r="U13" i="3"/>
  <c r="T13" i="3"/>
  <c r="S13" i="3"/>
  <c r="R13" i="3"/>
  <c r="Q13" i="3"/>
  <c r="P13" i="3"/>
  <c r="O13" i="3"/>
  <c r="N13" i="3"/>
  <c r="V12" i="3"/>
  <c r="U12" i="3"/>
  <c r="T12" i="3"/>
  <c r="S12" i="3"/>
  <c r="R12" i="3"/>
  <c r="Q12" i="3"/>
  <c r="P12" i="3"/>
  <c r="O12" i="3"/>
  <c r="N12" i="3"/>
  <c r="V11" i="3"/>
  <c r="U11" i="3"/>
  <c r="T11" i="3"/>
  <c r="S11" i="3"/>
  <c r="R11" i="3"/>
  <c r="Q11" i="3"/>
  <c r="P11" i="3"/>
  <c r="O11" i="3"/>
  <c r="N11" i="3"/>
  <c r="V10" i="3"/>
  <c r="U10" i="3"/>
  <c r="T10" i="3"/>
  <c r="S10" i="3"/>
  <c r="R10" i="3"/>
  <c r="Q10" i="3"/>
  <c r="P10" i="3"/>
  <c r="O10" i="3"/>
  <c r="N10" i="3"/>
  <c r="V9" i="3"/>
  <c r="U9" i="3"/>
  <c r="T9" i="3"/>
  <c r="S9" i="3"/>
  <c r="R9" i="3"/>
  <c r="Q9" i="3"/>
  <c r="P9" i="3"/>
  <c r="O9" i="3"/>
  <c r="N9" i="3"/>
  <c r="V8" i="3"/>
  <c r="U8" i="3"/>
  <c r="T8" i="3"/>
  <c r="S8" i="3"/>
  <c r="R8" i="3"/>
  <c r="Q8" i="3"/>
  <c r="P8" i="3"/>
  <c r="O8" i="3"/>
  <c r="N8" i="3"/>
  <c r="V7" i="3"/>
  <c r="U7" i="3"/>
  <c r="T7" i="3"/>
  <c r="S7" i="3"/>
  <c r="R7" i="3"/>
  <c r="Q7" i="3"/>
  <c r="P7" i="3"/>
  <c r="O7" i="3"/>
  <c r="N7" i="3"/>
  <c r="V6" i="3"/>
  <c r="U6" i="3"/>
  <c r="T6" i="3"/>
  <c r="S6" i="3"/>
  <c r="R6" i="3"/>
  <c r="Q6" i="3"/>
  <c r="P6" i="3"/>
  <c r="O6" i="3"/>
  <c r="N6" i="3"/>
  <c r="F40" i="2"/>
  <c r="C40" i="2"/>
  <c r="M41" i="2"/>
  <c r="L39" i="2"/>
  <c r="K41" i="2"/>
  <c r="J41" i="2"/>
  <c r="I39" i="2"/>
  <c r="H39" i="2"/>
  <c r="G41" i="2"/>
  <c r="F37" i="2"/>
  <c r="F41" i="2" s="1"/>
  <c r="E37" i="2"/>
  <c r="E41" i="2" s="1"/>
  <c r="D37" i="2"/>
  <c r="C37" i="2"/>
  <c r="B37" i="2"/>
  <c r="B41" i="2" s="1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W34" i="3" l="1"/>
  <c r="C39" i="3"/>
  <c r="K39" i="3"/>
  <c r="U13" i="2"/>
  <c r="L41" i="2"/>
  <c r="U25" i="2"/>
  <c r="U31" i="2"/>
  <c r="U35" i="2"/>
  <c r="U9" i="2"/>
  <c r="U12" i="2"/>
  <c r="U21" i="2"/>
  <c r="U24" i="2"/>
  <c r="U19" i="2"/>
  <c r="U7" i="2"/>
  <c r="U20" i="2"/>
  <c r="C41" i="2"/>
  <c r="U18" i="2"/>
  <c r="I41" i="2"/>
  <c r="U34" i="2"/>
  <c r="U8" i="2"/>
  <c r="U6" i="2"/>
  <c r="U14" i="2"/>
  <c r="E39" i="2"/>
  <c r="U32" i="2"/>
  <c r="P40" i="2"/>
  <c r="U27" i="2"/>
  <c r="U10" i="2"/>
  <c r="U30" i="2"/>
  <c r="U33" i="2"/>
  <c r="U36" i="2"/>
  <c r="W17" i="3"/>
  <c r="W29" i="3"/>
  <c r="W33" i="3"/>
  <c r="W32" i="3"/>
  <c r="W36" i="3"/>
  <c r="W11" i="3"/>
  <c r="W23" i="3"/>
  <c r="W31" i="3"/>
  <c r="S37" i="3"/>
  <c r="S37" i="2"/>
  <c r="T37" i="2"/>
  <c r="R37" i="2"/>
  <c r="U22" i="2"/>
  <c r="N37" i="3"/>
  <c r="Q37" i="3"/>
  <c r="H39" i="3"/>
  <c r="O37" i="3"/>
  <c r="P37" i="3"/>
  <c r="R37" i="3"/>
  <c r="T37" i="3"/>
  <c r="V37" i="3"/>
  <c r="U37" i="3"/>
  <c r="G41" i="3"/>
  <c r="M37" i="3"/>
  <c r="U15" i="2"/>
  <c r="Q37" i="2"/>
  <c r="M39" i="2"/>
  <c r="H41" i="2"/>
  <c r="W9" i="3"/>
  <c r="W15" i="3"/>
  <c r="W21" i="3"/>
  <c r="W27" i="3"/>
  <c r="J39" i="3"/>
  <c r="W8" i="3"/>
  <c r="W14" i="3"/>
  <c r="W20" i="3"/>
  <c r="W26" i="3"/>
  <c r="U11" i="2"/>
  <c r="U23" i="2"/>
  <c r="U16" i="2"/>
  <c r="U28" i="2"/>
  <c r="W7" i="3"/>
  <c r="W13" i="3"/>
  <c r="W19" i="3"/>
  <c r="W25" i="3"/>
  <c r="B41" i="3"/>
  <c r="M41" i="3" s="1"/>
  <c r="U26" i="2"/>
  <c r="D39" i="2"/>
  <c r="W6" i="3"/>
  <c r="W12" i="3"/>
  <c r="W18" i="3"/>
  <c r="W24" i="3"/>
  <c r="W30" i="3"/>
  <c r="F39" i="2"/>
  <c r="D41" i="2"/>
  <c r="W35" i="3"/>
  <c r="E39" i="3"/>
  <c r="U17" i="2"/>
  <c r="U29" i="2"/>
  <c r="F39" i="3"/>
  <c r="W10" i="3"/>
  <c r="W16" i="3"/>
  <c r="W22" i="3"/>
  <c r="W28" i="3"/>
  <c r="P41" i="2" l="1"/>
  <c r="U37" i="2"/>
  <c r="N38" i="3"/>
  <c r="M39" i="3"/>
  <c r="W37" i="3"/>
  <c r="Q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mstrzelecka</author>
  </authors>
  <commentList>
    <comment ref="B38" authorId="0" shapeId="0" xr:uid="{00000000-0006-0000-0200-000001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  <comment ref="D38" authorId="0" shapeId="0" xr:uid="{00000000-0006-0000-0200-000003000000}">
      <text>
        <r>
          <rPr>
            <sz val="11"/>
            <color theme="1"/>
            <rFont val="Calibri"/>
            <family val="2"/>
            <charset val="238"/>
            <scheme val="minor"/>
          </rPr>
          <t>mstrzelecka:
CENA NIEPOTWIERDZONA - poprzedni etap</t>
        </r>
      </text>
    </comment>
  </commentList>
</comments>
</file>

<file path=xl/sharedStrings.xml><?xml version="1.0" encoding="utf-8"?>
<sst xmlns="http://schemas.openxmlformats.org/spreadsheetml/2006/main" count="131" uniqueCount="63">
  <si>
    <t>DW</t>
  </si>
  <si>
    <t>TW</t>
  </si>
  <si>
    <t>96-1-H23</t>
  </si>
  <si>
    <t>PROJEKT</t>
  </si>
  <si>
    <t>875-9</t>
  </si>
  <si>
    <t>93-2-H22</t>
  </si>
  <si>
    <t>86-3-H22</t>
  </si>
  <si>
    <t>92-3-H22</t>
  </si>
  <si>
    <t>875-10</t>
  </si>
  <si>
    <t>95-2-H23</t>
  </si>
  <si>
    <t>865-17</t>
  </si>
  <si>
    <t>93-3-H22</t>
  </si>
  <si>
    <t>944-D-3</t>
  </si>
  <si>
    <t>RAZEM
dziennie:</t>
  </si>
  <si>
    <t>RAZEM
WB:</t>
  </si>
  <si>
    <t>RAZEM
AG:</t>
  </si>
  <si>
    <t>RAZEM
PB:</t>
  </si>
  <si>
    <t>Suma kontrolna</t>
  </si>
  <si>
    <t>PRODUKT</t>
  </si>
  <si>
    <t>F</t>
  </si>
  <si>
    <t>S</t>
  </si>
  <si>
    <t>MS</t>
  </si>
  <si>
    <t>PM</t>
  </si>
  <si>
    <t>PB</t>
  </si>
  <si>
    <t>AG</t>
  </si>
  <si>
    <t>WB</t>
  </si>
  <si>
    <t>FIRMA</t>
  </si>
  <si>
    <t>BALTICSTRADE
Yllefabriken Laghuset
HUS1, PLAN 16
strop</t>
  </si>
  <si>
    <t>WASTBYGG
Journalen
HUS 2 
Plan 11 strop</t>
  </si>
  <si>
    <t>DOMESTA
Leszczynowy Park, ul. Leszczynowa
Gdańsk 
bud. 4 
strop nad 2p</t>
  </si>
  <si>
    <t>WASTBYGG
Journalen
HUS 1 
Plan 12 strop</t>
  </si>
  <si>
    <t>DZIEŃ</t>
  </si>
  <si>
    <t>suma</t>
  </si>
  <si>
    <t>cena [zł/m2]</t>
  </si>
  <si>
    <t>wartość [zł]</t>
  </si>
  <si>
    <t>wg. projektu zostało na dany miesiąc</t>
  </si>
  <si>
    <t>zostało do wyprodukowania</t>
  </si>
  <si>
    <t>UWAGI</t>
  </si>
  <si>
    <t>E2 luty</t>
  </si>
  <si>
    <t>E2</t>
  </si>
  <si>
    <t>93-2-H22sc</t>
  </si>
  <si>
    <t>945-E-1W</t>
  </si>
  <si>
    <t>92-3-H22sc</t>
  </si>
  <si>
    <t>942-B-2W</t>
  </si>
  <si>
    <t>944-D-2W</t>
  </si>
  <si>
    <t>875-10W</t>
  </si>
  <si>
    <t>945-E-2W</t>
  </si>
  <si>
    <t>SUMA</t>
  </si>
  <si>
    <t>RAZEM
DW
dziennie:</t>
  </si>
  <si>
    <t>RAZEM
TW
dziennie:</t>
  </si>
  <si>
    <t>RAZEM
SW
dziennie:</t>
  </si>
  <si>
    <t>RAZEM
F
dziennie:</t>
  </si>
  <si>
    <t>RAZEM
B
dziennie:</t>
  </si>
  <si>
    <t>RAZEM
S
dziennie:</t>
  </si>
  <si>
    <t>razem [m2]</t>
  </si>
  <si>
    <t>x</t>
  </si>
  <si>
    <t>FIRMA 6
Alternatywy 4
Gdynia</t>
  </si>
  <si>
    <t>FIRMA 1
Alternatywy 1
Gniezno</t>
  </si>
  <si>
    <t>FIRMA 3
Alternatywy 2
Sopot</t>
  </si>
  <si>
    <t>FIRMA 4
Alternatywy 6
Rumia</t>
  </si>
  <si>
    <t>FIRMA 4
Alternatywy 3
Toruń</t>
  </si>
  <si>
    <t>FIRMA 2
Alternatywy 5
Gdańsk</t>
  </si>
  <si>
    <t>FIRMA 5
Alternatywy 7
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</si>
</sst>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[$€-1];[Red]\-#,##0.00\ [$€-1]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66D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/>
    <xf numFmtId="0" fontId="0" fillId="6" borderId="0" xfId="0" applyFill="1"/>
    <xf numFmtId="0" fontId="0" fillId="8" borderId="0" xfId="0" applyFill="1"/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24" xfId="0" applyBorder="1"/>
    <xf numFmtId="0" fontId="0" fillId="0" borderId="32" xfId="0" applyBorder="1"/>
    <xf numFmtId="0" fontId="0" fillId="0" borderId="5" xfId="0" applyBorder="1" applyAlignment="1">
      <alignment horizontal="center" vertical="center"/>
    </xf>
    <xf numFmtId="0" fontId="0" fillId="0" borderId="33" xfId="0" applyBorder="1"/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" fontId="0" fillId="6" borderId="0" xfId="0" applyNumberFormat="1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4" xfId="0" applyBorder="1"/>
    <xf numFmtId="0" fontId="0" fillId="9" borderId="0" xfId="0" applyFill="1"/>
    <xf numFmtId="0" fontId="0" fillId="5" borderId="20" xfId="0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4" fontId="4" fillId="11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4" fontId="4" fillId="3" borderId="39" xfId="0" applyNumberFormat="1" applyFont="1" applyFill="1" applyBorder="1" applyAlignment="1">
      <alignment horizontal="center" vertical="center"/>
    </xf>
    <xf numFmtId="4" fontId="0" fillId="3" borderId="39" xfId="0" applyNumberFormat="1" applyFill="1" applyBorder="1" applyAlignment="1">
      <alignment horizontal="center" vertical="center"/>
    </xf>
    <xf numFmtId="4" fontId="0" fillId="3" borderId="13" xfId="0" applyNumberFormat="1" applyFill="1" applyBorder="1" applyAlignment="1">
      <alignment horizontal="center" vertical="center"/>
    </xf>
    <xf numFmtId="4" fontId="0" fillId="4" borderId="14" xfId="0" applyNumberFormat="1" applyFill="1" applyBorder="1" applyAlignment="1">
      <alignment horizontal="right" vertical="center"/>
    </xf>
    <xf numFmtId="4" fontId="0" fillId="4" borderId="26" xfId="0" applyNumberFormat="1" applyFill="1" applyBorder="1" applyAlignment="1">
      <alignment horizontal="center" vertical="center"/>
    </xf>
    <xf numFmtId="4" fontId="1" fillId="4" borderId="13" xfId="0" applyNumberFormat="1" applyFont="1" applyFill="1" applyBorder="1" applyAlignment="1">
      <alignment horizontal="center" vertical="center"/>
    </xf>
    <xf numFmtId="44" fontId="4" fillId="10" borderId="37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4" fontId="4" fillId="3" borderId="34" xfId="0" applyNumberFormat="1" applyFon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4" fontId="0" fillId="4" borderId="29" xfId="0" applyNumberFormat="1" applyFill="1" applyBorder="1" applyAlignment="1">
      <alignment horizontal="center" vertical="center"/>
    </xf>
    <xf numFmtId="4" fontId="1" fillId="4" borderId="29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20" xfId="0" applyBorder="1" applyAlignment="1">
      <alignment horizontal="center" vertical="center"/>
    </xf>
    <xf numFmtId="4" fontId="0" fillId="4" borderId="21" xfId="0" applyNumberFormat="1" applyFill="1" applyBorder="1" applyAlignment="1">
      <alignment horizontal="center" vertical="center"/>
    </xf>
    <xf numFmtId="0" fontId="0" fillId="0" borderId="17" xfId="0" applyBorder="1"/>
    <xf numFmtId="4" fontId="0" fillId="4" borderId="43" xfId="0" applyNumberFormat="1" applyFill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2" fontId="1" fillId="3" borderId="30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0" fillId="12" borderId="38" xfId="0" applyNumberFormat="1" applyFill="1" applyBorder="1" applyAlignment="1">
      <alignment horizontal="center" vertical="center"/>
    </xf>
    <xf numFmtId="0" fontId="0" fillId="0" borderId="30" xfId="0" applyBorder="1"/>
    <xf numFmtId="2" fontId="0" fillId="12" borderId="36" xfId="0" applyNumberFormat="1" applyFill="1" applyBorder="1" applyAlignment="1">
      <alignment horizontal="center" vertical="center"/>
    </xf>
    <xf numFmtId="2" fontId="1" fillId="5" borderId="38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0" fillId="0" borderId="44" xfId="0" applyBorder="1" applyAlignment="1">
      <alignment wrapText="1"/>
    </xf>
    <xf numFmtId="0" fontId="1" fillId="3" borderId="48" xfId="0" applyFont="1" applyFill="1" applyBorder="1" applyAlignment="1">
      <alignment horizontal="center" vertical="center" wrapText="1"/>
    </xf>
    <xf numFmtId="2" fontId="1" fillId="5" borderId="30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64" fontId="4" fillId="10" borderId="37" xfId="0" applyNumberFormat="1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2" fontId="1" fillId="5" borderId="16" xfId="0" applyNumberFormat="1" applyFont="1" applyFill="1" applyBorder="1" applyAlignment="1">
      <alignment horizontal="center" vertical="center"/>
    </xf>
    <xf numFmtId="2" fontId="1" fillId="5" borderId="35" xfId="0" applyNumberFormat="1" applyFont="1" applyFill="1" applyBorder="1" applyAlignment="1">
      <alignment horizontal="center" vertical="center"/>
    </xf>
    <xf numFmtId="164" fontId="4" fillId="10" borderId="50" xfId="0" applyNumberFormat="1" applyFont="1" applyFill="1" applyBorder="1" applyAlignment="1">
      <alignment horizontal="center" vertical="center"/>
    </xf>
    <xf numFmtId="44" fontId="0" fillId="10" borderId="27" xfId="0" applyNumberForma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35" xfId="0" applyNumberFormat="1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2" fillId="3" borderId="16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0" fillId="0" borderId="23" xfId="0" applyBorder="1"/>
    <xf numFmtId="0" fontId="0" fillId="0" borderId="9" xfId="0" applyBorder="1"/>
    <xf numFmtId="0" fontId="0" fillId="5" borderId="24" xfId="0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2" borderId="0" xfId="0" applyFill="1"/>
    <xf numFmtId="0" fontId="0" fillId="9" borderId="0" xfId="0" applyFill="1"/>
    <xf numFmtId="0" fontId="0" fillId="7" borderId="0" xfId="0" applyFill="1"/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0" fillId="0" borderId="47" xfId="0" applyBorder="1"/>
    <xf numFmtId="0" fontId="1" fillId="0" borderId="11" xfId="0" applyFont="1" applyBorder="1" applyAlignment="1">
      <alignment horizontal="center" vertical="center" wrapText="1"/>
    </xf>
    <xf numFmtId="0" fontId="0" fillId="0" borderId="10" xfId="0" applyBorder="1"/>
    <xf numFmtId="0" fontId="1" fillId="3" borderId="11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0" fillId="0" borderId="42" xfId="0" applyBorder="1"/>
    <xf numFmtId="0" fontId="1" fillId="0" borderId="18" xfId="0" applyFont="1" applyBorder="1" applyAlignment="1">
      <alignment horizontal="center" vertical="center" wrapText="1"/>
    </xf>
    <xf numFmtId="0" fontId="0" fillId="5" borderId="46" xfId="0" applyFill="1" applyBorder="1" applyAlignment="1">
      <alignment horizontal="center"/>
    </xf>
    <xf numFmtId="4" fontId="0" fillId="3" borderId="39" xfId="0" applyNumberFormat="1" applyFill="1" applyBorder="1" applyAlignment="1">
      <alignment horizontal="center" vertical="center"/>
    </xf>
    <xf numFmtId="0" fontId="0" fillId="0" borderId="31" xfId="0" applyBorder="1"/>
    <xf numFmtId="0" fontId="0" fillId="0" borderId="39" xfId="0" applyBorder="1"/>
    <xf numFmtId="0" fontId="1" fillId="13" borderId="11" xfId="0" applyFont="1" applyFill="1" applyBorder="1" applyAlignment="1">
      <alignment horizontal="center" vertical="center" wrapText="1"/>
    </xf>
  </cellXfs>
  <cellStyles count="58">
    <cellStyle name="Normalny" xfId="0" builtinId="0"/>
    <cellStyle name="Normalny 10" xfId="50" xr:uid="{00000000-0005-0000-0000-000032000000}"/>
    <cellStyle name="Normalny 11" xfId="51" xr:uid="{00000000-0005-0000-0000-000033000000}"/>
    <cellStyle name="Normalny 12" xfId="52" xr:uid="{00000000-0005-0000-0000-000034000000}"/>
    <cellStyle name="Normalny 13" xfId="53" xr:uid="{00000000-0005-0000-0000-000035000000}"/>
    <cellStyle name="Normalny 14" xfId="54" xr:uid="{00000000-0005-0000-0000-000036000000}"/>
    <cellStyle name="Normalny 15" xfId="55" xr:uid="{00000000-0005-0000-0000-000037000000}"/>
    <cellStyle name="Normalny 16" xfId="56" xr:uid="{00000000-0005-0000-0000-000038000000}"/>
    <cellStyle name="Normalny 2" xfId="2" xr:uid="{00000000-0005-0000-0000-000002000000}"/>
    <cellStyle name="Normalny 3" xfId="3" xr:uid="{00000000-0005-0000-0000-000003000000}"/>
    <cellStyle name="Normalny 3 2" xfId="12" xr:uid="{00000000-0005-0000-0000-00000C000000}"/>
    <cellStyle name="Normalny 3 2 2" xfId="27" xr:uid="{00000000-0005-0000-0000-00001B000000}"/>
    <cellStyle name="Normalny 3 2 2 2" xfId="40" xr:uid="{00000000-0005-0000-0000-000028000000}"/>
    <cellStyle name="Normalny 3 2 3" xfId="24" xr:uid="{00000000-0005-0000-0000-000018000000}"/>
    <cellStyle name="Normalny 3 2 3 2" xfId="34" xr:uid="{00000000-0005-0000-0000-000022000000}"/>
    <cellStyle name="Normalny 3 2 4" xfId="31" xr:uid="{00000000-0005-0000-0000-00001F000000}"/>
    <cellStyle name="Normalny 3 2 5" xfId="44" xr:uid="{00000000-0005-0000-0000-00002C000000}"/>
    <cellStyle name="Normalny 3 3" xfId="18" xr:uid="{00000000-0005-0000-0000-000012000000}"/>
    <cellStyle name="Normalny 3 3 2" xfId="28" xr:uid="{00000000-0005-0000-0000-00001C000000}"/>
    <cellStyle name="Normalny 3 3 2 2" xfId="42" xr:uid="{00000000-0005-0000-0000-00002A000000}"/>
    <cellStyle name="Normalny 3 3 3" xfId="35" xr:uid="{00000000-0005-0000-0000-000023000000}"/>
    <cellStyle name="Normalny 3 3 4" xfId="46" xr:uid="{00000000-0005-0000-0000-00002E000000}"/>
    <cellStyle name="Normalny 3 4" xfId="26" xr:uid="{00000000-0005-0000-0000-00001A000000}"/>
    <cellStyle name="Normalny 3 4 2" xfId="37" xr:uid="{00000000-0005-0000-0000-000025000000}"/>
    <cellStyle name="Normalny 3 5" xfId="23" xr:uid="{00000000-0005-0000-0000-000017000000}"/>
    <cellStyle name="Normalny 3 5 2" xfId="32" xr:uid="{00000000-0005-0000-0000-000020000000}"/>
    <cellStyle name="Normalny 3 6" xfId="29" xr:uid="{00000000-0005-0000-0000-00001D000000}"/>
    <cellStyle name="Normalny 3 7" xfId="43" xr:uid="{00000000-0005-0000-0000-00002B000000}"/>
    <cellStyle name="Normalny 3 8" xfId="48" xr:uid="{00000000-0005-0000-0000-000030000000}"/>
    <cellStyle name="Normalny 4" xfId="1" xr:uid="{00000000-0005-0000-0000-000001000000}"/>
    <cellStyle name="Normalny 4 2" xfId="11" xr:uid="{00000000-0005-0000-0000-00000B000000}"/>
    <cellStyle name="Normalny 4 2 2" xfId="39" xr:uid="{00000000-0005-0000-0000-000027000000}"/>
    <cellStyle name="Normalny 4 3" xfId="17" xr:uid="{00000000-0005-0000-0000-000011000000}"/>
    <cellStyle name="Normalny 4 3 2" xfId="33" xr:uid="{00000000-0005-0000-0000-000021000000}"/>
    <cellStyle name="Normalny 4 4" xfId="30" xr:uid="{00000000-0005-0000-0000-00001E000000}"/>
    <cellStyle name="Normalny 4 5" xfId="22" xr:uid="{00000000-0005-0000-0000-000016000000}"/>
    <cellStyle name="Normalny 4 6" xfId="21" xr:uid="{00000000-0005-0000-0000-000015000000}"/>
    <cellStyle name="Normalny 5" xfId="5" xr:uid="{00000000-0005-0000-0000-000005000000}"/>
    <cellStyle name="Normalny 5 2" xfId="14" xr:uid="{00000000-0005-0000-0000-00000E000000}"/>
    <cellStyle name="Normalny 5 2 2" xfId="41" xr:uid="{00000000-0005-0000-0000-000029000000}"/>
    <cellStyle name="Normalny 5 3" xfId="20" xr:uid="{00000000-0005-0000-0000-000014000000}"/>
    <cellStyle name="Normalny 5 4" xfId="45" xr:uid="{00000000-0005-0000-0000-00002D000000}"/>
    <cellStyle name="Normalny 6" xfId="4" xr:uid="{00000000-0005-0000-0000-000004000000}"/>
    <cellStyle name="Normalny 6 2" xfId="13" xr:uid="{00000000-0005-0000-0000-00000D000000}"/>
    <cellStyle name="Normalny 6 2 2" xfId="38" xr:uid="{00000000-0005-0000-0000-000026000000}"/>
    <cellStyle name="Normalny 6 3" xfId="19" xr:uid="{00000000-0005-0000-0000-000013000000}"/>
    <cellStyle name="Normalny 6 4" xfId="47" xr:uid="{00000000-0005-0000-0000-00002F000000}"/>
    <cellStyle name="Normalny 6 5" xfId="49" xr:uid="{00000000-0005-0000-0000-000031000000}"/>
    <cellStyle name="Normalny 7" xfId="6" xr:uid="{00000000-0005-0000-0000-000006000000}"/>
    <cellStyle name="Normalny 7 2" xfId="36" xr:uid="{00000000-0005-0000-0000-000024000000}"/>
    <cellStyle name="Normalny 7 3" xfId="25" xr:uid="{00000000-0005-0000-0000-000019000000}"/>
    <cellStyle name="Normalny 8" xfId="7" xr:uid="{00000000-0005-0000-0000-000007000000}"/>
    <cellStyle name="Normalny 8 2" xfId="15" xr:uid="{00000000-0005-0000-0000-00000F000000}"/>
    <cellStyle name="Normalny 8 3" xfId="16" xr:uid="{00000000-0005-0000-0000-000010000000}"/>
    <cellStyle name="Normalny 8 4" xfId="9" xr:uid="{00000000-0005-0000-0000-000009000000}"/>
    <cellStyle name="Normalny 9" xfId="8" xr:uid="{00000000-0005-0000-0000-000008000000}"/>
    <cellStyle name="Normalny 9 2" xfId="10" xr:uid="{00000000-0005-0000-0000-00000A000000}"/>
    <cellStyle name="Normalny 9 3" xfId="57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rmonogram_DiP\Harmonogram%20dostaw%202021.0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Rgh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">
    <pageSetUpPr fitToPage="1"/>
  </sheetPr>
  <dimension ref="A1:DV45"/>
  <sheetViews>
    <sheetView zoomScale="70" zoomScaleNormal="70" workbookViewId="0">
      <pane xSplit="1" ySplit="4" topLeftCell="G5" activePane="bottomRight" state="frozen"/>
      <selection pane="topRight" activeCell="B1" sqref="B1"/>
      <selection pane="bottomLeft" activeCell="A6" sqref="A6"/>
      <selection pane="bottomRight" activeCell="AB21" sqref="AB21"/>
    </sheetView>
  </sheetViews>
  <sheetFormatPr defaultRowHeight="15" x14ac:dyDescent="0.25"/>
  <cols>
    <col min="1" max="1" width="18.7109375" customWidth="1"/>
    <col min="2" max="15" width="13.42578125" customWidth="1"/>
    <col min="16" max="16" width="11.5703125" customWidth="1"/>
    <col min="17" max="20" width="13.140625" customWidth="1"/>
  </cols>
  <sheetData>
    <row r="1" spans="1:28" ht="70.5" customHeight="1" thickBot="1" x14ac:dyDescent="0.3">
      <c r="A1" s="3" t="s">
        <v>3</v>
      </c>
      <c r="B1" s="77" t="s">
        <v>4</v>
      </c>
      <c r="C1" s="103" t="s">
        <v>5</v>
      </c>
      <c r="D1" s="121" t="s">
        <v>6</v>
      </c>
      <c r="E1" s="122"/>
      <c r="F1" s="103" t="s">
        <v>7</v>
      </c>
      <c r="G1" s="80" t="s">
        <v>8</v>
      </c>
      <c r="H1" s="103" t="s">
        <v>2</v>
      </c>
      <c r="I1" s="78" t="s">
        <v>9</v>
      </c>
      <c r="J1" s="103" t="s">
        <v>10</v>
      </c>
      <c r="K1" s="78" t="s">
        <v>11</v>
      </c>
      <c r="L1" s="126" t="s">
        <v>12</v>
      </c>
      <c r="M1" s="122"/>
      <c r="N1" s="78" t="s">
        <v>5</v>
      </c>
      <c r="O1" s="57"/>
      <c r="P1" s="113"/>
      <c r="Q1" s="120" t="s">
        <v>13</v>
      </c>
      <c r="R1" s="119" t="s">
        <v>14</v>
      </c>
      <c r="S1" s="119" t="s">
        <v>15</v>
      </c>
      <c r="T1" s="119" t="s">
        <v>16</v>
      </c>
      <c r="U1" s="110" t="s">
        <v>17</v>
      </c>
      <c r="V1" s="4"/>
      <c r="W1" s="4"/>
      <c r="X1" s="4"/>
      <c r="Y1" s="4"/>
      <c r="Z1" s="4"/>
      <c r="AA1" s="4"/>
      <c r="AB1" s="4"/>
    </row>
    <row r="2" spans="1:28" ht="15.75" customHeight="1" thickBot="1" x14ac:dyDescent="0.3">
      <c r="A2" s="3" t="s">
        <v>18</v>
      </c>
      <c r="B2" s="58" t="s">
        <v>19</v>
      </c>
      <c r="C2" s="104" t="s">
        <v>19</v>
      </c>
      <c r="D2" s="58" t="s">
        <v>19</v>
      </c>
      <c r="E2" s="58" t="s">
        <v>20</v>
      </c>
      <c r="F2" s="104" t="s">
        <v>19</v>
      </c>
      <c r="G2" s="58" t="s">
        <v>21</v>
      </c>
      <c r="H2" s="104" t="s">
        <v>19</v>
      </c>
      <c r="I2" s="52" t="s">
        <v>19</v>
      </c>
      <c r="J2" s="104" t="s">
        <v>19</v>
      </c>
      <c r="K2" s="52" t="s">
        <v>19</v>
      </c>
      <c r="L2" s="52" t="s">
        <v>19</v>
      </c>
      <c r="M2" s="52" t="s">
        <v>20</v>
      </c>
      <c r="N2" s="52" t="s">
        <v>19</v>
      </c>
      <c r="O2" s="18"/>
      <c r="P2" s="114"/>
      <c r="Q2" s="111"/>
      <c r="R2" s="111"/>
      <c r="S2" s="111"/>
      <c r="T2" s="111"/>
      <c r="U2" s="111"/>
      <c r="V2" s="4"/>
      <c r="W2" s="4"/>
      <c r="X2" s="4"/>
      <c r="Y2" s="4"/>
      <c r="Z2" s="4"/>
      <c r="AA2" s="4"/>
      <c r="AB2" s="4"/>
    </row>
    <row r="3" spans="1:28" ht="15.75" customHeight="1" thickBot="1" x14ac:dyDescent="0.3">
      <c r="A3" s="26" t="s">
        <v>22</v>
      </c>
      <c r="B3" s="58" t="s">
        <v>23</v>
      </c>
      <c r="C3" s="104" t="s">
        <v>24</v>
      </c>
      <c r="D3" s="58" t="s">
        <v>23</v>
      </c>
      <c r="E3" s="58" t="s">
        <v>23</v>
      </c>
      <c r="F3" s="104" t="s">
        <v>24</v>
      </c>
      <c r="G3" s="58" t="s">
        <v>23</v>
      </c>
      <c r="H3" s="104" t="s">
        <v>25</v>
      </c>
      <c r="I3" s="52" t="s">
        <v>23</v>
      </c>
      <c r="J3" s="104" t="s">
        <v>23</v>
      </c>
      <c r="K3" s="52" t="s">
        <v>24</v>
      </c>
      <c r="L3" s="52" t="s">
        <v>24</v>
      </c>
      <c r="M3" s="52" t="s">
        <v>24</v>
      </c>
      <c r="N3" s="52" t="s">
        <v>24</v>
      </c>
      <c r="O3" s="18"/>
      <c r="P3" s="114"/>
      <c r="Q3" s="111"/>
      <c r="R3" s="111"/>
      <c r="S3" s="111"/>
      <c r="T3" s="111"/>
      <c r="U3" s="111"/>
      <c r="V3" s="4"/>
      <c r="W3" s="4"/>
      <c r="X3" s="4"/>
      <c r="Y3" s="4"/>
      <c r="Z3" s="4"/>
      <c r="AA3" s="4"/>
      <c r="AB3" s="4"/>
    </row>
    <row r="4" spans="1:28" s="5" customFormat="1" ht="50.1" customHeight="1" thickBot="1" x14ac:dyDescent="0.3">
      <c r="A4" s="22" t="s">
        <v>26</v>
      </c>
      <c r="B4" s="73" t="s">
        <v>27</v>
      </c>
      <c r="C4" s="105" t="s">
        <v>28</v>
      </c>
      <c r="D4" s="125" t="s">
        <v>29</v>
      </c>
      <c r="E4" s="124"/>
      <c r="F4" s="105" t="s">
        <v>30</v>
      </c>
      <c r="G4" s="94" t="s">
        <v>60</v>
      </c>
      <c r="H4" s="105" t="s">
        <v>62</v>
      </c>
      <c r="I4" s="79" t="s">
        <v>56</v>
      </c>
      <c r="J4" s="105" t="s">
        <v>57</v>
      </c>
      <c r="K4" s="79" t="s">
        <v>57</v>
      </c>
      <c r="L4" s="123" t="s">
        <v>58</v>
      </c>
      <c r="M4" s="124"/>
      <c r="N4" s="79" t="s">
        <v>57</v>
      </c>
      <c r="O4" s="57"/>
      <c r="P4" s="115"/>
      <c r="Q4" s="111"/>
      <c r="R4" s="111"/>
      <c r="S4" s="111"/>
      <c r="T4" s="111"/>
      <c r="U4" s="111"/>
      <c r="V4" s="4"/>
      <c r="W4" s="4"/>
      <c r="X4" s="4"/>
      <c r="Y4" s="4"/>
      <c r="Z4" s="4"/>
      <c r="AA4" s="4"/>
      <c r="AB4" s="4"/>
    </row>
    <row r="5" spans="1:28" s="6" customFormat="1" ht="21" customHeight="1" thickBot="1" x14ac:dyDescent="0.3">
      <c r="A5" s="88" t="s">
        <v>31</v>
      </c>
      <c r="B5" s="70"/>
      <c r="C5" s="70"/>
      <c r="D5" s="70"/>
      <c r="E5" s="70"/>
      <c r="F5" s="70"/>
      <c r="G5" s="70"/>
      <c r="H5" s="70"/>
      <c r="I5" s="70" t="s">
        <v>55</v>
      </c>
      <c r="J5" s="70"/>
      <c r="K5" s="70"/>
      <c r="L5" s="70"/>
      <c r="M5" s="70"/>
      <c r="N5" s="70" t="s">
        <v>55</v>
      </c>
      <c r="O5" s="87"/>
      <c r="P5" s="116"/>
      <c r="Q5" s="112"/>
      <c r="R5" s="112"/>
      <c r="S5" s="112"/>
      <c r="T5" s="112"/>
      <c r="U5" s="112"/>
    </row>
    <row r="6" spans="1:28" s="24" customFormat="1" ht="14.25" customHeight="1" x14ac:dyDescent="0.25">
      <c r="A6" s="89">
        <v>1</v>
      </c>
      <c r="B6" s="85">
        <v>191.37</v>
      </c>
      <c r="C6" s="85">
        <v>120.31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6"/>
      <c r="P6" s="117"/>
      <c r="Q6" s="30">
        <f>SUM(B6:P6)</f>
        <v>311.68</v>
      </c>
      <c r="R6" s="19">
        <f>SUMIFS(B6:P6,B$3:P$3,"WB")</f>
        <v>0</v>
      </c>
      <c r="S6" s="19">
        <f>SUMIFS(B6:P6,B$3:P$3,"AG")</f>
        <v>120.31</v>
      </c>
      <c r="T6" s="19">
        <f>SUMIFS(B6:P6,B$3:P$3,"PB")</f>
        <v>191.37</v>
      </c>
      <c r="U6" s="31">
        <f t="shared" ref="U6:U37" si="0">Q6-(R6+S6+T6)</f>
        <v>0</v>
      </c>
    </row>
    <row r="7" spans="1:28" x14ac:dyDescent="0.25">
      <c r="A7" s="90">
        <v>2</v>
      </c>
      <c r="B7" s="82"/>
      <c r="C7" s="82">
        <v>61.26</v>
      </c>
      <c r="D7" s="82"/>
      <c r="E7" s="82"/>
      <c r="F7" s="82"/>
      <c r="G7" s="82"/>
      <c r="H7" s="82"/>
      <c r="I7" s="82">
        <v>389.47</v>
      </c>
      <c r="J7" s="82"/>
      <c r="K7" s="82"/>
      <c r="L7" s="82"/>
      <c r="M7" s="82"/>
      <c r="N7" s="82"/>
      <c r="O7" s="18"/>
      <c r="P7" s="114"/>
      <c r="Q7" s="30">
        <f>SUM(B7:P7)</f>
        <v>450.73</v>
      </c>
      <c r="R7" s="19">
        <f>SUMIFS(B7:P7,B$3:P$3,"WB")</f>
        <v>0</v>
      </c>
      <c r="S7" s="19">
        <f>SUMIFS(B7:P7,B$3:P$3,"AG")</f>
        <v>61.26</v>
      </c>
      <c r="T7" s="19">
        <f>SUMIFS(B7:P7,B$3:P$3,"PB")</f>
        <v>389.47</v>
      </c>
      <c r="U7" s="31">
        <f t="shared" si="0"/>
        <v>0</v>
      </c>
    </row>
    <row r="8" spans="1:28" x14ac:dyDescent="0.25">
      <c r="A8" s="90">
        <v>3</v>
      </c>
      <c r="B8" s="83"/>
      <c r="C8" s="83">
        <v>146.56999999999991</v>
      </c>
      <c r="D8" s="83"/>
      <c r="E8" s="83"/>
      <c r="F8" s="83"/>
      <c r="G8" s="83"/>
      <c r="H8" s="83"/>
      <c r="I8" s="83">
        <v>111.17</v>
      </c>
      <c r="J8" s="83"/>
      <c r="K8" s="83"/>
      <c r="L8" s="83"/>
      <c r="M8" s="83"/>
      <c r="N8" s="83"/>
      <c r="O8" s="84"/>
      <c r="P8" s="114"/>
      <c r="Q8" s="30">
        <f>SUM(B8:P8)</f>
        <v>257.7399999999999</v>
      </c>
      <c r="R8" s="19">
        <f>SUMIFS(B8:P8,B$3:P$3,"WB")</f>
        <v>0</v>
      </c>
      <c r="S8" s="19">
        <f>SUMIFS(B8:P8,B$3:P$3,"AG")</f>
        <v>146.56999999999991</v>
      </c>
      <c r="T8" s="19">
        <f>SUMIFS(B8:P8,B$3:P$3,"PB")</f>
        <v>111.17</v>
      </c>
      <c r="U8" s="31">
        <f t="shared" si="0"/>
        <v>0</v>
      </c>
    </row>
    <row r="9" spans="1:28" x14ac:dyDescent="0.25">
      <c r="A9" s="41">
        <v>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  <c r="P9" s="114"/>
      <c r="Q9" s="99">
        <f>SUM(B9:P9)</f>
        <v>0</v>
      </c>
      <c r="R9" s="100">
        <f>SUMIFS(B9:P9,B$3:P$3,"WB")</f>
        <v>0</v>
      </c>
      <c r="S9" s="100">
        <f>SUMIFS(B9:P9,B$3:P$3,"AG")</f>
        <v>0</v>
      </c>
      <c r="T9" s="100">
        <f>SUMIFS(B9:P9,B$3:P$3,"PB")</f>
        <v>0</v>
      </c>
      <c r="U9" s="31">
        <f t="shared" si="0"/>
        <v>0</v>
      </c>
    </row>
    <row r="10" spans="1:28" x14ac:dyDescent="0.25">
      <c r="A10" s="41">
        <v>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59"/>
      <c r="P10" s="114"/>
      <c r="Q10" s="99">
        <f>SUM(B10:P10)</f>
        <v>0</v>
      </c>
      <c r="R10" s="100">
        <f>SUMIFS(B10:P10,B$3:P$3,"WB")</f>
        <v>0</v>
      </c>
      <c r="S10" s="100">
        <f>SUMIFS(B10:P10,B$3:P$3,"AG")</f>
        <v>0</v>
      </c>
      <c r="T10" s="100">
        <f>SUMIFS(B10:P10,B$3:P$3,"PB")</f>
        <v>0</v>
      </c>
      <c r="U10" s="31">
        <f t="shared" si="0"/>
        <v>0</v>
      </c>
    </row>
    <row r="11" spans="1:28" x14ac:dyDescent="0.25">
      <c r="A11" s="90">
        <v>6</v>
      </c>
      <c r="B11" s="81"/>
      <c r="C11" s="81">
        <v>351.74000000000012</v>
      </c>
      <c r="D11" s="81">
        <v>13.33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18"/>
      <c r="P11" s="114"/>
      <c r="Q11" s="30">
        <f>SUM(B11:P11)</f>
        <v>365.07000000000011</v>
      </c>
      <c r="R11" s="19">
        <f>SUMIFS(B11:P11,B$3:P$3,"WB")</f>
        <v>0</v>
      </c>
      <c r="S11" s="19">
        <f>SUMIFS(B11:P11,B$3:P$3,"AG")</f>
        <v>351.74000000000012</v>
      </c>
      <c r="T11" s="19">
        <f>SUMIFS(B11:P11,B$3:P$3,"PB")</f>
        <v>13.33</v>
      </c>
      <c r="U11" s="31">
        <f t="shared" si="0"/>
        <v>0</v>
      </c>
    </row>
    <row r="12" spans="1:28" s="24" customFormat="1" x14ac:dyDescent="0.25">
      <c r="A12" s="90">
        <v>7</v>
      </c>
      <c r="B12" s="81"/>
      <c r="C12" s="81">
        <v>38.57</v>
      </c>
      <c r="D12" s="106">
        <v>342.14</v>
      </c>
      <c r="E12" s="81">
        <v>13.99</v>
      </c>
      <c r="F12" s="81"/>
      <c r="G12" s="81"/>
      <c r="H12" s="81"/>
      <c r="I12" s="81"/>
      <c r="J12" s="81"/>
      <c r="K12" s="81"/>
      <c r="L12" s="81"/>
      <c r="M12" s="81"/>
      <c r="N12" s="81"/>
      <c r="O12" s="18"/>
      <c r="P12" s="117"/>
      <c r="Q12" s="30">
        <f>SUM(B12:P12)</f>
        <v>394.7</v>
      </c>
      <c r="R12" s="19">
        <f>SUMIFS(B12:P12,B$3:P$3,"WB")</f>
        <v>0</v>
      </c>
      <c r="S12" s="19">
        <f>SUMIFS(B12:P12,B$3:P$3,"AG")</f>
        <v>38.57</v>
      </c>
      <c r="T12" s="19">
        <f>SUMIFS(B12:P12,B$3:P$3,"PB")</f>
        <v>356.13</v>
      </c>
      <c r="U12" s="31">
        <f t="shared" si="0"/>
        <v>0</v>
      </c>
    </row>
    <row r="13" spans="1:28" s="24" customFormat="1" x14ac:dyDescent="0.25">
      <c r="A13" s="90">
        <v>8</v>
      </c>
      <c r="B13" s="81"/>
      <c r="C13" s="81"/>
      <c r="D13" s="81">
        <v>114.91</v>
      </c>
      <c r="E13" s="81">
        <v>13.99</v>
      </c>
      <c r="F13" s="81">
        <v>251.28</v>
      </c>
      <c r="G13" s="81"/>
      <c r="H13" s="81"/>
      <c r="I13" s="81"/>
      <c r="J13" s="81"/>
      <c r="K13" s="81"/>
      <c r="L13" s="81"/>
      <c r="M13" s="81"/>
      <c r="N13" s="81"/>
      <c r="O13" s="18"/>
      <c r="P13" s="117"/>
      <c r="Q13" s="30">
        <f>SUM(B13:P13)</f>
        <v>380.18</v>
      </c>
      <c r="R13" s="19">
        <f>SUMIFS(B13:P13,B$3:P$3,"WB")</f>
        <v>0</v>
      </c>
      <c r="S13" s="19">
        <f>SUMIFS(B13:P13,B$3:P$3,"AG")</f>
        <v>251.28</v>
      </c>
      <c r="T13" s="19">
        <f>SUMIFS(B13:P13,B$3:P$3,"PB")</f>
        <v>128.9</v>
      </c>
      <c r="U13" s="31">
        <f t="shared" si="0"/>
        <v>0</v>
      </c>
    </row>
    <row r="14" spans="1:28" x14ac:dyDescent="0.25">
      <c r="A14" s="90">
        <v>9</v>
      </c>
      <c r="B14" s="81"/>
      <c r="C14" s="81"/>
      <c r="D14" s="81"/>
      <c r="E14" s="81"/>
      <c r="F14" s="81">
        <v>326.87000000000012</v>
      </c>
      <c r="G14" s="81">
        <v>4.97</v>
      </c>
      <c r="H14" s="81"/>
      <c r="I14" s="81"/>
      <c r="J14" s="81"/>
      <c r="K14" s="81"/>
      <c r="L14" s="81"/>
      <c r="M14" s="81"/>
      <c r="N14" s="81"/>
      <c r="O14" s="18"/>
      <c r="P14" s="114"/>
      <c r="Q14" s="30">
        <f>SUM(B14:P14)</f>
        <v>331.84000000000015</v>
      </c>
      <c r="R14" s="19">
        <f>SUMIFS(B14:P14,B$3:P$3,"WB")</f>
        <v>0</v>
      </c>
      <c r="S14" s="19">
        <f>SUMIFS(B14:P14,B$3:P$3,"AG")</f>
        <v>326.87000000000012</v>
      </c>
      <c r="T14" s="19">
        <f>SUMIFS(B14:P14,B$3:P$3,"PB")</f>
        <v>4.97</v>
      </c>
      <c r="U14" s="31">
        <f t="shared" si="0"/>
        <v>0</v>
      </c>
    </row>
    <row r="15" spans="1:28" x14ac:dyDescent="0.25">
      <c r="A15" s="90">
        <v>10</v>
      </c>
      <c r="B15" s="81"/>
      <c r="C15" s="81"/>
      <c r="D15" s="81"/>
      <c r="E15" s="81"/>
      <c r="F15" s="81">
        <v>139.04</v>
      </c>
      <c r="G15" s="81"/>
      <c r="H15" s="81">
        <v>163.41999999999999</v>
      </c>
      <c r="I15" s="81"/>
      <c r="J15" s="81"/>
      <c r="K15" s="81"/>
      <c r="L15" s="81"/>
      <c r="M15" s="81"/>
      <c r="N15" s="81"/>
      <c r="O15" s="18"/>
      <c r="P15" s="114"/>
      <c r="Q15" s="30">
        <f>SUM(B15:P15)</f>
        <v>302.45999999999998</v>
      </c>
      <c r="R15" s="19">
        <f>SUMIFS(B15:P15,B$3:P$3,"WB")</f>
        <v>163.41999999999999</v>
      </c>
      <c r="S15" s="19">
        <f>SUMIFS(B15:P15,B$3:P$3,"AG")</f>
        <v>139.04</v>
      </c>
      <c r="T15" s="19">
        <f>SUMIFS(B15:P15,B$3:P$3,"PB")</f>
        <v>0</v>
      </c>
      <c r="U15" s="31">
        <f t="shared" si="0"/>
        <v>0</v>
      </c>
    </row>
    <row r="16" spans="1:28" x14ac:dyDescent="0.25">
      <c r="A16" s="41">
        <v>11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59"/>
      <c r="P16" s="114"/>
      <c r="Q16" s="99">
        <f>SUM(B16:P16)</f>
        <v>0</v>
      </c>
      <c r="R16" s="100">
        <f>SUMIFS(B16:P16,B$3:P$3,"WB")</f>
        <v>0</v>
      </c>
      <c r="S16" s="100">
        <f>SUMIFS(B16:P16,B$3:P$3,"AG")</f>
        <v>0</v>
      </c>
      <c r="T16" s="100">
        <f>SUMIFS(B16:P16,B$3:P$3,"PB")</f>
        <v>0</v>
      </c>
      <c r="U16" s="31">
        <f t="shared" si="0"/>
        <v>0</v>
      </c>
    </row>
    <row r="17" spans="1:21" x14ac:dyDescent="0.25">
      <c r="A17" s="41">
        <v>12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59"/>
      <c r="P17" s="114"/>
      <c r="Q17" s="99">
        <f>SUM(B17:P17)</f>
        <v>0</v>
      </c>
      <c r="R17" s="100">
        <f>SUMIFS(B17:P17,B$3:P$3,"WB")</f>
        <v>0</v>
      </c>
      <c r="S17" s="100">
        <f>SUMIFS(B17:P17,B$3:P$3,"AG")</f>
        <v>0</v>
      </c>
      <c r="T17" s="100">
        <f>SUMIFS(B17:P17,B$3:P$3,"PB")</f>
        <v>0</v>
      </c>
      <c r="U17" s="31">
        <f t="shared" si="0"/>
        <v>0</v>
      </c>
    </row>
    <row r="18" spans="1:21" x14ac:dyDescent="0.25">
      <c r="A18" s="90">
        <v>13</v>
      </c>
      <c r="B18" s="81"/>
      <c r="C18" s="81"/>
      <c r="D18" s="81"/>
      <c r="E18" s="81"/>
      <c r="F18" s="81"/>
      <c r="G18" s="81"/>
      <c r="H18" s="81">
        <v>231.27</v>
      </c>
      <c r="I18" s="81"/>
      <c r="J18" s="81"/>
      <c r="K18" s="81">
        <v>120.31</v>
      </c>
      <c r="L18" s="81"/>
      <c r="M18" s="81"/>
      <c r="N18" s="81"/>
      <c r="O18" s="18"/>
      <c r="P18" s="114"/>
      <c r="Q18" s="30">
        <f>SUM(B18:P18)</f>
        <v>351.58000000000004</v>
      </c>
      <c r="R18" s="19">
        <f>SUMIFS(B18:P18,B$3:P$3,"WB")</f>
        <v>231.27</v>
      </c>
      <c r="S18" s="19">
        <f>SUMIFS(B18:P18,B$3:P$3,"AG")</f>
        <v>120.31</v>
      </c>
      <c r="T18" s="19">
        <f>SUMIFS(B18:P18,B$3:P$3,"PB")</f>
        <v>0</v>
      </c>
      <c r="U18" s="31">
        <f t="shared" si="0"/>
        <v>0</v>
      </c>
    </row>
    <row r="19" spans="1:21" s="24" customFormat="1" x14ac:dyDescent="0.25">
      <c r="A19" s="90">
        <v>14</v>
      </c>
      <c r="B19" s="81"/>
      <c r="C19" s="81"/>
      <c r="D19" s="81"/>
      <c r="E19" s="81"/>
      <c r="F19" s="81"/>
      <c r="G19" s="81"/>
      <c r="H19" s="81"/>
      <c r="I19" s="81"/>
      <c r="J19" s="81">
        <v>73.569999999999993</v>
      </c>
      <c r="K19" s="81">
        <v>61.26</v>
      </c>
      <c r="L19" s="81"/>
      <c r="M19" s="81"/>
      <c r="N19" s="81"/>
      <c r="O19" s="18"/>
      <c r="P19" s="117"/>
      <c r="Q19" s="30">
        <f>SUM(B19:P19)</f>
        <v>134.82999999999998</v>
      </c>
      <c r="R19" s="19">
        <f>SUMIFS(B19:P19,B$3:P$3,"WB")</f>
        <v>0</v>
      </c>
      <c r="S19" s="19">
        <f>SUMIFS(B19:P19,B$3:P$3,"AG")</f>
        <v>61.26</v>
      </c>
      <c r="T19" s="19">
        <f>SUMIFS(B19:P19,B$3:P$3,"PB")</f>
        <v>73.569999999999993</v>
      </c>
      <c r="U19" s="31">
        <f t="shared" si="0"/>
        <v>0</v>
      </c>
    </row>
    <row r="20" spans="1:21" s="24" customFormat="1" x14ac:dyDescent="0.25">
      <c r="A20" s="90">
        <v>15</v>
      </c>
      <c r="B20" s="81"/>
      <c r="C20" s="81"/>
      <c r="D20" s="81"/>
      <c r="E20" s="81"/>
      <c r="F20" s="81"/>
      <c r="G20" s="81"/>
      <c r="H20" s="81"/>
      <c r="I20" s="81"/>
      <c r="J20" s="81">
        <v>123.84</v>
      </c>
      <c r="K20" s="81"/>
      <c r="L20" s="81">
        <v>89.509999999999991</v>
      </c>
      <c r="M20" s="81"/>
      <c r="N20" s="81"/>
      <c r="O20" s="18"/>
      <c r="P20" s="117"/>
      <c r="Q20" s="30">
        <f>SUM(B20:P20)</f>
        <v>213.35</v>
      </c>
      <c r="R20" s="19">
        <f>SUMIFS(B20:P20,B$3:P$3,"WB")</f>
        <v>0</v>
      </c>
      <c r="S20" s="19">
        <f>SUMIFS(B20:P20,B$3:P$3,"AG")</f>
        <v>89.509999999999991</v>
      </c>
      <c r="T20" s="19">
        <f>SUMIFS(B20:P20,B$3:P$3,"PB")</f>
        <v>123.84</v>
      </c>
      <c r="U20" s="31">
        <f t="shared" si="0"/>
        <v>0</v>
      </c>
    </row>
    <row r="21" spans="1:21" x14ac:dyDescent="0.25">
      <c r="A21" s="90">
        <v>16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>
        <v>81.47</v>
      </c>
      <c r="M21" s="81">
        <v>8.1999999999999993</v>
      </c>
      <c r="N21" s="81"/>
      <c r="O21" s="18"/>
      <c r="P21" s="114"/>
      <c r="Q21" s="30">
        <f>SUM(B21:P21)</f>
        <v>89.67</v>
      </c>
      <c r="R21" s="19">
        <f>SUMIFS(B21:P21,B$3:P$3,"WB")</f>
        <v>0</v>
      </c>
      <c r="S21" s="19">
        <f>SUMIFS(B21:P21,B$3:P$3,"AG")</f>
        <v>89.67</v>
      </c>
      <c r="T21" s="19">
        <f>SUMIFS(B21:P21,B$3:P$3,"PB")</f>
        <v>0</v>
      </c>
      <c r="U21" s="31">
        <f t="shared" si="0"/>
        <v>0</v>
      </c>
    </row>
    <row r="22" spans="1:21" x14ac:dyDescent="0.25">
      <c r="A22" s="90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18"/>
      <c r="P22" s="114"/>
      <c r="Q22" s="30">
        <f>SUM(B22:P22)</f>
        <v>0</v>
      </c>
      <c r="R22" s="19">
        <f>SUMIFS(B22:P22,B$3:P$3,"WB")</f>
        <v>0</v>
      </c>
      <c r="S22" s="19">
        <f>SUMIFS(B22:P22,B$3:P$3,"AG")</f>
        <v>0</v>
      </c>
      <c r="T22" s="19">
        <f>SUMIFS(B22:P22,B$3:P$3,"PB")</f>
        <v>0</v>
      </c>
      <c r="U22" s="31">
        <f t="shared" si="0"/>
        <v>0</v>
      </c>
    </row>
    <row r="23" spans="1:21" x14ac:dyDescent="0.25">
      <c r="A23" s="41">
        <v>18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59"/>
      <c r="P23" s="114"/>
      <c r="Q23" s="99">
        <f>SUM(B23:P23)</f>
        <v>0</v>
      </c>
      <c r="R23" s="100">
        <f>SUMIFS(B23:P23,B$3:P$3,"WB")</f>
        <v>0</v>
      </c>
      <c r="S23" s="100">
        <f>SUMIFS(B23:P23,B$3:P$3,"AG")</f>
        <v>0</v>
      </c>
      <c r="T23" s="100">
        <f>SUMIFS(B23:P23,B$3:P$3,"PB")</f>
        <v>0</v>
      </c>
      <c r="U23" s="31">
        <f t="shared" si="0"/>
        <v>0</v>
      </c>
    </row>
    <row r="24" spans="1:21" x14ac:dyDescent="0.25">
      <c r="A24" s="41">
        <v>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59"/>
      <c r="P24" s="114"/>
      <c r="Q24" s="99">
        <f>SUM(B24:P24)</f>
        <v>0</v>
      </c>
      <c r="R24" s="100">
        <f>SUMIFS(B24:P24,B$3:P$3,"WB")</f>
        <v>0</v>
      </c>
      <c r="S24" s="100">
        <f>SUMIFS(B24:P24,B$3:P$3,"AG")</f>
        <v>0</v>
      </c>
      <c r="T24" s="100">
        <f>SUMIFS(B24:P24,B$3:P$3,"PB")</f>
        <v>0</v>
      </c>
      <c r="U24" s="31">
        <f t="shared" si="0"/>
        <v>0</v>
      </c>
    </row>
    <row r="25" spans="1:21" x14ac:dyDescent="0.25">
      <c r="A25" s="90">
        <v>20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18"/>
      <c r="P25" s="114"/>
      <c r="Q25" s="30">
        <f>SUM(B25:P25)</f>
        <v>0</v>
      </c>
      <c r="R25" s="19">
        <f>SUMIFS(B25:P25,B$3:P$3,"WB")</f>
        <v>0</v>
      </c>
      <c r="S25" s="19">
        <f>SUMIFS(B25:P25,B$3:P$3,"AG")</f>
        <v>0</v>
      </c>
      <c r="T25" s="19">
        <f>SUMIFS(B25:P25,B$3:P$3,"PB")</f>
        <v>0</v>
      </c>
      <c r="U25" s="31">
        <f t="shared" si="0"/>
        <v>0</v>
      </c>
    </row>
    <row r="26" spans="1:21" s="24" customFormat="1" x14ac:dyDescent="0.25">
      <c r="A26" s="90">
        <v>21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18"/>
      <c r="P26" s="117"/>
      <c r="Q26" s="30">
        <f>SUM(B26:P26)</f>
        <v>0</v>
      </c>
      <c r="R26" s="19">
        <f>SUMIFS(B26:P26,B$3:P$3,"WB")</f>
        <v>0</v>
      </c>
      <c r="S26" s="19">
        <f>SUMIFS(B26:P26,B$3:P$3,"AG")</f>
        <v>0</v>
      </c>
      <c r="T26" s="19">
        <f>SUMIFS(B26:P26,B$3:P$3,"PB")</f>
        <v>0</v>
      </c>
      <c r="U26" s="31">
        <f t="shared" si="0"/>
        <v>0</v>
      </c>
    </row>
    <row r="27" spans="1:21" s="24" customFormat="1" x14ac:dyDescent="0.25">
      <c r="A27" s="90">
        <v>22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18"/>
      <c r="P27" s="117"/>
      <c r="Q27" s="30">
        <f>SUM(B27:P27)</f>
        <v>0</v>
      </c>
      <c r="R27" s="19">
        <f>SUMIFS(B27:P27,B$3:P$3,"WB")</f>
        <v>0</v>
      </c>
      <c r="S27" s="19">
        <f>SUMIFS(B27:P27,B$3:P$3,"AG")</f>
        <v>0</v>
      </c>
      <c r="T27" s="19">
        <f>SUMIFS(B27:P27,B$3:P$3,"PB")</f>
        <v>0</v>
      </c>
      <c r="U27" s="31">
        <f t="shared" si="0"/>
        <v>0</v>
      </c>
    </row>
    <row r="28" spans="1:21" x14ac:dyDescent="0.25">
      <c r="A28" s="90">
        <v>23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18"/>
      <c r="P28" s="114"/>
      <c r="Q28" s="30">
        <f>SUM(B28:P28)</f>
        <v>0</v>
      </c>
      <c r="R28" s="19">
        <f>SUMIFS(B28:P28,B$3:P$3,"WB")</f>
        <v>0</v>
      </c>
      <c r="S28" s="19">
        <f>SUMIFS(B28:P28,B$3:P$3,"AG")</f>
        <v>0</v>
      </c>
      <c r="T28" s="19">
        <f>SUMIFS(B28:P28,B$3:P$3,"PB")</f>
        <v>0</v>
      </c>
      <c r="U28" s="31">
        <f t="shared" si="0"/>
        <v>0</v>
      </c>
    </row>
    <row r="29" spans="1:21" s="51" customFormat="1" x14ac:dyDescent="0.25">
      <c r="A29" s="90">
        <v>24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18"/>
      <c r="P29" s="118"/>
      <c r="Q29" s="30">
        <f>SUM(B29:P29)</f>
        <v>0</v>
      </c>
      <c r="R29" s="19">
        <f>SUMIFS(B29:P29,B$3:P$3,"WB")</f>
        <v>0</v>
      </c>
      <c r="S29" s="19">
        <f>SUMIFS(B29:P29,B$3:P$3,"AG")</f>
        <v>0</v>
      </c>
      <c r="T29" s="19">
        <f>SUMIFS(B29:P29,B$3:P$3,"PB")</f>
        <v>0</v>
      </c>
      <c r="U29" s="31">
        <f t="shared" si="0"/>
        <v>0</v>
      </c>
    </row>
    <row r="30" spans="1:21" s="51" customFormat="1" x14ac:dyDescent="0.25">
      <c r="A30" s="41"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59"/>
      <c r="P30" s="118"/>
      <c r="Q30" s="99">
        <f>SUM(B30:P30)</f>
        <v>0</v>
      </c>
      <c r="R30" s="100">
        <f>SUMIFS(B30:P30,B$3:P$3,"WB")</f>
        <v>0</v>
      </c>
      <c r="S30" s="100">
        <f>SUMIFS(B30:P30,B$3:P$3,"AG")</f>
        <v>0</v>
      </c>
      <c r="T30" s="100">
        <f>SUMIFS(B30:P30,B$3:P$3,"PB")</f>
        <v>0</v>
      </c>
      <c r="U30" s="31">
        <f t="shared" si="0"/>
        <v>0</v>
      </c>
    </row>
    <row r="31" spans="1:21" s="51" customFormat="1" x14ac:dyDescent="0.25">
      <c r="A31" s="41"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59"/>
      <c r="P31" s="118"/>
      <c r="Q31" s="99">
        <f>SUM(B31:P31)</f>
        <v>0</v>
      </c>
      <c r="R31" s="100">
        <f>SUMIFS(B31:P31,B$3:P$3,"WB")</f>
        <v>0</v>
      </c>
      <c r="S31" s="100">
        <f>SUMIFS(B31:P31,B$3:P$3,"AG")</f>
        <v>0</v>
      </c>
      <c r="T31" s="100">
        <f>SUMIFS(B31:P31,B$3:P$3,"PB")</f>
        <v>0</v>
      </c>
      <c r="U31" s="31">
        <f t="shared" si="0"/>
        <v>0</v>
      </c>
    </row>
    <row r="32" spans="1:21" s="51" customFormat="1" x14ac:dyDescent="0.25">
      <c r="A32" s="90">
        <v>27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18"/>
      <c r="P32" s="118"/>
      <c r="Q32" s="30">
        <f>SUM(B32:P32)</f>
        <v>0</v>
      </c>
      <c r="R32" s="19">
        <f>SUMIFS(B32:P32,B$3:P$3,"WB")</f>
        <v>0</v>
      </c>
      <c r="S32" s="19">
        <f>SUMIFS(B32:P32,B$3:P$3,"AG")</f>
        <v>0</v>
      </c>
      <c r="T32" s="19">
        <f>SUMIFS(B32:P32,B$3:P$3,"PB")</f>
        <v>0</v>
      </c>
      <c r="U32" s="31">
        <f t="shared" si="0"/>
        <v>0</v>
      </c>
    </row>
    <row r="33" spans="1:126" s="51" customFormat="1" x14ac:dyDescent="0.25">
      <c r="A33" s="90">
        <v>28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18"/>
      <c r="P33" s="118"/>
      <c r="Q33" s="30">
        <f>SUM(B33:P33)</f>
        <v>0</v>
      </c>
      <c r="R33" s="19">
        <f>SUMIFS(B33:P33,B$3:P$3,"WB")</f>
        <v>0</v>
      </c>
      <c r="S33" s="19">
        <f>SUMIFS(B33:P33,B$3:P$3,"AG")</f>
        <v>0</v>
      </c>
      <c r="T33" s="19">
        <f>SUMIFS(B33:P33,B$3:P$3,"PB")</f>
        <v>0</v>
      </c>
      <c r="U33" s="31">
        <f t="shared" si="0"/>
        <v>0</v>
      </c>
    </row>
    <row r="34" spans="1:126" s="51" customFormat="1" x14ac:dyDescent="0.25">
      <c r="A34" s="90">
        <v>29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18"/>
      <c r="P34" s="118"/>
      <c r="Q34" s="30">
        <f>SUM(B34:P34)</f>
        <v>0</v>
      </c>
      <c r="R34" s="19">
        <f>SUMIFS(B34:P34,B$3:P$3,"WB")</f>
        <v>0</v>
      </c>
      <c r="S34" s="19">
        <f>SUMIFS(B34:P34,B$3:P$3,"AG")</f>
        <v>0</v>
      </c>
      <c r="T34" s="19">
        <f>SUMIFS(B34:P34,B$3:P$3,"PB")</f>
        <v>0</v>
      </c>
      <c r="U34" s="31">
        <f t="shared" si="0"/>
        <v>0</v>
      </c>
    </row>
    <row r="35" spans="1:126" s="51" customFormat="1" x14ac:dyDescent="0.25">
      <c r="A35" s="90">
        <v>30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18"/>
      <c r="P35" s="118"/>
      <c r="Q35" s="30">
        <f>SUM(B35:P35)</f>
        <v>0</v>
      </c>
      <c r="R35" s="19">
        <f>SUMIFS(B35:P35,B$3:P$3,"WB")</f>
        <v>0</v>
      </c>
      <c r="S35" s="19">
        <f>SUMIFS(B35:P35,B$3:P$3,"AG")</f>
        <v>0</v>
      </c>
      <c r="T35" s="19">
        <f>SUMIFS(B35:P35,B$3:P$3,"PB")</f>
        <v>0</v>
      </c>
      <c r="U35" s="31">
        <f t="shared" si="0"/>
        <v>0</v>
      </c>
    </row>
    <row r="36" spans="1:126" s="51" customFormat="1" ht="15.75" customHeight="1" thickBot="1" x14ac:dyDescent="0.3">
      <c r="A36" s="13">
        <v>31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18"/>
      <c r="P36" s="118"/>
      <c r="Q36" s="30">
        <f>SUM(B36:P36)</f>
        <v>0</v>
      </c>
      <c r="R36" s="19">
        <f>SUMIFS(B36:P36,B$3:P$3,"WB")</f>
        <v>0</v>
      </c>
      <c r="S36" s="19">
        <f>SUMIFS(B36:P36,B$3:P$3,"AG")</f>
        <v>0</v>
      </c>
      <c r="T36" s="19">
        <f>SUMIFS(B36:P36,B$3:P$3,"PB")</f>
        <v>0</v>
      </c>
      <c r="U36" s="31">
        <f t="shared" si="0"/>
        <v>0</v>
      </c>
    </row>
    <row r="37" spans="1:126" s="20" customFormat="1" x14ac:dyDescent="0.25">
      <c r="A37" s="40" t="s">
        <v>32</v>
      </c>
      <c r="B37" s="21">
        <f t="shared" ref="B37:F37" si="1">SUM(B6:B36)</f>
        <v>191.37</v>
      </c>
      <c r="C37" s="21">
        <f t="shared" si="1"/>
        <v>718.45</v>
      </c>
      <c r="D37" s="21">
        <f t="shared" si="1"/>
        <v>470.38</v>
      </c>
      <c r="E37" s="21">
        <f t="shared" si="1"/>
        <v>27.98</v>
      </c>
      <c r="F37" s="21">
        <f t="shared" si="1"/>
        <v>717.19</v>
      </c>
      <c r="G37" s="21"/>
      <c r="H37" s="21"/>
      <c r="I37" s="21"/>
      <c r="J37" s="21"/>
      <c r="K37" s="21"/>
      <c r="L37" s="21"/>
      <c r="M37" s="21"/>
      <c r="N37" s="21"/>
      <c r="O37" s="21"/>
      <c r="P37" s="35"/>
      <c r="Q37" s="33">
        <f>SUM(Q6:Q36)</f>
        <v>3583.83</v>
      </c>
      <c r="R37" s="28">
        <f>SUM(R6:R36)</f>
        <v>394.69</v>
      </c>
      <c r="S37" s="28">
        <f>SUM(S6:S36)</f>
        <v>1796.39</v>
      </c>
      <c r="T37" s="28">
        <f>SUM(T6:T36)</f>
        <v>1392.75</v>
      </c>
      <c r="U37" s="31">
        <f t="shared" si="0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 s="10" customFormat="1" ht="23.25" customHeight="1" x14ac:dyDescent="0.25">
      <c r="A38" s="41" t="s">
        <v>33</v>
      </c>
      <c r="B38" s="76">
        <v>50.44</v>
      </c>
      <c r="C38" s="76"/>
      <c r="D38" s="39">
        <v>100</v>
      </c>
      <c r="E38" s="39">
        <v>100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6"/>
      <c r="Q38" s="34">
        <f>P37-Q37</f>
        <v>-3583.83</v>
      </c>
    </row>
    <row r="39" spans="1:126" s="1" customFormat="1" ht="15.75" customHeight="1" thickBot="1" x14ac:dyDescent="0.3">
      <c r="A39" s="42" t="s">
        <v>34</v>
      </c>
      <c r="B39" s="68"/>
      <c r="C39" s="68"/>
      <c r="D39" s="32">
        <f>D38*D37</f>
        <v>47038</v>
      </c>
      <c r="E39" s="32">
        <f>E38*E37</f>
        <v>2798</v>
      </c>
      <c r="F39" s="32">
        <f>F38*F37</f>
        <v>0</v>
      </c>
      <c r="G39" s="107"/>
      <c r="H39" s="32">
        <f>H38*H37</f>
        <v>0</v>
      </c>
      <c r="I39" s="32">
        <f>I38*I37</f>
        <v>0</v>
      </c>
      <c r="J39" s="68"/>
      <c r="K39" s="68"/>
      <c r="L39" s="32">
        <f>L38*L37</f>
        <v>0</v>
      </c>
      <c r="M39" s="32">
        <f>M38*M37</f>
        <v>0</v>
      </c>
      <c r="N39" s="68"/>
      <c r="O39" s="68"/>
      <c r="P39" s="37"/>
      <c r="Q39" s="9"/>
    </row>
    <row r="40" spans="1:126" s="11" customFormat="1" ht="45.75" customHeight="1" x14ac:dyDescent="0.25">
      <c r="A40" s="43" t="s">
        <v>35</v>
      </c>
      <c r="B40" s="63">
        <v>191.37</v>
      </c>
      <c r="C40" s="63">
        <f>763.88-45.43</f>
        <v>718.45</v>
      </c>
      <c r="D40" s="63">
        <v>470.38</v>
      </c>
      <c r="E40" s="63">
        <v>27.98</v>
      </c>
      <c r="F40" s="63">
        <f>762.68-45.49</f>
        <v>717.18999999999994</v>
      </c>
      <c r="G40" s="63">
        <v>4.97</v>
      </c>
      <c r="H40" s="63">
        <v>394.69</v>
      </c>
      <c r="I40" s="63">
        <v>500.64</v>
      </c>
      <c r="J40" s="63">
        <v>197.41</v>
      </c>
      <c r="K40" s="65">
        <v>763.87999999999943</v>
      </c>
      <c r="L40" s="65">
        <v>417.31</v>
      </c>
      <c r="M40" s="65">
        <v>8.1999999999999993</v>
      </c>
      <c r="N40" s="65"/>
      <c r="O40" s="65"/>
      <c r="P40" s="38">
        <f>SUM(B40:O40)</f>
        <v>4412.4699999999993</v>
      </c>
      <c r="Q40" s="9"/>
    </row>
    <row r="41" spans="1:126" s="12" customFormat="1" ht="30.75" customHeight="1" thickBot="1" x14ac:dyDescent="0.3">
      <c r="A41" s="43" t="s">
        <v>36</v>
      </c>
      <c r="B41" s="64">
        <f t="shared" ref="B41:M41" si="2">B40-B37</f>
        <v>0</v>
      </c>
      <c r="C41" s="64">
        <f t="shared" si="2"/>
        <v>0</v>
      </c>
      <c r="D41" s="64">
        <f t="shared" si="2"/>
        <v>0</v>
      </c>
      <c r="E41" s="64">
        <f t="shared" si="2"/>
        <v>0</v>
      </c>
      <c r="F41" s="64">
        <f t="shared" si="2"/>
        <v>0</v>
      </c>
      <c r="G41" s="64">
        <f t="shared" si="2"/>
        <v>4.97</v>
      </c>
      <c r="H41" s="64">
        <f t="shared" si="2"/>
        <v>394.69</v>
      </c>
      <c r="I41" s="64">
        <f t="shared" si="2"/>
        <v>500.64</v>
      </c>
      <c r="J41" s="64">
        <f t="shared" si="2"/>
        <v>197.41</v>
      </c>
      <c r="K41" s="74">
        <f t="shared" si="2"/>
        <v>763.87999999999943</v>
      </c>
      <c r="L41" s="74">
        <f t="shared" si="2"/>
        <v>417.31</v>
      </c>
      <c r="M41" s="74">
        <f t="shared" si="2"/>
        <v>8.1999999999999993</v>
      </c>
      <c r="N41" s="74"/>
      <c r="O41" s="69"/>
      <c r="P41" s="50">
        <f>SUM(B41:O41)</f>
        <v>2287.0999999999995</v>
      </c>
      <c r="Q41" s="9"/>
    </row>
    <row r="42" spans="1:126" ht="15.75" customHeight="1" thickBot="1" x14ac:dyDescent="0.3">
      <c r="A42" s="13" t="s">
        <v>37</v>
      </c>
      <c r="B42" s="72"/>
      <c r="C42" s="72" t="s">
        <v>38</v>
      </c>
      <c r="D42" s="72"/>
      <c r="E42" s="72"/>
      <c r="F42" s="72" t="s">
        <v>39</v>
      </c>
      <c r="G42" s="72" t="s">
        <v>39</v>
      </c>
      <c r="H42" s="72"/>
      <c r="I42" s="72"/>
      <c r="J42" s="72"/>
      <c r="K42" s="72" t="s">
        <v>39</v>
      </c>
      <c r="L42" s="72"/>
      <c r="M42" s="72"/>
      <c r="N42" s="72"/>
      <c r="O42" s="23"/>
      <c r="P42" s="14"/>
    </row>
    <row r="45" spans="1:126" x14ac:dyDescent="0.25">
      <c r="C45" s="2"/>
    </row>
  </sheetData>
  <mergeCells count="10">
    <mergeCell ref="D1:E1"/>
    <mergeCell ref="L4:M4"/>
    <mergeCell ref="D4:E4"/>
    <mergeCell ref="L1:M1"/>
    <mergeCell ref="T1:T5"/>
    <mergeCell ref="U1:U5"/>
    <mergeCell ref="P1:P36"/>
    <mergeCell ref="S1:S5"/>
    <mergeCell ref="R1:R5"/>
    <mergeCell ref="Q1:Q5"/>
  </mergeCells>
  <pageMargins left="0.7" right="0.7" top="0.75" bottom="0.75" header="0.3" footer="0.3"/>
  <pageSetup paperSize="8" scale="84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42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15" sqref="I15"/>
    </sheetView>
  </sheetViews>
  <sheetFormatPr defaultRowHeight="15" x14ac:dyDescent="0.25"/>
  <cols>
    <col min="1" max="1" width="12.7109375" customWidth="1"/>
    <col min="2" max="12" width="13.42578125" customWidth="1"/>
    <col min="13" max="13" width="12.28515625" customWidth="1"/>
    <col min="14" max="22" width="12.5703125" customWidth="1"/>
  </cols>
  <sheetData>
    <row r="1" spans="1:23" ht="56.25" customHeight="1" thickBot="1" x14ac:dyDescent="0.3">
      <c r="A1" s="3" t="s">
        <v>3</v>
      </c>
      <c r="B1" s="77" t="s">
        <v>40</v>
      </c>
      <c r="C1" s="77" t="s">
        <v>41</v>
      </c>
      <c r="D1" s="103" t="s">
        <v>42</v>
      </c>
      <c r="E1" s="127" t="s">
        <v>43</v>
      </c>
      <c r="F1" s="128"/>
      <c r="G1" s="129" t="s">
        <v>44</v>
      </c>
      <c r="H1" s="128"/>
      <c r="I1" s="78" t="s">
        <v>45</v>
      </c>
      <c r="J1" s="129" t="s">
        <v>46</v>
      </c>
      <c r="K1" s="128"/>
      <c r="L1" s="57"/>
      <c r="M1" s="130" t="s">
        <v>47</v>
      </c>
      <c r="N1" s="120" t="s">
        <v>48</v>
      </c>
      <c r="O1" s="120" t="s">
        <v>49</v>
      </c>
      <c r="P1" s="120" t="s">
        <v>50</v>
      </c>
      <c r="Q1" s="120" t="s">
        <v>51</v>
      </c>
      <c r="R1" s="120" t="s">
        <v>52</v>
      </c>
      <c r="S1" s="120" t="s">
        <v>53</v>
      </c>
      <c r="T1" s="119" t="s">
        <v>14</v>
      </c>
      <c r="U1" s="119" t="s">
        <v>15</v>
      </c>
      <c r="V1" s="119" t="s">
        <v>16</v>
      </c>
      <c r="W1" s="110" t="s">
        <v>17</v>
      </c>
    </row>
    <row r="2" spans="1:23" ht="15.75" customHeight="1" thickBot="1" x14ac:dyDescent="0.3">
      <c r="A2" s="27" t="s">
        <v>18</v>
      </c>
      <c r="B2" s="58" t="s">
        <v>0</v>
      </c>
      <c r="C2" s="58" t="s">
        <v>1</v>
      </c>
      <c r="D2" s="104" t="s">
        <v>0</v>
      </c>
      <c r="E2" s="104" t="s">
        <v>1</v>
      </c>
      <c r="F2" s="104" t="s">
        <v>0</v>
      </c>
      <c r="G2" s="52" t="s">
        <v>0</v>
      </c>
      <c r="H2" s="52" t="s">
        <v>1</v>
      </c>
      <c r="I2" s="52" t="s">
        <v>0</v>
      </c>
      <c r="J2" s="52" t="s">
        <v>0</v>
      </c>
      <c r="K2" s="52" t="s">
        <v>1</v>
      </c>
      <c r="L2" s="109"/>
      <c r="M2" s="122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ht="15.75" customHeight="1" thickBot="1" x14ac:dyDescent="0.3">
      <c r="A3" s="26" t="s">
        <v>22</v>
      </c>
      <c r="B3" s="58" t="s">
        <v>24</v>
      </c>
      <c r="C3" s="58" t="s">
        <v>24</v>
      </c>
      <c r="D3" s="104" t="s">
        <v>24</v>
      </c>
      <c r="E3" s="104" t="s">
        <v>24</v>
      </c>
      <c r="F3" s="104" t="s">
        <v>24</v>
      </c>
      <c r="G3" s="52" t="s">
        <v>24</v>
      </c>
      <c r="H3" s="52" t="s">
        <v>24</v>
      </c>
      <c r="I3" s="52" t="s">
        <v>23</v>
      </c>
      <c r="J3" s="52" t="s">
        <v>24</v>
      </c>
      <c r="K3" s="52" t="s">
        <v>24</v>
      </c>
      <c r="L3" s="109"/>
      <c r="M3" s="122"/>
      <c r="N3" s="111"/>
      <c r="O3" s="111"/>
      <c r="P3" s="111"/>
      <c r="Q3" s="111"/>
      <c r="R3" s="111"/>
      <c r="S3" s="111"/>
      <c r="T3" s="111"/>
      <c r="U3" s="111"/>
      <c r="V3" s="111"/>
      <c r="W3" s="111"/>
    </row>
    <row r="4" spans="1:23" ht="60" customHeight="1" thickBot="1" x14ac:dyDescent="0.3">
      <c r="A4" s="22" t="s">
        <v>26</v>
      </c>
      <c r="B4" s="73" t="s">
        <v>57</v>
      </c>
      <c r="C4" s="73" t="s">
        <v>60</v>
      </c>
      <c r="D4" s="105" t="s">
        <v>58</v>
      </c>
      <c r="E4" s="134" t="s">
        <v>61</v>
      </c>
      <c r="F4" s="124"/>
      <c r="G4" s="123" t="s">
        <v>58</v>
      </c>
      <c r="H4" s="124"/>
      <c r="I4" s="79" t="s">
        <v>59</v>
      </c>
      <c r="J4" s="123" t="s">
        <v>58</v>
      </c>
      <c r="K4" s="124"/>
      <c r="L4" s="57"/>
      <c r="M4" s="122"/>
      <c r="N4" s="111"/>
      <c r="O4" s="111"/>
      <c r="P4" s="111"/>
      <c r="Q4" s="111"/>
      <c r="R4" s="111"/>
      <c r="S4" s="111"/>
      <c r="T4" s="111"/>
      <c r="U4" s="111"/>
      <c r="V4" s="111"/>
      <c r="W4" s="111"/>
    </row>
    <row r="5" spans="1:23" s="6" customFormat="1" ht="15.75" customHeight="1" thickBot="1" x14ac:dyDescent="0.3">
      <c r="A5" s="88" t="s">
        <v>31</v>
      </c>
      <c r="B5" s="70"/>
      <c r="C5" s="70"/>
      <c r="D5" s="70"/>
      <c r="E5" s="70"/>
      <c r="F5" s="70"/>
      <c r="G5" s="70" t="s">
        <v>55</v>
      </c>
      <c r="H5" s="70" t="s">
        <v>55</v>
      </c>
      <c r="I5" s="70" t="s">
        <v>55</v>
      </c>
      <c r="J5" s="70" t="s">
        <v>55</v>
      </c>
      <c r="K5" s="70" t="s">
        <v>55</v>
      </c>
      <c r="L5" s="87"/>
      <c r="M5" s="12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3" s="24" customFormat="1" x14ac:dyDescent="0.25">
      <c r="A6" s="93">
        <v>1</v>
      </c>
      <c r="B6" s="85">
        <v>105.77</v>
      </c>
      <c r="C6" s="85"/>
      <c r="D6" s="85"/>
      <c r="E6" s="85"/>
      <c r="F6" s="85"/>
      <c r="G6" s="85"/>
      <c r="H6" s="85"/>
      <c r="I6" s="85"/>
      <c r="J6" s="85"/>
      <c r="K6" s="85"/>
      <c r="L6" s="18"/>
      <c r="M6" s="122"/>
      <c r="N6" s="19">
        <f>SUMIFS(B6:M6,B$2:M$2,"DW")</f>
        <v>105.77</v>
      </c>
      <c r="O6" s="19">
        <f>SUMIFS(B6:M6,B$2:M$2,"TW")</f>
        <v>0</v>
      </c>
      <c r="P6" s="19">
        <f>SUMIFS(B6:M6,B$2:M$2,"SW")</f>
        <v>0</v>
      </c>
      <c r="Q6" s="19">
        <f>SUMIFS(B6:M6,B$2:M$2,"f")</f>
        <v>0</v>
      </c>
      <c r="R6" s="19">
        <f>SUMIFS(B6:M6,B$2:M$2,"B")</f>
        <v>0</v>
      </c>
      <c r="S6" s="19">
        <f>SUMIFS(B6:M6,B$2:M$2,"S")</f>
        <v>0</v>
      </c>
      <c r="T6" s="19">
        <f>SUMIFS(B6:M6,B$3:M$3,"WB")</f>
        <v>0</v>
      </c>
      <c r="U6" s="19">
        <f>SUMIFS(B6:M6,B$3:M$3,"AG")</f>
        <v>105.77</v>
      </c>
      <c r="V6" s="19">
        <f>SUMIFS(B6:M6,B$3:M$3,"PB")</f>
        <v>0</v>
      </c>
      <c r="W6" s="31">
        <f t="shared" ref="W6:W37" si="0">N6+O6+P6+Q6+R6+S6-(T6+U6+V6)</f>
        <v>0</v>
      </c>
    </row>
    <row r="7" spans="1:23" s="7" customFormat="1" x14ac:dyDescent="0.25">
      <c r="A7" s="90">
        <v>2</v>
      </c>
      <c r="B7" s="82">
        <v>157.43</v>
      </c>
      <c r="C7" s="82"/>
      <c r="D7" s="82"/>
      <c r="E7" s="82"/>
      <c r="F7" s="82"/>
      <c r="G7" s="82"/>
      <c r="H7" s="82"/>
      <c r="I7" s="82"/>
      <c r="J7" s="82"/>
      <c r="K7" s="82"/>
      <c r="L7" s="18"/>
      <c r="M7" s="122"/>
      <c r="N7" s="19">
        <f>SUMIFS(B7:M7,B$2:M$2,"DW")</f>
        <v>157.43</v>
      </c>
      <c r="O7" s="19">
        <f>SUMIFS(B7:M7,B$2:M$2,"TW")</f>
        <v>0</v>
      </c>
      <c r="P7" s="19">
        <f>SUMIFS(B7:M7,B$2:M$2,"SW")</f>
        <v>0</v>
      </c>
      <c r="Q7" s="19">
        <f>SUMIFS(B7:M7,B$2:M$2,"f")</f>
        <v>0</v>
      </c>
      <c r="R7" s="19">
        <f>SUMIFS(B7:M7,B$2:M$2,"B")</f>
        <v>0</v>
      </c>
      <c r="S7" s="19">
        <f>SUMIFS(B7:M7,B$2:M$2,"S")</f>
        <v>0</v>
      </c>
      <c r="T7" s="19">
        <f>SUMIFS(B7:M7,B$3:M$3,"WB")</f>
        <v>0</v>
      </c>
      <c r="U7" s="19">
        <f>SUMIFS(B7:M7,B$3:M$3,"AG")</f>
        <v>157.43</v>
      </c>
      <c r="V7" s="19">
        <f>SUMIFS(B7:M7,B$3:M$3,"PB")</f>
        <v>0</v>
      </c>
      <c r="W7" s="31">
        <f t="shared" si="0"/>
        <v>0</v>
      </c>
    </row>
    <row r="8" spans="1:23" s="8" customFormat="1" x14ac:dyDescent="0.25">
      <c r="A8" s="90">
        <v>3</v>
      </c>
      <c r="B8" s="83">
        <v>64.19</v>
      </c>
      <c r="C8" s="83">
        <v>28.96</v>
      </c>
      <c r="D8" s="83"/>
      <c r="E8" s="83"/>
      <c r="F8" s="83"/>
      <c r="G8" s="83"/>
      <c r="H8" s="83"/>
      <c r="I8" s="83"/>
      <c r="J8" s="83"/>
      <c r="K8" s="83"/>
      <c r="L8" s="84"/>
      <c r="M8" s="122"/>
      <c r="N8" s="19">
        <f>SUMIFS(B8:M8,B$2:M$2,"DW")</f>
        <v>64.19</v>
      </c>
      <c r="O8" s="19">
        <f>SUMIFS(B8:M8,B$2:M$2,"TW")</f>
        <v>28.96</v>
      </c>
      <c r="P8" s="19">
        <f>SUMIFS(B8:M8,B$2:M$2,"SW")</f>
        <v>0</v>
      </c>
      <c r="Q8" s="19">
        <f>SUMIFS(B8:M8,B$2:M$2,"f")</f>
        <v>0</v>
      </c>
      <c r="R8" s="19">
        <f>SUMIFS(B8:M8,B$2:M$2,"B")</f>
        <v>0</v>
      </c>
      <c r="S8" s="19">
        <f>SUMIFS(B8:M8,B$2:M$2,"S")</f>
        <v>0</v>
      </c>
      <c r="T8" s="19">
        <f>SUMIFS(B8:M8,B$3:M$3,"WB")</f>
        <v>0</v>
      </c>
      <c r="U8" s="19">
        <f>SUMIFS(B8:M8,B$3:M$3,"AG")</f>
        <v>93.15</v>
      </c>
      <c r="V8" s="19">
        <f>SUMIFS(B8:M8,B$3:M$3,"PB")</f>
        <v>0</v>
      </c>
      <c r="W8" s="31">
        <f t="shared" si="0"/>
        <v>0</v>
      </c>
    </row>
    <row r="9" spans="1:23" s="7" customFormat="1" x14ac:dyDescent="0.25">
      <c r="A9" s="41">
        <v>4</v>
      </c>
      <c r="B9" s="91">
        <v>84.1</v>
      </c>
      <c r="C9" s="91">
        <v>29.12</v>
      </c>
      <c r="D9" s="91"/>
      <c r="E9" s="91"/>
      <c r="F9" s="91"/>
      <c r="G9" s="91"/>
      <c r="H9" s="91"/>
      <c r="I9" s="91"/>
      <c r="J9" s="91"/>
      <c r="K9" s="91"/>
      <c r="L9" s="92"/>
      <c r="M9" s="122"/>
      <c r="N9" s="60">
        <f>SUMIFS(B9:M9,B$2:M$2,"DW")</f>
        <v>84.1</v>
      </c>
      <c r="O9" s="60">
        <f>SUMIFS(B9:M9,B$2:M$2,"TW")</f>
        <v>29.12</v>
      </c>
      <c r="P9" s="60">
        <f>SUMIFS(B9:M9,B$2:M$2,"SW")</f>
        <v>0</v>
      </c>
      <c r="Q9" s="60">
        <f>SUMIFS(B9:M9,B$2:M$2,"f")</f>
        <v>0</v>
      </c>
      <c r="R9" s="60">
        <f>SUMIFS(B9:M9,B$2:M$2,"B")</f>
        <v>0</v>
      </c>
      <c r="S9" s="60">
        <f>SUMIFS(B9:M9,B$2:M$2,"S")</f>
        <v>0</v>
      </c>
      <c r="T9" s="60">
        <f>SUMIFS(B9:M9,B$3:M$3,"WB")</f>
        <v>0</v>
      </c>
      <c r="U9" s="60">
        <f>SUMIFS(B9:M9,B$3:M$3,"AG")</f>
        <v>113.22</v>
      </c>
      <c r="V9" s="60">
        <f>SUMIFS(B9:M9,B$3:M$3,"PB")</f>
        <v>0</v>
      </c>
      <c r="W9" s="31">
        <f t="shared" si="0"/>
        <v>0</v>
      </c>
    </row>
    <row r="10" spans="1:23" s="8" customFormat="1" x14ac:dyDescent="0.25">
      <c r="A10" s="41">
        <v>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59"/>
      <c r="M10" s="122"/>
      <c r="N10" s="60">
        <f>SUMIFS(B10:M10,B$2:M$2,"DW")</f>
        <v>0</v>
      </c>
      <c r="O10" s="60">
        <f>SUMIFS(B10:M10,B$2:M$2,"TW")</f>
        <v>0</v>
      </c>
      <c r="P10" s="60">
        <f>SUMIFS(B10:M10,B$2:M$2,"SW")</f>
        <v>0</v>
      </c>
      <c r="Q10" s="60">
        <f>SUMIFS(B10:M10,B$2:M$2,"f")</f>
        <v>0</v>
      </c>
      <c r="R10" s="60">
        <f>SUMIFS(B10:M10,B$2:M$2,"B")</f>
        <v>0</v>
      </c>
      <c r="S10" s="60">
        <f>SUMIFS(B10:M10,B$2:M$2,"S")</f>
        <v>0</v>
      </c>
      <c r="T10" s="60">
        <f>SUMIFS(B10:M10,B$3:M$3,"WB")</f>
        <v>0</v>
      </c>
      <c r="U10" s="60">
        <f>SUMIFS(B10:M10,B$3:M$3,"AG")</f>
        <v>0</v>
      </c>
      <c r="V10" s="60">
        <f>SUMIFS(B10:M10,B$3:M$3,"PB")</f>
        <v>0</v>
      </c>
      <c r="W10" s="31">
        <f t="shared" si="0"/>
        <v>0</v>
      </c>
    </row>
    <row r="11" spans="1:23" s="8" customFormat="1" x14ac:dyDescent="0.25">
      <c r="A11" s="90">
        <v>6</v>
      </c>
      <c r="B11" s="81">
        <v>60.14</v>
      </c>
      <c r="C11" s="81">
        <v>46.89</v>
      </c>
      <c r="D11" s="81"/>
      <c r="E11" s="81"/>
      <c r="F11" s="81"/>
      <c r="G11" s="81"/>
      <c r="H11" s="81"/>
      <c r="I11" s="81"/>
      <c r="J11" s="81"/>
      <c r="K11" s="81"/>
      <c r="L11" s="18"/>
      <c r="M11" s="122"/>
      <c r="N11" s="19">
        <f>SUMIFS(B11:M11,B$2:M$2,"DW")</f>
        <v>60.14</v>
      </c>
      <c r="O11" s="19">
        <f>SUMIFS(B11:M11,B$2:M$2,"TW")</f>
        <v>46.89</v>
      </c>
      <c r="P11" s="19">
        <f>SUMIFS(B11:M11,B$2:M$2,"SW")</f>
        <v>0</v>
      </c>
      <c r="Q11" s="19">
        <f>SUMIFS(B11:M11,B$2:M$2,"f")</f>
        <v>0</v>
      </c>
      <c r="R11" s="19">
        <f>SUMIFS(B11:M11,B$2:M$2,"B")</f>
        <v>0</v>
      </c>
      <c r="S11" s="19">
        <f>SUMIFS(B11:M11,B$2:M$2,"S")</f>
        <v>0</v>
      </c>
      <c r="T11" s="19">
        <f>SUMIFS(B11:M11,B$3:M$3,"WB")</f>
        <v>0</v>
      </c>
      <c r="U11" s="19">
        <f>SUMIFS(B11:M11,B$3:M$3,"AG")</f>
        <v>107.03</v>
      </c>
      <c r="V11" s="19">
        <f>SUMIFS(B11:M11,B$3:M$3,"PB")</f>
        <v>0</v>
      </c>
      <c r="W11" s="31">
        <f t="shared" si="0"/>
        <v>0</v>
      </c>
    </row>
    <row r="12" spans="1:23" s="24" customFormat="1" x14ac:dyDescent="0.25">
      <c r="A12" s="90">
        <v>7</v>
      </c>
      <c r="B12" s="81"/>
      <c r="C12" s="81"/>
      <c r="D12" s="81">
        <v>107.95</v>
      </c>
      <c r="E12" s="81"/>
      <c r="F12" s="81"/>
      <c r="G12" s="81"/>
      <c r="H12" s="81"/>
      <c r="I12" s="81"/>
      <c r="J12" s="81"/>
      <c r="K12" s="81"/>
      <c r="L12" s="18"/>
      <c r="M12" s="122"/>
      <c r="N12" s="19">
        <f>SUMIFS(B12:M12,B$2:M$2,"DW")</f>
        <v>107.95</v>
      </c>
      <c r="O12" s="19">
        <f>SUMIFS(B12:M12,B$2:M$2,"TW")</f>
        <v>0</v>
      </c>
      <c r="P12" s="19">
        <f>SUMIFS(B12:M12,B$2:M$2,"SW")</f>
        <v>0</v>
      </c>
      <c r="Q12" s="19">
        <f>SUMIFS(B12:M12,B$2:M$2,"f")</f>
        <v>0</v>
      </c>
      <c r="R12" s="19">
        <f>SUMIFS(B12:M12,B$2:M$2,"B")</f>
        <v>0</v>
      </c>
      <c r="S12" s="19">
        <f>SUMIFS(B12:M12,B$2:M$2,"S")</f>
        <v>0</v>
      </c>
      <c r="T12" s="19">
        <f>SUMIFS(B12:M12,B$3:M$3,"WB")</f>
        <v>0</v>
      </c>
      <c r="U12" s="19">
        <f>SUMIFS(B12:M12,B$3:M$3,"AG")</f>
        <v>107.95</v>
      </c>
      <c r="V12" s="19">
        <f>SUMIFS(B12:M12,B$3:M$3,"PB")</f>
        <v>0</v>
      </c>
      <c r="W12" s="31">
        <f t="shared" si="0"/>
        <v>0</v>
      </c>
    </row>
    <row r="13" spans="1:23" s="24" customFormat="1" x14ac:dyDescent="0.25">
      <c r="A13" s="90">
        <v>8</v>
      </c>
      <c r="B13" s="81"/>
      <c r="C13" s="81"/>
      <c r="D13" s="81">
        <v>135.21</v>
      </c>
      <c r="E13" s="81"/>
      <c r="F13" s="81"/>
      <c r="G13" s="81"/>
      <c r="H13" s="81"/>
      <c r="I13" s="81"/>
      <c r="J13" s="81"/>
      <c r="K13" s="81"/>
      <c r="L13" s="18"/>
      <c r="M13" s="122"/>
      <c r="N13" s="19">
        <f>SUMIFS(B13:M13,B$2:M$2,"DW")</f>
        <v>135.21</v>
      </c>
      <c r="O13" s="19">
        <f>SUMIFS(B13:M13,B$2:M$2,"TW")</f>
        <v>0</v>
      </c>
      <c r="P13" s="19">
        <f>SUMIFS(B13:M13,B$2:M$2,"SW")</f>
        <v>0</v>
      </c>
      <c r="Q13" s="19">
        <f>SUMIFS(B13:M13,B$2:M$2,"f")</f>
        <v>0</v>
      </c>
      <c r="R13" s="19">
        <f>SUMIFS(B13:M13,B$2:M$2,"B")</f>
        <v>0</v>
      </c>
      <c r="S13" s="19">
        <f>SUMIFS(B13:M13,B$2:M$2,"S")</f>
        <v>0</v>
      </c>
      <c r="T13" s="19">
        <f>SUMIFS(B13:M13,B$3:M$3,"WB")</f>
        <v>0</v>
      </c>
      <c r="U13" s="19">
        <f>SUMIFS(B13:M13,B$3:M$3,"AG")</f>
        <v>135.21</v>
      </c>
      <c r="V13" s="19">
        <f>SUMIFS(B13:M13,B$3:M$3,"PB")</f>
        <v>0</v>
      </c>
      <c r="W13" s="31">
        <f t="shared" si="0"/>
        <v>0</v>
      </c>
    </row>
    <row r="14" spans="1:23" s="7" customFormat="1" x14ac:dyDescent="0.25">
      <c r="A14" s="90">
        <v>9</v>
      </c>
      <c r="B14" s="81"/>
      <c r="C14" s="81"/>
      <c r="D14" s="81">
        <v>113.81</v>
      </c>
      <c r="E14" s="81"/>
      <c r="F14" s="81"/>
      <c r="G14" s="81"/>
      <c r="H14" s="81"/>
      <c r="I14" s="81"/>
      <c r="J14" s="81"/>
      <c r="K14" s="81"/>
      <c r="L14" s="18"/>
      <c r="M14" s="122"/>
      <c r="N14" s="19">
        <f>SUMIFS(B14:M14,B$2:M$2,"DW")</f>
        <v>113.81</v>
      </c>
      <c r="O14" s="19">
        <f>SUMIFS(B14:M14,B$2:M$2,"TW")</f>
        <v>0</v>
      </c>
      <c r="P14" s="19">
        <f>SUMIFS(B14:M14,B$2:M$2,"SW")</f>
        <v>0</v>
      </c>
      <c r="Q14" s="19">
        <f>SUMIFS(B14:M14,B$2:M$2,"f")</f>
        <v>0</v>
      </c>
      <c r="R14" s="19">
        <f>SUMIFS(B14:M14,B$2:M$2,"B")</f>
        <v>0</v>
      </c>
      <c r="S14" s="19">
        <f>SUMIFS(B14:M14,B$2:M$2,"S")</f>
        <v>0</v>
      </c>
      <c r="T14" s="19">
        <f>SUMIFS(B14:M14,B$3:M$3,"WB")</f>
        <v>0</v>
      </c>
      <c r="U14" s="19">
        <f>SUMIFS(B14:M14,B$3:M$3,"AG")</f>
        <v>113.81</v>
      </c>
      <c r="V14" s="19">
        <f>SUMIFS(B14:M14,B$3:M$3,"PB")</f>
        <v>0</v>
      </c>
      <c r="W14" s="31">
        <f t="shared" si="0"/>
        <v>0</v>
      </c>
    </row>
    <row r="15" spans="1:23" s="7" customFormat="1" x14ac:dyDescent="0.25">
      <c r="A15" s="90">
        <v>10</v>
      </c>
      <c r="B15" s="81"/>
      <c r="C15" s="81"/>
      <c r="D15" s="81">
        <v>67.36999999999999</v>
      </c>
      <c r="E15" s="81"/>
      <c r="F15" s="81"/>
      <c r="G15" s="81"/>
      <c r="H15" s="81"/>
      <c r="I15" s="81"/>
      <c r="J15" s="81"/>
      <c r="K15" s="81"/>
      <c r="L15" s="18"/>
      <c r="M15" s="122"/>
      <c r="N15" s="19">
        <f>SUMIFS(B15:M15,B$2:M$2,"DW")</f>
        <v>67.36999999999999</v>
      </c>
      <c r="O15" s="19">
        <f>SUMIFS(B15:M15,B$2:M$2,"TW")</f>
        <v>0</v>
      </c>
      <c r="P15" s="19">
        <f>SUMIFS(B15:M15,B$2:M$2,"SW")</f>
        <v>0</v>
      </c>
      <c r="Q15" s="19">
        <f>SUMIFS(B15:M15,B$2:M$2,"f")</f>
        <v>0</v>
      </c>
      <c r="R15" s="19">
        <f>SUMIFS(B15:M15,B$2:M$2,"B")</f>
        <v>0</v>
      </c>
      <c r="S15" s="19">
        <f>SUMIFS(B15:M15,B$2:M$2,"S")</f>
        <v>0</v>
      </c>
      <c r="T15" s="19">
        <f>SUMIFS(B15:M15,B$3:M$3,"WB")</f>
        <v>0</v>
      </c>
      <c r="U15" s="19">
        <f>SUMIFS(B15:M15,B$3:M$3,"AG")</f>
        <v>67.36999999999999</v>
      </c>
      <c r="V15" s="19">
        <f>SUMIFS(B15:M15,B$3:M$3,"PB")</f>
        <v>0</v>
      </c>
      <c r="W15" s="31">
        <f t="shared" si="0"/>
        <v>0</v>
      </c>
    </row>
    <row r="16" spans="1:23" s="7" customFormat="1" x14ac:dyDescent="0.25">
      <c r="A16" s="41">
        <v>11</v>
      </c>
      <c r="B16" s="61"/>
      <c r="C16" s="61"/>
      <c r="D16" s="61">
        <v>80.63</v>
      </c>
      <c r="E16" s="61"/>
      <c r="F16" s="61"/>
      <c r="G16" s="61"/>
      <c r="H16" s="61"/>
      <c r="I16" s="61"/>
      <c r="J16" s="61"/>
      <c r="K16" s="61"/>
      <c r="L16" s="59"/>
      <c r="M16" s="122"/>
      <c r="N16" s="60">
        <f>SUMIFS(B16:M16,B$2:M$2,"DW")</f>
        <v>80.63</v>
      </c>
      <c r="O16" s="60">
        <f>SUMIFS(B16:M16,B$2:M$2,"TW")</f>
        <v>0</v>
      </c>
      <c r="P16" s="60">
        <f>SUMIFS(B16:M16,B$2:M$2,"SW")</f>
        <v>0</v>
      </c>
      <c r="Q16" s="60">
        <f>SUMIFS(B16:M16,B$2:M$2,"f")</f>
        <v>0</v>
      </c>
      <c r="R16" s="60">
        <f>SUMIFS(B16:M16,B$2:M$2,"B")</f>
        <v>0</v>
      </c>
      <c r="S16" s="60">
        <f>SUMIFS(B16:M16,B$2:M$2,"S")</f>
        <v>0</v>
      </c>
      <c r="T16" s="60">
        <f>SUMIFS(B16:M16,B$3:M$3,"WB")</f>
        <v>0</v>
      </c>
      <c r="U16" s="60">
        <f>SUMIFS(B16:M16,B$3:M$3,"AG")</f>
        <v>80.63</v>
      </c>
      <c r="V16" s="60">
        <f>SUMIFS(B16:M16,B$3:M$3,"PB")</f>
        <v>0</v>
      </c>
      <c r="W16" s="31">
        <f t="shared" si="0"/>
        <v>0</v>
      </c>
    </row>
    <row r="17" spans="1:23" s="8" customFormat="1" x14ac:dyDescent="0.25">
      <c r="A17" s="41">
        <v>12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59"/>
      <c r="M17" s="122"/>
      <c r="N17" s="60">
        <f>SUMIFS(B17:M17,B$2:M$2,"DW")</f>
        <v>0</v>
      </c>
      <c r="O17" s="60">
        <f>SUMIFS(B17:M17,B$2:M$2,"TW")</f>
        <v>0</v>
      </c>
      <c r="P17" s="60">
        <f>SUMIFS(B17:M17,B$2:M$2,"SW")</f>
        <v>0</v>
      </c>
      <c r="Q17" s="60">
        <f>SUMIFS(B17:M17,B$2:M$2,"f")</f>
        <v>0</v>
      </c>
      <c r="R17" s="60">
        <f>SUMIFS(B17:M17,B$2:M$2,"B")</f>
        <v>0</v>
      </c>
      <c r="S17" s="60">
        <f>SUMIFS(B17:M17,B$2:M$2,"S")</f>
        <v>0</v>
      </c>
      <c r="T17" s="60">
        <f>SUMIFS(B17:M17,B$3:M$3,"WB")</f>
        <v>0</v>
      </c>
      <c r="U17" s="60">
        <f>SUMIFS(B17:M17,B$3:M$3,"AG")</f>
        <v>0</v>
      </c>
      <c r="V17" s="60">
        <f>SUMIFS(B17:M17,B$3:M$3,"PB")</f>
        <v>0</v>
      </c>
      <c r="W17" s="31">
        <f t="shared" si="0"/>
        <v>0</v>
      </c>
    </row>
    <row r="18" spans="1:23" s="8" customFormat="1" x14ac:dyDescent="0.25">
      <c r="A18" s="90">
        <v>13</v>
      </c>
      <c r="B18" s="81"/>
      <c r="C18" s="81"/>
      <c r="D18" s="81">
        <v>30.27</v>
      </c>
      <c r="E18" s="81">
        <v>23.41</v>
      </c>
      <c r="F18" s="81">
        <v>84.53</v>
      </c>
      <c r="G18" s="81"/>
      <c r="H18" s="81"/>
      <c r="I18" s="81"/>
      <c r="J18" s="81"/>
      <c r="K18" s="81"/>
      <c r="L18" s="18"/>
      <c r="M18" s="122"/>
      <c r="N18" s="19">
        <f>SUMIFS(B18:M18,B$2:M$2,"DW")</f>
        <v>114.8</v>
      </c>
      <c r="O18" s="19">
        <f>SUMIFS(B18:M18,B$2:M$2,"TW")</f>
        <v>23.41</v>
      </c>
      <c r="P18" s="19">
        <f>SUMIFS(B18:M18,B$2:M$2,"SW")</f>
        <v>0</v>
      </c>
      <c r="Q18" s="19">
        <f>SUMIFS(B18:M18,B$2:M$2,"f")</f>
        <v>0</v>
      </c>
      <c r="R18" s="19">
        <f>SUMIFS(B18:M18,B$2:M$2,"B")</f>
        <v>0</v>
      </c>
      <c r="S18" s="19">
        <f>SUMIFS(B18:M18,B$2:M$2,"S")</f>
        <v>0</v>
      </c>
      <c r="T18" s="19">
        <f>SUMIFS(B18:M18,B$3:M$3,"WB")</f>
        <v>0</v>
      </c>
      <c r="U18" s="19">
        <f>SUMIFS(B18:M18,B$3:M$3,"AG")</f>
        <v>138.21</v>
      </c>
      <c r="V18" s="19">
        <f>SUMIFS(B18:M18,B$3:M$3,"PB")</f>
        <v>0</v>
      </c>
      <c r="W18" s="31">
        <f t="shared" si="0"/>
        <v>0</v>
      </c>
    </row>
    <row r="19" spans="1:23" s="24" customFormat="1" x14ac:dyDescent="0.25">
      <c r="A19" s="90">
        <v>14</v>
      </c>
      <c r="B19" s="81"/>
      <c r="C19" s="81"/>
      <c r="D19" s="81"/>
      <c r="E19" s="81">
        <v>60.56</v>
      </c>
      <c r="F19" s="81">
        <v>79.77</v>
      </c>
      <c r="G19" s="81"/>
      <c r="H19" s="81"/>
      <c r="I19" s="81"/>
      <c r="J19" s="81"/>
      <c r="K19" s="81"/>
      <c r="L19" s="18"/>
      <c r="M19" s="122"/>
      <c r="N19" s="19">
        <f>SUMIFS(B19:M19,B$2:M$2,"DW")</f>
        <v>79.77</v>
      </c>
      <c r="O19" s="19">
        <f>SUMIFS(B19:M19,B$2:M$2,"TW")</f>
        <v>60.56</v>
      </c>
      <c r="P19" s="19">
        <f>SUMIFS(B19:M19,B$2:M$2,"SW")</f>
        <v>0</v>
      </c>
      <c r="Q19" s="19">
        <f>SUMIFS(B19:M19,B$2:M$2,"f")</f>
        <v>0</v>
      </c>
      <c r="R19" s="19">
        <f>SUMIFS(B19:M19,B$2:M$2,"B")</f>
        <v>0</v>
      </c>
      <c r="S19" s="19">
        <f>SUMIFS(B19:M19,B$2:M$2,"S")</f>
        <v>0</v>
      </c>
      <c r="T19" s="19">
        <f>SUMIFS(B19:M19,B$3:M$3,"WB")</f>
        <v>0</v>
      </c>
      <c r="U19" s="19">
        <f>SUMIFS(B19:M19,B$3:M$3,"AG")</f>
        <v>140.32999999999998</v>
      </c>
      <c r="V19" s="19">
        <f>SUMIFS(B19:M19,B$3:M$3,"PB")</f>
        <v>0</v>
      </c>
      <c r="W19" s="31">
        <f t="shared" si="0"/>
        <v>0</v>
      </c>
    </row>
    <row r="20" spans="1:23" s="24" customFormat="1" x14ac:dyDescent="0.25">
      <c r="A20" s="90">
        <v>15</v>
      </c>
      <c r="B20" s="81"/>
      <c r="C20" s="81"/>
      <c r="D20" s="81"/>
      <c r="E20" s="81">
        <v>23.95</v>
      </c>
      <c r="F20" s="81">
        <v>29.14</v>
      </c>
      <c r="G20" s="81">
        <v>58.7</v>
      </c>
      <c r="H20" s="81">
        <v>28.96</v>
      </c>
      <c r="I20" s="81"/>
      <c r="J20" s="81"/>
      <c r="K20" s="81"/>
      <c r="L20" s="18"/>
      <c r="M20" s="122"/>
      <c r="N20" s="19">
        <f>SUMIFS(B20:M20,B$2:M$2,"DW")</f>
        <v>87.84</v>
      </c>
      <c r="O20" s="19">
        <f>SUMIFS(B20:M20,B$2:M$2,"TW")</f>
        <v>52.91</v>
      </c>
      <c r="P20" s="19">
        <f>SUMIFS(B20:M20,B$2:M$2,"SW")</f>
        <v>0</v>
      </c>
      <c r="Q20" s="19">
        <f>SUMIFS(B20:M20,B$2:M$2,"f")</f>
        <v>0</v>
      </c>
      <c r="R20" s="19">
        <f>SUMIFS(B20:M20,B$2:M$2,"B")</f>
        <v>0</v>
      </c>
      <c r="S20" s="19">
        <f>SUMIFS(B20:M20,B$2:M$2,"S")</f>
        <v>0</v>
      </c>
      <c r="T20" s="19">
        <f>SUMIFS(B20:M20,B$3:M$3,"WB")</f>
        <v>0</v>
      </c>
      <c r="U20" s="19">
        <f>SUMIFS(B20:M20,B$3:M$3,"AG")</f>
        <v>140.75</v>
      </c>
      <c r="V20" s="19">
        <f>SUMIFS(B20:M20,B$3:M$3,"PB")</f>
        <v>0</v>
      </c>
      <c r="W20" s="31">
        <f t="shared" si="0"/>
        <v>0</v>
      </c>
    </row>
    <row r="21" spans="1:23" s="7" customFormat="1" x14ac:dyDescent="0.25">
      <c r="A21" s="90">
        <v>16</v>
      </c>
      <c r="B21" s="81"/>
      <c r="C21" s="81"/>
      <c r="D21" s="81"/>
      <c r="E21" s="81">
        <v>0</v>
      </c>
      <c r="F21" s="81">
        <v>48.43</v>
      </c>
      <c r="G21" s="81">
        <v>80.930000000000007</v>
      </c>
      <c r="H21" s="81">
        <v>29.84</v>
      </c>
      <c r="I21" s="81">
        <v>26.33</v>
      </c>
      <c r="J21" s="81"/>
      <c r="K21" s="81"/>
      <c r="L21" s="18"/>
      <c r="M21" s="122"/>
      <c r="N21" s="19">
        <f>SUMIFS(B21:M21,B$2:M$2,"DW")</f>
        <v>155.69</v>
      </c>
      <c r="O21" s="19">
        <f>SUMIFS(B21:M21,B$2:M$2,"TW")</f>
        <v>29.84</v>
      </c>
      <c r="P21" s="19">
        <f>SUMIFS(B21:M21,B$2:M$2,"SW")</f>
        <v>0</v>
      </c>
      <c r="Q21" s="19">
        <f>SUMIFS(B21:M21,B$2:M$2,"f")</f>
        <v>0</v>
      </c>
      <c r="R21" s="19">
        <f>SUMIFS(B21:M21,B$2:M$2,"B")</f>
        <v>0</v>
      </c>
      <c r="S21" s="19">
        <f>SUMIFS(B21:M21,B$2:M$2,"S")</f>
        <v>0</v>
      </c>
      <c r="T21" s="19">
        <f>SUMIFS(B21:M21,B$3:M$3,"WB")</f>
        <v>0</v>
      </c>
      <c r="U21" s="19">
        <f>SUMIFS(B21:M21,B$3:M$3,"AG")</f>
        <v>159.20000000000002</v>
      </c>
      <c r="V21" s="19">
        <f>SUMIFS(B21:M21,B$3:M$3,"PB")</f>
        <v>26.33</v>
      </c>
      <c r="W21" s="31">
        <f t="shared" si="0"/>
        <v>0</v>
      </c>
    </row>
    <row r="22" spans="1:23" s="7" customFormat="1" x14ac:dyDescent="0.25">
      <c r="A22" s="90">
        <v>17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18"/>
      <c r="M22" s="122"/>
      <c r="N22" s="19">
        <f>SUMIFS(B22:M22,B$2:M$2,"DW")</f>
        <v>0</v>
      </c>
      <c r="O22" s="19">
        <f>SUMIFS(B22:M22,B$2:M$2,"TW")</f>
        <v>0</v>
      </c>
      <c r="P22" s="19">
        <f>SUMIFS(B22:M22,B$2:M$2,"SW")</f>
        <v>0</v>
      </c>
      <c r="Q22" s="19">
        <f>SUMIFS(B22:M22,B$2:M$2,"f")</f>
        <v>0</v>
      </c>
      <c r="R22" s="19">
        <f>SUMIFS(B22:M22,B$2:M$2,"B")</f>
        <v>0</v>
      </c>
      <c r="S22" s="19">
        <f>SUMIFS(B22:M22,B$2:M$2,"S")</f>
        <v>0</v>
      </c>
      <c r="T22" s="19">
        <f>SUMIFS(B22:M22,B$3:M$3,"WB")</f>
        <v>0</v>
      </c>
      <c r="U22" s="19">
        <f>SUMIFS(B22:M22,B$3:M$3,"AG")</f>
        <v>0</v>
      </c>
      <c r="V22" s="19">
        <f>SUMIFS(B22:M22,B$3:M$3,"PB")</f>
        <v>0</v>
      </c>
      <c r="W22" s="31">
        <f t="shared" si="0"/>
        <v>0</v>
      </c>
    </row>
    <row r="23" spans="1:23" s="7" customFormat="1" x14ac:dyDescent="0.25">
      <c r="A23" s="41">
        <v>18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59"/>
      <c r="M23" s="122"/>
      <c r="N23" s="60">
        <f>SUMIFS(B23:M23,B$2:M$2,"DW")</f>
        <v>0</v>
      </c>
      <c r="O23" s="60">
        <f>SUMIFS(B23:M23,B$2:M$2,"TW")</f>
        <v>0</v>
      </c>
      <c r="P23" s="60">
        <f>SUMIFS(B23:M23,B$2:M$2,"SW")</f>
        <v>0</v>
      </c>
      <c r="Q23" s="60">
        <f>SUMIFS(B23:M23,B$2:M$2,"f")</f>
        <v>0</v>
      </c>
      <c r="R23" s="60">
        <f>SUMIFS(B23:M23,B$2:M$2,"B")</f>
        <v>0</v>
      </c>
      <c r="S23" s="60">
        <f>SUMIFS(B23:M23,B$2:M$2,"S")</f>
        <v>0</v>
      </c>
      <c r="T23" s="60">
        <f>SUMIFS(B23:M23,B$3:M$3,"WB")</f>
        <v>0</v>
      </c>
      <c r="U23" s="60">
        <f>SUMIFS(B23:M23,B$3:M$3,"AG")</f>
        <v>0</v>
      </c>
      <c r="V23" s="60">
        <f>SUMIFS(B23:M23,B$3:M$3,"PB")</f>
        <v>0</v>
      </c>
      <c r="W23" s="31">
        <f t="shared" si="0"/>
        <v>0</v>
      </c>
    </row>
    <row r="24" spans="1:23" s="8" customFormat="1" x14ac:dyDescent="0.25">
      <c r="A24" s="41">
        <v>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59"/>
      <c r="M24" s="122"/>
      <c r="N24" s="60">
        <f>SUMIFS(B24:M24,B$2:M$2,"DW")</f>
        <v>0</v>
      </c>
      <c r="O24" s="60">
        <f>SUMIFS(B24:M24,B$2:M$2,"TW")</f>
        <v>0</v>
      </c>
      <c r="P24" s="60">
        <f>SUMIFS(B24:M24,B$2:M$2,"SW")</f>
        <v>0</v>
      </c>
      <c r="Q24" s="60">
        <f>SUMIFS(B24:M24,B$2:M$2,"f")</f>
        <v>0</v>
      </c>
      <c r="R24" s="60">
        <f>SUMIFS(B24:M24,B$2:M$2,"B")</f>
        <v>0</v>
      </c>
      <c r="S24" s="60">
        <f>SUMIFS(B24:M24,B$2:M$2,"S")</f>
        <v>0</v>
      </c>
      <c r="T24" s="60">
        <f>SUMIFS(B24:M24,B$3:M$3,"WB")</f>
        <v>0</v>
      </c>
      <c r="U24" s="60">
        <f>SUMIFS(B24:M24,B$3:M$3,"AG")</f>
        <v>0</v>
      </c>
      <c r="V24" s="60">
        <f>SUMIFS(B24:M24,B$3:M$3,"PB")</f>
        <v>0</v>
      </c>
      <c r="W24" s="31">
        <f t="shared" si="0"/>
        <v>0</v>
      </c>
    </row>
    <row r="25" spans="1:23" s="8" customFormat="1" x14ac:dyDescent="0.25">
      <c r="A25" s="90">
        <v>20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18"/>
      <c r="M25" s="122"/>
      <c r="N25" s="19">
        <f>SUMIFS(B25:M25,B$2:M$2,"DW")</f>
        <v>0</v>
      </c>
      <c r="O25" s="19">
        <f>SUMIFS(B25:M25,B$2:M$2,"TW")</f>
        <v>0</v>
      </c>
      <c r="P25" s="19">
        <f>SUMIFS(B25:M25,B$2:M$2,"SW")</f>
        <v>0</v>
      </c>
      <c r="Q25" s="19">
        <f>SUMIFS(B25:M25,B$2:M$2,"f")</f>
        <v>0</v>
      </c>
      <c r="R25" s="19">
        <f>SUMIFS(B25:M25,B$2:M$2,"B")</f>
        <v>0</v>
      </c>
      <c r="S25" s="19">
        <f>SUMIFS(B25:M25,B$2:M$2,"S")</f>
        <v>0</v>
      </c>
      <c r="T25" s="19">
        <f>SUMIFS(B25:M25,B$3:M$3,"WB")</f>
        <v>0</v>
      </c>
      <c r="U25" s="19">
        <f>SUMIFS(B25:M25,B$3:M$3,"AG")</f>
        <v>0</v>
      </c>
      <c r="V25" s="19">
        <f>SUMIFS(B25:M25,B$3:M$3,"PB")</f>
        <v>0</v>
      </c>
      <c r="W25" s="31">
        <f t="shared" si="0"/>
        <v>0</v>
      </c>
    </row>
    <row r="26" spans="1:23" s="24" customFormat="1" x14ac:dyDescent="0.25">
      <c r="A26" s="90">
        <v>21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18"/>
      <c r="M26" s="122"/>
      <c r="N26" s="19">
        <f>SUMIFS(B26:M26,B$2:M$2,"DW")</f>
        <v>0</v>
      </c>
      <c r="O26" s="19">
        <f>SUMIFS(B26:M26,B$2:M$2,"TW")</f>
        <v>0</v>
      </c>
      <c r="P26" s="19">
        <f>SUMIFS(B26:M26,B$2:M$2,"SW")</f>
        <v>0</v>
      </c>
      <c r="Q26" s="19">
        <f>SUMIFS(B26:M26,B$2:M$2,"f")</f>
        <v>0</v>
      </c>
      <c r="R26" s="19">
        <f>SUMIFS(B26:M26,B$2:M$2,"B")</f>
        <v>0</v>
      </c>
      <c r="S26" s="19">
        <f>SUMIFS(B26:M26,B$2:M$2,"S")</f>
        <v>0</v>
      </c>
      <c r="T26" s="19">
        <f>SUMIFS(B26:M26,B$3:M$3,"WB")</f>
        <v>0</v>
      </c>
      <c r="U26" s="19">
        <f>SUMIFS(B26:M26,B$3:M$3,"AG")</f>
        <v>0</v>
      </c>
      <c r="V26" s="19">
        <f>SUMIFS(B26:M26,B$3:M$3,"PB")</f>
        <v>0</v>
      </c>
      <c r="W26" s="31">
        <f t="shared" si="0"/>
        <v>0</v>
      </c>
    </row>
    <row r="27" spans="1:23" s="24" customFormat="1" x14ac:dyDescent="0.25">
      <c r="A27" s="90">
        <v>22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18"/>
      <c r="M27" s="122"/>
      <c r="N27" s="19">
        <f>SUMIFS(B27:M27,B$2:M$2,"DW")</f>
        <v>0</v>
      </c>
      <c r="O27" s="19">
        <f>SUMIFS(B27:M27,B$2:M$2,"TW")</f>
        <v>0</v>
      </c>
      <c r="P27" s="19">
        <f>SUMIFS(B27:M27,B$2:M$2,"SW")</f>
        <v>0</v>
      </c>
      <c r="Q27" s="19">
        <f>SUMIFS(B27:M27,B$2:M$2,"f")</f>
        <v>0</v>
      </c>
      <c r="R27" s="19">
        <f>SUMIFS(B27:M27,B$2:M$2,"B")</f>
        <v>0</v>
      </c>
      <c r="S27" s="19">
        <f>SUMIFS(B27:M27,B$2:M$2,"S")</f>
        <v>0</v>
      </c>
      <c r="T27" s="19">
        <f>SUMIFS(B27:M27,B$3:M$3,"WB")</f>
        <v>0</v>
      </c>
      <c r="U27" s="19">
        <f>SUMIFS(B27:M27,B$3:M$3,"AG")</f>
        <v>0</v>
      </c>
      <c r="V27" s="19">
        <f>SUMIFS(B27:M27,B$3:M$3,"PB")</f>
        <v>0</v>
      </c>
      <c r="W27" s="31">
        <f t="shared" si="0"/>
        <v>0</v>
      </c>
    </row>
    <row r="28" spans="1:23" s="7" customFormat="1" x14ac:dyDescent="0.25">
      <c r="A28" s="90">
        <v>23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18"/>
      <c r="M28" s="122"/>
      <c r="N28" s="19">
        <f>SUMIFS(B28:M28,B$2:M$2,"DW")</f>
        <v>0</v>
      </c>
      <c r="O28" s="19">
        <f>SUMIFS(B28:M28,B$2:M$2,"TW")</f>
        <v>0</v>
      </c>
      <c r="P28" s="19">
        <f>SUMIFS(B28:M28,B$2:M$2,"SW")</f>
        <v>0</v>
      </c>
      <c r="Q28" s="19">
        <f>SUMIFS(B28:M28,B$2:M$2,"f")</f>
        <v>0</v>
      </c>
      <c r="R28" s="19">
        <f>SUMIFS(B28:M28,B$2:M$2,"B")</f>
        <v>0</v>
      </c>
      <c r="S28" s="19">
        <f>SUMIFS(B28:M28,B$2:M$2,"S")</f>
        <v>0</v>
      </c>
      <c r="T28" s="19">
        <f>SUMIFS(B28:M28,B$3:M$3,"WB")</f>
        <v>0</v>
      </c>
      <c r="U28" s="19">
        <f>SUMIFS(B28:M28,B$3:M$3,"AG")</f>
        <v>0</v>
      </c>
      <c r="V28" s="19">
        <f>SUMIFS(B28:M28,B$3:M$3,"PB")</f>
        <v>0</v>
      </c>
      <c r="W28" s="31">
        <f t="shared" si="0"/>
        <v>0</v>
      </c>
    </row>
    <row r="29" spans="1:23" s="7" customFormat="1" x14ac:dyDescent="0.25">
      <c r="A29" s="90">
        <v>24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18"/>
      <c r="M29" s="122"/>
      <c r="N29" s="19">
        <f>SUMIFS(B29:M29,B$2:M$2,"DW")</f>
        <v>0</v>
      </c>
      <c r="O29" s="19">
        <f>SUMIFS(B29:M29,B$2:M$2,"TW")</f>
        <v>0</v>
      </c>
      <c r="P29" s="19">
        <f>SUMIFS(B29:M29,B$2:M$2,"SW")</f>
        <v>0</v>
      </c>
      <c r="Q29" s="19">
        <f>SUMIFS(B29:M29,B$2:M$2,"f")</f>
        <v>0</v>
      </c>
      <c r="R29" s="19">
        <f>SUMIFS(B29:M29,B$2:M$2,"B")</f>
        <v>0</v>
      </c>
      <c r="S29" s="19">
        <f>SUMIFS(B29:M29,B$2:M$2,"S")</f>
        <v>0</v>
      </c>
      <c r="T29" s="19">
        <f>SUMIFS(B29:M29,B$3:M$3,"WB")</f>
        <v>0</v>
      </c>
      <c r="U29" s="19">
        <f>SUMIFS(B29:M29,B$3:M$3,"AG")</f>
        <v>0</v>
      </c>
      <c r="V29" s="19">
        <f>SUMIFS(B29:M29,B$3:M$3,"PB")</f>
        <v>0</v>
      </c>
      <c r="W29" s="31">
        <f t="shared" si="0"/>
        <v>0</v>
      </c>
    </row>
    <row r="30" spans="1:23" s="7" customFormat="1" x14ac:dyDescent="0.25">
      <c r="A30" s="41"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59"/>
      <c r="M30" s="122"/>
      <c r="N30" s="60">
        <f>SUMIFS(B30:M30,B$2:M$2,"DW")</f>
        <v>0</v>
      </c>
      <c r="O30" s="60">
        <f>SUMIFS(B30:M30,B$2:M$2,"TW")</f>
        <v>0</v>
      </c>
      <c r="P30" s="60">
        <f>SUMIFS(B30:M30,B$2:M$2,"SW")</f>
        <v>0</v>
      </c>
      <c r="Q30" s="60">
        <f>SUMIFS(B30:M30,B$2:M$2,"f")</f>
        <v>0</v>
      </c>
      <c r="R30" s="60">
        <f>SUMIFS(B30:M30,B$2:M$2,"B")</f>
        <v>0</v>
      </c>
      <c r="S30" s="60">
        <f>SUMIFS(B30:M30,B$2:M$2,"S")</f>
        <v>0</v>
      </c>
      <c r="T30" s="60">
        <f>SUMIFS(B30:M30,B$3:M$3,"WB")</f>
        <v>0</v>
      </c>
      <c r="U30" s="60">
        <f>SUMIFS(B30:M30,B$3:M$3,"AG")</f>
        <v>0</v>
      </c>
      <c r="V30" s="60">
        <f>SUMIFS(B30:M30,B$3:M$3,"PB")</f>
        <v>0</v>
      </c>
      <c r="W30" s="31">
        <f t="shared" si="0"/>
        <v>0</v>
      </c>
    </row>
    <row r="31" spans="1:23" s="7" customFormat="1" x14ac:dyDescent="0.25">
      <c r="A31" s="41"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59"/>
      <c r="M31" s="122"/>
      <c r="N31" s="60">
        <f>SUMIFS(B31:M31,B$2:M$2,"DW")</f>
        <v>0</v>
      </c>
      <c r="O31" s="60">
        <f>SUMIFS(B31:M31,B$2:M$2,"TW")</f>
        <v>0</v>
      </c>
      <c r="P31" s="60">
        <f>SUMIFS(B31:M31,B$2:M$2,"SW")</f>
        <v>0</v>
      </c>
      <c r="Q31" s="60">
        <f>SUMIFS(B31:M31,B$2:M$2,"f")</f>
        <v>0</v>
      </c>
      <c r="R31" s="60">
        <f>SUMIFS(B31:M31,B$2:M$2,"B")</f>
        <v>0</v>
      </c>
      <c r="S31" s="60">
        <f>SUMIFS(B31:M31,B$2:M$2,"S")</f>
        <v>0</v>
      </c>
      <c r="T31" s="60">
        <f>SUMIFS(B31:M31,B$3:M$3,"WB")</f>
        <v>0</v>
      </c>
      <c r="U31" s="60">
        <f>SUMIFS(B31:M31,B$3:M$3,"AG")</f>
        <v>0</v>
      </c>
      <c r="V31" s="60">
        <f>SUMIFS(B31:M31,B$3:M$3,"PB")</f>
        <v>0</v>
      </c>
      <c r="W31" s="31">
        <f t="shared" si="0"/>
        <v>0</v>
      </c>
    </row>
    <row r="32" spans="1:23" s="7" customFormat="1" x14ac:dyDescent="0.25">
      <c r="A32" s="90">
        <v>27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18"/>
      <c r="M32" s="122"/>
      <c r="N32" s="19">
        <f>SUMIFS(B32:M32,B$2:M$2,"DW")</f>
        <v>0</v>
      </c>
      <c r="O32" s="19">
        <f>SUMIFS(B32:M32,B$2:M$2,"TW")</f>
        <v>0</v>
      </c>
      <c r="P32" s="19">
        <f>SUMIFS(B32:M32,B$2:M$2,"SW")</f>
        <v>0</v>
      </c>
      <c r="Q32" s="19">
        <f>SUMIFS(B32:M32,B$2:M$2,"f")</f>
        <v>0</v>
      </c>
      <c r="R32" s="19">
        <f>SUMIFS(B32:M32,B$2:M$2,"B")</f>
        <v>0</v>
      </c>
      <c r="S32" s="19">
        <f>SUMIFS(B32:M32,B$2:M$2,"S")</f>
        <v>0</v>
      </c>
      <c r="T32" s="19">
        <f>SUMIFS(B32:M32,B$3:M$3,"WB")</f>
        <v>0</v>
      </c>
      <c r="U32" s="19">
        <f>SUMIFS(B32:M32,B$3:M$3,"AG")</f>
        <v>0</v>
      </c>
      <c r="V32" s="19">
        <f>SUMIFS(B32:M32,B$3:M$3,"PB")</f>
        <v>0</v>
      </c>
      <c r="W32" s="31">
        <f t="shared" si="0"/>
        <v>0</v>
      </c>
    </row>
    <row r="33" spans="1:23" s="7" customFormat="1" x14ac:dyDescent="0.25">
      <c r="A33" s="90">
        <v>28</v>
      </c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18"/>
      <c r="M33" s="122"/>
      <c r="N33" s="19">
        <f>SUMIFS(B33:M33,B$2:M$2,"DW")</f>
        <v>0</v>
      </c>
      <c r="O33" s="19">
        <f>SUMIFS(B33:M33,B$2:M$2,"TW")</f>
        <v>0</v>
      </c>
      <c r="P33" s="19">
        <f>SUMIFS(B33:M33,B$2:M$2,"SW")</f>
        <v>0</v>
      </c>
      <c r="Q33" s="19">
        <f>SUMIFS(B33:M33,B$2:M$2,"f")</f>
        <v>0</v>
      </c>
      <c r="R33" s="19">
        <f>SUMIFS(B33:M33,B$2:M$2,"B")</f>
        <v>0</v>
      </c>
      <c r="S33" s="19">
        <f>SUMIFS(B33:M33,B$2:M$2,"S")</f>
        <v>0</v>
      </c>
      <c r="T33" s="19">
        <f>SUMIFS(B33:M33,B$3:M$3,"WB")</f>
        <v>0</v>
      </c>
      <c r="U33" s="19">
        <f>SUMIFS(B33:M33,B$3:M$3,"AG")</f>
        <v>0</v>
      </c>
      <c r="V33" s="19">
        <f>SUMIFS(B33:M33,B$3:M$3,"PB")</f>
        <v>0</v>
      </c>
      <c r="W33" s="31">
        <f t="shared" si="0"/>
        <v>0</v>
      </c>
    </row>
    <row r="34" spans="1:23" s="7" customFormat="1" x14ac:dyDescent="0.25">
      <c r="A34" s="90">
        <v>29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18"/>
      <c r="M34" s="122"/>
      <c r="N34" s="19">
        <f>SUMIFS(B34:M34,B$2:M$2,"DW")</f>
        <v>0</v>
      </c>
      <c r="O34" s="19">
        <f>SUMIFS(B34:M34,B$2:M$2,"TW")</f>
        <v>0</v>
      </c>
      <c r="P34" s="19">
        <f>SUMIFS(B34:M34,B$2:M$2,"SW")</f>
        <v>0</v>
      </c>
      <c r="Q34" s="19">
        <f>SUMIFS(B34:M34,B$2:M$2,"f")</f>
        <v>0</v>
      </c>
      <c r="R34" s="19">
        <f>SUMIFS(B34:M34,B$2:M$2,"B")</f>
        <v>0</v>
      </c>
      <c r="S34" s="19">
        <f>SUMIFS(B34:M34,B$2:M$2,"S")</f>
        <v>0</v>
      </c>
      <c r="T34" s="19">
        <f>SUMIFS(B34:M34,B$3:M$3,"WB")</f>
        <v>0</v>
      </c>
      <c r="U34" s="19">
        <f>SUMIFS(B34:M34,B$3:M$3,"AG")</f>
        <v>0</v>
      </c>
      <c r="V34" s="19">
        <f>SUMIFS(B34:M34,B$3:M$3,"PB")</f>
        <v>0</v>
      </c>
      <c r="W34" s="31">
        <f t="shared" si="0"/>
        <v>0</v>
      </c>
    </row>
    <row r="35" spans="1:23" s="8" customFormat="1" x14ac:dyDescent="0.25">
      <c r="A35" s="90">
        <v>30</v>
      </c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18"/>
      <c r="M35" s="122"/>
      <c r="N35" s="19">
        <f>SUMIFS(B35:M35,B$2:M$2,"DW")</f>
        <v>0</v>
      </c>
      <c r="O35" s="19">
        <f>SUMIFS(B35:M35,B$2:M$2,"TW")</f>
        <v>0</v>
      </c>
      <c r="P35" s="19">
        <f>SUMIFS(B35:M35,B$2:M$2,"SW")</f>
        <v>0</v>
      </c>
      <c r="Q35" s="19">
        <f>SUMIFS(B35:M35,B$2:M$2,"f")</f>
        <v>0</v>
      </c>
      <c r="R35" s="19">
        <f>SUMIFS(B35:M35,B$2:M$2,"B")</f>
        <v>0</v>
      </c>
      <c r="S35" s="19">
        <f>SUMIFS(B35:M35,B$2:M$2,"S")</f>
        <v>0</v>
      </c>
      <c r="T35" s="19">
        <f>SUMIFS(B35:M35,B$3:M$3,"WB")</f>
        <v>0</v>
      </c>
      <c r="U35" s="19">
        <f>SUMIFS(B35:M35,B$3:M$3,"AG")</f>
        <v>0</v>
      </c>
      <c r="V35" s="19">
        <f>SUMIFS(B35:M35,B$3:M$3,"PB")</f>
        <v>0</v>
      </c>
      <c r="W35" s="31">
        <f t="shared" si="0"/>
        <v>0</v>
      </c>
    </row>
    <row r="36" spans="1:23" s="8" customFormat="1" ht="15.75" customHeight="1" thickBot="1" x14ac:dyDescent="0.3">
      <c r="A36" s="13">
        <v>31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18"/>
      <c r="M36" s="122"/>
      <c r="N36" s="19">
        <f>SUMIFS(B36:M36,B$2:M$2,"DW")</f>
        <v>0</v>
      </c>
      <c r="O36" s="19">
        <f>SUMIFS(B36:M36,B$2:M$2,"TW")</f>
        <v>0</v>
      </c>
      <c r="P36" s="19">
        <f>SUMIFS(B36:M36,B$2:M$2,"SW")</f>
        <v>0</v>
      </c>
      <c r="Q36" s="19">
        <f>SUMIFS(B36:M36,B$2:M$2,"f")</f>
        <v>0</v>
      </c>
      <c r="R36" s="19">
        <f>SUMIFS(B36:M36,B$2:M$2,"B")</f>
        <v>0</v>
      </c>
      <c r="S36" s="19">
        <f>SUMIFS(B36:M36,B$2:M$2,"S")</f>
        <v>0</v>
      </c>
      <c r="T36" s="19">
        <f>SUMIFS(B36:M36,B$3:M$3,"WB")</f>
        <v>0</v>
      </c>
      <c r="U36" s="19">
        <f>SUMIFS(B36:M36,B$3:M$3,"AG")</f>
        <v>0</v>
      </c>
      <c r="V36" s="19">
        <f>SUMIFS(B36:M36,B$3:M$3,"PB")</f>
        <v>0</v>
      </c>
      <c r="W36" s="31">
        <f t="shared" si="0"/>
        <v>0</v>
      </c>
    </row>
    <row r="37" spans="1:23" s="1" customFormat="1" ht="19.5" customHeight="1" thickBot="1" x14ac:dyDescent="0.3">
      <c r="A37" s="44" t="s">
        <v>54</v>
      </c>
      <c r="B37" s="62">
        <f t="shared" ref="B37:K37" si="1">SUM(B6:B36)</f>
        <v>471.63</v>
      </c>
      <c r="C37" s="62">
        <f t="shared" si="1"/>
        <v>104.97</v>
      </c>
      <c r="D37" s="62">
        <f t="shared" si="1"/>
        <v>535.24</v>
      </c>
      <c r="E37" s="62">
        <f t="shared" si="1"/>
        <v>107.92</v>
      </c>
      <c r="F37" s="62">
        <f t="shared" si="1"/>
        <v>241.87</v>
      </c>
      <c r="G37" s="62">
        <f t="shared" si="1"/>
        <v>139.63</v>
      </c>
      <c r="H37" s="62">
        <f t="shared" si="1"/>
        <v>58.8</v>
      </c>
      <c r="I37" s="62">
        <f t="shared" si="1"/>
        <v>26.33</v>
      </c>
      <c r="J37" s="62">
        <f t="shared" si="1"/>
        <v>0</v>
      </c>
      <c r="K37" s="62">
        <f t="shared" si="1"/>
        <v>0</v>
      </c>
      <c r="L37" s="62"/>
      <c r="M37" s="47">
        <f>SUM(B37:L37)</f>
        <v>1686.39</v>
      </c>
      <c r="N37" s="33">
        <f t="shared" ref="N37:V37" si="2">SUM(N6:N36)</f>
        <v>1414.7</v>
      </c>
      <c r="O37" s="29">
        <f t="shared" si="2"/>
        <v>271.69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29">
        <f t="shared" si="2"/>
        <v>0</v>
      </c>
      <c r="T37" s="28">
        <f t="shared" si="2"/>
        <v>0</v>
      </c>
      <c r="U37" s="28">
        <f t="shared" si="2"/>
        <v>1660.0600000000002</v>
      </c>
      <c r="V37" s="28">
        <f t="shared" si="2"/>
        <v>26.33</v>
      </c>
      <c r="W37" s="31">
        <f t="shared" si="0"/>
        <v>0</v>
      </c>
    </row>
    <row r="38" spans="1:23" s="1" customFormat="1" ht="23.25" customHeight="1" thickBot="1" x14ac:dyDescent="0.3">
      <c r="A38" s="25" t="s">
        <v>33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8"/>
      <c r="M38" s="53"/>
      <c r="N38" s="131">
        <f>M37-(N37+O37+P37+Q37+R37+S37)</f>
        <v>0</v>
      </c>
      <c r="O38" s="132"/>
      <c r="P38" s="132"/>
      <c r="Q38" s="132"/>
      <c r="R38" s="132"/>
      <c r="S38" s="133"/>
      <c r="T38" s="15"/>
      <c r="U38" s="15"/>
      <c r="V38" s="15"/>
      <c r="W38" s="15"/>
    </row>
    <row r="39" spans="1:23" s="1" customFormat="1" ht="23.25" customHeight="1" thickBot="1" x14ac:dyDescent="0.3">
      <c r="A39" s="48" t="s">
        <v>34</v>
      </c>
      <c r="B39" s="66"/>
      <c r="C39" s="49">
        <f>+C37*C38</f>
        <v>0</v>
      </c>
      <c r="D39" s="66"/>
      <c r="E39" s="49">
        <f>+E37*E38</f>
        <v>0</v>
      </c>
      <c r="F39" s="49">
        <f>+F37*F38</f>
        <v>0</v>
      </c>
      <c r="G39" s="49">
        <f>+G37*G38</f>
        <v>0</v>
      </c>
      <c r="H39" s="49">
        <f>+H37*H38</f>
        <v>0</v>
      </c>
      <c r="I39" s="66"/>
      <c r="J39" s="49">
        <f>+J37*J38</f>
        <v>0</v>
      </c>
      <c r="K39" s="49">
        <f>+K37*K38</f>
        <v>0</v>
      </c>
      <c r="L39" s="66"/>
      <c r="M39" s="49">
        <f>SUM(B39:L39)</f>
        <v>0</v>
      </c>
      <c r="N39" s="16"/>
      <c r="O39" s="16"/>
      <c r="P39" s="16"/>
      <c r="Q39" s="16"/>
      <c r="R39" s="16"/>
      <c r="S39" s="16"/>
      <c r="T39" s="15"/>
      <c r="U39" s="15"/>
      <c r="V39" s="15"/>
      <c r="W39" s="15"/>
    </row>
    <row r="40" spans="1:23" ht="45.75" customHeight="1" thickBot="1" x14ac:dyDescent="0.3">
      <c r="A40" s="45" t="s">
        <v>35</v>
      </c>
      <c r="B40" s="101">
        <v>471.63</v>
      </c>
      <c r="C40" s="101">
        <v>104.97</v>
      </c>
      <c r="D40" s="108">
        <v>535.24</v>
      </c>
      <c r="E40" s="101">
        <v>107.92</v>
      </c>
      <c r="F40" s="101">
        <v>241.87</v>
      </c>
      <c r="G40" s="101">
        <v>241.87</v>
      </c>
      <c r="H40" s="101">
        <v>107.92</v>
      </c>
      <c r="I40" s="101">
        <v>52.46</v>
      </c>
      <c r="J40" s="95">
        <v>241.87</v>
      </c>
      <c r="K40" s="95">
        <v>107.92</v>
      </c>
      <c r="L40" s="71"/>
      <c r="M40" s="55">
        <f>SUM(B40:L40)</f>
        <v>2213.67</v>
      </c>
      <c r="N40" s="17"/>
      <c r="O40" s="17"/>
      <c r="P40" s="17"/>
      <c r="Q40" s="17"/>
      <c r="R40" s="17"/>
      <c r="S40" s="17"/>
      <c r="T40" s="7"/>
      <c r="U40" s="7"/>
      <c r="V40" s="7"/>
      <c r="W40" s="7"/>
    </row>
    <row r="41" spans="1:23" ht="39" customHeight="1" thickBot="1" x14ac:dyDescent="0.3">
      <c r="A41" s="45" t="s">
        <v>36</v>
      </c>
      <c r="B41" s="102">
        <f t="shared" ref="B41:K41" si="3">B40-B37</f>
        <v>0</v>
      </c>
      <c r="C41" s="102">
        <f t="shared" si="3"/>
        <v>0</v>
      </c>
      <c r="D41" s="102">
        <f t="shared" si="3"/>
        <v>0</v>
      </c>
      <c r="E41" s="102">
        <f t="shared" si="3"/>
        <v>0</v>
      </c>
      <c r="F41" s="102">
        <f t="shared" si="3"/>
        <v>0</v>
      </c>
      <c r="G41" s="102">
        <f t="shared" si="3"/>
        <v>102.24000000000001</v>
      </c>
      <c r="H41" s="102">
        <f t="shared" si="3"/>
        <v>49.120000000000005</v>
      </c>
      <c r="I41" s="102">
        <f t="shared" si="3"/>
        <v>26.130000000000003</v>
      </c>
      <c r="J41" s="96">
        <f t="shared" si="3"/>
        <v>241.87</v>
      </c>
      <c r="K41" s="96">
        <f t="shared" si="3"/>
        <v>107.92</v>
      </c>
      <c r="L41" s="75"/>
      <c r="M41" s="56">
        <f>SUM(B41:L41)</f>
        <v>527.28</v>
      </c>
      <c r="N41" s="17"/>
      <c r="O41" s="17"/>
      <c r="P41" s="17"/>
      <c r="Q41" s="17"/>
      <c r="R41" s="17"/>
      <c r="S41" s="17"/>
    </row>
    <row r="42" spans="1:23" ht="31.5" customHeight="1" thickBot="1" x14ac:dyDescent="0.3">
      <c r="A42" s="46" t="s">
        <v>37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54"/>
    </row>
  </sheetData>
  <mergeCells count="18">
    <mergeCell ref="N38:S38"/>
    <mergeCell ref="E4:F4"/>
    <mergeCell ref="N1:N5"/>
    <mergeCell ref="G4:H4"/>
    <mergeCell ref="R1:R5"/>
    <mergeCell ref="P1:P5"/>
    <mergeCell ref="Q1:Q5"/>
    <mergeCell ref="U1:U5"/>
    <mergeCell ref="J4:K4"/>
    <mergeCell ref="W1:W5"/>
    <mergeCell ref="E1:F1"/>
    <mergeCell ref="J1:K1"/>
    <mergeCell ref="M1:M36"/>
    <mergeCell ref="O1:O5"/>
    <mergeCell ref="V1:V5"/>
    <mergeCell ref="S1:S5"/>
    <mergeCell ref="G1:H1"/>
    <mergeCell ref="T1:T5"/>
  </mergeCells>
  <pageMargins left="0.7" right="0.7" top="0.75" bottom="0.75" header="0.3" footer="0.3"/>
  <pageSetup paperSize="8" scale="1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E1</vt:lpstr>
      <vt:lpstr>E2</vt:lpstr>
      <vt:lpstr>'E1'!Obszar_wydruku</vt:lpstr>
      <vt:lpstr>'E2'!Obszar_wydruku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m.jankowska-pstrong</dc:creator>
  <cp:lastModifiedBy>Grzegorz Romanowski</cp:lastModifiedBy>
  <cp:lastPrinted>2022-09-27T07:50:59Z</cp:lastPrinted>
  <dcterms:created xsi:type="dcterms:W3CDTF">2019-11-07T09:47:18Z</dcterms:created>
  <dcterms:modified xsi:type="dcterms:W3CDTF">2024-03-10T19:42:29Z</dcterms:modified>
</cp:coreProperties>
</file>