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er nieop 2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<sst xmlns="http://schemas.openxmlformats.org/spreadsheetml/2006/main" count="22" uniqueCount="22">
  <si>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VIASYS Healthcare SONARA Export File</t>
  </si>
  <si>
    <t xml:space="preserve">Patient Name:</t>
  </si>
  <si>
    <t xml:space="preserve">jan Kowalski</t>
  </si>
  <si>
    <t xml:space="preserve">Patient ID:</t>
  </si>
  <si>
    <t xml:space="preserve">Date:</t>
  </si>
  <si>
    <t xml:space="preserve">Time:</t>
  </si>
  <si>
    <t xml:space="preserve">Vessel Name:</t>
  </si>
  <si>
    <t xml:space="preserve">Time</t>
  </si>
  <si>
    <t xml:space="preserve">Mean U</t>
  </si>
  <si>
    <t xml:space="preserve">Peak U</t>
  </si>
  <si>
    <t xml:space="preserve">EDV U</t>
  </si>
  <si>
    <t xml:space="preserve">PI U</t>
  </si>
  <si>
    <t xml:space="preserve">RI U</t>
  </si>
  <si>
    <t xml:space="preserve">SD U</t>
  </si>
  <si>
    <t xml:space="preserve">HR</t>
  </si>
  <si>
    <t xml:space="preserve">Mean L</t>
  </si>
  <si>
    <t xml:space="preserve">Peak L</t>
  </si>
  <si>
    <t xml:space="preserve">EDV L</t>
  </si>
  <si>
    <t xml:space="preserve">PI L</t>
  </si>
  <si>
    <t xml:space="preserve">RI L</t>
  </si>
  <si>
    <t xml:space="preserve">SD L</t>
  </si>
  <si>
    <t xml:space="preserve">początek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</si>
</sst>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8" activeCellId="0" sqref="I8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2.91"/>
  </cols>
  <sheetData>
    <row r="1" customFormat="false" ht="14.4" hidden="false" customHeight="false" outlineLevel="0" collapsed="false">
      <c r="A1" s="0" t="s">
        <v>0</v>
      </c>
    </row>
    <row r="3" customFormat="false" ht="14.4" hidden="false" customHeight="false" outlineLevel="0" collapsed="false">
      <c r="A3" s="0" t="s">
        <v>1</v>
      </c>
      <c r="B3" s="0" t="s">
        <v>2</v>
      </c>
    </row>
    <row r="4" customFormat="false" ht="14.4" hidden="false" customHeight="false" outlineLevel="0" collapsed="false">
      <c r="A4" s="0" t="s">
        <v>3</v>
      </c>
      <c r="B4" s="0" t="n">
        <v>45042711111</v>
      </c>
    </row>
    <row r="5" customFormat="false" ht="14.4" hidden="false" customHeight="false" outlineLevel="0" collapsed="false">
      <c r="A5" s="0" t="s">
        <v>4</v>
      </c>
      <c r="B5" s="1" t="n">
        <v>43226</v>
      </c>
    </row>
    <row r="6" customFormat="false" ht="14.4" hidden="false" customHeight="false" outlineLevel="0" collapsed="false">
      <c r="A6" s="0" t="s">
        <v>5</v>
      </c>
      <c r="B6" s="2" t="n">
        <v>0.463888888888889</v>
      </c>
    </row>
    <row r="7" customFormat="false" ht="14.4" hidden="false" customHeight="false" outlineLevel="0" collapsed="false">
      <c r="A7" s="0" t="s">
        <v>6</v>
      </c>
    </row>
    <row r="10" customFormat="false" ht="14.4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13</v>
      </c>
      <c r="H10" s="0" t="s">
        <v>14</v>
      </c>
      <c r="I10" s="0" t="s">
        <v>15</v>
      </c>
      <c r="J10" s="0" t="s">
        <v>16</v>
      </c>
      <c r="K10" s="0" t="s">
        <v>17</v>
      </c>
      <c r="L10" s="0" t="s">
        <v>18</v>
      </c>
      <c r="M10" s="0" t="s">
        <v>19</v>
      </c>
      <c r="N10" s="0" t="s">
        <v>20</v>
      </c>
    </row>
    <row r="11" customFormat="false" ht="14.4" hidden="false" customHeight="false" outlineLevel="0" collapsed="false">
      <c r="A11" s="0" t="str">
        <f aca="false">"00:00:00.17"</f>
        <v>00:00:00.17</v>
      </c>
      <c r="B11" s="0" t="n">
        <f aca="false">2912/100</f>
        <v>29.12</v>
      </c>
      <c r="C11" s="0" t="n">
        <f aca="false">5118/100</f>
        <v>51.18</v>
      </c>
      <c r="D11" s="0" t="n">
        <f aca="false">1578/100</f>
        <v>15.78</v>
      </c>
      <c r="E11" s="0" t="n">
        <f aca="false">119/100</f>
        <v>1.19</v>
      </c>
      <c r="F11" s="0" t="n">
        <f aca="false">67/100</f>
        <v>0.67</v>
      </c>
      <c r="G11" s="0" t="n">
        <f aca="false">320/100</f>
        <v>3.2</v>
      </c>
      <c r="H11" s="0" t="n">
        <v>62</v>
      </c>
    </row>
    <row r="12" customFormat="false" ht="14.4" hidden="false" customHeight="false" outlineLevel="0" collapsed="false">
      <c r="A12" s="0" t="str">
        <f aca="false">"00:00:01.19"</f>
        <v>00:00:01.19</v>
      </c>
      <c r="B12" s="0" t="n">
        <f aca="false">2749/100</f>
        <v>27.49</v>
      </c>
      <c r="C12" s="0" t="n">
        <f aca="false">4900/100</f>
        <v>49</v>
      </c>
      <c r="D12" s="0" t="n">
        <f aca="false">1470/100</f>
        <v>14.7</v>
      </c>
      <c r="E12" s="0" t="n">
        <f aca="false">123/100</f>
        <v>1.23</v>
      </c>
      <c r="F12" s="0" t="n">
        <f aca="false">68/100</f>
        <v>0.68</v>
      </c>
      <c r="G12" s="0" t="n">
        <f aca="false">332/100</f>
        <v>3.32</v>
      </c>
      <c r="H12" s="0" t="n">
        <v>58</v>
      </c>
    </row>
    <row r="13" customFormat="false" ht="14.4" hidden="false" customHeight="false" outlineLevel="0" collapsed="false">
      <c r="A13" s="0" t="str">
        <f aca="false">"00:00:02.37"</f>
        <v>00:00:02.37</v>
      </c>
      <c r="B13" s="0" t="n">
        <f aca="false">2559/100</f>
        <v>25.59</v>
      </c>
      <c r="C13" s="0" t="n">
        <f aca="false">4873/100</f>
        <v>48.73</v>
      </c>
      <c r="D13" s="0" t="n">
        <f aca="false">1361/100</f>
        <v>13.61</v>
      </c>
      <c r="E13" s="0" t="n">
        <f aca="false">135/100</f>
        <v>1.35</v>
      </c>
      <c r="F13" s="0" t="n">
        <f aca="false">71/100</f>
        <v>0.71</v>
      </c>
      <c r="G13" s="0" t="n">
        <f aca="false">358/100</f>
        <v>3.58</v>
      </c>
      <c r="H13" s="0" t="n">
        <v>51</v>
      </c>
    </row>
    <row r="14" customFormat="false" ht="14.4" hidden="false" customHeight="false" outlineLevel="0" collapsed="false">
      <c r="A14" s="0" t="str">
        <f aca="false">"00:00:03.61"</f>
        <v>00:00:03.61</v>
      </c>
      <c r="B14" s="0" t="n">
        <f aca="false">2559/100</f>
        <v>25.59</v>
      </c>
      <c r="C14" s="0" t="n">
        <f aca="false">4764/100</f>
        <v>47.64</v>
      </c>
      <c r="D14" s="0" t="n">
        <f aca="false">1388/100</f>
        <v>13.88</v>
      </c>
      <c r="E14" s="0" t="n">
        <f aca="false">130/100</f>
        <v>1.3</v>
      </c>
      <c r="F14" s="0" t="n">
        <f aca="false">70/100</f>
        <v>0.7</v>
      </c>
      <c r="G14" s="0" t="n">
        <f aca="false">341/100</f>
        <v>3.41</v>
      </c>
      <c r="H14" s="0" t="n">
        <v>51</v>
      </c>
    </row>
    <row r="15" customFormat="false" ht="14.4" hidden="false" customHeight="false" outlineLevel="0" collapsed="false">
      <c r="A15" s="0" t="str">
        <f aca="false">"00:00:04.79"</f>
        <v>00:00:04.79</v>
      </c>
      <c r="B15" s="0" t="n">
        <f aca="false">2559/100</f>
        <v>25.59</v>
      </c>
      <c r="C15" s="0" t="n">
        <f aca="false">4791/100</f>
        <v>47.91</v>
      </c>
      <c r="D15" s="0" t="n">
        <f aca="false">1361/100</f>
        <v>13.61</v>
      </c>
      <c r="E15" s="0" t="n">
        <f aca="false">131/100</f>
        <v>1.31</v>
      </c>
      <c r="F15" s="0" t="n">
        <f aca="false">71/100</f>
        <v>0.71</v>
      </c>
      <c r="G15" s="0" t="n">
        <f aca="false">348/100</f>
        <v>3.48</v>
      </c>
      <c r="H15" s="0" t="n">
        <v>52</v>
      </c>
    </row>
    <row r="16" customFormat="false" ht="14.4" hidden="false" customHeight="false" outlineLevel="0" collapsed="false">
      <c r="A16" s="0" t="str">
        <f aca="false">"00:00:05.91"</f>
        <v>00:00:05.91</v>
      </c>
      <c r="B16" s="0" t="n">
        <f aca="false">2613/100</f>
        <v>26.13</v>
      </c>
      <c r="C16" s="0" t="n">
        <f aca="false">4845/100</f>
        <v>48.45</v>
      </c>
      <c r="D16" s="0" t="n">
        <f aca="false">1306/100</f>
        <v>13.06</v>
      </c>
      <c r="E16" s="0" t="n">
        <f aca="false">132/100</f>
        <v>1.32</v>
      </c>
      <c r="F16" s="0" t="n">
        <f aca="false">72/100</f>
        <v>0.72</v>
      </c>
      <c r="G16" s="0" t="n">
        <f aca="false">365/100</f>
        <v>3.65</v>
      </c>
      <c r="H16" s="0" t="n">
        <v>51</v>
      </c>
    </row>
    <row r="17" customFormat="false" ht="14.4" hidden="false" customHeight="false" outlineLevel="0" collapsed="false">
      <c r="A17" s="0" t="str">
        <f aca="false">"00:00:07.09"</f>
        <v>00:00:07.09</v>
      </c>
      <c r="B17" s="0" t="n">
        <f aca="false">2695/100</f>
        <v>26.95</v>
      </c>
      <c r="C17" s="0" t="n">
        <f aca="false">4981/100</f>
        <v>49.81</v>
      </c>
      <c r="D17" s="0" t="n">
        <f aca="false">1333/100</f>
        <v>13.33</v>
      </c>
      <c r="E17" s="0" t="n">
        <f aca="false">132/100</f>
        <v>1.32</v>
      </c>
      <c r="F17" s="0" t="n">
        <f aca="false">72/100</f>
        <v>0.72</v>
      </c>
      <c r="G17" s="0" t="n">
        <f aca="false">368/100</f>
        <v>3.68</v>
      </c>
      <c r="H17" s="0" t="n">
        <v>51</v>
      </c>
    </row>
    <row r="18" customFormat="false" ht="14.4" hidden="false" customHeight="false" outlineLevel="0" collapsed="false">
      <c r="A18" s="0" t="str">
        <f aca="false">"00:00:08.28"</f>
        <v>00:00:08.28</v>
      </c>
      <c r="B18" s="0" t="n">
        <f aca="false">2831/100</f>
        <v>28.31</v>
      </c>
      <c r="C18" s="0" t="n">
        <f aca="false">6315/100</f>
        <v>63.15</v>
      </c>
      <c r="D18" s="0" t="n">
        <f aca="false">1361/100</f>
        <v>13.61</v>
      </c>
      <c r="E18" s="0" t="n">
        <f aca="false">170/100</f>
        <v>1.7</v>
      </c>
      <c r="F18" s="0" t="n">
        <f aca="false">76/100</f>
        <v>0.76</v>
      </c>
      <c r="G18" s="0" t="n">
        <f aca="false">462/100</f>
        <v>4.62</v>
      </c>
      <c r="H18" s="0" t="n">
        <v>51</v>
      </c>
    </row>
    <row r="19" customFormat="false" ht="14.4" hidden="false" customHeight="false" outlineLevel="0" collapsed="false">
      <c r="A19" s="0" t="str">
        <f aca="false">"00:00:09.44"</f>
        <v>00:00:09.44</v>
      </c>
      <c r="B19" s="0" t="n">
        <f aca="false">2940/100</f>
        <v>29.4</v>
      </c>
      <c r="C19" s="0" t="n">
        <f aca="false">7459/100</f>
        <v>74.59</v>
      </c>
      <c r="D19" s="0" t="n">
        <f aca="false">1388/100</f>
        <v>13.88</v>
      </c>
      <c r="E19" s="0" t="n">
        <f aca="false">201/100</f>
        <v>2.01</v>
      </c>
      <c r="F19" s="0" t="n">
        <f aca="false">79/100</f>
        <v>0.79</v>
      </c>
      <c r="G19" s="0" t="n">
        <f aca="false">536/100</f>
        <v>5.36</v>
      </c>
      <c r="H19" s="0" t="n">
        <v>52</v>
      </c>
    </row>
    <row r="20" customFormat="false" ht="14.4" hidden="false" customHeight="false" outlineLevel="0" collapsed="false">
      <c r="A20" s="0" t="str">
        <f aca="false">"00:00:10.60"</f>
        <v>00:00:10.60</v>
      </c>
      <c r="B20" s="0" t="n">
        <f aca="false">2994/100</f>
        <v>29.94</v>
      </c>
      <c r="C20" s="0" t="n">
        <f aca="false">8167/100</f>
        <v>81.67</v>
      </c>
      <c r="D20" s="0" t="n">
        <f aca="false">1470/100</f>
        <v>14.7</v>
      </c>
      <c r="E20" s="0" t="n">
        <f aca="false">219/100</f>
        <v>2.19</v>
      </c>
      <c r="F20" s="0" t="n">
        <f aca="false">80/100</f>
        <v>0.8</v>
      </c>
      <c r="G20" s="0" t="n">
        <f aca="false">555/100</f>
        <v>5.55</v>
      </c>
      <c r="H20" s="0" t="n">
        <v>51</v>
      </c>
    </row>
    <row r="21" customFormat="false" ht="14.4" hidden="false" customHeight="false" outlineLevel="0" collapsed="false">
      <c r="A21" s="0" t="str">
        <f aca="false">"00:00:11.71"</f>
        <v>00:00:11.71</v>
      </c>
      <c r="B21" s="0" t="n">
        <f aca="false">3049/100</f>
        <v>30.49</v>
      </c>
      <c r="C21" s="0" t="n">
        <f aca="false">9065/100</f>
        <v>90.65</v>
      </c>
      <c r="D21" s="0" t="n">
        <f aca="false">1470/100</f>
        <v>14.7</v>
      </c>
      <c r="E21" s="0" t="n">
        <f aca="false">245/100</f>
        <v>2.45</v>
      </c>
      <c r="F21" s="0" t="n">
        <f aca="false">83/100</f>
        <v>0.83</v>
      </c>
      <c r="G21" s="0" t="n">
        <f aca="false">608/100</f>
        <v>6.08</v>
      </c>
      <c r="H21" s="0" t="n">
        <v>52</v>
      </c>
    </row>
    <row r="22" customFormat="false" ht="14.4" hidden="false" customHeight="false" outlineLevel="0" collapsed="false">
      <c r="A22" s="0" t="str">
        <f aca="false">"00:00:12.83"</f>
        <v>00:00:12.83</v>
      </c>
      <c r="B22" s="0" t="n">
        <f aca="false">3239/100</f>
        <v>32.39</v>
      </c>
      <c r="C22" s="0" t="n">
        <f aca="false">9691/100</f>
        <v>96.91</v>
      </c>
      <c r="D22" s="0" t="n">
        <f aca="false">1578/100</f>
        <v>15.78</v>
      </c>
      <c r="E22" s="0" t="n">
        <f aca="false">245/100</f>
        <v>2.45</v>
      </c>
      <c r="F22" s="0" t="n">
        <f aca="false">83/100</f>
        <v>0.83</v>
      </c>
      <c r="G22" s="0" t="n">
        <f aca="false">605/100</f>
        <v>6.05</v>
      </c>
      <c r="H22" s="0" t="n">
        <v>53</v>
      </c>
    </row>
    <row r="23" customFormat="false" ht="14.4" hidden="false" customHeight="false" outlineLevel="0" collapsed="false">
      <c r="A23" s="0" t="str">
        <f aca="false">"00:00:13.96"</f>
        <v>00:00:13.96</v>
      </c>
      <c r="B23" s="0" t="n">
        <f aca="false">3239/100</f>
        <v>32.39</v>
      </c>
      <c r="C23" s="0" t="n">
        <f aca="false">9147/100</f>
        <v>91.47</v>
      </c>
      <c r="D23" s="0" t="n">
        <f aca="false">1633/100</f>
        <v>16.33</v>
      </c>
      <c r="E23" s="0" t="n">
        <f aca="false">227/100</f>
        <v>2.27</v>
      </c>
      <c r="F23" s="0" t="n">
        <f aca="false">81/100</f>
        <v>0.81</v>
      </c>
      <c r="G23" s="0" t="n">
        <f aca="false">560/100</f>
        <v>5.6</v>
      </c>
      <c r="H23" s="0" t="n">
        <v>53</v>
      </c>
    </row>
    <row r="24" customFormat="false" ht="14.4" hidden="false" customHeight="false" outlineLevel="0" collapsed="false">
      <c r="A24" s="0" t="str">
        <f aca="false">"00:00:15.27"</f>
        <v>00:00:15.27</v>
      </c>
      <c r="B24" s="0" t="n">
        <f aca="false">3130/100</f>
        <v>31.3</v>
      </c>
      <c r="C24" s="0" t="n">
        <f aca="false">7622/100</f>
        <v>76.22</v>
      </c>
      <c r="D24" s="0" t="n">
        <f aca="false">1551/100</f>
        <v>15.51</v>
      </c>
      <c r="E24" s="0" t="n">
        <f aca="false">192/100</f>
        <v>1.92</v>
      </c>
      <c r="F24" s="0" t="n">
        <f aca="false">79/100</f>
        <v>0.79</v>
      </c>
      <c r="G24" s="0" t="n">
        <f aca="false">486/100</f>
        <v>4.86</v>
      </c>
      <c r="H24" s="0" t="n">
        <v>52</v>
      </c>
    </row>
    <row r="25" customFormat="false" ht="14.4" hidden="false" customHeight="false" outlineLevel="0" collapsed="false">
      <c r="A25" s="0" t="str">
        <f aca="false">"00:00:16.14"</f>
        <v>00:00:16.14</v>
      </c>
      <c r="B25" s="0" t="n">
        <f aca="false">3157/100</f>
        <v>31.57</v>
      </c>
      <c r="C25" s="0" t="n">
        <f aca="false">6887/100</f>
        <v>68.87</v>
      </c>
      <c r="D25" s="0" t="n">
        <f aca="false">1660/100</f>
        <v>16.6</v>
      </c>
      <c r="E25" s="0" t="n">
        <f aca="false">162/100</f>
        <v>1.62</v>
      </c>
      <c r="F25" s="0" t="n">
        <f aca="false">73/100</f>
        <v>0.73</v>
      </c>
      <c r="G25" s="0" t="n">
        <f aca="false">412/100</f>
        <v>4.12</v>
      </c>
      <c r="H25" s="0" t="n">
        <v>55</v>
      </c>
    </row>
    <row r="26" customFormat="false" ht="14.4" hidden="false" customHeight="false" outlineLevel="0" collapsed="false">
      <c r="A26" s="0" t="str">
        <f aca="false">"00:00:17.06"</f>
        <v>00:00:17.06</v>
      </c>
      <c r="B26" s="0" t="n">
        <f aca="false">3239/100</f>
        <v>32.39</v>
      </c>
      <c r="C26" s="0" t="n">
        <f aca="false">7731/100</f>
        <v>77.31</v>
      </c>
      <c r="D26" s="0" t="n">
        <f aca="false">1742/100</f>
        <v>17.42</v>
      </c>
      <c r="E26" s="0" t="n">
        <f aca="false">182/100</f>
        <v>1.82</v>
      </c>
      <c r="F26" s="0" t="n">
        <f aca="false">75/100</f>
        <v>0.75</v>
      </c>
      <c r="G26" s="0" t="n">
        <f aca="false">442/100</f>
        <v>4.42</v>
      </c>
      <c r="H26" s="0" t="n">
        <v>57</v>
      </c>
    </row>
    <row r="27" customFormat="false" ht="14.4" hidden="false" customHeight="false" outlineLevel="0" collapsed="false">
      <c r="A27" s="0" t="str">
        <f aca="false">"00:00:17.83"</f>
        <v>00:00:17.83</v>
      </c>
      <c r="B27" s="0" t="n">
        <f aca="false">3375/100</f>
        <v>33.75</v>
      </c>
      <c r="C27" s="0" t="n">
        <f aca="false">8275/100</f>
        <v>82.75</v>
      </c>
      <c r="D27" s="0" t="n">
        <f aca="false">1932/100</f>
        <v>19.32</v>
      </c>
      <c r="E27" s="0" t="n">
        <f aca="false">185/100</f>
        <v>1.85</v>
      </c>
      <c r="F27" s="0" t="n">
        <f aca="false">74/100</f>
        <v>0.74</v>
      </c>
      <c r="G27" s="0" t="n">
        <f aca="false">428/100</f>
        <v>4.28</v>
      </c>
      <c r="H27" s="0" t="n">
        <v>62</v>
      </c>
    </row>
    <row r="28" customFormat="false" ht="14.4" hidden="false" customHeight="false" outlineLevel="0" collapsed="false">
      <c r="A28" s="0" t="str">
        <f aca="false">"00:00:18.85"</f>
        <v>00:00:18.85</v>
      </c>
      <c r="B28" s="0" t="n">
        <f aca="false">3566/100</f>
        <v>35.66</v>
      </c>
      <c r="C28" s="0" t="n">
        <f aca="false">7922/100</f>
        <v>79.22</v>
      </c>
      <c r="D28" s="0" t="n">
        <f aca="false">2123/100</f>
        <v>21.23</v>
      </c>
      <c r="E28" s="0" t="n">
        <f aca="false">159/100</f>
        <v>1.59</v>
      </c>
      <c r="F28" s="0" t="n">
        <f aca="false">68/100</f>
        <v>0.68</v>
      </c>
      <c r="G28" s="0" t="n">
        <f aca="false">370/100</f>
        <v>3.7</v>
      </c>
      <c r="H28" s="0" t="n">
        <v>89</v>
      </c>
    </row>
    <row r="29" customFormat="false" ht="14.4" hidden="false" customHeight="false" outlineLevel="0" collapsed="false">
      <c r="A29" s="0" t="str">
        <f aca="false">"00:00:20.01"</f>
        <v>00:00:20.01</v>
      </c>
      <c r="B29" s="0" t="n">
        <f aca="false">3402/100</f>
        <v>34.02</v>
      </c>
      <c r="C29" s="0" t="n">
        <f aca="false">7622/100</f>
        <v>76.22</v>
      </c>
      <c r="D29" s="0" t="n">
        <f aca="false">1878/100</f>
        <v>18.78</v>
      </c>
      <c r="E29" s="0" t="n">
        <f aca="false">168/100</f>
        <v>1.68</v>
      </c>
      <c r="F29" s="0" t="n">
        <f aca="false">69/100</f>
        <v>0.69</v>
      </c>
      <c r="G29" s="0" t="n">
        <f aca="false">405/100</f>
        <v>4.05</v>
      </c>
      <c r="H29" s="0" t="n">
        <v>81</v>
      </c>
    </row>
    <row r="30" customFormat="false" ht="14.4" hidden="false" customHeight="false" outlineLevel="0" collapsed="false">
      <c r="A30" s="0" t="str">
        <f aca="false">"00:00:21.22"</f>
        <v>00:00:21.22</v>
      </c>
      <c r="B30" s="0" t="n">
        <f aca="false">3157/100</f>
        <v>31.57</v>
      </c>
      <c r="C30" s="0" t="n">
        <f aca="false">6506/100</f>
        <v>65.06</v>
      </c>
      <c r="D30" s="0" t="n">
        <f aca="false">1687/100</f>
        <v>16.87</v>
      </c>
      <c r="E30" s="0" t="n">
        <f aca="false">151/100</f>
        <v>1.51</v>
      </c>
      <c r="F30" s="0" t="n">
        <f aca="false">67/100</f>
        <v>0.67</v>
      </c>
      <c r="G30" s="0" t="n">
        <f aca="false">385/100</f>
        <v>3.85</v>
      </c>
      <c r="H30" s="0" t="n">
        <v>71</v>
      </c>
    </row>
    <row r="31" customFormat="false" ht="14.4" hidden="false" customHeight="false" outlineLevel="0" collapsed="false">
      <c r="A31" s="0" t="str">
        <f aca="false">"00:00:22.33"</f>
        <v>00:00:22.33</v>
      </c>
      <c r="B31" s="0" t="n">
        <f aca="false">2967/100</f>
        <v>29.67</v>
      </c>
      <c r="C31" s="0" t="n">
        <f aca="false">7432/100</f>
        <v>74.32</v>
      </c>
      <c r="D31" s="0" t="n">
        <f aca="false">1388/100</f>
        <v>13.88</v>
      </c>
      <c r="E31" s="0" t="n">
        <f aca="false">201/100</f>
        <v>2.01</v>
      </c>
      <c r="F31" s="0" t="n">
        <f aca="false">72/100</f>
        <v>0.72</v>
      </c>
      <c r="G31" s="0" t="n">
        <f aca="false">532/100</f>
        <v>5.32</v>
      </c>
      <c r="H31" s="0" t="n">
        <v>61</v>
      </c>
    </row>
    <row r="32" customFormat="false" ht="14.4" hidden="false" customHeight="false" outlineLevel="0" collapsed="false">
      <c r="A32" s="0" t="str">
        <f aca="false">"00:00:23.59"</f>
        <v>00:00:23.59</v>
      </c>
      <c r="B32" s="0" t="n">
        <f aca="false">2831/100</f>
        <v>28.31</v>
      </c>
      <c r="C32" s="0" t="n">
        <f aca="false">9419/100</f>
        <v>94.19</v>
      </c>
      <c r="D32" s="0" t="n">
        <f aca="false">1306/100</f>
        <v>13.06</v>
      </c>
      <c r="E32" s="0" t="n">
        <f aca="false">279/100</f>
        <v>2.79</v>
      </c>
      <c r="F32" s="0" t="n">
        <f aca="false">83/100</f>
        <v>0.83</v>
      </c>
      <c r="G32" s="0" t="n">
        <f aca="false">720/100</f>
        <v>7.2</v>
      </c>
      <c r="H32" s="0" t="n">
        <v>51</v>
      </c>
    </row>
    <row r="33" customFormat="false" ht="14.4" hidden="false" customHeight="false" outlineLevel="0" collapsed="false">
      <c r="A33" s="0" t="str">
        <f aca="false">"00:00:24.70"</f>
        <v>00:00:24.70</v>
      </c>
      <c r="B33" s="0" t="n">
        <f aca="false">2804/100</f>
        <v>28.04</v>
      </c>
      <c r="C33" s="0" t="n">
        <f aca="false">8548/100</f>
        <v>85.48</v>
      </c>
      <c r="D33" s="0" t="n">
        <f aca="false">1252/100</f>
        <v>12.52</v>
      </c>
      <c r="E33" s="0" t="n">
        <f aca="false">252/100</f>
        <v>2.52</v>
      </c>
      <c r="F33" s="0" t="n">
        <f aca="false">82/100</f>
        <v>0.82</v>
      </c>
      <c r="G33" s="0" t="n">
        <f aca="false">671/100</f>
        <v>6.71</v>
      </c>
      <c r="H33" s="0" t="n">
        <v>51</v>
      </c>
    </row>
    <row r="34" customFormat="false" ht="14.4" hidden="false" customHeight="false" outlineLevel="0" collapsed="false">
      <c r="A34" s="0" t="str">
        <f aca="false">"00:00:25.96"</f>
        <v>00:00:25.96</v>
      </c>
      <c r="B34" s="0" t="n">
        <f aca="false">2667/100</f>
        <v>26.67</v>
      </c>
      <c r="C34" s="0" t="n">
        <f aca="false">6397/100</f>
        <v>63.97</v>
      </c>
      <c r="D34" s="0" t="n">
        <f aca="false">1306/100</f>
        <v>13.06</v>
      </c>
      <c r="E34" s="0" t="n">
        <f aca="false">189/100</f>
        <v>1.89</v>
      </c>
      <c r="F34" s="0" t="n">
        <f aca="false">79/100</f>
        <v>0.79</v>
      </c>
      <c r="G34" s="0" t="n">
        <f aca="false">486/100</f>
        <v>4.86</v>
      </c>
      <c r="H34" s="0" t="n">
        <v>51</v>
      </c>
    </row>
    <row r="35" customFormat="false" ht="14.4" hidden="false" customHeight="false" outlineLevel="0" collapsed="false">
      <c r="A35" s="0" t="str">
        <f aca="false">"00:00:27.10"</f>
        <v>00:00:27.10</v>
      </c>
      <c r="B35" s="0" t="n">
        <f aca="false">2804/100</f>
        <v>28.04</v>
      </c>
      <c r="C35" s="0" t="n">
        <f aca="false">8194/100</f>
        <v>81.94</v>
      </c>
      <c r="D35" s="0" t="n">
        <f aca="false">1361/100</f>
        <v>13.61</v>
      </c>
      <c r="E35" s="0" t="n">
        <f aca="false">237/100</f>
        <v>2.37</v>
      </c>
      <c r="F35" s="0" t="n">
        <f aca="false">82/100</f>
        <v>0.82</v>
      </c>
      <c r="G35" s="0" t="n">
        <f aca="false">592/100</f>
        <v>5.92</v>
      </c>
      <c r="H35" s="0" t="n">
        <v>51</v>
      </c>
      <c r="I35" s="3" t="s">
        <v>21</v>
      </c>
    </row>
    <row r="36" customFormat="false" ht="14.4" hidden="false" customHeight="false" outlineLevel="0" collapsed="false">
      <c r="A36" s="0" t="str">
        <f aca="false">"00:00:28.24"</f>
        <v>00:00:28.24</v>
      </c>
      <c r="B36" s="0" t="n">
        <f aca="false">2858/100</f>
        <v>28.58</v>
      </c>
      <c r="C36" s="0" t="n">
        <f aca="false">8847/100</f>
        <v>88.47</v>
      </c>
      <c r="D36" s="0" t="n">
        <f aca="false">1415/100</f>
        <v>14.15</v>
      </c>
      <c r="E36" s="0" t="n">
        <f aca="false">254/100</f>
        <v>2.54</v>
      </c>
      <c r="F36" s="0" t="n">
        <f aca="false">83/100</f>
        <v>0.83</v>
      </c>
      <c r="G36" s="0" t="n">
        <f aca="false">620/100</f>
        <v>6.2</v>
      </c>
      <c r="H36" s="0" t="n">
        <v>52</v>
      </c>
    </row>
    <row r="37" customFormat="false" ht="14.4" hidden="false" customHeight="false" outlineLevel="0" collapsed="false">
      <c r="A37" s="0" t="str">
        <f aca="false">"00:00:29.33"</f>
        <v>00:00:29.33</v>
      </c>
      <c r="B37" s="0" t="n">
        <f aca="false">2967/100</f>
        <v>29.67</v>
      </c>
      <c r="C37" s="0" t="n">
        <f aca="false">9528/100</f>
        <v>95.28</v>
      </c>
      <c r="D37" s="0" t="n">
        <f aca="false">1470/100</f>
        <v>14.7</v>
      </c>
      <c r="E37" s="0" t="n">
        <f aca="false">267/100</f>
        <v>2.67</v>
      </c>
      <c r="F37" s="0" t="n">
        <f aca="false">83/100</f>
        <v>0.83</v>
      </c>
      <c r="G37" s="0" t="n">
        <f aca="false">641/100</f>
        <v>6.41</v>
      </c>
      <c r="H37" s="0" t="n">
        <v>52</v>
      </c>
    </row>
    <row r="38" customFormat="false" ht="14.4" hidden="false" customHeight="false" outlineLevel="0" collapsed="false">
      <c r="A38" s="0" t="str">
        <f aca="false">"00:00:30.56"</f>
        <v>00:00:30.56</v>
      </c>
      <c r="B38" s="0" t="n">
        <f aca="false">3157/100</f>
        <v>31.57</v>
      </c>
      <c r="C38" s="0" t="n">
        <f aca="false">10589/100</f>
        <v>105.89</v>
      </c>
      <c r="D38" s="0" t="n">
        <f aca="false">1497/100</f>
        <v>14.97</v>
      </c>
      <c r="E38" s="0" t="n">
        <f aca="false">284/100</f>
        <v>2.84</v>
      </c>
      <c r="F38" s="0" t="n">
        <f aca="false">85/100</f>
        <v>0.85</v>
      </c>
      <c r="G38" s="0" t="n">
        <f aca="false">703/100</f>
        <v>7.03</v>
      </c>
      <c r="H38" s="0" t="n">
        <v>52</v>
      </c>
    </row>
    <row r="39" customFormat="false" ht="14.4" hidden="false" customHeight="false" outlineLevel="0" collapsed="false">
      <c r="A39" s="0" t="str">
        <f aca="false">"00:00:31.60"</f>
        <v>00:00:31.60</v>
      </c>
      <c r="B39" s="0" t="n">
        <f aca="false">3212/100</f>
        <v>32.12</v>
      </c>
      <c r="C39" s="0" t="n">
        <f aca="false">10127/100</f>
        <v>101.27</v>
      </c>
      <c r="D39" s="0" t="n">
        <f aca="false">1524/100</f>
        <v>15.24</v>
      </c>
      <c r="E39" s="0" t="n">
        <f aca="false">265/100</f>
        <v>2.65</v>
      </c>
      <c r="F39" s="0" t="n">
        <f aca="false">84/100</f>
        <v>0.84</v>
      </c>
      <c r="G39" s="0" t="n">
        <f aca="false">653/100</f>
        <v>6.53</v>
      </c>
      <c r="H39" s="0" t="n">
        <v>53</v>
      </c>
    </row>
    <row r="40" customFormat="false" ht="14.4" hidden="false" customHeight="false" outlineLevel="0" collapsed="false">
      <c r="A40" s="0" t="str">
        <f aca="false">"00:00:32.69"</f>
        <v>00:00:32.69</v>
      </c>
      <c r="B40" s="0" t="n">
        <f aca="false">3375/100</f>
        <v>33.75</v>
      </c>
      <c r="C40" s="0" t="n">
        <f aca="false">10154/100</f>
        <v>101.54</v>
      </c>
      <c r="D40" s="0" t="n">
        <f aca="false">1497/100</f>
        <v>14.97</v>
      </c>
      <c r="E40" s="0" t="n">
        <f aca="false">254/100</f>
        <v>2.54</v>
      </c>
      <c r="F40" s="0" t="n">
        <f aca="false">84/100</f>
        <v>0.84</v>
      </c>
      <c r="G40" s="0" t="n">
        <f aca="false">671/100</f>
        <v>6.71</v>
      </c>
      <c r="H40" s="0" t="n">
        <v>54</v>
      </c>
    </row>
    <row r="41" customFormat="false" ht="14.4" hidden="false" customHeight="false" outlineLevel="0" collapsed="false">
      <c r="A41" s="0" t="str">
        <f aca="false">"00:00:33.66"</f>
        <v>00:00:33.66</v>
      </c>
      <c r="B41" s="0" t="n">
        <f aca="false">3620/100</f>
        <v>36.2</v>
      </c>
      <c r="C41" s="0" t="n">
        <f aca="false">11297/100</f>
        <v>112.97</v>
      </c>
      <c r="D41" s="0" t="n">
        <f aca="false">1633/100</f>
        <v>16.33</v>
      </c>
      <c r="E41" s="0" t="n">
        <f aca="false">264/100</f>
        <v>2.64</v>
      </c>
      <c r="F41" s="0" t="n">
        <f aca="false">85/100</f>
        <v>0.85</v>
      </c>
      <c r="G41" s="0" t="n">
        <f aca="false">687/100</f>
        <v>6.87</v>
      </c>
      <c r="H41" s="0" t="n">
        <v>56</v>
      </c>
    </row>
    <row r="42" customFormat="false" ht="14.4" hidden="false" customHeight="false" outlineLevel="0" collapsed="false">
      <c r="A42" s="0" t="str">
        <f aca="false">"00:00:34.87"</f>
        <v>00:00:34.87</v>
      </c>
      <c r="B42" s="0" t="n">
        <f aca="false">3620/100</f>
        <v>36.2</v>
      </c>
      <c r="C42" s="0" t="n">
        <f aca="false">11733/100</f>
        <v>117.33</v>
      </c>
      <c r="D42" s="0" t="n">
        <f aca="false">1578/100</f>
        <v>15.78</v>
      </c>
      <c r="E42" s="0" t="n">
        <f aca="false">278/100</f>
        <v>2.78</v>
      </c>
      <c r="F42" s="0" t="n">
        <f aca="false">85/100</f>
        <v>0.85</v>
      </c>
      <c r="G42" s="0" t="n">
        <f aca="false">736/100</f>
        <v>7.36</v>
      </c>
      <c r="H42" s="0" t="n">
        <v>55</v>
      </c>
    </row>
    <row r="43" customFormat="false" ht="14.4" hidden="false" customHeight="false" outlineLevel="0" collapsed="false">
      <c r="A43" s="0" t="str">
        <f aca="false">"00:00:35.93"</f>
        <v>00:00:35.93</v>
      </c>
      <c r="B43" s="0" t="n">
        <f aca="false">3702/100</f>
        <v>37.02</v>
      </c>
      <c r="C43" s="0" t="n">
        <f aca="false">12468/100</f>
        <v>124.68</v>
      </c>
      <c r="D43" s="0" t="n">
        <f aca="false">1633/100</f>
        <v>16.33</v>
      </c>
      <c r="E43" s="0" t="n">
        <f aca="false">290/100</f>
        <v>2.9</v>
      </c>
      <c r="F43" s="0" t="n">
        <f aca="false">86/100</f>
        <v>0.86</v>
      </c>
      <c r="G43" s="0" t="n">
        <f aca="false">754/100</f>
        <v>7.54</v>
      </c>
      <c r="H43" s="0" t="n">
        <v>55</v>
      </c>
    </row>
    <row r="44" customFormat="false" ht="14.4" hidden="false" customHeight="false" outlineLevel="0" collapsed="false">
      <c r="A44" s="0" t="str">
        <f aca="false">"00:00:37.07"</f>
        <v>00:00:37.07</v>
      </c>
      <c r="B44" s="0" t="n">
        <f aca="false">3784/100</f>
        <v>37.84</v>
      </c>
      <c r="C44" s="0" t="n">
        <f aca="false">13012/100</f>
        <v>130.12</v>
      </c>
      <c r="D44" s="0" t="n">
        <f aca="false">1715/100</f>
        <v>17.15</v>
      </c>
      <c r="E44" s="0" t="n">
        <f aca="false">298/100</f>
        <v>2.98</v>
      </c>
      <c r="F44" s="0" t="n">
        <f aca="false">86/100</f>
        <v>0.86</v>
      </c>
      <c r="G44" s="0" t="n">
        <f aca="false">749/100</f>
        <v>7.49</v>
      </c>
      <c r="H44" s="0" t="n">
        <v>55</v>
      </c>
    </row>
    <row r="45" customFormat="false" ht="14.4" hidden="false" customHeight="false" outlineLevel="0" collapsed="false">
      <c r="A45" s="0" t="str">
        <f aca="false">"00:00:38.25"</f>
        <v>00:00:38.25</v>
      </c>
      <c r="B45" s="0" t="n">
        <f aca="false">3566/100</f>
        <v>35.66</v>
      </c>
      <c r="C45" s="0" t="n">
        <f aca="false">12931/100</f>
        <v>129.31</v>
      </c>
      <c r="D45" s="0" t="n">
        <f aca="false">1551/100</f>
        <v>15.51</v>
      </c>
      <c r="E45" s="0" t="n">
        <f aca="false">318/100</f>
        <v>3.18</v>
      </c>
      <c r="F45" s="0" t="n">
        <f aca="false">87/100</f>
        <v>0.87</v>
      </c>
      <c r="G45" s="0" t="n">
        <f aca="false">826/100</f>
        <v>8.26</v>
      </c>
      <c r="H45" s="0" t="n">
        <v>52</v>
      </c>
    </row>
    <row r="46" customFormat="false" ht="14.4" hidden="false" customHeight="false" outlineLevel="0" collapsed="false">
      <c r="A46" s="0" t="str">
        <f aca="false">"00:00:39.15"</f>
        <v>00:00:39.15</v>
      </c>
      <c r="B46" s="0" t="n">
        <f aca="false">3756/100</f>
        <v>37.56</v>
      </c>
      <c r="C46" s="0" t="n">
        <f aca="false">12631/100</f>
        <v>126.31</v>
      </c>
      <c r="D46" s="0" t="n">
        <f aca="false">1715/100</f>
        <v>17.15</v>
      </c>
      <c r="E46" s="0" t="n">
        <f aca="false">290/100</f>
        <v>2.9</v>
      </c>
      <c r="F46" s="0" t="n">
        <f aca="false">85/100</f>
        <v>0.85</v>
      </c>
      <c r="G46" s="0" t="n">
        <f aca="false">733/100</f>
        <v>7.33</v>
      </c>
      <c r="H46" s="0" t="n">
        <v>56</v>
      </c>
    </row>
    <row r="47" customFormat="false" ht="14.4" hidden="false" customHeight="false" outlineLevel="0" collapsed="false">
      <c r="A47" s="0" t="str">
        <f aca="false">"00:00:40.48"</f>
        <v>00:00:40.48</v>
      </c>
      <c r="B47" s="0" t="n">
        <f aca="false">3865/100</f>
        <v>38.65</v>
      </c>
      <c r="C47" s="0" t="n">
        <f aca="false">12577/100</f>
        <v>125.77</v>
      </c>
      <c r="D47" s="0" t="n">
        <f aca="false">1551/100</f>
        <v>15.51</v>
      </c>
      <c r="E47" s="0" t="n">
        <f aca="false">286/100</f>
        <v>2.86</v>
      </c>
      <c r="F47" s="0" t="n">
        <f aca="false">86/100</f>
        <v>0.86</v>
      </c>
      <c r="G47" s="0" t="n">
        <f aca="false">803/100</f>
        <v>8.03</v>
      </c>
      <c r="H47" s="0" t="n">
        <v>53</v>
      </c>
    </row>
    <row r="48" customFormat="false" ht="14.4" hidden="false" customHeight="false" outlineLevel="0" collapsed="false">
      <c r="A48" s="0" t="str">
        <f aca="false">"00:00:42.51"</f>
        <v>00:00:42.51</v>
      </c>
    </row>
    <row r="49" customFormat="false" ht="14.4" hidden="false" customHeight="false" outlineLevel="0" collapsed="false">
      <c r="A49" s="0" t="str">
        <f aca="false">"00:00:43.91"</f>
        <v>00:00:43.91</v>
      </c>
      <c r="B49" s="0" t="n">
        <f aca="false">4573/100</f>
        <v>45.73</v>
      </c>
      <c r="C49" s="0" t="n">
        <f aca="false">14619/100</f>
        <v>146.19</v>
      </c>
      <c r="D49" s="0" t="n">
        <f aca="false">1442/100</f>
        <v>14.42</v>
      </c>
      <c r="E49" s="0" t="n">
        <f aca="false">286/100</f>
        <v>2.86</v>
      </c>
      <c r="F49" s="0" t="n">
        <f aca="false">89/100</f>
        <v>0.89</v>
      </c>
      <c r="G49" s="0" t="n">
        <f aca="false">995/100</f>
        <v>9.95</v>
      </c>
      <c r="H49" s="0" t="n">
        <v>51</v>
      </c>
    </row>
    <row r="50" customFormat="false" ht="14.4" hidden="false" customHeight="false" outlineLevel="0" collapsed="false">
      <c r="A50" s="0" t="str">
        <f aca="false">"00:00:45.05"</f>
        <v>00:00:45.05</v>
      </c>
      <c r="B50" s="0" t="n">
        <f aca="false">4573/100</f>
        <v>45.73</v>
      </c>
      <c r="C50" s="0" t="n">
        <f aca="false">14047/100</f>
        <v>140.47</v>
      </c>
      <c r="D50" s="0" t="n">
        <f aca="false">1333/100</f>
        <v>13.33</v>
      </c>
      <c r="E50" s="0" t="n">
        <f aca="false">277/100</f>
        <v>2.77</v>
      </c>
      <c r="F50" s="0" t="n">
        <f aca="false">90/100</f>
        <v>0.9</v>
      </c>
      <c r="G50" s="0" t="n">
        <f aca="false">1053/100</f>
        <v>10.53</v>
      </c>
      <c r="H50" s="0" t="n">
        <v>52</v>
      </c>
    </row>
    <row r="51" customFormat="false" ht="14.4" hidden="false" customHeight="false" outlineLevel="0" collapsed="false">
      <c r="A51" s="0" t="str">
        <f aca="false">"00:00:46.14"</f>
        <v>00:00:46.14</v>
      </c>
      <c r="B51" s="0" t="n">
        <f aca="false">4464/100</f>
        <v>44.64</v>
      </c>
      <c r="C51" s="0" t="n">
        <f aca="false">13965/100</f>
        <v>139.65</v>
      </c>
      <c r="D51" s="0" t="n">
        <f aca="false">1442/100</f>
        <v>14.42</v>
      </c>
      <c r="E51" s="0" t="n">
        <f aca="false">279/100</f>
        <v>2.79</v>
      </c>
      <c r="F51" s="0" t="n">
        <f aca="false">89/100</f>
        <v>0.89</v>
      </c>
      <c r="G51" s="0" t="n">
        <f aca="false">959/100</f>
        <v>9.59</v>
      </c>
      <c r="H51" s="0" t="n">
        <v>53</v>
      </c>
    </row>
    <row r="52" customFormat="false" ht="14.4" hidden="false" customHeight="false" outlineLevel="0" collapsed="false">
      <c r="A52" s="0" t="str">
        <f aca="false">"00:00:47.13"</f>
        <v>00:00:47.13</v>
      </c>
      <c r="B52" s="0" t="n">
        <f aca="false">4328/100</f>
        <v>43.28</v>
      </c>
      <c r="C52" s="0" t="n">
        <f aca="false">13502/100</f>
        <v>135.02</v>
      </c>
      <c r="D52" s="0" t="n">
        <f aca="false">1497/100</f>
        <v>14.97</v>
      </c>
      <c r="E52" s="0" t="n">
        <f aca="false">274/100</f>
        <v>2.74</v>
      </c>
      <c r="F52" s="0" t="n">
        <f aca="false">88/100</f>
        <v>0.88</v>
      </c>
      <c r="G52" s="0" t="n">
        <f aca="false">889/100</f>
        <v>8.89</v>
      </c>
      <c r="H52" s="0" t="n">
        <v>55</v>
      </c>
    </row>
    <row r="53" customFormat="false" ht="14.4" hidden="false" customHeight="false" outlineLevel="0" collapsed="false">
      <c r="A53" s="0" t="str">
        <f aca="false">"00:00:47.90"</f>
        <v>00:00:47.90</v>
      </c>
      <c r="B53" s="0" t="n">
        <f aca="false">4301/100</f>
        <v>43.01</v>
      </c>
      <c r="C53" s="0" t="n">
        <f aca="false">12958/100</f>
        <v>129.58</v>
      </c>
      <c r="D53" s="0" t="n">
        <f aca="false">1660/100</f>
        <v>16.6</v>
      </c>
      <c r="E53" s="0" t="n">
        <f aca="false">259/100</f>
        <v>2.59</v>
      </c>
      <c r="F53" s="0" t="n">
        <f aca="false">86/100</f>
        <v>0.86</v>
      </c>
      <c r="G53" s="0" t="n">
        <f aca="false">778/100</f>
        <v>7.78</v>
      </c>
      <c r="H53" s="0" t="n">
        <v>60</v>
      </c>
    </row>
    <row r="54" customFormat="false" ht="14.4" hidden="false" customHeight="false" outlineLevel="0" collapsed="false">
      <c r="A54" s="0" t="str">
        <f aca="false">"00:00:49.31"</f>
        <v>00:00:49.31</v>
      </c>
      <c r="B54" s="0" t="n">
        <f aca="false">4246/100</f>
        <v>42.46</v>
      </c>
      <c r="C54" s="0" t="n">
        <f aca="false">13149/100</f>
        <v>131.49</v>
      </c>
      <c r="D54" s="0" t="n">
        <f aca="false">1660/100</f>
        <v>16.6</v>
      </c>
      <c r="E54" s="0" t="n">
        <f aca="false">267/100</f>
        <v>2.67</v>
      </c>
      <c r="F54" s="0" t="n">
        <f aca="false">86/100</f>
        <v>0.86</v>
      </c>
      <c r="G54" s="0" t="n">
        <f aca="false">781/100</f>
        <v>7.81</v>
      </c>
      <c r="H54" s="0" t="n">
        <v>57</v>
      </c>
    </row>
    <row r="55" customFormat="false" ht="14.4" hidden="false" customHeight="false" outlineLevel="0" collapsed="false">
      <c r="A55" s="0" t="str">
        <f aca="false">"00:00:50.52"</f>
        <v>00:00:50.52</v>
      </c>
      <c r="B55" s="0" t="n">
        <f aca="false">4383/100</f>
        <v>43.83</v>
      </c>
      <c r="C55" s="0" t="n">
        <f aca="false">13366/100</f>
        <v>133.66</v>
      </c>
      <c r="D55" s="0" t="n">
        <f aca="false">1660/100</f>
        <v>16.6</v>
      </c>
      <c r="E55" s="0" t="n">
        <f aca="false">264/100</f>
        <v>2.64</v>
      </c>
      <c r="F55" s="0" t="n">
        <f aca="false">86/100</f>
        <v>0.86</v>
      </c>
      <c r="G55" s="0" t="n">
        <f aca="false">800/100</f>
        <v>8</v>
      </c>
      <c r="H55" s="0" t="n">
        <v>55</v>
      </c>
    </row>
    <row r="56" customFormat="false" ht="14.4" hidden="false" customHeight="false" outlineLevel="0" collapsed="false">
      <c r="A56" s="0" t="str">
        <f aca="false">"00:00:51.51"</f>
        <v>00:00:51.51</v>
      </c>
      <c r="B56" s="0" t="n">
        <f aca="false">4437/100</f>
        <v>44.37</v>
      </c>
      <c r="C56" s="0" t="n">
        <f aca="false">13911/100</f>
        <v>139.11</v>
      </c>
      <c r="D56" s="0" t="n">
        <f aca="false">1606/100</f>
        <v>16.06</v>
      </c>
      <c r="E56" s="0" t="n">
        <f aca="false">274/100</f>
        <v>2.74</v>
      </c>
      <c r="F56" s="0" t="n">
        <f aca="false">87/100</f>
        <v>0.87</v>
      </c>
      <c r="G56" s="0" t="n">
        <f aca="false">854/100</f>
        <v>8.54</v>
      </c>
      <c r="H56" s="0" t="n">
        <v>55</v>
      </c>
    </row>
    <row r="57" customFormat="false" ht="14.4" hidden="false" customHeight="false" outlineLevel="0" collapsed="false">
      <c r="A57" s="0" t="str">
        <f aca="false">"00:00:52.62"</f>
        <v>00:00:52.62</v>
      </c>
      <c r="B57" s="0" t="n">
        <f aca="false">4437/100</f>
        <v>44.37</v>
      </c>
      <c r="C57" s="0" t="n">
        <f aca="false">14428/100</f>
        <v>144.28</v>
      </c>
      <c r="D57" s="0" t="n">
        <f aca="false">1524/100</f>
        <v>15.24</v>
      </c>
      <c r="E57" s="0" t="n">
        <f aca="false">289/100</f>
        <v>2.89</v>
      </c>
      <c r="F57" s="0" t="n">
        <f aca="false">89/100</f>
        <v>0.89</v>
      </c>
      <c r="G57" s="0" t="n">
        <f aca="false">943/100</f>
        <v>9.43</v>
      </c>
      <c r="H57" s="0" t="n">
        <v>51</v>
      </c>
    </row>
    <row r="58" customFormat="false" ht="14.4" hidden="false" customHeight="false" outlineLevel="0" collapsed="false">
      <c r="A58" s="0" t="str">
        <f aca="false">"00:00:53.81"</f>
        <v>00:00:53.81</v>
      </c>
      <c r="B58" s="0" t="n">
        <f aca="false">4655/100</f>
        <v>46.55</v>
      </c>
      <c r="C58" s="0" t="n">
        <f aca="false">14265/100</f>
        <v>142.65</v>
      </c>
      <c r="D58" s="0" t="n">
        <f aca="false">1660/100</f>
        <v>16.6</v>
      </c>
      <c r="E58" s="0" t="n">
        <f aca="false">270/100</f>
        <v>2.7</v>
      </c>
      <c r="F58" s="0" t="n">
        <f aca="false">88/100</f>
        <v>0.88</v>
      </c>
      <c r="G58" s="0" t="n">
        <f aca="false">853/100</f>
        <v>8.53</v>
      </c>
      <c r="H58" s="0" t="n">
        <v>53</v>
      </c>
    </row>
    <row r="59" customFormat="false" ht="14.4" hidden="false" customHeight="false" outlineLevel="0" collapsed="false">
      <c r="A59" s="0" t="str">
        <f aca="false">"00:00:54.87"</f>
        <v>00:00:54.87</v>
      </c>
      <c r="B59" s="0" t="n">
        <f aca="false">4546/100</f>
        <v>45.46</v>
      </c>
      <c r="C59" s="0" t="n">
        <f aca="false">14129/100</f>
        <v>141.29</v>
      </c>
      <c r="D59" s="0" t="n">
        <f aca="false">1687/100</f>
        <v>16.87</v>
      </c>
      <c r="E59" s="0" t="n">
        <f aca="false">273/100</f>
        <v>2.73</v>
      </c>
      <c r="F59" s="0" t="n">
        <f aca="false">87/100</f>
        <v>0.87</v>
      </c>
      <c r="G59" s="0" t="n">
        <f aca="false">830/100</f>
        <v>8.3</v>
      </c>
      <c r="H59" s="0" t="n">
        <v>55</v>
      </c>
    </row>
    <row r="60" customFormat="false" ht="14.4" hidden="false" customHeight="false" outlineLevel="0" collapsed="false">
      <c r="A60" s="0" t="str">
        <f aca="false">"00:00:56.15"</f>
        <v>00:00:56.15</v>
      </c>
      <c r="B60" s="0" t="n">
        <f aca="false">4845/100</f>
        <v>48.45</v>
      </c>
      <c r="C60" s="0" t="n">
        <f aca="false">14020/100</f>
        <v>140.2</v>
      </c>
      <c r="D60" s="0" t="n">
        <f aca="false">1742/100</f>
        <v>17.42</v>
      </c>
      <c r="E60" s="0" t="n">
        <f aca="false">255/100</f>
        <v>2.55</v>
      </c>
      <c r="F60" s="0" t="n">
        <f aca="false">87/100</f>
        <v>0.87</v>
      </c>
      <c r="G60" s="0" t="n">
        <f aca="false">801/100</f>
        <v>8.01</v>
      </c>
      <c r="H60" s="0" t="n">
        <v>52</v>
      </c>
    </row>
    <row r="61" customFormat="false" ht="14.4" hidden="false" customHeight="false" outlineLevel="0" collapsed="false">
      <c r="A61" s="0" t="str">
        <f aca="false">"00:00:57.07"</f>
        <v>00:00:57.07</v>
      </c>
      <c r="B61" s="0" t="n">
        <f aca="false">4818/100</f>
        <v>48.18</v>
      </c>
      <c r="C61" s="0" t="n">
        <f aca="false">13775/100</f>
        <v>137.75</v>
      </c>
      <c r="D61" s="0" t="n">
        <f aca="false">1796/100</f>
        <v>17.96</v>
      </c>
      <c r="E61" s="0" t="n">
        <f aca="false">249/100</f>
        <v>2.49</v>
      </c>
      <c r="F61" s="0" t="n">
        <f aca="false">86/100</f>
        <v>0.86</v>
      </c>
      <c r="G61" s="0" t="n">
        <f aca="false">756/100</f>
        <v>7.56</v>
      </c>
      <c r="H61" s="0" t="n">
        <v>54</v>
      </c>
    </row>
    <row r="62" customFormat="false" ht="14.4" hidden="false" customHeight="false" outlineLevel="0" collapsed="false">
      <c r="A62" s="0" t="str">
        <f aca="false">"00:00:58.14"</f>
        <v>00:00:58.14</v>
      </c>
      <c r="B62" s="0" t="n">
        <f aca="false">4383/100</f>
        <v>43.83</v>
      </c>
      <c r="C62" s="0" t="n">
        <f aca="false">13611/100</f>
        <v>136.11</v>
      </c>
      <c r="D62" s="0" t="n">
        <f aca="false">1796/100</f>
        <v>17.96</v>
      </c>
      <c r="E62" s="0" t="n">
        <f aca="false">272/100</f>
        <v>2.72</v>
      </c>
      <c r="F62" s="0" t="n">
        <f aca="false">86/100</f>
        <v>0.86</v>
      </c>
      <c r="G62" s="0" t="n">
        <f aca="false">754/100</f>
        <v>7.54</v>
      </c>
      <c r="H62" s="0" t="n">
        <v>55</v>
      </c>
    </row>
    <row r="63" customFormat="false" ht="14.4" hidden="false" customHeight="false" outlineLevel="0" collapsed="false">
      <c r="A63" s="0" t="str">
        <f aca="false">"00:00:59.25"</f>
        <v>00:00:59.25</v>
      </c>
      <c r="B63" s="0" t="n">
        <f aca="false">4246/100</f>
        <v>42.46</v>
      </c>
      <c r="C63" s="0" t="n">
        <f aca="false">13285/100</f>
        <v>132.85</v>
      </c>
      <c r="D63" s="0" t="n">
        <f aca="false">1796/100</f>
        <v>17.96</v>
      </c>
      <c r="E63" s="0" t="n">
        <f aca="false">274/100</f>
        <v>2.74</v>
      </c>
      <c r="F63" s="0" t="n">
        <f aca="false">86/100</f>
        <v>0.86</v>
      </c>
      <c r="G63" s="0" t="n">
        <f aca="false">736/100</f>
        <v>7.36</v>
      </c>
      <c r="H63" s="0" t="n">
        <v>55</v>
      </c>
    </row>
    <row r="64" customFormat="false" ht="14.4" hidden="false" customHeight="false" outlineLevel="0" collapsed="false">
      <c r="A64" s="0" t="str">
        <f aca="false">"00:01:00.44"</f>
        <v>00:01:00.44</v>
      </c>
      <c r="B64" s="0" t="n">
        <f aca="false">3974/100</f>
        <v>39.74</v>
      </c>
      <c r="C64" s="0" t="n">
        <f aca="false">13094/100</f>
        <v>130.94</v>
      </c>
      <c r="D64" s="0" t="n">
        <f aca="false">1769/100</f>
        <v>17.69</v>
      </c>
      <c r="E64" s="0" t="n">
        <f aca="false">285/100</f>
        <v>2.85</v>
      </c>
      <c r="F64" s="0" t="n">
        <f aca="false">86/100</f>
        <v>0.86</v>
      </c>
      <c r="G64" s="0" t="n">
        <f aca="false">733/100</f>
        <v>7.33</v>
      </c>
      <c r="H64" s="0" t="n">
        <v>56</v>
      </c>
    </row>
    <row r="65" customFormat="false" ht="14.4" hidden="false" customHeight="false" outlineLevel="0" collapsed="false">
      <c r="A65" s="0" t="str">
        <f aca="false">"00:01:01.57"</f>
        <v>00:01:01.57</v>
      </c>
      <c r="B65" s="0" t="n">
        <f aca="false">3865/100</f>
        <v>38.65</v>
      </c>
      <c r="C65" s="0" t="n">
        <f aca="false">13203/100</f>
        <v>132.03</v>
      </c>
      <c r="D65" s="0" t="n">
        <f aca="false">1769/100</f>
        <v>17.69</v>
      </c>
      <c r="E65" s="0" t="n">
        <f aca="false">294/100</f>
        <v>2.94</v>
      </c>
      <c r="F65" s="0" t="n">
        <f aca="false">86/100</f>
        <v>0.86</v>
      </c>
      <c r="G65" s="0" t="n">
        <f aca="false">739/100</f>
        <v>7.39</v>
      </c>
      <c r="H65" s="0" t="n">
        <v>53</v>
      </c>
    </row>
    <row r="66" customFormat="false" ht="14.4" hidden="false" customHeight="false" outlineLevel="0" collapsed="false">
      <c r="A66" s="0" t="str">
        <f aca="false">"00:01:02.52"</f>
        <v>00:01:02.52</v>
      </c>
      <c r="B66" s="0" t="n">
        <f aca="false">4192/100</f>
        <v>41.92</v>
      </c>
      <c r="C66" s="0" t="n">
        <f aca="false">13394/100</f>
        <v>133.94</v>
      </c>
      <c r="D66" s="0" t="n">
        <f aca="false">1878/100</f>
        <v>18.78</v>
      </c>
      <c r="E66" s="0" t="n">
        <f aca="false">275/100</f>
        <v>2.75</v>
      </c>
      <c r="F66" s="0" t="n">
        <f aca="false">85/100</f>
        <v>0.85</v>
      </c>
      <c r="G66" s="0" t="n">
        <f aca="false">713/100</f>
        <v>7.13</v>
      </c>
      <c r="H66" s="0" t="n">
        <v>55</v>
      </c>
    </row>
    <row r="67" customFormat="false" ht="14.4" hidden="false" customHeight="false" outlineLevel="0" collapsed="false">
      <c r="A67" s="0" t="str">
        <f aca="false">"00:01:03.56"</f>
        <v>00:01:03.56</v>
      </c>
      <c r="B67" s="0" t="n">
        <f aca="false">4383/100</f>
        <v>43.83</v>
      </c>
      <c r="C67" s="0" t="n">
        <f aca="false">13720/100</f>
        <v>137.2</v>
      </c>
      <c r="D67" s="0" t="n">
        <f aca="false">1796/100</f>
        <v>17.96</v>
      </c>
      <c r="E67" s="0" t="n">
        <f aca="false">271/100</f>
        <v>2.71</v>
      </c>
      <c r="F67" s="0" t="n">
        <f aca="false">86/100</f>
        <v>0.86</v>
      </c>
      <c r="G67" s="0" t="n">
        <f aca="false">761/100</f>
        <v>7.61</v>
      </c>
      <c r="H67" s="0" t="n">
        <v>56</v>
      </c>
    </row>
    <row r="68" customFormat="false" ht="14.4" hidden="false" customHeight="false" outlineLevel="0" collapsed="false">
      <c r="A68" s="0" t="str">
        <f aca="false">"00:01:04.77"</f>
        <v>00:01:04.77</v>
      </c>
      <c r="B68" s="0" t="n">
        <f aca="false">4519/100</f>
        <v>45.19</v>
      </c>
      <c r="C68" s="0" t="n">
        <f aca="false">13938/100</f>
        <v>139.38</v>
      </c>
      <c r="D68" s="0" t="n">
        <f aca="false">1796/100</f>
        <v>17.96</v>
      </c>
      <c r="E68" s="0" t="n">
        <f aca="false">268/100</f>
        <v>2.68</v>
      </c>
      <c r="F68" s="0" t="n">
        <f aca="false">86/100</f>
        <v>0.86</v>
      </c>
      <c r="G68" s="0" t="n">
        <f aca="false">767/100</f>
        <v>7.67</v>
      </c>
      <c r="H68" s="0" t="n">
        <v>55</v>
      </c>
    </row>
    <row r="69" customFormat="false" ht="14.4" hidden="false" customHeight="false" outlineLevel="0" collapsed="false">
      <c r="A69" s="0" t="str">
        <f aca="false">"00:01:06.80"</f>
        <v>00:01:06.80</v>
      </c>
    </row>
    <row r="70" customFormat="false" ht="14.4" hidden="false" customHeight="false" outlineLevel="0" collapsed="false">
      <c r="A70" s="0" t="str">
        <f aca="false">"00:01:07.96"</f>
        <v>00:01:07.96</v>
      </c>
      <c r="B70" s="0" t="n">
        <f aca="false">3811/100</f>
        <v>38.11</v>
      </c>
      <c r="C70" s="0" t="n">
        <f aca="false">12577/100</f>
        <v>125.77</v>
      </c>
      <c r="D70" s="0" t="n">
        <f aca="false">1851/100</f>
        <v>18.51</v>
      </c>
      <c r="E70" s="0" t="n">
        <f aca="false">280/100</f>
        <v>2.8</v>
      </c>
      <c r="F70" s="0" t="n">
        <f aca="false">85/100</f>
        <v>0.85</v>
      </c>
      <c r="G70" s="0" t="n">
        <f aca="false">679/100</f>
        <v>6.79</v>
      </c>
      <c r="H70" s="0" t="n">
        <v>56</v>
      </c>
    </row>
    <row r="71" customFormat="false" ht="14.4" hidden="false" customHeight="false" outlineLevel="0" collapsed="false">
      <c r="A71" s="0" t="str">
        <f aca="false">"00:01:09.29"</f>
        <v>00:01:09.29</v>
      </c>
      <c r="B71" s="0" t="n">
        <f aca="false">4410/100</f>
        <v>44.1</v>
      </c>
      <c r="C71" s="0" t="n">
        <f aca="false">13639/100</f>
        <v>136.39</v>
      </c>
      <c r="D71" s="0" t="n">
        <f aca="false">1769/100</f>
        <v>17.69</v>
      </c>
      <c r="E71" s="0" t="n">
        <f aca="false">268/100</f>
        <v>2.68</v>
      </c>
      <c r="F71" s="0" t="n">
        <f aca="false">86/100</f>
        <v>0.86</v>
      </c>
      <c r="G71" s="0" t="n">
        <f aca="false">765/100</f>
        <v>7.65</v>
      </c>
      <c r="H71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2021-03-18T09:22:09Z</dcterms:created>
  <dc:creator>Marta NK</dc:creator>
  <dc:description/>
  <dc:language>en-US</dc:language>
  <cp:lastModifiedBy/>
  <dcterms:modified xsi:type="dcterms:W3CDTF">2023-10-04T15:24:02Z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