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ncial-Engineering\code\"/>
    </mc:Choice>
  </mc:AlternateContent>
  <xr:revisionPtr revIDLastSave="0" documentId="13_ncr:1_{E5849049-4075-4D02-A9E1-4978D50CC8C1}" xr6:coauthVersionLast="45" xr6:coauthVersionMax="45" xr10:uidLastSave="{00000000-0000-0000-0000-000000000000}"/>
  <bookViews>
    <workbookView xWindow="2295" yWindow="2190" windowWidth="23385" windowHeight="14970" activeTab="1" xr2:uid="{0D59D7DE-D940-4B4B-A3AD-8499903448ED}"/>
  </bookViews>
  <sheets>
    <sheet name="Sheet1" sheetId="1" r:id="rId1"/>
    <sheet name="Sheet2" sheetId="2" r:id="rId2"/>
  </sheets>
  <definedNames>
    <definedName name="solver_adj" localSheetId="0" hidden="1">Sheet1!$B$3:$O$3</definedName>
    <definedName name="solver_adj" localSheetId="1" hidden="1">Sheet2!$B$3:$K$3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Sheet1!$C$45</definedName>
    <definedName name="solver_opt" localSheetId="1" hidden="1">Sheet2!$C$45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B41" i="2"/>
  <c r="K21" i="2"/>
  <c r="K61" i="2" s="1"/>
  <c r="J21" i="2"/>
  <c r="I21" i="2"/>
  <c r="H21" i="2"/>
  <c r="G21" i="2"/>
  <c r="F21" i="2"/>
  <c r="E21" i="2"/>
  <c r="D21" i="2"/>
  <c r="D61" i="2" s="1"/>
  <c r="C21" i="2"/>
  <c r="B21" i="2"/>
  <c r="C38" i="2" s="1"/>
  <c r="K20" i="2"/>
  <c r="K60" i="2" s="1"/>
  <c r="J20" i="2"/>
  <c r="I20" i="2"/>
  <c r="H20" i="2"/>
  <c r="G20" i="2"/>
  <c r="F20" i="2"/>
  <c r="E20" i="2"/>
  <c r="D20" i="2"/>
  <c r="C20" i="2"/>
  <c r="K19" i="2"/>
  <c r="K59" i="2" s="1"/>
  <c r="J19" i="2"/>
  <c r="I19" i="2"/>
  <c r="H19" i="2"/>
  <c r="G19" i="2"/>
  <c r="F19" i="2"/>
  <c r="E19" i="2"/>
  <c r="D19" i="2"/>
  <c r="K18" i="2"/>
  <c r="K58" i="2" s="1"/>
  <c r="J18" i="2"/>
  <c r="I18" i="2"/>
  <c r="H18" i="2"/>
  <c r="G18" i="2"/>
  <c r="F18" i="2"/>
  <c r="E18" i="2"/>
  <c r="K17" i="2"/>
  <c r="K57" i="2" s="1"/>
  <c r="J17" i="2"/>
  <c r="I17" i="2"/>
  <c r="H17" i="2"/>
  <c r="G17" i="2"/>
  <c r="F17" i="2"/>
  <c r="K16" i="2"/>
  <c r="K56" i="2" s="1"/>
  <c r="J16" i="2"/>
  <c r="I16" i="2"/>
  <c r="H16" i="2"/>
  <c r="G16" i="2"/>
  <c r="K15" i="2"/>
  <c r="K55" i="2" s="1"/>
  <c r="J15" i="2"/>
  <c r="I15" i="2"/>
  <c r="H15" i="2"/>
  <c r="K14" i="2"/>
  <c r="K54" i="2" s="1"/>
  <c r="J14" i="2"/>
  <c r="I14" i="2"/>
  <c r="K13" i="2"/>
  <c r="K53" i="2" s="1"/>
  <c r="J13" i="2"/>
  <c r="K12" i="2"/>
  <c r="K52" i="2" s="1"/>
  <c r="B42" i="1"/>
  <c r="B41" i="1"/>
  <c r="N9" i="1"/>
  <c r="M10" i="1"/>
  <c r="N10" i="1"/>
  <c r="L11" i="1"/>
  <c r="M11" i="1"/>
  <c r="N11" i="1"/>
  <c r="K12" i="1"/>
  <c r="L12" i="1"/>
  <c r="M12" i="1"/>
  <c r="N12" i="1"/>
  <c r="J13" i="1"/>
  <c r="K13" i="1"/>
  <c r="L13" i="1"/>
  <c r="M13" i="1"/>
  <c r="N13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O8" i="1"/>
  <c r="O9" i="1"/>
  <c r="O10" i="1"/>
  <c r="O11" i="1"/>
  <c r="O12" i="1"/>
  <c r="O13" i="1"/>
  <c r="O14" i="1"/>
  <c r="O15" i="1"/>
  <c r="O16" i="1"/>
  <c r="O17" i="1"/>
  <c r="O18" i="1"/>
  <c r="B21" i="1"/>
  <c r="C38" i="1" s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O19" i="1"/>
  <c r="O20" i="1"/>
  <c r="C20" i="1"/>
  <c r="D20" i="1"/>
  <c r="E20" i="1"/>
  <c r="F20" i="1"/>
  <c r="G20" i="1"/>
  <c r="H20" i="1"/>
  <c r="I20" i="1"/>
  <c r="J20" i="1"/>
  <c r="K20" i="1"/>
  <c r="L20" i="1"/>
  <c r="M20" i="1"/>
  <c r="N20" i="1"/>
  <c r="J61" i="2" l="1"/>
  <c r="J54" i="2"/>
  <c r="J58" i="2"/>
  <c r="J55" i="2"/>
  <c r="J53" i="2"/>
  <c r="J56" i="2"/>
  <c r="J59" i="2"/>
  <c r="J60" i="2"/>
  <c r="J57" i="2"/>
  <c r="C39" i="2"/>
  <c r="D38" i="2" s="1"/>
  <c r="D37" i="2"/>
  <c r="C39" i="1"/>
  <c r="D39" i="1" s="1"/>
  <c r="D37" i="1"/>
  <c r="E36" i="1" s="1"/>
  <c r="I58" i="2" l="1"/>
  <c r="I61" i="2"/>
  <c r="I59" i="2"/>
  <c r="I54" i="2"/>
  <c r="I57" i="2"/>
  <c r="I56" i="2"/>
  <c r="I55" i="2"/>
  <c r="I60" i="2"/>
  <c r="C41" i="2"/>
  <c r="C42" i="2" s="1"/>
  <c r="C44" i="2" s="1"/>
  <c r="D39" i="2"/>
  <c r="E38" i="2" s="1"/>
  <c r="E36" i="2"/>
  <c r="E37" i="2"/>
  <c r="C41" i="1"/>
  <c r="C42" i="1" s="1"/>
  <c r="C44" i="1" s="1"/>
  <c r="D38" i="1"/>
  <c r="E37" i="1" s="1"/>
  <c r="F36" i="1" s="1"/>
  <c r="E39" i="1"/>
  <c r="F35" i="1"/>
  <c r="H58" i="2" l="1"/>
  <c r="H59" i="2"/>
  <c r="H61" i="2"/>
  <c r="H55" i="2"/>
  <c r="H57" i="2"/>
  <c r="H56" i="2"/>
  <c r="H60" i="2"/>
  <c r="D41" i="2"/>
  <c r="D42" i="2" s="1"/>
  <c r="D44" i="2" s="1"/>
  <c r="E39" i="2"/>
  <c r="E41" i="2" s="1"/>
  <c r="E42" i="2" s="1"/>
  <c r="E44" i="2" s="1"/>
  <c r="F36" i="2"/>
  <c r="F35" i="2"/>
  <c r="F37" i="2"/>
  <c r="E38" i="1"/>
  <c r="F37" i="1" s="1"/>
  <c r="G36" i="1" s="1"/>
  <c r="D41" i="1"/>
  <c r="D42" i="1" s="1"/>
  <c r="D44" i="1" s="1"/>
  <c r="G35" i="1"/>
  <c r="F39" i="1"/>
  <c r="F38" i="1"/>
  <c r="G34" i="1"/>
  <c r="G58" i="2" l="1"/>
  <c r="G59" i="2"/>
  <c r="G57" i="2"/>
  <c r="G56" i="2"/>
  <c r="G61" i="2"/>
  <c r="G60" i="2"/>
  <c r="F39" i="2"/>
  <c r="F38" i="2"/>
  <c r="G37" i="2" s="1"/>
  <c r="G35" i="2"/>
  <c r="G36" i="2"/>
  <c r="G34" i="2"/>
  <c r="E41" i="1"/>
  <c r="E42" i="1" s="1"/>
  <c r="E44" i="1" s="1"/>
  <c r="G37" i="1"/>
  <c r="H36" i="1" s="1"/>
  <c r="H35" i="1"/>
  <c r="F41" i="1"/>
  <c r="F42" i="1" s="1"/>
  <c r="F44" i="1" s="1"/>
  <c r="H33" i="1"/>
  <c r="H34" i="1"/>
  <c r="G39" i="1"/>
  <c r="G38" i="1"/>
  <c r="F58" i="2" l="1"/>
  <c r="F59" i="2"/>
  <c r="F57" i="2"/>
  <c r="F61" i="2"/>
  <c r="F60" i="2"/>
  <c r="F41" i="2"/>
  <c r="F42" i="2" s="1"/>
  <c r="F44" i="2" s="1"/>
  <c r="G38" i="2"/>
  <c r="H37" i="2" s="1"/>
  <c r="G39" i="2"/>
  <c r="H35" i="2"/>
  <c r="H36" i="2"/>
  <c r="H33" i="2"/>
  <c r="H34" i="2"/>
  <c r="I35" i="1"/>
  <c r="H37" i="1"/>
  <c r="I36" i="1" s="1"/>
  <c r="I33" i="1"/>
  <c r="H39" i="1"/>
  <c r="H38" i="1"/>
  <c r="G41" i="1"/>
  <c r="G42" i="1" s="1"/>
  <c r="G44" i="1" s="1"/>
  <c r="I32" i="1"/>
  <c r="H41" i="1"/>
  <c r="H42" i="1" s="1"/>
  <c r="H44" i="1" s="1"/>
  <c r="I34" i="1"/>
  <c r="E58" i="2" l="1"/>
  <c r="E59" i="2"/>
  <c r="D60" i="2" s="1"/>
  <c r="C61" i="2" s="1"/>
  <c r="H38" i="2"/>
  <c r="I37" i="2" s="1"/>
  <c r="G41" i="2"/>
  <c r="G42" i="2" s="1"/>
  <c r="G44" i="2" s="1"/>
  <c r="H39" i="2"/>
  <c r="I39" i="2" s="1"/>
  <c r="I35" i="2"/>
  <c r="I36" i="2"/>
  <c r="I32" i="2"/>
  <c r="I33" i="2"/>
  <c r="I34" i="2"/>
  <c r="I37" i="1"/>
  <c r="J36" i="1" s="1"/>
  <c r="J35" i="1"/>
  <c r="J33" i="1"/>
  <c r="J31" i="1"/>
  <c r="J34" i="1"/>
  <c r="J32" i="1"/>
  <c r="I39" i="1"/>
  <c r="I38" i="1"/>
  <c r="D59" i="2" l="1"/>
  <c r="C60" i="2" s="1"/>
  <c r="B61" i="2" s="1"/>
  <c r="B68" i="2" s="1"/>
  <c r="H41" i="2"/>
  <c r="H42" i="2" s="1"/>
  <c r="H44" i="2" s="1"/>
  <c r="I38" i="2"/>
  <c r="J37" i="2" s="1"/>
  <c r="J36" i="2"/>
  <c r="J32" i="2"/>
  <c r="J35" i="2"/>
  <c r="J39" i="2"/>
  <c r="J33" i="2"/>
  <c r="J34" i="2"/>
  <c r="J31" i="2"/>
  <c r="J37" i="1"/>
  <c r="K36" i="1" s="1"/>
  <c r="K35" i="1"/>
  <c r="K31" i="1"/>
  <c r="J39" i="1"/>
  <c r="J38" i="1"/>
  <c r="I41" i="1"/>
  <c r="I42" i="1" s="1"/>
  <c r="I44" i="1" s="1"/>
  <c r="K33" i="1"/>
  <c r="K34" i="1"/>
  <c r="K30" i="1"/>
  <c r="K32" i="1"/>
  <c r="I41" i="2" l="1"/>
  <c r="I42" i="2" s="1"/>
  <c r="I44" i="2" s="1"/>
  <c r="J38" i="2"/>
  <c r="K37" i="2" s="1"/>
  <c r="K36" i="2"/>
  <c r="K32" i="2"/>
  <c r="K35" i="2"/>
  <c r="K30" i="2"/>
  <c r="K31" i="2"/>
  <c r="K33" i="2"/>
  <c r="K34" i="2"/>
  <c r="K39" i="2"/>
  <c r="J41" i="1"/>
  <c r="J42" i="1" s="1"/>
  <c r="J44" i="1" s="1"/>
  <c r="K37" i="1"/>
  <c r="L36" i="1" s="1"/>
  <c r="L35" i="1"/>
  <c r="L31" i="1"/>
  <c r="L30" i="1"/>
  <c r="L32" i="1"/>
  <c r="L29" i="1"/>
  <c r="L33" i="1"/>
  <c r="L34" i="1"/>
  <c r="K39" i="1"/>
  <c r="K38" i="1"/>
  <c r="L37" i="1" s="1"/>
  <c r="L32" i="2" l="1"/>
  <c r="K38" i="2"/>
  <c r="L37" i="2" s="1"/>
  <c r="J41" i="2"/>
  <c r="J42" i="2" s="1"/>
  <c r="J44" i="2" s="1"/>
  <c r="L36" i="2"/>
  <c r="L31" i="2"/>
  <c r="L35" i="2"/>
  <c r="L30" i="2"/>
  <c r="L39" i="2"/>
  <c r="L33" i="2"/>
  <c r="L34" i="2"/>
  <c r="L29" i="2"/>
  <c r="M36" i="1"/>
  <c r="M35" i="1"/>
  <c r="M31" i="1"/>
  <c r="M30" i="1"/>
  <c r="M32" i="1"/>
  <c r="M28" i="1"/>
  <c r="L39" i="1"/>
  <c r="L38" i="1"/>
  <c r="M37" i="1" s="1"/>
  <c r="M33" i="1"/>
  <c r="M34" i="1"/>
  <c r="K41" i="1"/>
  <c r="K42" i="1" s="1"/>
  <c r="K44" i="1" s="1"/>
  <c r="M29" i="1"/>
  <c r="K41" i="2" l="1"/>
  <c r="K42" i="2" s="1"/>
  <c r="K44" i="2" s="1"/>
  <c r="L38" i="2"/>
  <c r="L41" i="2" s="1"/>
  <c r="L42" i="2" s="1"/>
  <c r="L44" i="2" s="1"/>
  <c r="N36" i="1"/>
  <c r="N28" i="1"/>
  <c r="N35" i="1"/>
  <c r="N31" i="1"/>
  <c r="N30" i="1"/>
  <c r="N32" i="1"/>
  <c r="N33" i="1"/>
  <c r="N34" i="1"/>
  <c r="M39" i="1"/>
  <c r="M38" i="1"/>
  <c r="N37" i="1" s="1"/>
  <c r="N29" i="1"/>
  <c r="N27" i="1"/>
  <c r="O27" i="1" s="1"/>
  <c r="L41" i="1"/>
  <c r="L42" i="1" s="1"/>
  <c r="L44" i="1" s="1"/>
  <c r="C45" i="2" l="1"/>
  <c r="O36" i="1"/>
  <c r="O35" i="1"/>
  <c r="O31" i="1"/>
  <c r="O30" i="1"/>
  <c r="O32" i="1"/>
  <c r="M41" i="1"/>
  <c r="M42" i="1" s="1"/>
  <c r="M44" i="1" s="1"/>
  <c r="O28" i="1"/>
  <c r="P27" i="1" s="1"/>
  <c r="O29" i="1"/>
  <c r="O26" i="1"/>
  <c r="N39" i="1"/>
  <c r="N38" i="1"/>
  <c r="O37" i="1" s="1"/>
  <c r="O33" i="1"/>
  <c r="O34" i="1"/>
  <c r="P36" i="1" l="1"/>
  <c r="P35" i="1"/>
  <c r="P31" i="1"/>
  <c r="P30" i="1"/>
  <c r="P32" i="1"/>
  <c r="N41" i="1"/>
  <c r="N42" i="1" s="1"/>
  <c r="N44" i="1" s="1"/>
  <c r="O39" i="1"/>
  <c r="O38" i="1"/>
  <c r="P37" i="1" s="1"/>
  <c r="P33" i="1"/>
  <c r="P34" i="1"/>
  <c r="P25" i="1"/>
  <c r="P28" i="1"/>
  <c r="P29" i="1"/>
  <c r="P26" i="1"/>
  <c r="O41" i="1" l="1"/>
  <c r="O42" i="1" s="1"/>
  <c r="O44" i="1" s="1"/>
  <c r="P39" i="1"/>
  <c r="P38" i="1"/>
  <c r="P41" i="1" l="1"/>
  <c r="P42" i="1" s="1"/>
  <c r="P44" i="1" s="1"/>
  <c r="C45" i="1" s="1"/>
</calcChain>
</file>

<file path=xl/sharedStrings.xml><?xml version="1.0" encoding="utf-8"?>
<sst xmlns="http://schemas.openxmlformats.org/spreadsheetml/2006/main" count="25" uniqueCount="15">
  <si>
    <t>year</t>
  </si>
  <si>
    <t>Market Spot Rate</t>
  </si>
  <si>
    <t>a</t>
  </si>
  <si>
    <t>b</t>
  </si>
  <si>
    <t>shortRateLattice</t>
  </si>
  <si>
    <t>elementary price</t>
  </si>
  <si>
    <t>zcb</t>
  </si>
  <si>
    <t>spot rate</t>
  </si>
  <si>
    <t>error</t>
  </si>
  <si>
    <t>square error</t>
  </si>
  <si>
    <t>payer swap</t>
  </si>
  <si>
    <t>fixed rate</t>
  </si>
  <si>
    <t>option strike</t>
  </si>
  <si>
    <t>t</t>
  </si>
  <si>
    <t xml:space="preserve">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</si>
</sst>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1303-74BA-47DE-896B-08A51E8C9999}">
  <dimension ref="A1:P45"/>
  <sheetViews>
    <sheetView workbookViewId="0">
      <selection activeCell="P45" sqref="A1:P45"/>
    </sheetView>
  </sheetViews>
  <sheetFormatPr defaultRowHeight="15" x14ac:dyDescent="0.25"/>
  <cols>
    <col min="1" max="1" width="20" customWidth="1"/>
    <col min="3" max="3" width="12" bestFit="1" customWidth="1"/>
  </cols>
  <sheetData>
    <row r="1" spans="1:15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</v>
      </c>
      <c r="B2">
        <v>7.3</v>
      </c>
      <c r="C2">
        <v>7.62</v>
      </c>
      <c r="D2">
        <v>8.1</v>
      </c>
      <c r="E2">
        <v>8.4499999999999993</v>
      </c>
      <c r="F2">
        <v>9.1999999999999993</v>
      </c>
      <c r="G2">
        <v>9.64</v>
      </c>
      <c r="H2">
        <v>10.119999999999999</v>
      </c>
      <c r="I2">
        <v>10.45</v>
      </c>
      <c r="J2">
        <v>10.75</v>
      </c>
      <c r="K2">
        <v>11.22</v>
      </c>
      <c r="L2">
        <v>11.55</v>
      </c>
      <c r="M2">
        <v>11.92</v>
      </c>
      <c r="N2">
        <v>12.2</v>
      </c>
      <c r="O2">
        <v>12.32</v>
      </c>
    </row>
    <row r="3" spans="1:15" x14ac:dyDescent="0.25">
      <c r="A3" t="s">
        <v>2</v>
      </c>
      <c r="B3">
        <v>7.2999949551337533</v>
      </c>
      <c r="C3">
        <v>7.9211061395391704</v>
      </c>
      <c r="D3">
        <v>9.0211669263353862</v>
      </c>
      <c r="E3">
        <v>9.4357239744334738</v>
      </c>
      <c r="F3">
        <v>12.130223076243658</v>
      </c>
      <c r="G3">
        <v>11.719255672920788</v>
      </c>
      <c r="H3">
        <v>12.850176889591491</v>
      </c>
      <c r="I3">
        <v>12.56597918294689</v>
      </c>
      <c r="J3">
        <v>12.918548413672541</v>
      </c>
      <c r="K3">
        <v>15.195071131300459</v>
      </c>
      <c r="L3">
        <v>14.536480930647548</v>
      </c>
      <c r="M3">
        <v>15.636183423067521</v>
      </c>
      <c r="N3">
        <v>15.15398682905183</v>
      </c>
      <c r="O3">
        <v>13.447893687978331</v>
      </c>
    </row>
    <row r="5" spans="1:15" x14ac:dyDescent="0.25">
      <c r="A5" t="s">
        <v>3</v>
      </c>
      <c r="B5">
        <v>5.0000000000000001E-3</v>
      </c>
    </row>
    <row r="7" spans="1:15" x14ac:dyDescent="0.25">
      <c r="A7" t="s">
        <v>4</v>
      </c>
    </row>
    <row r="8" spans="1:15" x14ac:dyDescent="0.25">
      <c r="A8">
        <v>13</v>
      </c>
      <c r="O8">
        <f>O3*EXP($A$8*$B$5)</f>
        <v>14.351041108085298</v>
      </c>
    </row>
    <row r="9" spans="1:15" x14ac:dyDescent="0.25">
      <c r="A9">
        <v>12</v>
      </c>
      <c r="N9">
        <f>N3*EXP($A$9*$B$5)</f>
        <v>16.091057040954261</v>
      </c>
      <c r="O9">
        <f>O3*EXP($A$9*$B$5)</f>
        <v>14.27946499195205</v>
      </c>
    </row>
    <row r="10" spans="1:15" x14ac:dyDescent="0.25">
      <c r="A10">
        <v>11</v>
      </c>
      <c r="M10">
        <f t="shared" ref="M10:N10" si="0">M3*EXP($A$10*$B$5)</f>
        <v>16.520262844986533</v>
      </c>
      <c r="N10">
        <f t="shared" si="0"/>
        <v>16.010802559150765</v>
      </c>
      <c r="O10">
        <f>O3*EXP($A$10*$B$5)</f>
        <v>14.208245863187326</v>
      </c>
    </row>
    <row r="11" spans="1:15" x14ac:dyDescent="0.25">
      <c r="A11">
        <v>10</v>
      </c>
      <c r="L11">
        <f t="shared" ref="L11:N11" si="1">L3*EXP($A$11*$B$5)</f>
        <v>15.281782245411014</v>
      </c>
      <c r="M11">
        <f t="shared" si="1"/>
        <v>16.437867690304806</v>
      </c>
      <c r="N11">
        <f t="shared" si="1"/>
        <v>15.930948348245145</v>
      </c>
      <c r="O11">
        <f>O3*EXP($A$11*$B$5)</f>
        <v>14.137381941309194</v>
      </c>
    </row>
    <row r="12" spans="1:15" x14ac:dyDescent="0.25">
      <c r="A12">
        <v>9</v>
      </c>
      <c r="K12">
        <f t="shared" ref="K12:N12" si="2">K3*EXP($A$12*$B$5)</f>
        <v>15.894467736634946</v>
      </c>
      <c r="L12">
        <f t="shared" si="2"/>
        <v>15.205564038489127</v>
      </c>
      <c r="M12">
        <f t="shared" si="2"/>
        <v>16.355883483171475</v>
      </c>
      <c r="N12">
        <f t="shared" si="2"/>
        <v>15.851492411877969</v>
      </c>
      <c r="O12">
        <f>O3*EXP($A$12*$B$5)</f>
        <v>14.066871454715915</v>
      </c>
    </row>
    <row r="13" spans="1:15" x14ac:dyDescent="0.25">
      <c r="A13">
        <v>8</v>
      </c>
      <c r="J13">
        <f t="shared" ref="J13:N13" si="3">J3*EXP($A$13*$B$5)</f>
        <v>13.445764375876365</v>
      </c>
      <c r="K13">
        <f t="shared" si="3"/>
        <v>15.815193748077238</v>
      </c>
      <c r="L13">
        <f t="shared" si="3"/>
        <v>15.129725971460163</v>
      </c>
      <c r="M13">
        <f t="shared" si="3"/>
        <v>16.274308173977094</v>
      </c>
      <c r="N13">
        <f t="shared" si="3"/>
        <v>15.772432763646689</v>
      </c>
      <c r="O13">
        <f>O3*EXP($A$13*$B$5)</f>
        <v>13.996712640641658</v>
      </c>
    </row>
    <row r="14" spans="1:15" x14ac:dyDescent="0.25">
      <c r="A14">
        <v>7</v>
      </c>
      <c r="I14">
        <f t="shared" ref="I14:N14" si="4">I3*EXP($A$14*$B$5)</f>
        <v>13.013575702225586</v>
      </c>
      <c r="J14">
        <f t="shared" si="4"/>
        <v>13.378703346281393</v>
      </c>
      <c r="K14">
        <f t="shared" si="4"/>
        <v>15.736315140186944</v>
      </c>
      <c r="L14">
        <f t="shared" si="4"/>
        <v>15.054266148368489</v>
      </c>
      <c r="M14">
        <f t="shared" si="4"/>
        <v>16.193139723334685</v>
      </c>
      <c r="N14">
        <f t="shared" si="4"/>
        <v>15.693767427055983</v>
      </c>
      <c r="O14">
        <f>O3*EXP($A$14*$B$5)</f>
        <v>13.92690374511241</v>
      </c>
    </row>
    <row r="15" spans="1:15" x14ac:dyDescent="0.25">
      <c r="A15">
        <v>6</v>
      </c>
      <c r="H15">
        <f t="shared" ref="H15:N15" si="5">H3*EXP($A$15*$B$5)</f>
        <v>13.241523037984255</v>
      </c>
      <c r="I15">
        <f t="shared" si="5"/>
        <v>12.948670222633133</v>
      </c>
      <c r="J15">
        <f t="shared" si="5"/>
        <v>13.311976784966884</v>
      </c>
      <c r="K15">
        <f t="shared" si="5"/>
        <v>15.657829940994754</v>
      </c>
      <c r="L15">
        <f t="shared" si="5"/>
        <v>14.979182682714605</v>
      </c>
      <c r="M15">
        <f t="shared" si="5"/>
        <v>16.112376102028751</v>
      </c>
      <c r="N15">
        <f t="shared" si="5"/>
        <v>15.615494435468337</v>
      </c>
      <c r="O15">
        <f>O3*EXP($A$15*$B$5)</f>
        <v>13.857443022902153</v>
      </c>
    </row>
    <row r="16" spans="1:15" x14ac:dyDescent="0.25">
      <c r="A16">
        <v>5</v>
      </c>
      <c r="G16">
        <f t="shared" ref="G16:N16" si="6">G3*EXP($A$16*$B$5)</f>
        <v>12.015930042737374</v>
      </c>
      <c r="H16">
        <f t="shared" si="6"/>
        <v>13.17548066631173</v>
      </c>
      <c r="I16">
        <f t="shared" si="6"/>
        <v>12.884088460470654</v>
      </c>
      <c r="J16">
        <f t="shared" si="6"/>
        <v>13.245583023765331</v>
      </c>
      <c r="K16">
        <f t="shared" si="6"/>
        <v>15.579736188366599</v>
      </c>
      <c r="L16">
        <f t="shared" si="6"/>
        <v>14.904473697407951</v>
      </c>
      <c r="M16">
        <f t="shared" si="6"/>
        <v>16.032015290964551</v>
      </c>
      <c r="N16">
        <f t="shared" si="6"/>
        <v>15.537611832054884</v>
      </c>
      <c r="O16">
        <f>O3*EXP($A$16*$B$5)</f>
        <v>13.788328737489209</v>
      </c>
    </row>
    <row r="17" spans="1:16" x14ac:dyDescent="0.25">
      <c r="A17">
        <v>4</v>
      </c>
      <c r="F17">
        <f t="shared" ref="F17:N17" si="7">F3*EXP($A$17*$B$5)</f>
        <v>12.375269837207256</v>
      </c>
      <c r="G17">
        <f t="shared" si="7"/>
        <v>11.956000341629947</v>
      </c>
      <c r="H17">
        <f t="shared" si="7"/>
        <v>13.109767682342088</v>
      </c>
      <c r="I17">
        <f t="shared" si="7"/>
        <v>12.819828801190734</v>
      </c>
      <c r="J17">
        <f t="shared" si="7"/>
        <v>13.179520402829246</v>
      </c>
      <c r="K17">
        <f t="shared" si="7"/>
        <v>15.502031929954599</v>
      </c>
      <c r="L17">
        <f t="shared" si="7"/>
        <v>14.83013732472001</v>
      </c>
      <c r="M17">
        <f t="shared" si="7"/>
        <v>15.95205528111763</v>
      </c>
      <c r="N17">
        <f t="shared" si="7"/>
        <v>15.460117669746484</v>
      </c>
      <c r="O17">
        <f>O3*EXP($A$17*$B$5)</f>
        <v>13.719559161012844</v>
      </c>
    </row>
    <row r="18" spans="1:16" x14ac:dyDescent="0.25">
      <c r="A18">
        <v>3</v>
      </c>
      <c r="E18">
        <f t="shared" ref="E18:N18" si="8">E3*EXP($A$18*$B$5)</f>
        <v>9.5783266805551754</v>
      </c>
      <c r="F18">
        <f t="shared" si="8"/>
        <v>12.313547921398014</v>
      </c>
      <c r="G18">
        <f t="shared" si="8"/>
        <v>11.896369541153771</v>
      </c>
      <c r="H18">
        <f t="shared" si="8"/>
        <v>13.044382443247306</v>
      </c>
      <c r="I18">
        <f t="shared" si="8"/>
        <v>12.755889638298546</v>
      </c>
      <c r="J18">
        <f t="shared" si="8"/>
        <v>13.113787270589667</v>
      </c>
      <c r="K18">
        <f t="shared" si="8"/>
        <v>15.424715223148247</v>
      </c>
      <c r="L18">
        <f t="shared" si="8"/>
        <v>14.756171706237589</v>
      </c>
      <c r="M18">
        <f t="shared" si="8"/>
        <v>15.872494073483574</v>
      </c>
      <c r="N18">
        <f t="shared" si="8"/>
        <v>15.383010011185043</v>
      </c>
      <c r="O18">
        <f>O3*EXP($A$18*$B$5)</f>
        <v>13.651132574230067</v>
      </c>
    </row>
    <row r="19" spans="1:16" x14ac:dyDescent="0.25">
      <c r="A19">
        <v>2</v>
      </c>
      <c r="D19">
        <f t="shared" ref="D19:N19" si="9">D3*EXP($A$19*$B$5)</f>
        <v>9.1118311612392269</v>
      </c>
      <c r="E19">
        <f t="shared" si="9"/>
        <v>9.5305545769366198</v>
      </c>
      <c r="F19">
        <f t="shared" si="9"/>
        <v>12.252133844928137</v>
      </c>
      <c r="G19">
        <f t="shared" si="9"/>
        <v>11.837036150535726</v>
      </c>
      <c r="H19">
        <f t="shared" si="9"/>
        <v>12.979323314393</v>
      </c>
      <c r="I19">
        <f t="shared" si="9"/>
        <v>12.692269373311683</v>
      </c>
      <c r="J19">
        <f t="shared" si="9"/>
        <v>13.048381983714863</v>
      </c>
      <c r="K19">
        <f t="shared" si="9"/>
        <v>15.347784135025845</v>
      </c>
      <c r="L19">
        <f t="shared" si="9"/>
        <v>14.682574992816377</v>
      </c>
      <c r="M19">
        <f t="shared" si="9"/>
        <v>15.793329679028048</v>
      </c>
      <c r="N19">
        <f t="shared" si="9"/>
        <v>15.306286928675082</v>
      </c>
      <c r="O19">
        <f>O3*EXP($A$19*$B$5)</f>
        <v>13.58304726647264</v>
      </c>
    </row>
    <row r="20" spans="1:16" x14ac:dyDescent="0.25">
      <c r="A20">
        <v>1</v>
      </c>
      <c r="C20">
        <f t="shared" ref="C20:N20" si="10">C3*EXP($A$20*$B$5)</f>
        <v>7.9608108492931393</v>
      </c>
      <c r="D20">
        <f t="shared" si="10"/>
        <v>9.0663857137297796</v>
      </c>
      <c r="E20">
        <f t="shared" si="10"/>
        <v>9.4830207376788707</v>
      </c>
      <c r="F20">
        <f t="shared" si="10"/>
        <v>12.191026072442515</v>
      </c>
      <c r="G20">
        <f t="shared" si="10"/>
        <v>11.777998686437956</v>
      </c>
      <c r="H20">
        <f t="shared" si="10"/>
        <v>12.914588669297562</v>
      </c>
      <c r="I20">
        <f t="shared" si="10"/>
        <v>12.62896641572021</v>
      </c>
      <c r="J20">
        <f t="shared" si="10"/>
        <v>12.983302907069255</v>
      </c>
      <c r="K20">
        <f t="shared" si="10"/>
        <v>15.271236742306185</v>
      </c>
      <c r="L20">
        <f t="shared" si="10"/>
        <v>14.609345344534702</v>
      </c>
      <c r="M20">
        <f t="shared" si="10"/>
        <v>15.714560118637067</v>
      </c>
      <c r="N20">
        <f t="shared" si="10"/>
        <v>15.229946504135539</v>
      </c>
      <c r="O20">
        <f>O3*EXP($A$20*$B$5)</f>
        <v>13.515301535604328</v>
      </c>
    </row>
    <row r="21" spans="1:16" x14ac:dyDescent="0.25">
      <c r="A21">
        <v>0</v>
      </c>
      <c r="B21">
        <f t="shared" ref="B21:N21" si="11">B3*EXP($B$5 * $A$21)</f>
        <v>7.2999949551337533</v>
      </c>
      <c r="C21">
        <f t="shared" si="11"/>
        <v>7.9211061395391704</v>
      </c>
      <c r="D21">
        <f t="shared" si="11"/>
        <v>9.0211669263353862</v>
      </c>
      <c r="E21">
        <f t="shared" si="11"/>
        <v>9.4357239744334738</v>
      </c>
      <c r="F21">
        <f t="shared" si="11"/>
        <v>12.130223076243658</v>
      </c>
      <c r="G21">
        <f t="shared" si="11"/>
        <v>11.719255672920788</v>
      </c>
      <c r="H21">
        <f t="shared" si="11"/>
        <v>12.850176889591491</v>
      </c>
      <c r="I21">
        <f t="shared" si="11"/>
        <v>12.56597918294689</v>
      </c>
      <c r="J21">
        <f t="shared" si="11"/>
        <v>12.918548413672541</v>
      </c>
      <c r="K21">
        <f t="shared" si="11"/>
        <v>15.195071131300459</v>
      </c>
      <c r="L21">
        <f t="shared" si="11"/>
        <v>14.536480930647548</v>
      </c>
      <c r="M21">
        <f t="shared" si="11"/>
        <v>15.636183423067521</v>
      </c>
      <c r="N21">
        <f t="shared" si="11"/>
        <v>15.15398682905183</v>
      </c>
      <c r="O21">
        <f>O3*EXP($B$5 * $A$21)</f>
        <v>13.447893687978331</v>
      </c>
    </row>
    <row r="24" spans="1:16" x14ac:dyDescent="0.25">
      <c r="A24" t="s">
        <v>5</v>
      </c>
    </row>
    <row r="25" spans="1:16" x14ac:dyDescent="0.25">
      <c r="A25">
        <v>14</v>
      </c>
      <c r="P25">
        <f t="shared" ref="P25" si="12">O26/2/(1+O8/100) + O25/2/(1+O7/100)</f>
        <v>1.166752771766761E-5</v>
      </c>
    </row>
    <row r="26" spans="1:16" x14ac:dyDescent="0.25">
      <c r="A26">
        <v>13</v>
      </c>
      <c r="O26">
        <f t="shared" ref="O26:P26" si="13">N27/2/(1+N9/100) + N26/2/(1+N8/100)</f>
        <v>2.6683878833454667E-5</v>
      </c>
      <c r="P26">
        <f t="shared" si="13"/>
        <v>1.6400786587805074E-4</v>
      </c>
    </row>
    <row r="27" spans="1:16" x14ac:dyDescent="0.25">
      <c r="A27">
        <v>12</v>
      </c>
      <c r="N27">
        <f t="shared" ref="N27:P27" si="14">M28/2/(1+M10/100) + M27/2/(1+M9/100)</f>
        <v>6.1955193994569959E-5</v>
      </c>
      <c r="O27">
        <f t="shared" si="14"/>
        <v>3.4818744683323281E-4</v>
      </c>
      <c r="P27">
        <f t="shared" si="14"/>
        <v>1.0703621906794005E-3</v>
      </c>
    </row>
    <row r="28" spans="1:16" x14ac:dyDescent="0.25">
      <c r="A28">
        <v>11</v>
      </c>
      <c r="M28">
        <f t="shared" ref="M28:P28" si="15">L29/2/(1+L11/100) + L28/2/(1+L10/100)</f>
        <v>1.4438070977718846E-4</v>
      </c>
      <c r="N28">
        <f t="shared" si="15"/>
        <v>7.4595773898569534E-4</v>
      </c>
      <c r="O28">
        <f t="shared" si="15"/>
        <v>2.0969133088054124E-3</v>
      </c>
      <c r="P28">
        <f t="shared" si="15"/>
        <v>4.2987126658775429E-3</v>
      </c>
    </row>
    <row r="29" spans="1:16" x14ac:dyDescent="0.25">
      <c r="A29">
        <v>10</v>
      </c>
      <c r="L29">
        <f t="shared" ref="L29:P29" si="16">K30/2/(1+K12/100) + K29/2/(1+K11/100)</f>
        <v>3.3288931089943451E-4</v>
      </c>
      <c r="M29">
        <f t="shared" si="16"/>
        <v>1.5928759566701681E-3</v>
      </c>
      <c r="N29">
        <f t="shared" si="16"/>
        <v>4.1164986991661856E-3</v>
      </c>
      <c r="O29">
        <f t="shared" si="16"/>
        <v>7.7172639717955471E-3</v>
      </c>
      <c r="P29">
        <f t="shared" si="16"/>
        <v>1.1868989135499521E-2</v>
      </c>
    </row>
    <row r="30" spans="1:16" x14ac:dyDescent="0.25">
      <c r="A30">
        <v>9</v>
      </c>
      <c r="K30">
        <f t="shared" ref="K30:P30" si="17">J31/2/(1+J13/100) + J30/2/(1+J12/100)</f>
        <v>7.7160059003810301E-4</v>
      </c>
      <c r="L30">
        <f t="shared" si="17"/>
        <v>3.3374942385075252E-3</v>
      </c>
      <c r="M30">
        <f t="shared" si="17"/>
        <v>7.9878224514325497E-3</v>
      </c>
      <c r="N30">
        <f t="shared" si="17"/>
        <v>1.3767453607080258E-2</v>
      </c>
      <c r="O30">
        <f t="shared" si="17"/>
        <v>1.9364672671618753E-2</v>
      </c>
      <c r="P30">
        <f t="shared" si="17"/>
        <v>2.3833143069196615E-2</v>
      </c>
    </row>
    <row r="31" spans="1:16" x14ac:dyDescent="0.25">
      <c r="A31">
        <v>8</v>
      </c>
      <c r="J31">
        <f t="shared" ref="J31:P31" si="18">I32/2/(1+I14/100) + I31/2/(1+I13/100)</f>
        <v>1.7506963745949962E-3</v>
      </c>
      <c r="K31">
        <f t="shared" si="18"/>
        <v>6.9595780365471717E-3</v>
      </c>
      <c r="L31">
        <f t="shared" si="18"/>
        <v>1.5057418981927107E-2</v>
      </c>
      <c r="M31">
        <f t="shared" si="18"/>
        <v>2.4033800556880806E-2</v>
      </c>
      <c r="N31">
        <f t="shared" si="18"/>
        <v>3.1079846908326783E-2</v>
      </c>
      <c r="O31">
        <f t="shared" si="18"/>
        <v>3.4985237142907188E-2</v>
      </c>
      <c r="P31">
        <f t="shared" si="18"/>
        <v>3.5892619657677843E-2</v>
      </c>
    </row>
    <row r="32" spans="1:16" x14ac:dyDescent="0.25">
      <c r="A32">
        <v>7</v>
      </c>
      <c r="I32">
        <f t="shared" ref="I32:P32" si="19">H33/2/(1+H15/100) + H32/2/(1+H14/100)</f>
        <v>3.9570491452380696E-3</v>
      </c>
      <c r="J32">
        <f t="shared" si="19"/>
        <v>1.4031697184424629E-2</v>
      </c>
      <c r="K32">
        <f t="shared" si="19"/>
        <v>2.7898965714334797E-2</v>
      </c>
      <c r="L32">
        <f t="shared" si="19"/>
        <v>4.0256275864116176E-2</v>
      </c>
      <c r="M32">
        <f t="shared" si="19"/>
        <v>4.8208276780778658E-2</v>
      </c>
      <c r="N32">
        <f t="shared" si="19"/>
        <v>4.9892749090123881E-2</v>
      </c>
      <c r="O32">
        <f t="shared" si="19"/>
        <v>4.6818887488373873E-2</v>
      </c>
      <c r="P32">
        <f t="shared" si="19"/>
        <v>4.1183635589082848E-2</v>
      </c>
    </row>
    <row r="33" spans="1:16" x14ac:dyDescent="0.25">
      <c r="A33">
        <v>6</v>
      </c>
      <c r="H33">
        <f t="shared" ref="H33:P33" si="20">G34/2/(1+G16/100) + G33/2/(1+G15/100)</f>
        <v>8.9620454388582554E-3</v>
      </c>
      <c r="I33">
        <f t="shared" si="20"/>
        <v>2.7742454209466753E-2</v>
      </c>
      <c r="J33">
        <f t="shared" si="20"/>
        <v>4.9202299971651146E-2</v>
      </c>
      <c r="K33">
        <f t="shared" si="20"/>
        <v>6.5239023794897211E-2</v>
      </c>
      <c r="L33">
        <f t="shared" si="20"/>
        <v>7.0628960305585853E-2</v>
      </c>
      <c r="M33">
        <f t="shared" si="20"/>
        <v>6.7688544809473922E-2</v>
      </c>
      <c r="N33">
        <f t="shared" si="20"/>
        <v>5.8400782527968119E-2</v>
      </c>
      <c r="O33">
        <f t="shared" si="20"/>
        <v>4.6990926628527559E-2</v>
      </c>
      <c r="P33">
        <f t="shared" si="20"/>
        <v>3.6178897624455343E-2</v>
      </c>
    </row>
    <row r="34" spans="1:16" x14ac:dyDescent="0.25">
      <c r="A34">
        <v>5</v>
      </c>
      <c r="G34">
        <f t="shared" ref="G34:P34" si="21">F35/2/(1+F17/100) + F34/2/(1+F16/100)</f>
        <v>2.0077837098379597E-2</v>
      </c>
      <c r="H34">
        <f t="shared" si="21"/>
        <v>5.3838493019740134E-2</v>
      </c>
      <c r="I34">
        <f t="shared" si="21"/>
        <v>8.3356544013171219E-2</v>
      </c>
      <c r="J34">
        <f t="shared" si="21"/>
        <v>9.8587155222847611E-2</v>
      </c>
      <c r="K34">
        <f t="shared" si="21"/>
        <v>9.8070558476063996E-2</v>
      </c>
      <c r="L34">
        <f t="shared" si="21"/>
        <v>8.4971263969715383E-2</v>
      </c>
      <c r="M34">
        <f t="shared" si="21"/>
        <v>6.7885511929136527E-2</v>
      </c>
      <c r="N34">
        <f t="shared" si="21"/>
        <v>5.0222947071581481E-2</v>
      </c>
      <c r="O34">
        <f t="shared" si="21"/>
        <v>3.5372323951795737E-2</v>
      </c>
      <c r="P34">
        <f t="shared" si="21"/>
        <v>2.4214845121436009E-2</v>
      </c>
    </row>
    <row r="35" spans="1:16" x14ac:dyDescent="0.25">
      <c r="A35">
        <v>4</v>
      </c>
      <c r="F35">
        <f t="shared" ref="F35:P35" si="22">E36/2/(1+E18/100) + E35/2/(1+E17/100)</f>
        <v>4.5125047233557945E-2</v>
      </c>
      <c r="G35">
        <f t="shared" si="22"/>
        <v>0.100483751613927</v>
      </c>
      <c r="H35">
        <f t="shared" si="22"/>
        <v>0.1347615537417482</v>
      </c>
      <c r="I35">
        <f t="shared" si="22"/>
        <v>0.1391426264736767</v>
      </c>
      <c r="J35">
        <f t="shared" si="22"/>
        <v>0.12346193177854561</v>
      </c>
      <c r="K35">
        <f t="shared" si="22"/>
        <v>9.8282447245076829E-2</v>
      </c>
      <c r="L35">
        <f t="shared" si="22"/>
        <v>7.0989760537024743E-2</v>
      </c>
      <c r="M35">
        <f t="shared" si="22"/>
        <v>4.8630348055408626E-2</v>
      </c>
      <c r="N35">
        <f t="shared" si="22"/>
        <v>3.1492592515027597E-2</v>
      </c>
      <c r="O35">
        <f t="shared" si="22"/>
        <v>1.9723084056801024E-2</v>
      </c>
      <c r="P35">
        <f t="shared" si="22"/>
        <v>1.2155263295382289E-2</v>
      </c>
    </row>
    <row r="36" spans="1:16" x14ac:dyDescent="0.25">
      <c r="A36">
        <v>3</v>
      </c>
      <c r="E36">
        <f t="shared" ref="E36:P36" si="23">D37/2/(1+D19/100) + D36/2/(1+D18/100)</f>
        <v>9.8894543344685906E-2</v>
      </c>
      <c r="F36">
        <f t="shared" si="23"/>
        <v>0.18061347066211531</v>
      </c>
      <c r="G36">
        <f t="shared" si="23"/>
        <v>0.20115634110444267</v>
      </c>
      <c r="H36">
        <f t="shared" si="23"/>
        <v>0.17990219334648266</v>
      </c>
      <c r="I36">
        <f t="shared" si="23"/>
        <v>0.1393574298736914</v>
      </c>
      <c r="J36">
        <f t="shared" si="23"/>
        <v>9.8951769841179552E-2</v>
      </c>
      <c r="K36">
        <f t="shared" si="23"/>
        <v>6.5662800599334548E-2</v>
      </c>
      <c r="L36">
        <f t="shared" si="23"/>
        <v>4.0668617579813812E-2</v>
      </c>
      <c r="M36">
        <f t="shared" si="23"/>
        <v>2.4385524744669589E-2</v>
      </c>
      <c r="N36">
        <f t="shared" si="23"/>
        <v>1.4042615266988093E-2</v>
      </c>
      <c r="O36">
        <f t="shared" si="23"/>
        <v>7.9179723930558905E-3</v>
      </c>
      <c r="P36">
        <f t="shared" si="23"/>
        <v>4.4375106435439182E-3</v>
      </c>
    </row>
    <row r="37" spans="1:16" x14ac:dyDescent="0.25">
      <c r="A37">
        <v>2</v>
      </c>
      <c r="D37">
        <f t="shared" ref="D37:P38" si="24">C38/2/(1+C20/100) + C37/2/(1+C19/100)</f>
        <v>0.21581129432386448</v>
      </c>
      <c r="E37">
        <f t="shared" si="24"/>
        <v>0.29680244313769394</v>
      </c>
      <c r="F37">
        <f t="shared" si="24"/>
        <v>0.27108986094577681</v>
      </c>
      <c r="G37">
        <f t="shared" si="24"/>
        <v>0.20134488467487408</v>
      </c>
      <c r="H37">
        <f t="shared" si="24"/>
        <v>0.13509150620596996</v>
      </c>
      <c r="I37">
        <f t="shared" si="24"/>
        <v>8.3743189818717423E-2</v>
      </c>
      <c r="J37">
        <f t="shared" si="24"/>
        <v>4.9566913890231275E-2</v>
      </c>
      <c r="K37">
        <f t="shared" si="24"/>
        <v>2.8201662383806111E-2</v>
      </c>
      <c r="L37">
        <f t="shared" si="24"/>
        <v>1.5289359878936185E-2</v>
      </c>
      <c r="M37">
        <f t="shared" si="24"/>
        <v>8.1519590936623594E-3</v>
      </c>
      <c r="N37">
        <f t="shared" si="24"/>
        <v>4.2265621995259649E-3</v>
      </c>
      <c r="O37">
        <f t="shared" si="24"/>
        <v>2.1672906726446029E-3</v>
      </c>
      <c r="P37">
        <f t="shared" si="24"/>
        <v>1.1137359098326626E-3</v>
      </c>
    </row>
    <row r="38" spans="1:16" x14ac:dyDescent="0.25">
      <c r="A38">
        <v>1</v>
      </c>
      <c r="C38">
        <f>B39/2/(1+B21/100) + B38/2/(1+B20/100)</f>
        <v>0.46598324651279727</v>
      </c>
      <c r="D38">
        <f t="shared" si="24"/>
        <v>0.43170198669236792</v>
      </c>
      <c r="E38">
        <f t="shared" si="24"/>
        <v>0.2969210999151361</v>
      </c>
      <c r="F38">
        <f t="shared" si="24"/>
        <v>0.18083949896836848</v>
      </c>
      <c r="G38">
        <f t="shared" si="24"/>
        <v>0.10076656700098076</v>
      </c>
      <c r="H38">
        <f t="shared" si="24"/>
        <v>5.410245487393088E-2</v>
      </c>
      <c r="I38">
        <f t="shared" si="24"/>
        <v>2.795725708534548E-2</v>
      </c>
      <c r="J38">
        <f t="shared" si="24"/>
        <v>1.4187959792562696E-2</v>
      </c>
      <c r="K38">
        <f t="shared" si="24"/>
        <v>7.0655213206700374E-3</v>
      </c>
      <c r="L38">
        <f t="shared" si="24"/>
        <v>3.4062169204983296E-3</v>
      </c>
      <c r="M38">
        <f t="shared" si="24"/>
        <v>1.6350820719668328E-3</v>
      </c>
      <c r="N38">
        <f t="shared" si="24"/>
        <v>7.7097183087813047E-4</v>
      </c>
      <c r="O38">
        <f t="shared" si="24"/>
        <v>3.6252334384381205E-4</v>
      </c>
      <c r="P38">
        <f t="shared" si="24"/>
        <v>1.720151753157055E-4</v>
      </c>
    </row>
    <row r="39" spans="1:16" x14ac:dyDescent="0.25">
      <c r="A39">
        <v>0</v>
      </c>
      <c r="B39">
        <v>1</v>
      </c>
      <c r="C39">
        <f>B40/2/(1+B22/100) + B39/2/(1+B21/100)</f>
        <v>0.46598324651279727</v>
      </c>
      <c r="D39">
        <f t="shared" ref="D39:P39" si="25">C40/2/(1+C22/100) + C39/2/(1+C21/100)</f>
        <v>0.21589069236850347</v>
      </c>
      <c r="E39">
        <f t="shared" si="25"/>
        <v>9.9013200122128053E-2</v>
      </c>
      <c r="F39">
        <f t="shared" si="25"/>
        <v>4.5238061451149017E-2</v>
      </c>
      <c r="G39">
        <f t="shared" si="25"/>
        <v>2.017210891500194E-2</v>
      </c>
      <c r="H39">
        <f t="shared" si="25"/>
        <v>9.0280358535772907E-3</v>
      </c>
      <c r="I39">
        <f t="shared" si="25"/>
        <v>4.0000096155852699E-3</v>
      </c>
      <c r="J39">
        <f t="shared" si="25"/>
        <v>1.7767400259914626E-3</v>
      </c>
      <c r="K39">
        <f t="shared" si="25"/>
        <v>7.8673524011416054E-4</v>
      </c>
      <c r="L39">
        <f t="shared" si="25"/>
        <v>3.4147955827790242E-4</v>
      </c>
      <c r="M39">
        <f t="shared" si="25"/>
        <v>1.4907021566546564E-4</v>
      </c>
      <c r="N39">
        <f t="shared" si="25"/>
        <v>6.4456561628325315E-5</v>
      </c>
      <c r="O39">
        <f t="shared" si="25"/>
        <v>2.7987116817766911E-5</v>
      </c>
      <c r="P39">
        <f t="shared" si="25"/>
        <v>1.2334789085966349E-5</v>
      </c>
    </row>
    <row r="41" spans="1:16" x14ac:dyDescent="0.25">
      <c r="A41" t="s">
        <v>6</v>
      </c>
      <c r="B41">
        <f>SUM(B25:B39)</f>
        <v>1</v>
      </c>
      <c r="C41">
        <f t="shared" ref="C41:P41" si="26">SUM(C25:C39)</f>
        <v>0.93196649302559453</v>
      </c>
      <c r="D41">
        <f t="shared" si="26"/>
        <v>0.86340397338473585</v>
      </c>
      <c r="E41">
        <f t="shared" si="26"/>
        <v>0.79163128651964398</v>
      </c>
      <c r="F41">
        <f t="shared" si="26"/>
        <v>0.72290593926096758</v>
      </c>
      <c r="G41">
        <f t="shared" si="26"/>
        <v>0.64400149040760613</v>
      </c>
      <c r="H41">
        <f t="shared" si="26"/>
        <v>0.57568628248030729</v>
      </c>
      <c r="I41">
        <f t="shared" si="26"/>
        <v>0.5092565602348923</v>
      </c>
      <c r="J41">
        <f t="shared" si="26"/>
        <v>0.45151716408202897</v>
      </c>
      <c r="K41">
        <f t="shared" si="26"/>
        <v>0.3989388934008829</v>
      </c>
      <c r="L41">
        <f t="shared" si="26"/>
        <v>0.34527973714530247</v>
      </c>
      <c r="M41">
        <f t="shared" si="26"/>
        <v>0.30049319737552266</v>
      </c>
      <c r="N41">
        <f t="shared" si="26"/>
        <v>0.25888538921127507</v>
      </c>
      <c r="O41">
        <f t="shared" si="26"/>
        <v>0.22391995407265383</v>
      </c>
      <c r="P41">
        <f t="shared" si="26"/>
        <v>0.19660774026066138</v>
      </c>
    </row>
    <row r="42" spans="1:16" x14ac:dyDescent="0.25">
      <c r="A42" t="s">
        <v>7</v>
      </c>
      <c r="B42">
        <f>((1/B41)^(1/B1 ) - 1)*100</f>
        <v>0</v>
      </c>
      <c r="C42">
        <f>(POWER(1/C41,1/B1 ) - 1)*100</f>
        <v>7.2999949551337595</v>
      </c>
      <c r="D42">
        <f t="shared" ref="D42:P42" si="27">(POWER(1/D41,1/C1 ) - 1)*100</f>
        <v>7.6199977240636318</v>
      </c>
      <c r="E42">
        <f t="shared" si="27"/>
        <v>8.0999973667193359</v>
      </c>
      <c r="F42">
        <f t="shared" si="27"/>
        <v>8.4499988609672236</v>
      </c>
      <c r="G42">
        <f t="shared" si="27"/>
        <v>9.1999967670110863</v>
      </c>
      <c r="H42">
        <f t="shared" si="27"/>
        <v>9.6399982175063172</v>
      </c>
      <c r="I42">
        <f t="shared" si="27"/>
        <v>10.119998140607777</v>
      </c>
      <c r="J42">
        <f t="shared" si="27"/>
        <v>10.449999173528045</v>
      </c>
      <c r="K42">
        <f t="shared" si="27"/>
        <v>10.750000206212484</v>
      </c>
      <c r="L42">
        <f t="shared" si="27"/>
        <v>11.220000005329833</v>
      </c>
      <c r="M42">
        <f t="shared" si="27"/>
        <v>11.550000802689553</v>
      </c>
      <c r="N42">
        <f t="shared" si="27"/>
        <v>11.920000890588511</v>
      </c>
      <c r="O42">
        <f t="shared" si="27"/>
        <v>12.200001265050254</v>
      </c>
      <c r="P42">
        <f t="shared" si="27"/>
        <v>12.320001134341908</v>
      </c>
    </row>
    <row r="44" spans="1:16" x14ac:dyDescent="0.25">
      <c r="A44" t="s">
        <v>8</v>
      </c>
      <c r="C44">
        <f>(C42-B2)^2</f>
        <v>2.5450675382632747E-11</v>
      </c>
      <c r="D44">
        <f t="shared" ref="D44:P44" si="28">(D42-C2)^2</f>
        <v>5.1798863523536649E-12</v>
      </c>
      <c r="E44">
        <f t="shared" si="28"/>
        <v>6.9341670540487305E-12</v>
      </c>
      <c r="F44">
        <f t="shared" si="28"/>
        <v>1.2973956640149983E-12</v>
      </c>
      <c r="G44">
        <f t="shared" si="28"/>
        <v>1.0452217311753576E-11</v>
      </c>
      <c r="H44">
        <f t="shared" si="28"/>
        <v>3.1772837310834462E-12</v>
      </c>
      <c r="I44">
        <f t="shared" si="28"/>
        <v>3.4573394367742613E-12</v>
      </c>
      <c r="J44">
        <f t="shared" si="28"/>
        <v>6.8305589072414663E-13</v>
      </c>
      <c r="K44">
        <f t="shared" si="28"/>
        <v>4.2523588364997676E-14</v>
      </c>
      <c r="L44">
        <f t="shared" si="28"/>
        <v>2.840711528056758E-17</v>
      </c>
      <c r="M44">
        <f t="shared" si="28"/>
        <v>6.4431051714612042E-13</v>
      </c>
      <c r="N44">
        <f t="shared" si="28"/>
        <v>7.9314789660544071E-13</v>
      </c>
      <c r="O44">
        <f t="shared" si="28"/>
        <v>1.6003521471008761E-12</v>
      </c>
      <c r="P44">
        <f t="shared" si="28"/>
        <v>1.2867315631471406E-12</v>
      </c>
    </row>
    <row r="45" spans="1:16" x14ac:dyDescent="0.25">
      <c r="A45" t="s">
        <v>9</v>
      </c>
      <c r="C45">
        <f>SUM(C44:P44)</f>
        <v>6.0999114942865429E-11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5BF0-5C6D-49A4-BA69-61638875E6D6}">
  <dimension ref="A1:L68"/>
  <sheetViews>
    <sheetView tabSelected="1" topLeftCell="A41" workbookViewId="0">
      <selection activeCell="B3" sqref="B3:K3"/>
    </sheetView>
  </sheetViews>
  <sheetFormatPr defaultRowHeight="15" x14ac:dyDescent="0.25"/>
  <cols>
    <col min="2" max="2" width="20.4257812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3</v>
      </c>
      <c r="C2">
        <v>3.1</v>
      </c>
      <c r="D2">
        <v>3.2</v>
      </c>
      <c r="E2">
        <v>3.3</v>
      </c>
      <c r="F2">
        <v>3.4</v>
      </c>
      <c r="G2">
        <v>3.5</v>
      </c>
      <c r="H2">
        <v>3.55</v>
      </c>
      <c r="I2">
        <v>3.6</v>
      </c>
      <c r="J2">
        <v>3.65</v>
      </c>
      <c r="K2">
        <v>3.7</v>
      </c>
    </row>
    <row r="3" spans="1:11" x14ac:dyDescent="0.25">
      <c r="A3" t="s">
        <v>2</v>
      </c>
      <c r="B3">
        <v>2.999997148578224</v>
      </c>
      <c r="C3">
        <v>3.0404605637829274</v>
      </c>
      <c r="D3">
        <v>3.0697735496694869</v>
      </c>
      <c r="E3">
        <v>3.0890066173847437</v>
      </c>
      <c r="F3">
        <v>3.0991492917492236</v>
      </c>
      <c r="G3">
        <v>3.101114509253958</v>
      </c>
      <c r="H3">
        <v>2.8366353537480791</v>
      </c>
      <c r="I3">
        <v>2.7668756975094966</v>
      </c>
      <c r="J3">
        <v>2.6974236405342644</v>
      </c>
      <c r="K3">
        <v>2.6284350474934759</v>
      </c>
    </row>
    <row r="5" spans="1:11" x14ac:dyDescent="0.25">
      <c r="A5" t="s">
        <v>3</v>
      </c>
      <c r="B5">
        <v>0.1</v>
      </c>
    </row>
    <row r="7" spans="1:11" x14ac:dyDescent="0.25">
      <c r="A7" t="s">
        <v>4</v>
      </c>
    </row>
    <row r="8" spans="1:11" x14ac:dyDescent="0.25">
      <c r="A8">
        <v>13</v>
      </c>
    </row>
    <row r="9" spans="1:11" x14ac:dyDescent="0.25">
      <c r="A9">
        <v>12</v>
      </c>
    </row>
    <row r="10" spans="1:11" x14ac:dyDescent="0.25">
      <c r="A10">
        <v>11</v>
      </c>
    </row>
    <row r="11" spans="1:11" x14ac:dyDescent="0.25">
      <c r="A11">
        <v>10</v>
      </c>
    </row>
    <row r="12" spans="1:11" x14ac:dyDescent="0.25">
      <c r="A12">
        <v>9</v>
      </c>
      <c r="K12">
        <f t="shared" ref="K12:N12" si="0">K3*EXP($A$12*$B$5)</f>
        <v>6.4649070202889183</v>
      </c>
    </row>
    <row r="13" spans="1:11" x14ac:dyDescent="0.25">
      <c r="A13">
        <v>8</v>
      </c>
      <c r="J13">
        <f t="shared" ref="J13:N13" si="1">J3*EXP($A$13*$B$5)</f>
        <v>6.0032267134921593</v>
      </c>
      <c r="K13">
        <f t="shared" si="1"/>
        <v>5.8496897760807745</v>
      </c>
    </row>
    <row r="14" spans="1:11" x14ac:dyDescent="0.25">
      <c r="A14">
        <v>7</v>
      </c>
      <c r="I14">
        <f t="shared" ref="I14:N14" si="2">I3*EXP($A$14*$B$5)</f>
        <v>5.5718034270940127</v>
      </c>
      <c r="J14">
        <f t="shared" si="2"/>
        <v>5.4319441593207447</v>
      </c>
      <c r="K14">
        <f t="shared" si="2"/>
        <v>5.293018193300278</v>
      </c>
    </row>
    <row r="15" spans="1:11" x14ac:dyDescent="0.25">
      <c r="A15">
        <v>6</v>
      </c>
      <c r="H15">
        <f t="shared" ref="H15:N15" si="3">H3*EXP($A$15*$B$5)</f>
        <v>5.168686607916757</v>
      </c>
      <c r="I15">
        <f t="shared" si="3"/>
        <v>5.041576226775657</v>
      </c>
      <c r="J15">
        <f t="shared" si="3"/>
        <v>4.9150263280352942</v>
      </c>
      <c r="K15">
        <f t="shared" si="3"/>
        <v>4.7893209156431835</v>
      </c>
    </row>
    <row r="16" spans="1:11" x14ac:dyDescent="0.25">
      <c r="A16">
        <v>5</v>
      </c>
      <c r="G16">
        <f t="shared" ref="G16:N16" si="4">G3*EXP($A$16*$B$5)</f>
        <v>5.1128734542837906</v>
      </c>
      <c r="H16">
        <f t="shared" si="4"/>
        <v>4.6768210449444405</v>
      </c>
      <c r="I16">
        <f t="shared" si="4"/>
        <v>4.5618068158671603</v>
      </c>
      <c r="J16">
        <f t="shared" si="4"/>
        <v>4.4472997322382186</v>
      </c>
      <c r="K16">
        <f t="shared" si="4"/>
        <v>4.3335567714561956</v>
      </c>
    </row>
    <row r="17" spans="1:12" x14ac:dyDescent="0.25">
      <c r="A17">
        <v>4</v>
      </c>
      <c r="F17">
        <f t="shared" ref="F17:N17" si="5">F3*EXP($A$17*$B$5)</f>
        <v>4.6233874551089427</v>
      </c>
      <c r="G17">
        <f t="shared" si="5"/>
        <v>4.626319215118742</v>
      </c>
      <c r="H17">
        <f t="shared" si="5"/>
        <v>4.2317626789237659</v>
      </c>
      <c r="I17">
        <f t="shared" si="5"/>
        <v>4.1276935008480837</v>
      </c>
      <c r="J17">
        <f t="shared" si="5"/>
        <v>4.0240832069504435</v>
      </c>
      <c r="K17">
        <f t="shared" si="5"/>
        <v>3.9211643199966728</v>
      </c>
    </row>
    <row r="18" spans="1:12" x14ac:dyDescent="0.25">
      <c r="A18">
        <v>3</v>
      </c>
      <c r="E18">
        <f t="shared" ref="E18:N18" si="6">E3*EXP($A$18*$B$5)</f>
        <v>4.1697227891373529</v>
      </c>
      <c r="F18">
        <f t="shared" si="6"/>
        <v>4.1834139674606217</v>
      </c>
      <c r="G18">
        <f t="shared" si="6"/>
        <v>4.1860667336181905</v>
      </c>
      <c r="H18">
        <f t="shared" si="6"/>
        <v>3.8290572161383158</v>
      </c>
      <c r="I18">
        <f t="shared" si="6"/>
        <v>3.7348915297511911</v>
      </c>
      <c r="J18">
        <f t="shared" si="6"/>
        <v>3.6411410589389037</v>
      </c>
      <c r="K18">
        <f t="shared" si="6"/>
        <v>3.5480161990005188</v>
      </c>
    </row>
    <row r="19" spans="1:12" x14ac:dyDescent="0.25">
      <c r="A19">
        <v>2</v>
      </c>
      <c r="D19">
        <f t="shared" ref="D19:N19" si="7">D3*EXP($A$19*$B$5)</f>
        <v>3.7494298804934463</v>
      </c>
      <c r="E19">
        <f t="shared" si="7"/>
        <v>3.7729212024487424</v>
      </c>
      <c r="F19">
        <f t="shared" si="7"/>
        <v>3.7853094928926385</v>
      </c>
      <c r="G19">
        <f t="shared" si="7"/>
        <v>3.7877098149733057</v>
      </c>
      <c r="H19">
        <f t="shared" si="7"/>
        <v>3.4646742449625529</v>
      </c>
      <c r="I19">
        <f t="shared" si="7"/>
        <v>3.3794696084244431</v>
      </c>
      <c r="J19">
        <f t="shared" si="7"/>
        <v>3.294640674474997</v>
      </c>
      <c r="K19">
        <f t="shared" si="7"/>
        <v>3.2103778166533887</v>
      </c>
    </row>
    <row r="20" spans="1:12" x14ac:dyDescent="0.25">
      <c r="A20">
        <v>1</v>
      </c>
      <c r="C20">
        <f t="shared" ref="C20:N20" si="8">C3*EXP($A$20*$B$5)</f>
        <v>3.3602285926487792</v>
      </c>
      <c r="D20">
        <f t="shared" si="8"/>
        <v>3.3926244521725666</v>
      </c>
      <c r="E20">
        <f t="shared" si="8"/>
        <v>3.4138802792768481</v>
      </c>
      <c r="F20">
        <f t="shared" si="8"/>
        <v>3.4250896680159828</v>
      </c>
      <c r="G20">
        <f t="shared" si="8"/>
        <v>3.4272615692499087</v>
      </c>
      <c r="H20">
        <f t="shared" si="8"/>
        <v>3.1349668981476042</v>
      </c>
      <c r="I20">
        <f t="shared" si="8"/>
        <v>3.0578705548177685</v>
      </c>
      <c r="J20">
        <f t="shared" si="8"/>
        <v>2.9811141612482088</v>
      </c>
      <c r="K20">
        <f t="shared" si="8"/>
        <v>2.9048699745405733</v>
      </c>
    </row>
    <row r="21" spans="1:12" x14ac:dyDescent="0.25">
      <c r="A21">
        <v>0</v>
      </c>
      <c r="B21">
        <f t="shared" ref="B21:N21" si="9">B3*EXP($B$5 * $A$21)</f>
        <v>2.999997148578224</v>
      </c>
      <c r="C21">
        <f t="shared" si="9"/>
        <v>3.0404605637829274</v>
      </c>
      <c r="D21">
        <f t="shared" si="9"/>
        <v>3.0697735496694869</v>
      </c>
      <c r="E21">
        <f t="shared" si="9"/>
        <v>3.0890066173847437</v>
      </c>
      <c r="F21">
        <f t="shared" si="9"/>
        <v>3.0991492917492236</v>
      </c>
      <c r="G21">
        <f t="shared" si="9"/>
        <v>3.101114509253958</v>
      </c>
      <c r="H21">
        <f t="shared" si="9"/>
        <v>2.8366353537480791</v>
      </c>
      <c r="I21">
        <f t="shared" si="9"/>
        <v>2.7668756975094966</v>
      </c>
      <c r="J21">
        <f t="shared" si="9"/>
        <v>2.6974236405342644</v>
      </c>
      <c r="K21">
        <f t="shared" si="9"/>
        <v>2.6284350474934759</v>
      </c>
    </row>
    <row r="24" spans="1:12" x14ac:dyDescent="0.25">
      <c r="A24" t="s">
        <v>5</v>
      </c>
    </row>
    <row r="25" spans="1:12" x14ac:dyDescent="0.25">
      <c r="A25">
        <v>14</v>
      </c>
    </row>
    <row r="26" spans="1:12" x14ac:dyDescent="0.25">
      <c r="A26">
        <v>13</v>
      </c>
    </row>
    <row r="27" spans="1:12" x14ac:dyDescent="0.25">
      <c r="A27">
        <v>12</v>
      </c>
    </row>
    <row r="28" spans="1:12" x14ac:dyDescent="0.25">
      <c r="A28">
        <v>11</v>
      </c>
    </row>
    <row r="29" spans="1:12" x14ac:dyDescent="0.25">
      <c r="A29">
        <v>10</v>
      </c>
      <c r="L29">
        <f t="shared" ref="L29:P29" si="10">K30/2/(1+K12/100) + K29/2/(1+K11/100)</f>
        <v>6.1593871297689205E-4</v>
      </c>
    </row>
    <row r="30" spans="1:12" x14ac:dyDescent="0.25">
      <c r="A30">
        <v>9</v>
      </c>
      <c r="K30">
        <f t="shared" ref="K30:P30" si="11">J31/2/(1+J13/100) + J30/2/(1+J12/100)</f>
        <v>1.3115171561456248E-3</v>
      </c>
      <c r="L30">
        <f t="shared" si="11"/>
        <v>6.2970778346183804E-3</v>
      </c>
    </row>
    <row r="31" spans="1:12" x14ac:dyDescent="0.25">
      <c r="A31">
        <v>8</v>
      </c>
      <c r="J31">
        <f t="shared" ref="J31:P31" si="12">I32/2/(1+I14/100) + I31/2/(1+I13/100)</f>
        <v>2.7805010088307832E-3</v>
      </c>
      <c r="K31">
        <f t="shared" si="12"/>
        <v>1.2026936272010152E-2</v>
      </c>
      <c r="L31">
        <f t="shared" si="12"/>
        <v>2.8933061117513183E-2</v>
      </c>
    </row>
    <row r="32" spans="1:12" x14ac:dyDescent="0.25">
      <c r="A32">
        <v>7</v>
      </c>
      <c r="I32">
        <f t="shared" ref="I32:P32" si="13">H33/2/(1+H15/100) + H32/2/(1+H14/100)</f>
        <v>5.8708501186624006E-3</v>
      </c>
      <c r="J32">
        <f t="shared" si="13"/>
        <v>2.259494939735094E-2</v>
      </c>
      <c r="K32">
        <f t="shared" si="13"/>
        <v>4.8965300914810349E-2</v>
      </c>
      <c r="L32">
        <f t="shared" si="13"/>
        <v>7.8683232439683212E-2</v>
      </c>
    </row>
    <row r="33" spans="1:12" x14ac:dyDescent="0.25">
      <c r="A33">
        <v>6</v>
      </c>
      <c r="H33">
        <f t="shared" ref="H33:P33" si="14">G34/2/(1+G16/100) + G33/2/(1+G15/100)</f>
        <v>1.2348591925033139E-2</v>
      </c>
      <c r="I33">
        <f t="shared" si="14"/>
        <v>4.1626817815885037E-2</v>
      </c>
      <c r="J33">
        <f t="shared" si="14"/>
        <v>8.025974711961277E-2</v>
      </c>
      <c r="K33">
        <f t="shared" si="14"/>
        <v>0.11617218757742417</v>
      </c>
      <c r="L33">
        <f t="shared" si="14"/>
        <v>0.14026466770351609</v>
      </c>
    </row>
    <row r="34" spans="1:12" x14ac:dyDescent="0.25">
      <c r="A34">
        <v>5</v>
      </c>
      <c r="G34">
        <f t="shared" ref="G34:P34" si="15">F35/2/(1+F17/100) + F34/2/(1+F16/100)</f>
        <v>2.5959919607091982E-2</v>
      </c>
      <c r="H34">
        <f t="shared" si="15"/>
        <v>7.4856420638619761E-2</v>
      </c>
      <c r="I34">
        <f t="shared" si="15"/>
        <v>0.12640539297695771</v>
      </c>
      <c r="J34">
        <f t="shared" si="15"/>
        <v>0.16277548854943691</v>
      </c>
      <c r="K34">
        <f t="shared" si="15"/>
        <v>0.17701931791537223</v>
      </c>
      <c r="L34">
        <f t="shared" si="15"/>
        <v>0.17127623257801955</v>
      </c>
    </row>
    <row r="35" spans="1:12" x14ac:dyDescent="0.25">
      <c r="A35">
        <v>4</v>
      </c>
      <c r="F35">
        <f t="shared" ref="F35:P35" si="16">E36/2/(1+E18/100) + E35/2/(1+E17/100)</f>
        <v>5.4320294547125288E-2</v>
      </c>
      <c r="G35">
        <f t="shared" si="16"/>
        <v>0.13079928080863357</v>
      </c>
      <c r="H35">
        <f t="shared" si="16"/>
        <v>0.18897098765476358</v>
      </c>
      <c r="I35">
        <f t="shared" si="16"/>
        <v>0.21310813282576316</v>
      </c>
      <c r="J35">
        <f t="shared" si="16"/>
        <v>0.20616951672176853</v>
      </c>
      <c r="K35">
        <f t="shared" si="16"/>
        <v>0.17966488500495195</v>
      </c>
      <c r="L35">
        <f t="shared" si="16"/>
        <v>0.14509468618344945</v>
      </c>
    </row>
    <row r="36" spans="1:12" x14ac:dyDescent="0.25">
      <c r="A36">
        <v>3</v>
      </c>
      <c r="E36">
        <f t="shared" ref="E36:P36" si="17">D37/2/(1+D19/100) + D36/2/(1+D18/100)</f>
        <v>0.1131706004959666</v>
      </c>
      <c r="F36">
        <f t="shared" si="17"/>
        <v>0.21845045136288674</v>
      </c>
      <c r="G36">
        <f t="shared" si="17"/>
        <v>0.26351398233579254</v>
      </c>
      <c r="H36">
        <f t="shared" si="17"/>
        <v>0.25429544304821794</v>
      </c>
      <c r="I36">
        <f t="shared" si="17"/>
        <v>0.2154352262569818</v>
      </c>
      <c r="J36">
        <f t="shared" si="17"/>
        <v>0.1670029255347413</v>
      </c>
      <c r="K36">
        <f t="shared" si="17"/>
        <v>0.12146557323127313</v>
      </c>
      <c r="L36">
        <f t="shared" si="17"/>
        <v>8.420616762844331E-2</v>
      </c>
    </row>
    <row r="37" spans="1:12" x14ac:dyDescent="0.25">
      <c r="A37">
        <v>2</v>
      </c>
      <c r="D37">
        <f t="shared" ref="D37:P39" si="18">C38/2/(1+C20/100) + C37/2/(1+C19/100)</f>
        <v>0.23482770561379249</v>
      </c>
      <c r="E37">
        <f t="shared" si="18"/>
        <v>0.34064531660375136</v>
      </c>
      <c r="F37">
        <f t="shared" si="18"/>
        <v>0.32936189326171439</v>
      </c>
      <c r="G37">
        <f t="shared" si="18"/>
        <v>0.26534840015773586</v>
      </c>
      <c r="H37">
        <f t="shared" si="18"/>
        <v>0.19239570441718984</v>
      </c>
      <c r="I37">
        <f t="shared" si="18"/>
        <v>0.13059638650129918</v>
      </c>
      <c r="J37">
        <f t="shared" si="18"/>
        <v>8.4490265268612877E-2</v>
      </c>
      <c r="K37">
        <f t="shared" si="18"/>
        <v>5.2749496328053168E-2</v>
      </c>
      <c r="L37">
        <f t="shared" si="18"/>
        <v>3.2042425908777095E-2</v>
      </c>
    </row>
    <row r="38" spans="1:12" x14ac:dyDescent="0.25">
      <c r="A38">
        <v>1</v>
      </c>
      <c r="C38">
        <f>B39/2/(1+B21/100) + B38/2/(1+B20/100)</f>
        <v>0.48543690664257644</v>
      </c>
      <c r="D38">
        <f t="shared" si="18"/>
        <v>0.4703841578979352</v>
      </c>
      <c r="E38">
        <f t="shared" si="18"/>
        <v>0.34174510022317611</v>
      </c>
      <c r="F38">
        <f t="shared" si="18"/>
        <v>0.22065490321460091</v>
      </c>
      <c r="G38">
        <f t="shared" si="18"/>
        <v>0.13355235520446379</v>
      </c>
      <c r="H38">
        <f t="shared" si="18"/>
        <v>7.7598476385399337E-2</v>
      </c>
      <c r="I38">
        <f t="shared" si="18"/>
        <v>4.3957616993443707E-2</v>
      </c>
      <c r="J38">
        <f t="shared" si="18"/>
        <v>2.4410223065416313E-2</v>
      </c>
      <c r="K38">
        <f t="shared" si="18"/>
        <v>1.3353078236004762E-2</v>
      </c>
      <c r="L38">
        <f t="shared" si="18"/>
        <v>7.2194854778287075E-3</v>
      </c>
    </row>
    <row r="39" spans="1:12" x14ac:dyDescent="0.25">
      <c r="A39">
        <v>0</v>
      </c>
      <c r="B39">
        <v>1</v>
      </c>
      <c r="C39">
        <f>B40/2/(1+B22/100) + B39/2/(1+B21/100)</f>
        <v>0.48543690664257644</v>
      </c>
      <c r="D39">
        <f t="shared" si="18"/>
        <v>0.23555645228414271</v>
      </c>
      <c r="E39">
        <f t="shared" si="18"/>
        <v>0.11427038411539135</v>
      </c>
      <c r="F39">
        <f t="shared" si="18"/>
        <v>5.5423166768647961E-2</v>
      </c>
      <c r="G39">
        <f t="shared" si="18"/>
        <v>2.68785761809789E-2</v>
      </c>
      <c r="H39">
        <f t="shared" si="18"/>
        <v>1.3035056075250467E-2</v>
      </c>
      <c r="I39">
        <f t="shared" si="18"/>
        <v>6.3377492030982615E-3</v>
      </c>
      <c r="J39">
        <f t="shared" si="18"/>
        <v>3.0835564281204739E-3</v>
      </c>
      <c r="K39">
        <f t="shared" si="18"/>
        <v>1.5012822711666382E-3</v>
      </c>
      <c r="L39">
        <f t="shared" si="18"/>
        <v>7.3141633236046525E-4</v>
      </c>
    </row>
    <row r="41" spans="1:12" x14ac:dyDescent="0.25">
      <c r="A41" t="s">
        <v>6</v>
      </c>
      <c r="B41">
        <f>SUM(B25:B39)</f>
        <v>1</v>
      </c>
      <c r="C41">
        <f t="shared" ref="C41:P41" si="19">SUM(C25:C39)</f>
        <v>0.97087381328515288</v>
      </c>
      <c r="D41">
        <f t="shared" si="19"/>
        <v>0.94076831579587039</v>
      </c>
      <c r="E41">
        <f t="shared" si="19"/>
        <v>0.90983140143828545</v>
      </c>
      <c r="F41">
        <f t="shared" si="19"/>
        <v>0.87821070915497534</v>
      </c>
      <c r="G41">
        <f t="shared" si="19"/>
        <v>0.84605251429469663</v>
      </c>
      <c r="H41">
        <f t="shared" si="19"/>
        <v>0.81350068014447396</v>
      </c>
      <c r="I41">
        <f t="shared" si="19"/>
        <v>0.78333817269209116</v>
      </c>
      <c r="J41">
        <f t="shared" si="19"/>
        <v>0.75356717309389099</v>
      </c>
      <c r="K41">
        <f t="shared" si="19"/>
        <v>0.72422957490721218</v>
      </c>
      <c r="L41">
        <f t="shared" si="19"/>
        <v>0.69536439191718646</v>
      </c>
    </row>
    <row r="42" spans="1:12" x14ac:dyDescent="0.25">
      <c r="A42" t="s">
        <v>7</v>
      </c>
      <c r="B42">
        <f>((1/B41)^(1/B1 ) - 1)*100</f>
        <v>0</v>
      </c>
      <c r="C42">
        <f>(POWER(1/C41,1/B1 ) - 1)*100</f>
        <v>2.9999971485782151</v>
      </c>
      <c r="D42">
        <f t="shared" ref="D42:P42" si="20">(POWER(1/D41,1/C1 ) - 1)*100</f>
        <v>3.0999984675889491</v>
      </c>
      <c r="E42">
        <f t="shared" si="20"/>
        <v>3.1999989199452239</v>
      </c>
      <c r="F42">
        <f t="shared" si="20"/>
        <v>3.2999991204368584</v>
      </c>
      <c r="G42">
        <f t="shared" si="20"/>
        <v>3.399999322457492</v>
      </c>
      <c r="H42">
        <f t="shared" si="20"/>
        <v>3.49999924009472</v>
      </c>
      <c r="I42">
        <f t="shared" si="20"/>
        <v>3.5499995510636539</v>
      </c>
      <c r="J42">
        <f t="shared" si="20"/>
        <v>3.59999956086543</v>
      </c>
      <c r="K42">
        <f t="shared" si="20"/>
        <v>3.649999636108392</v>
      </c>
      <c r="L42">
        <f t="shared" si="20"/>
        <v>3.6999997244320459</v>
      </c>
    </row>
    <row r="44" spans="1:12" x14ac:dyDescent="0.25">
      <c r="A44" t="s">
        <v>8</v>
      </c>
      <c r="C44">
        <f>(C42-B2)^2</f>
        <v>8.1306061954633938E-12</v>
      </c>
      <c r="D44">
        <f t="shared" ref="D44:P44" si="21">(D42-C2)^2</f>
        <v>2.3482836290486059E-12</v>
      </c>
      <c r="E44">
        <f t="shared" si="21"/>
        <v>1.1665183197679592E-12</v>
      </c>
      <c r="F44">
        <f t="shared" si="21"/>
        <v>7.7363131976495582E-13</v>
      </c>
      <c r="G44">
        <f t="shared" si="21"/>
        <v>4.5906384997949382E-13</v>
      </c>
      <c r="H44">
        <f t="shared" si="21"/>
        <v>5.7745603462422863E-13</v>
      </c>
      <c r="I44">
        <f t="shared" si="21"/>
        <v>2.015438426484505E-13</v>
      </c>
      <c r="J44">
        <f t="shared" si="21"/>
        <v>1.9283917060467453E-13</v>
      </c>
      <c r="K44">
        <f t="shared" si="21"/>
        <v>1.3241710234179022E-13</v>
      </c>
      <c r="L44">
        <f t="shared" si="21"/>
        <v>7.593769740028454E-14</v>
      </c>
    </row>
    <row r="45" spans="1:12" x14ac:dyDescent="0.25">
      <c r="A45" t="s">
        <v>9</v>
      </c>
      <c r="C45">
        <f>SUM(C44:L44)</f>
        <v>1.4058297161643837E-11</v>
      </c>
    </row>
    <row r="50" spans="1:11" x14ac:dyDescent="0.25">
      <c r="A50" t="s">
        <v>10</v>
      </c>
    </row>
    <row r="51" spans="1:11" x14ac:dyDescent="0.25"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</row>
    <row r="52" spans="1:11" x14ac:dyDescent="0.25">
      <c r="A52">
        <v>9</v>
      </c>
      <c r="K52">
        <f>(K12/100 - $B$64)/(1+K12/100)</f>
        <v>2.4091572444619014E-2</v>
      </c>
    </row>
    <row r="53" spans="1:11" x14ac:dyDescent="0.25">
      <c r="A53">
        <v>8</v>
      </c>
      <c r="J53">
        <f>(J13/100 - $B$64)/(1+J13/100) + (K52*0.5 + K53*0.5)/(1+J13/100)</f>
        <v>3.9892901486783788E-2</v>
      </c>
      <c r="K53">
        <f t="shared" ref="J53:K61" si="22">(K13/100 - $B$64)/(1+K13/100)</f>
        <v>1.8419418896788796E-2</v>
      </c>
    </row>
    <row r="54" spans="1:11" x14ac:dyDescent="0.25">
      <c r="A54">
        <v>7</v>
      </c>
      <c r="I54">
        <f t="shared" ref="H54:J61" si="23">(I14/100 - $B$64)/(1+I14/100) + (J53*0.5 + J54*0.5)/(1+I14/100)</f>
        <v>4.8719689521527665E-2</v>
      </c>
      <c r="J54">
        <f t="shared" si="23"/>
        <v>2.9539539675251355E-2</v>
      </c>
      <c r="K54">
        <f t="shared" si="22"/>
        <v>1.322991986745912E-2</v>
      </c>
    </row>
    <row r="55" spans="1:11" x14ac:dyDescent="0.25">
      <c r="A55">
        <v>6</v>
      </c>
      <c r="H55">
        <f t="shared" si="23"/>
        <v>5.1609375439475309E-2</v>
      </c>
      <c r="I55">
        <f t="shared" si="23"/>
        <v>3.4460382952627107E-2</v>
      </c>
      <c r="J55">
        <f t="shared" si="23"/>
        <v>2.0024394643680714E-2</v>
      </c>
      <c r="K55">
        <f t="shared" si="22"/>
        <v>8.4867513967296204E-3</v>
      </c>
    </row>
    <row r="56" spans="1:11" x14ac:dyDescent="0.25">
      <c r="A56">
        <v>5</v>
      </c>
      <c r="G56">
        <f t="shared" ref="G56:H56" si="24">(G16/100 - $B$64)/(1+G16/100) + (H55*0.5 + H56*0.5)/(1+G16/100)</f>
        <v>5.2288842230915733E-2</v>
      </c>
      <c r="H56">
        <f t="shared" si="24"/>
        <v>3.4057764604633993E-2</v>
      </c>
      <c r="I56">
        <f t="shared" ref="I56" si="25">(I16/100 - $B$64)/(1+I16/100) + (J55*0.5 + J56*0.5)/(1+I16/100)</f>
        <v>2.1304366762686402E-2</v>
      </c>
      <c r="J56">
        <f t="shared" si="23"/>
        <v>1.1291930674464018E-2</v>
      </c>
      <c r="K56">
        <f t="shared" si="22"/>
        <v>4.1554873127339709E-3</v>
      </c>
    </row>
    <row r="57" spans="1:11" x14ac:dyDescent="0.25">
      <c r="A57">
        <v>4</v>
      </c>
      <c r="F57">
        <f t="shared" ref="F57:G57" si="26">(F17/100 - $B$64)/(1+F17/100) + (G56*0.5 + G57*0.5)/(1+F17/100)</f>
        <v>4.7066802335281974E-2</v>
      </c>
      <c r="G57">
        <f t="shared" si="26"/>
        <v>3.1729174606850069E-2</v>
      </c>
      <c r="H57">
        <f t="shared" ref="H57" si="27">(H17/100 - $B$64)/(1+H17/100) + (I56*0.5 + I57*0.5)/(1+H17/100)</f>
        <v>1.7809986109961869E-2</v>
      </c>
      <c r="I57">
        <f t="shared" ref="I57" si="28">(I17/100 - $B$64)/(1+I17/100) + (J56*0.5 + J57*0.5)/(1+I17/100)</f>
        <v>9.1877045694077654E-3</v>
      </c>
      <c r="J57">
        <f t="shared" si="23"/>
        <v>3.2880890161669728E-3</v>
      </c>
      <c r="K57">
        <f t="shared" si="22"/>
        <v>2.0365745644942071E-4</v>
      </c>
    </row>
    <row r="58" spans="1:11" x14ac:dyDescent="0.25">
      <c r="A58">
        <v>3</v>
      </c>
      <c r="E58">
        <f t="shared" ref="E58:F58" si="29">(E18/100 - $B$64)/(1+E18/100) + (F57*0.5 + F58*0.5)/(1+E18/100)</f>
        <v>3.6706375775695431E-2</v>
      </c>
      <c r="F58">
        <f t="shared" si="29"/>
        <v>2.401260166493295E-2</v>
      </c>
      <c r="G58">
        <f t="shared" ref="G58" si="30">(G18/100 - $B$64)/(1+G18/100) + (H57*0.5 + H58*0.5)/(1+G18/100)</f>
        <v>1.263684243780637E-2</v>
      </c>
      <c r="H58">
        <f t="shared" ref="H58" si="31">(H18/100 - $B$64)/(1+H18/100) + (I57*0.5 + I58*0.5)/(1+H18/100)</f>
        <v>2.8003374082245774E-3</v>
      </c>
      <c r="I58">
        <f t="shared" ref="I58" si="32">(I18/100 - $B$64)/(1+I18/100) + (J57*0.5 + J58*0.5)/(1+I18/100)</f>
        <v>-1.9537210325132402E-3</v>
      </c>
      <c r="J58">
        <f t="shared" si="23"/>
        <v>-4.0393003989338911E-3</v>
      </c>
      <c r="K58">
        <f t="shared" si="22"/>
        <v>-3.3992326837342054E-3</v>
      </c>
    </row>
    <row r="59" spans="1:11" x14ac:dyDescent="0.25">
      <c r="A59">
        <v>2</v>
      </c>
      <c r="D59">
        <f>(E58*0.5 + E59*0.5)/(1+D19/100)</f>
        <v>2.3267580776799492E-2</v>
      </c>
      <c r="E59">
        <f t="shared" ref="D59:E59" si="33">(E19/100 - $B$64)/(1+E19/100) + (F58*0.5 + F59*0.5)/(1+E19/100)</f>
        <v>1.1573589030130092E-2</v>
      </c>
      <c r="F59">
        <f t="shared" ref="F59" si="34">(F19/100 - $B$64)/(1+F19/100) + (G58*0.5 + G59*0.5)/(1+F19/100)</f>
        <v>2.5494771351565037E-3</v>
      </c>
      <c r="G59">
        <f t="shared" ref="G59" si="35">(G19/100 - $B$64)/(1+G19/100) + (H58*0.5 + H59*0.5)/(1+G19/100)</f>
        <v>-5.0510668253137174E-3</v>
      </c>
      <c r="H59">
        <f t="shared" ref="H59" si="36">(H19/100 - $B$64)/(1+H19/100) + (I58*0.5 + I59*0.5)/(1+H19/100)</f>
        <v>-1.1039306866124664E-2</v>
      </c>
      <c r="I59">
        <f t="shared" ref="I59" si="37">(I19/100 - $B$64)/(1+I19/100) + (J58*0.5 + J59*0.5)/(1+I19/100)</f>
        <v>-1.2183329642613162E-2</v>
      </c>
      <c r="J59">
        <f t="shared" si="23"/>
        <v>-1.0740214899913848E-2</v>
      </c>
      <c r="K59">
        <f t="shared" si="22"/>
        <v>-6.6817135828305995E-3</v>
      </c>
    </row>
    <row r="60" spans="1:11" x14ac:dyDescent="0.25">
      <c r="A60">
        <v>1</v>
      </c>
      <c r="C60">
        <f t="shared" ref="B60:D61" si="38">(D59*0.5 + D60*0.5)/(1+C20/100)</f>
        <v>1.3963055940197136E-2</v>
      </c>
      <c r="D60">
        <f t="shared" si="38"/>
        <v>5.5969122998148725E-3</v>
      </c>
      <c r="E60">
        <v>0</v>
      </c>
      <c r="F60">
        <f t="shared" ref="F60" si="39">(F20/100 - $B$64)/(1+F20/100) + (G59*0.5 + G60*0.5)/(1+F20/100)</f>
        <v>-1.7380625031377307E-2</v>
      </c>
      <c r="G60">
        <f t="shared" ref="G60" si="40">(G20/100 - $B$64)/(1+G20/100) + (H59*0.5 + H60*0.5)/(1+G20/100)</f>
        <v>-2.1402580582133155E-2</v>
      </c>
      <c r="H60">
        <f t="shared" ref="H60" si="41">(H20/100 - $B$64)/(1+H20/100) + (I59*0.5 + I60*0.5)/(1+H20/100)</f>
        <v>-2.3778130521378199E-2</v>
      </c>
      <c r="I60">
        <f t="shared" ref="I60" si="42">(I20/100 - $B$64)/(1+I20/100) + (J59*0.5 + J60*0.5)/(1+I20/100)</f>
        <v>-2.1563142404782399E-2</v>
      </c>
      <c r="J60">
        <f t="shared" si="23"/>
        <v>-1.6862226970584853E-2</v>
      </c>
      <c r="K60">
        <f t="shared" si="22"/>
        <v>-9.6703880555471192E-3</v>
      </c>
    </row>
    <row r="61" spans="1:11" x14ac:dyDescent="0.25">
      <c r="A61">
        <v>0</v>
      </c>
      <c r="B61">
        <f t="shared" si="38"/>
        <v>8.0965714879764217E-3</v>
      </c>
      <c r="C61">
        <f t="shared" si="38"/>
        <v>2.7158808632994878E-3</v>
      </c>
      <c r="D61">
        <f t="shared" si="38"/>
        <v>0</v>
      </c>
      <c r="E61">
        <v>0</v>
      </c>
      <c r="F61">
        <f t="shared" ref="F61" si="43">(F21/100 - $B$64)/(1+F21/100) + (G60*0.5 + G61*0.5)/(1+F21/100)</f>
        <v>-3.5843445498816288E-2</v>
      </c>
      <c r="G61">
        <f t="shared" ref="G61" si="44">(G21/100 - $B$64)/(1+G21/100) + (H60*0.5 + H61*0.5)/(1+G21/100)</f>
        <v>-3.6488980025114047E-2</v>
      </c>
      <c r="H61">
        <f t="shared" ref="H61" si="45">(H21/100 - $B$64)/(1+H21/100) + (I60*0.5 + I61*0.5)/(1+H21/100)</f>
        <v>-3.5485249821604246E-2</v>
      </c>
      <c r="I61">
        <f t="shared" ref="I61" si="46">(I21/100 - $B$64)/(1+I21/100) + (J60*0.5 + J61*0.5)/(1+I21/100)</f>
        <v>-3.0153238596998568E-2</v>
      </c>
      <c r="J61">
        <f t="shared" si="23"/>
        <v>-2.2450369435107025E-2</v>
      </c>
      <c r="K61">
        <f t="shared" si="22"/>
        <v>-1.2389986770411927E-2</v>
      </c>
    </row>
    <row r="64" spans="1:11" x14ac:dyDescent="0.25">
      <c r="A64" t="s">
        <v>11</v>
      </c>
      <c r="B64">
        <v>3.9E-2</v>
      </c>
    </row>
    <row r="65" spans="1:2" x14ac:dyDescent="0.25">
      <c r="A65" t="s">
        <v>12</v>
      </c>
      <c r="B65">
        <v>0</v>
      </c>
    </row>
    <row r="66" spans="1:2" x14ac:dyDescent="0.25">
      <c r="A66" t="s">
        <v>13</v>
      </c>
      <c r="B66">
        <v>3</v>
      </c>
    </row>
    <row r="68" spans="1:2" x14ac:dyDescent="0.25">
      <c r="A68" t="s">
        <v>14</v>
      </c>
      <c r="B68">
        <f>1000000 * B61</f>
        <v>8096.5714879764218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Guanyi Li</dc:creator>
  <cp:lastModifiedBy>Guanyi Li</cp:lastModifiedBy>
  <dcterms:created xsi:type="dcterms:W3CDTF">2020-07-20T18:49:29Z</dcterms:created>
  <dcterms:modified xsi:type="dcterms:W3CDTF">2020-07-20T22:49:18Z</dcterms:modified>
</cp:coreProperties>
</file>