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<sst xmlns="http://schemas.openxmlformats.org/spreadsheetml/2006/main" count="760" uniqueCount="98">
  <si>
    <t xml:space="preserve">Tipo Auto</t>
  </si>
  <si>
    <t xml:space="preserve">P</t>
  </si>
  <si>
    <t xml:space="preserve">P Ac()</t>
  </si>
  <si>
    <t xml:space="preserve">Desde</t>
  </si>
  <si>
    <t xml:space="preserve">Hasta</t>
  </si>
  <si>
    <t xml:space="preserve">Cant en Minutos</t>
  </si>
  <si>
    <t xml:space="preserve">CantHoras</t>
  </si>
  <si>
    <t xml:space="preserve">Desde </t>
  </si>
  <si>
    <t xml:space="preserve">Llegada Vehi</t>
  </si>
  <si>
    <t xml:space="preserve">Pequeños</t>
  </si>
  <si>
    <t xml:space="preserve">1 hs</t>
  </si>
  <si>
    <t xml:space="preserve">Tipo Vehi</t>
  </si>
  <si>
    <t xml:space="preserve">Grandes</t>
  </si>
  <si>
    <t xml:space="preserve">2 hs</t>
  </si>
  <si>
    <t xml:space="preserve">tiemp estac</t>
  </si>
  <si>
    <t xml:space="preserve">Utilitarios</t>
  </si>
  <si>
    <t xml:space="preserve">3 hs</t>
  </si>
  <si>
    <t xml:space="preserve">llegada cobro</t>
  </si>
  <si>
    <t xml:space="preserve">4 hs</t>
  </si>
  <si>
    <t xml:space="preserve">$ por Hr</t>
  </si>
  <si>
    <t xml:space="preserve">$ por Min</t>
  </si>
  <si>
    <t xml:space="preserve">en minutos</t>
  </si>
  <si>
    <t xml:space="preserve">Sector</t>
  </si>
  <si>
    <t xml:space="preserve">Vehiculo</t>
  </si>
  <si>
    <t xml:space="preserve">llegada_vehiculo</t>
  </si>
  <si>
    <t xml:space="preserve">tiempo_estacionamiento</t>
  </si>
  <si>
    <t xml:space="preserve">llegada_zona_de_cobro</t>
  </si>
  <si>
    <t xml:space="preserve">Evento</t>
  </si>
  <si>
    <t xml:space="preserve">Reloj (Minutos)</t>
  </si>
  <si>
    <t xml:space="preserve">RND</t>
  </si>
  <si>
    <t xml:space="preserve">Tiempo Entre Llegadas</t>
  </si>
  <si>
    <t xml:space="preserve">Proxima llegada</t>
  </si>
  <si>
    <t xml:space="preserve">RND Tipo Vehiculo</t>
  </si>
  <si>
    <t xml:space="preserve">Tipo Vehiculo</t>
  </si>
  <si>
    <t xml:space="preserve">RND Tiempo Estacionamiento</t>
  </si>
  <si>
    <t xml:space="preserve">Tiempo Estacionamiento</t>
  </si>
  <si>
    <t xml:space="preserve">Hora Finalizacion</t>
  </si>
  <si>
    <t xml:space="preserve">RND Llegada Zona de Cobro</t>
  </si>
  <si>
    <t xml:space="preserve">Tiempo de Cobro</t>
  </si>
  <si>
    <t xml:space="preserve">Cola de Cobro</t>
  </si>
  <si>
    <t xml:space="preserve">Tiempo Fin de Cobro</t>
  </si>
  <si>
    <t xml:space="preserve">Estado</t>
  </si>
  <si>
    <t xml:space="preserve">Auto alojado</t>
  </si>
  <si>
    <t xml:space="preserve">Hora de Finalizacion</t>
  </si>
  <si>
    <t xml:space="preserve">Cantidad Cobrada </t>
  </si>
  <si>
    <t xml:space="preserve">Acumulador Recaudacion de Playa</t>
  </si>
  <si>
    <t xml:space="preserve">Acumulador Tiempo de Utilizacion</t>
  </si>
  <si>
    <t xml:space="preserve">Hora Llegada</t>
  </si>
  <si>
    <t xml:space="preserve">Hora Inicio Cola</t>
  </si>
  <si>
    <t xml:space="preserve">Inicializacion</t>
  </si>
  <si>
    <t xml:space="preserve">llegada vehiculo 1</t>
  </si>
  <si>
    <t xml:space="preserve">Pequeño</t>
  </si>
  <si>
    <t xml:space="preserve">-</t>
  </si>
  <si>
    <t xml:space="preserve">Ocupado</t>
  </si>
  <si>
    <t xml:space="preserve">Estacionado</t>
  </si>
  <si>
    <t xml:space="preserve">llegada vehiculo 2</t>
  </si>
  <si>
    <t xml:space="preserve">Utilitario</t>
  </si>
  <si>
    <t xml:space="preserve">llegada vehiculo 3</t>
  </si>
  <si>
    <t xml:space="preserve">llegada vehiculo 4</t>
  </si>
  <si>
    <t xml:space="preserve">Grande</t>
  </si>
  <si>
    <t xml:space="preserve">llegada vehiculo 5</t>
  </si>
  <si>
    <t xml:space="preserve">llegada vehicuilo 6</t>
  </si>
  <si>
    <t xml:space="preserve">llegada vehiculo 7</t>
  </si>
  <si>
    <t xml:space="preserve">llegada vehiculo 8</t>
  </si>
  <si>
    <t xml:space="preserve">llegada vehiculo 9 </t>
  </si>
  <si>
    <t xml:space="preserve">Finaizacion 1</t>
  </si>
  <si>
    <t xml:space="preserve">Libre</t>
  </si>
  <si>
    <t xml:space="preserve">EZC</t>
  </si>
  <si>
    <t xml:space="preserve">Fin Tiemp Cobro 1</t>
  </si>
  <si>
    <t xml:space="preserve">Finalizacion 2</t>
  </si>
  <si>
    <t xml:space="preserve">Lbre</t>
  </si>
  <si>
    <t xml:space="preserve">llegada vehiculo 10</t>
  </si>
  <si>
    <t xml:space="preserve">Fin Tiemp Cobro 2</t>
  </si>
  <si>
    <t xml:space="preserve">min</t>
  </si>
  <si>
    <t xml:space="preserve">13 min</t>
  </si>
  <si>
    <t xml:space="preserve">2 min</t>
  </si>
  <si>
    <t xml:space="preserve">Zona de Cobro</t>
  </si>
  <si>
    <t xml:space="preserve">Vehiculo en Zona de Cobro</t>
  </si>
  <si>
    <t xml:space="preserve">Cola</t>
  </si>
  <si>
    <t xml:space="preserve">Vehiculo alojado</t>
  </si>
  <si>
    <t xml:space="preserve">Cant de autos que se van sin estac</t>
  </si>
  <si>
    <t xml:space="preserve">inicializacion</t>
  </si>
  <si>
    <t xml:space="preserve">L</t>
  </si>
  <si>
    <t xml:space="preserve">Pequeño </t>
  </si>
  <si>
    <t xml:space="preserve">O</t>
  </si>
  <si>
    <t xml:space="preserve">E</t>
  </si>
  <si>
    <t xml:space="preserve">Finalizacion 1</t>
  </si>
  <si>
    <t xml:space="preserve">EC</t>
  </si>
  <si>
    <t xml:space="preserve">Fin Cobro 1</t>
  </si>
  <si>
    <t xml:space="preserve">llegada vehiculo 6</t>
  </si>
  <si>
    <t xml:space="preserve">Fin Cobro 2</t>
  </si>
  <si>
    <t xml:space="preserve">llegada vehiculo 9</t>
  </si>
  <si>
    <t xml:space="preserve">llegada vehiculo 11</t>
  </si>
  <si>
    <t xml:space="preserve">Finalizacion 7</t>
  </si>
  <si>
    <t xml:space="preserve">Fin Cobro 7</t>
  </si>
  <si>
    <t xml:space="preserve">llegada vehiculo 12</t>
  </si>
  <si>
    <t xml:space="preserve">Finalizacion 3</t>
  </si>
  <si>
    <t xml:space="preserve">Fin Cobro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</si>
</sst>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[$$-2C0A]\ #,##0.00"/>
    <numFmt numFmtId="168" formatCode="General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rgb="FFFF0000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name val="Aptos Narrow"/>
      <family val="2"/>
      <charset val="1"/>
    </font>
    <font>
      <sz val="11"/>
      <color theme="1"/>
      <name val="Aptos Narrow"/>
      <family val="0"/>
    </font>
    <font>
      <b val="true"/>
      <sz val="11"/>
      <name val="Aptos Narrow"/>
      <family val="2"/>
      <charset val="1"/>
    </font>
    <font>
      <b val="true"/>
      <sz val="11"/>
      <color rgb="FFC00000"/>
      <name val="Aptos Narrow"/>
      <family val="2"/>
      <charset val="1"/>
    </font>
    <font>
      <sz val="11"/>
      <color rgb="FFC00000"/>
      <name val="Aptos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5"/>
        <bgColor rgb="FFD1D1D1"/>
      </patternFill>
    </fill>
    <fill>
      <patternFill patternType="solid">
        <fgColor theme="6" tint="0.7999"/>
        <bgColor rgb="FFC1E5F5"/>
      </patternFill>
    </fill>
    <fill>
      <patternFill patternType="solid">
        <fgColor theme="8" tint="0.7999"/>
        <bgColor rgb="FFFBE3D6"/>
      </patternFill>
    </fill>
    <fill>
      <patternFill patternType="solid">
        <fgColor theme="3" tint="0.8999"/>
        <bgColor rgb="FFC1E5F5"/>
      </patternFill>
    </fill>
    <fill>
      <patternFill patternType="solid">
        <fgColor theme="4" tint="0.7999"/>
        <bgColor rgb="FFDCEAF7"/>
      </patternFill>
    </fill>
    <fill>
      <patternFill patternType="solid">
        <fgColor theme="5" tint="0.7999"/>
        <bgColor rgb="FFF2CFEE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2" tint="-0.1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3D6"/>
      <rgbColor rgb="FFDCEAF7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E5F5"/>
      <rgbColor rgb="FFC2F1C8"/>
      <rgbColor rgb="FFFFFF99"/>
      <rgbColor rgb="FF99CCFF"/>
      <rgbColor rgb="FFFF99CC"/>
      <rgbColor rgb="FFCC99FF"/>
      <rgbColor rgb="FFF2CFE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740880</xdr:colOff>
      <xdr:row>0</xdr:row>
      <xdr:rowOff>0</xdr:rowOff>
    </xdr:from>
    <xdr:to>
      <xdr:col>30</xdr:col>
      <xdr:colOff>497160</xdr:colOff>
      <xdr:row>5</xdr:row>
      <xdr:rowOff>150480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24621840" y="0"/>
          <a:ext cx="3147480" cy="1103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39</xdr:col>
      <xdr:colOff>391680</xdr:colOff>
      <xdr:row>29</xdr:row>
      <xdr:rowOff>121680</xdr:rowOff>
    </xdr:from>
    <xdr:to>
      <xdr:col>47</xdr:col>
      <xdr:colOff>169200</xdr:colOff>
      <xdr:row>42</xdr:row>
      <xdr:rowOff>36720</xdr:rowOff>
    </xdr:to>
    <xdr:sp>
      <xdr:nvSpPr>
        <xdr:cNvPr id="1" name="CuadroTexto 3"/>
        <xdr:cNvSpPr/>
      </xdr:nvSpPr>
      <xdr:spPr>
        <a:xfrm>
          <a:off x="35293320" y="6042960"/>
          <a:ext cx="6875280" cy="23914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Calculos:</a:t>
          </a:r>
          <a:br/>
          <a:r>
            <a:rPr b="0" lang="es-AR" sz="1100" spc="-1" strike="noStrike">
              <a:solidFill>
                <a:schemeClr val="dk1"/>
              </a:solidFill>
              <a:latin typeface="Aptos Narrow"/>
            </a:rPr>
            <a:t>1) Recaudacion de la Playa: en 65,26 minutos, se pudo recaudar $ 21999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2) (hay que volver a hacer la simulacion)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3) Porcentaje de Utilizacion: en 65,26 munutos de simulacion, el porcentaje de utilizacion fue de 22,98%</a:t>
          </a:r>
          <a:endParaRPr b="0" lang="es-A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740880</xdr:colOff>
      <xdr:row>0</xdr:row>
      <xdr:rowOff>0</xdr:rowOff>
    </xdr:from>
    <xdr:to>
      <xdr:col>30</xdr:col>
      <xdr:colOff>497160</xdr:colOff>
      <xdr:row>5</xdr:row>
      <xdr:rowOff>150480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24985800" y="0"/>
          <a:ext cx="3147120" cy="1103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33</xdr:col>
      <xdr:colOff>22320</xdr:colOff>
      <xdr:row>39</xdr:row>
      <xdr:rowOff>96120</xdr:rowOff>
    </xdr:from>
    <xdr:to>
      <xdr:col>40</xdr:col>
      <xdr:colOff>631440</xdr:colOff>
      <xdr:row>52</xdr:row>
      <xdr:rowOff>11160</xdr:rowOff>
    </xdr:to>
    <xdr:sp>
      <xdr:nvSpPr>
        <xdr:cNvPr id="3" name="CuadroTexto 3"/>
        <xdr:cNvSpPr/>
      </xdr:nvSpPr>
      <xdr:spPr>
        <a:xfrm>
          <a:off x="30201480" y="8111880"/>
          <a:ext cx="6701040" cy="23914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Calculos:</a:t>
          </a:r>
          <a:br/>
          <a:r>
            <a:rPr b="0" lang="es-AR" sz="1100" spc="-1" strike="noStrike">
              <a:solidFill>
                <a:schemeClr val="dk1"/>
              </a:solidFill>
              <a:latin typeface="Aptos Narrow"/>
            </a:rPr>
            <a:t>1) Recaudacion de la Playa: en 162 minutos, se pudo recaudar $ 24998,40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2) (hay que volver a hacer la simulacion)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dk1"/>
              </a:solidFill>
              <a:latin typeface="Aptos Narrow"/>
            </a:rPr>
            <a:t>3) Porcentaje de Utilizacion: en 162 munutos de simulacion, el porcentaje de utilizacion fue de 23%</a:t>
          </a:r>
          <a:endParaRPr b="0" lang="es-AR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0"/>
  <sheetViews>
    <sheetView showFormulas="false" showGridLines="true" showRowColHeaders="true" showZeros="true" rightToLeft="false" tabSelected="false" showOutlineSymbols="true" defaultGridColor="true" view="normal" topLeftCell="AB14" colorId="64" zoomScale="90" zoomScaleNormal="90" zoomScalePageLayoutView="100" workbookViewId="0">
      <selection pane="topLeft" activeCell="AU50" activeCellId="0" sqref="AU50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6" min="6" style="0" width="11.43"/>
    <col collapsed="false" customWidth="true" hidden="false" outlineLevel="0" max="8" min="8" style="0" width="16"/>
    <col collapsed="false" customWidth="true" hidden="false" outlineLevel="0" max="9" min="9" style="0" width="16.43"/>
    <col collapsed="false" customWidth="true" hidden="false" outlineLevel="0" max="11" min="11" style="0" width="13.14"/>
    <col collapsed="false" customWidth="true" hidden="false" outlineLevel="0" max="15" min="15" style="0" width="12.57"/>
    <col collapsed="false" customWidth="true" hidden="false" outlineLevel="0" max="41" min="40" style="0" width="12.57"/>
    <col collapsed="false" customWidth="true" hidden="false" outlineLevel="0" max="53" min="51" style="0" width="11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1" t="s">
        <v>6</v>
      </c>
      <c r="J1" s="1" t="s">
        <v>1</v>
      </c>
      <c r="K1" s="1" t="s">
        <v>2</v>
      </c>
      <c r="L1" s="1" t="s">
        <v>7</v>
      </c>
      <c r="M1" s="1" t="s">
        <v>4</v>
      </c>
      <c r="O1" s="3" t="s">
        <v>8</v>
      </c>
      <c r="P1" s="4" t="n">
        <v>0.01</v>
      </c>
      <c r="Q1" s="4" t="n">
        <v>0.18</v>
      </c>
      <c r="R1" s="4" t="n">
        <v>0.05</v>
      </c>
      <c r="S1" s="4" t="n">
        <v>0.1</v>
      </c>
      <c r="T1" s="4" t="n">
        <v>0.19</v>
      </c>
      <c r="U1" s="4" t="n">
        <v>0.33</v>
      </c>
      <c r="V1" s="4" t="n">
        <v>0.48</v>
      </c>
      <c r="W1" s="4" t="n">
        <v>0.15</v>
      </c>
      <c r="X1" s="4" t="n">
        <v>0.92</v>
      </c>
      <c r="Y1" s="4" t="n">
        <v>0.4</v>
      </c>
      <c r="Z1" s="4" t="n">
        <v>0.56</v>
      </c>
    </row>
    <row r="2" customFormat="false" ht="15" hidden="false" customHeight="false" outlineLevel="0" collapsed="false">
      <c r="A2" s="1" t="s">
        <v>9</v>
      </c>
      <c r="B2" s="5" t="n">
        <v>0.45</v>
      </c>
      <c r="C2" s="5" t="n">
        <f aca="false">B2</f>
        <v>0.45</v>
      </c>
      <c r="D2" s="5" t="n">
        <v>0</v>
      </c>
      <c r="E2" s="5" t="n">
        <v>0.44</v>
      </c>
      <c r="H2" s="6" t="n">
        <v>60</v>
      </c>
      <c r="I2" s="1" t="s">
        <v>10</v>
      </c>
      <c r="J2" s="5" t="n">
        <v>0.5</v>
      </c>
      <c r="K2" s="5" t="n">
        <f aca="false">J2</f>
        <v>0.5</v>
      </c>
      <c r="L2" s="5" t="n">
        <v>0</v>
      </c>
      <c r="M2" s="5" t="n">
        <v>0.49</v>
      </c>
      <c r="O2" s="7" t="s">
        <v>11</v>
      </c>
      <c r="P2" s="4" t="n">
        <v>0.42</v>
      </c>
      <c r="Q2" s="4" t="n">
        <v>0.96</v>
      </c>
      <c r="R2" s="4" t="n">
        <v>0.36</v>
      </c>
      <c r="S2" s="4" t="n">
        <v>0.6</v>
      </c>
      <c r="T2" s="4" t="n">
        <v>0.95</v>
      </c>
      <c r="U2" s="4" t="n">
        <v>0.3</v>
      </c>
      <c r="V2" s="4" t="n">
        <v>0.89</v>
      </c>
      <c r="W2" s="4" t="n">
        <v>0.51</v>
      </c>
      <c r="X2" s="4" t="n">
        <v>0.42</v>
      </c>
      <c r="Y2" s="4" t="n">
        <v>0.65</v>
      </c>
      <c r="Z2" s="3" t="n">
        <v>0.62</v>
      </c>
    </row>
    <row r="3" customFormat="false" ht="15" hidden="false" customHeight="false" outlineLevel="0" collapsed="false">
      <c r="A3" s="1" t="s">
        <v>12</v>
      </c>
      <c r="B3" s="5" t="n">
        <v>0.25</v>
      </c>
      <c r="C3" s="5" t="n">
        <f aca="false">C2+B3</f>
        <v>0.7</v>
      </c>
      <c r="D3" s="5" t="n">
        <v>0.45</v>
      </c>
      <c r="E3" s="5" t="n">
        <v>0.69</v>
      </c>
      <c r="H3" s="6" t="n">
        <v>120</v>
      </c>
      <c r="I3" s="1" t="s">
        <v>13</v>
      </c>
      <c r="J3" s="5" t="n">
        <v>0.3</v>
      </c>
      <c r="K3" s="5" t="n">
        <f aca="false">K2+J3</f>
        <v>0.8</v>
      </c>
      <c r="L3" s="5" t="n">
        <v>0.5</v>
      </c>
      <c r="M3" s="5" t="n">
        <v>0.79</v>
      </c>
      <c r="O3" s="7" t="s">
        <v>14</v>
      </c>
      <c r="P3" s="4" t="n">
        <v>0.33</v>
      </c>
      <c r="Q3" s="4" t="n">
        <v>0.34</v>
      </c>
      <c r="R3" s="4" t="n">
        <v>0.55</v>
      </c>
      <c r="S3" s="4" t="n">
        <v>0.6</v>
      </c>
      <c r="T3" s="4" t="n">
        <v>0.76</v>
      </c>
      <c r="U3" s="4" t="n">
        <v>0.73</v>
      </c>
      <c r="V3" s="4" t="n">
        <v>0.45</v>
      </c>
      <c r="W3" s="4" t="n">
        <v>0.2</v>
      </c>
      <c r="X3" s="4" t="n">
        <v>0.83</v>
      </c>
      <c r="Y3" s="4" t="n">
        <v>0.6</v>
      </c>
      <c r="Z3" s="3" t="n">
        <v>0.16</v>
      </c>
    </row>
    <row r="4" customFormat="false" ht="15" hidden="false" customHeight="false" outlineLevel="0" collapsed="false">
      <c r="A4" s="1" t="s">
        <v>15</v>
      </c>
      <c r="B4" s="5" t="n">
        <v>0.3</v>
      </c>
      <c r="C4" s="5" t="n">
        <f aca="false">C3+B4</f>
        <v>1</v>
      </c>
      <c r="D4" s="5" t="n">
        <v>0.7</v>
      </c>
      <c r="E4" s="5" t="n">
        <v>0.99</v>
      </c>
      <c r="H4" s="6" t="n">
        <f aca="false">120+60</f>
        <v>180</v>
      </c>
      <c r="I4" s="1" t="s">
        <v>16</v>
      </c>
      <c r="J4" s="5" t="n">
        <v>0.15</v>
      </c>
      <c r="K4" s="5" t="n">
        <f aca="false">K3+J4</f>
        <v>0.95</v>
      </c>
      <c r="L4" s="5" t="n">
        <v>0.8</v>
      </c>
      <c r="M4" s="5" t="n">
        <v>0.94</v>
      </c>
      <c r="O4" s="7" t="s">
        <v>17</v>
      </c>
      <c r="P4" s="4" t="n">
        <v>0.54</v>
      </c>
      <c r="Q4" s="4" t="n">
        <v>0.72</v>
      </c>
      <c r="R4" s="3" t="n">
        <v>0.03</v>
      </c>
      <c r="S4" s="3" t="n">
        <v>0.88</v>
      </c>
      <c r="T4" s="3" t="n">
        <v>0.33</v>
      </c>
      <c r="U4" s="3" t="n">
        <v>0.12</v>
      </c>
      <c r="V4" s="3" t="n">
        <v>0.61</v>
      </c>
      <c r="W4" s="3" t="n">
        <v>0.35</v>
      </c>
      <c r="X4" s="3" t="n">
        <v>0.53</v>
      </c>
      <c r="Y4" s="3" t="n">
        <v>0.39</v>
      </c>
      <c r="Z4" s="3" t="n">
        <v>0.29</v>
      </c>
    </row>
    <row r="5" customFormat="false" ht="15" hidden="false" customHeight="false" outlineLevel="0" collapsed="false">
      <c r="H5" s="6" t="n">
        <f aca="false">180+60</f>
        <v>240</v>
      </c>
      <c r="I5" s="1" t="s">
        <v>18</v>
      </c>
      <c r="J5" s="5" t="n">
        <v>0.05</v>
      </c>
      <c r="K5" s="5" t="n">
        <f aca="false">K4+J5</f>
        <v>1</v>
      </c>
      <c r="L5" s="5" t="n">
        <v>0.95</v>
      </c>
      <c r="M5" s="5" t="n">
        <v>0.99</v>
      </c>
    </row>
    <row r="6" customFormat="false" ht="15" hidden="false" customHeight="false" outlineLevel="0" collapsed="false">
      <c r="A6" s="1" t="s">
        <v>0</v>
      </c>
      <c r="B6" s="1" t="s">
        <v>19</v>
      </c>
      <c r="C6" s="1" t="s">
        <v>20</v>
      </c>
    </row>
    <row r="7" customFormat="false" ht="15" hidden="false" customHeight="false" outlineLevel="0" collapsed="false">
      <c r="A7" s="8" t="s">
        <v>9</v>
      </c>
      <c r="B7" s="9" t="n">
        <v>500</v>
      </c>
      <c r="C7" s="10" t="n">
        <f aca="false">500/60</f>
        <v>8.33333333333333</v>
      </c>
    </row>
    <row r="8" customFormat="false" ht="15" hidden="false" customHeight="false" outlineLevel="0" collapsed="false">
      <c r="A8" s="1" t="s">
        <v>12</v>
      </c>
      <c r="B8" s="9" t="n">
        <v>1500</v>
      </c>
      <c r="C8" s="10" t="n">
        <f aca="false">B8/60</f>
        <v>25</v>
      </c>
    </row>
    <row r="9" customFormat="false" ht="15" hidden="false" customHeight="false" outlineLevel="0" collapsed="false">
      <c r="A9" s="1" t="s">
        <v>15</v>
      </c>
      <c r="B9" s="9" t="n">
        <v>3000</v>
      </c>
      <c r="C9" s="10" t="n">
        <f aca="false">B9/60</f>
        <v>50</v>
      </c>
    </row>
    <row r="11" customFormat="false" ht="15" hidden="false" customHeight="false" outlineLevel="0" collapsed="false">
      <c r="I11" s="0" t="s">
        <v>21</v>
      </c>
      <c r="O11" s="11" t="s">
        <v>22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2"/>
      <c r="AN11" s="12"/>
      <c r="AO11" s="12"/>
      <c r="AP11" s="13" t="s">
        <v>23</v>
      </c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customFormat="false" ht="15" hidden="false" customHeight="false" outlineLevel="0" collapsed="false">
      <c r="C12" s="14" t="s">
        <v>24</v>
      </c>
      <c r="D12" s="14"/>
      <c r="E12" s="14"/>
      <c r="F12" s="14"/>
      <c r="G12" s="14"/>
      <c r="H12" s="15" t="s">
        <v>25</v>
      </c>
      <c r="I12" s="15"/>
      <c r="J12" s="15"/>
      <c r="K12" s="16" t="s">
        <v>26</v>
      </c>
      <c r="L12" s="16"/>
      <c r="M12" s="16"/>
      <c r="N12" s="16"/>
      <c r="O12" s="17" t="n">
        <v>1</v>
      </c>
      <c r="P12" s="17"/>
      <c r="Q12" s="17"/>
      <c r="R12" s="17" t="n">
        <v>2</v>
      </c>
      <c r="S12" s="17"/>
      <c r="T12" s="17"/>
      <c r="U12" s="17" t="n">
        <v>3</v>
      </c>
      <c r="V12" s="17"/>
      <c r="W12" s="17"/>
      <c r="X12" s="17" t="n">
        <v>4</v>
      </c>
      <c r="Y12" s="17"/>
      <c r="Z12" s="17"/>
      <c r="AA12" s="17" t="n">
        <v>5</v>
      </c>
      <c r="AB12" s="17"/>
      <c r="AC12" s="17"/>
      <c r="AD12" s="17" t="n">
        <v>6</v>
      </c>
      <c r="AE12" s="17"/>
      <c r="AF12" s="17"/>
      <c r="AG12" s="17" t="n">
        <v>7</v>
      </c>
      <c r="AH12" s="17"/>
      <c r="AI12" s="17"/>
      <c r="AJ12" s="12" t="n">
        <v>8</v>
      </c>
      <c r="AK12" s="12"/>
      <c r="AL12" s="12"/>
      <c r="AM12" s="12"/>
      <c r="AN12" s="12"/>
      <c r="AO12" s="12"/>
      <c r="AP12" s="18" t="n">
        <v>1</v>
      </c>
      <c r="AQ12" s="18"/>
      <c r="AR12" s="18"/>
      <c r="AS12" s="18" t="n">
        <v>2</v>
      </c>
      <c r="AT12" s="18"/>
      <c r="AU12" s="18"/>
      <c r="AV12" s="18" t="n">
        <v>3</v>
      </c>
      <c r="AW12" s="18"/>
      <c r="AX12" s="18"/>
      <c r="AY12" s="18" t="n">
        <v>4</v>
      </c>
      <c r="AZ12" s="18"/>
      <c r="BA12" s="18"/>
      <c r="BB12" s="18" t="n">
        <v>5</v>
      </c>
      <c r="BC12" s="18"/>
      <c r="BD12" s="18"/>
      <c r="BE12" s="18" t="n">
        <v>6</v>
      </c>
      <c r="BF12" s="18"/>
      <c r="BG12" s="18"/>
      <c r="BH12" s="18" t="n">
        <v>7</v>
      </c>
      <c r="BI12" s="18"/>
      <c r="BJ12" s="18"/>
      <c r="BK12" s="18" t="n">
        <v>8</v>
      </c>
      <c r="BL12" s="18"/>
      <c r="BM12" s="18"/>
      <c r="BN12" s="19" t="n">
        <v>10</v>
      </c>
      <c r="BO12" s="19"/>
      <c r="BP12" s="19"/>
    </row>
    <row r="13" s="25" customFormat="true" ht="46.25" hidden="false" customHeight="false" outlineLevel="0" collapsed="false">
      <c r="A13" s="20" t="s">
        <v>27</v>
      </c>
      <c r="B13" s="20" t="s">
        <v>28</v>
      </c>
      <c r="C13" s="21" t="s">
        <v>29</v>
      </c>
      <c r="D13" s="20" t="s">
        <v>30</v>
      </c>
      <c r="E13" s="22" t="s">
        <v>31</v>
      </c>
      <c r="F13" s="20" t="s">
        <v>32</v>
      </c>
      <c r="G13" s="23" t="s">
        <v>33</v>
      </c>
      <c r="H13" s="21" t="s">
        <v>34</v>
      </c>
      <c r="I13" s="20" t="s">
        <v>35</v>
      </c>
      <c r="J13" s="20" t="s">
        <v>36</v>
      </c>
      <c r="K13" s="21" t="s">
        <v>37</v>
      </c>
      <c r="L13" s="20" t="s">
        <v>38</v>
      </c>
      <c r="M13" s="20" t="s">
        <v>39</v>
      </c>
      <c r="N13" s="22" t="s">
        <v>40</v>
      </c>
      <c r="O13" s="21" t="s">
        <v>41</v>
      </c>
      <c r="P13" s="20" t="s">
        <v>42</v>
      </c>
      <c r="Q13" s="22" t="s">
        <v>43</v>
      </c>
      <c r="R13" s="21" t="s">
        <v>41</v>
      </c>
      <c r="S13" s="20" t="s">
        <v>42</v>
      </c>
      <c r="T13" s="22" t="s">
        <v>43</v>
      </c>
      <c r="U13" s="21" t="s">
        <v>41</v>
      </c>
      <c r="V13" s="20" t="s">
        <v>42</v>
      </c>
      <c r="W13" s="22" t="s">
        <v>43</v>
      </c>
      <c r="X13" s="21" t="s">
        <v>41</v>
      </c>
      <c r="Y13" s="20" t="s">
        <v>42</v>
      </c>
      <c r="Z13" s="22" t="s">
        <v>43</v>
      </c>
      <c r="AA13" s="21" t="s">
        <v>41</v>
      </c>
      <c r="AB13" s="20" t="s">
        <v>42</v>
      </c>
      <c r="AC13" s="22" t="s">
        <v>43</v>
      </c>
      <c r="AD13" s="21" t="s">
        <v>41</v>
      </c>
      <c r="AE13" s="20" t="s">
        <v>42</v>
      </c>
      <c r="AF13" s="22" t="s">
        <v>43</v>
      </c>
      <c r="AG13" s="21" t="s">
        <v>41</v>
      </c>
      <c r="AH13" s="20" t="s">
        <v>42</v>
      </c>
      <c r="AI13" s="22" t="s">
        <v>43</v>
      </c>
      <c r="AJ13" s="21" t="s">
        <v>41</v>
      </c>
      <c r="AK13" s="20" t="s">
        <v>42</v>
      </c>
      <c r="AL13" s="22" t="s">
        <v>43</v>
      </c>
      <c r="AM13" s="24" t="s">
        <v>44</v>
      </c>
      <c r="AN13" s="24" t="s">
        <v>45</v>
      </c>
      <c r="AO13" s="21" t="s">
        <v>46</v>
      </c>
      <c r="AP13" s="21" t="s">
        <v>41</v>
      </c>
      <c r="AQ13" s="20" t="s">
        <v>47</v>
      </c>
      <c r="AR13" s="23" t="s">
        <v>48</v>
      </c>
      <c r="AS13" s="21" t="s">
        <v>41</v>
      </c>
      <c r="AT13" s="20" t="s">
        <v>47</v>
      </c>
      <c r="AU13" s="23" t="s">
        <v>48</v>
      </c>
      <c r="AV13" s="21" t="s">
        <v>41</v>
      </c>
      <c r="AW13" s="20" t="s">
        <v>47</v>
      </c>
      <c r="AX13" s="23" t="s">
        <v>48</v>
      </c>
      <c r="AY13" s="21" t="s">
        <v>41</v>
      </c>
      <c r="AZ13" s="20" t="s">
        <v>47</v>
      </c>
      <c r="BA13" s="23" t="s">
        <v>48</v>
      </c>
      <c r="BB13" s="21" t="s">
        <v>41</v>
      </c>
      <c r="BC13" s="20" t="s">
        <v>47</v>
      </c>
      <c r="BD13" s="23" t="s">
        <v>48</v>
      </c>
      <c r="BE13" s="21" t="s">
        <v>41</v>
      </c>
      <c r="BF13" s="20" t="s">
        <v>47</v>
      </c>
      <c r="BG13" s="23" t="s">
        <v>48</v>
      </c>
      <c r="BH13" s="21" t="s">
        <v>41</v>
      </c>
      <c r="BI13" s="20" t="s">
        <v>47</v>
      </c>
      <c r="BJ13" s="23" t="s">
        <v>48</v>
      </c>
      <c r="BK13" s="21" t="s">
        <v>41</v>
      </c>
      <c r="BL13" s="20" t="s">
        <v>47</v>
      </c>
      <c r="BM13" s="23" t="s">
        <v>48</v>
      </c>
      <c r="BN13" s="20" t="s">
        <v>41</v>
      </c>
      <c r="BO13" s="20" t="s">
        <v>47</v>
      </c>
      <c r="BP13" s="23" t="s">
        <v>48</v>
      </c>
    </row>
    <row r="14" s="27" customFormat="true" ht="15" hidden="false" customHeight="false" outlineLevel="0" collapsed="false">
      <c r="A14" s="26" t="s">
        <v>49</v>
      </c>
      <c r="B14" s="27" t="n">
        <v>0</v>
      </c>
      <c r="C14" s="27" t="n">
        <v>0.01</v>
      </c>
      <c r="D14" s="28" t="n">
        <f aca="false">-13 * LN(1-C14)</f>
        <v>0.130654366095519</v>
      </c>
      <c r="E14" s="29" t="n">
        <f aca="false">B14+D14</f>
        <v>0.130654366095519</v>
      </c>
      <c r="G14" s="25"/>
      <c r="M14" s="27" t="n">
        <v>0</v>
      </c>
      <c r="AN14" s="27" t="n">
        <v>0</v>
      </c>
      <c r="AO14" s="27" t="n">
        <v>0</v>
      </c>
    </row>
    <row r="15" s="27" customFormat="true" ht="15" hidden="false" customHeight="false" outlineLevel="0" collapsed="false">
      <c r="A15" s="27" t="s">
        <v>50</v>
      </c>
      <c r="B15" s="27" t="n">
        <v>0.13</v>
      </c>
      <c r="C15" s="27" t="n">
        <v>0.18</v>
      </c>
      <c r="D15" s="28" t="n">
        <f aca="false">-13*LN(1-C15)</f>
        <v>2.5798622034099</v>
      </c>
      <c r="E15" s="29" t="n">
        <f aca="false">B15+D15</f>
        <v>2.7098622034099</v>
      </c>
      <c r="F15" s="27" t="n">
        <v>0.42</v>
      </c>
      <c r="G15" s="25" t="s">
        <v>51</v>
      </c>
      <c r="H15" s="27" t="n">
        <v>0.33</v>
      </c>
      <c r="I15" s="27" t="n">
        <v>60</v>
      </c>
      <c r="J15" s="27" t="n">
        <f aca="false">B15+I15</f>
        <v>60.13</v>
      </c>
      <c r="K15" s="27" t="s">
        <v>52</v>
      </c>
      <c r="L15" s="27" t="s">
        <v>52</v>
      </c>
      <c r="M15" s="27" t="n">
        <v>0</v>
      </c>
      <c r="N15" s="27" t="s">
        <v>52</v>
      </c>
      <c r="O15" s="27" t="s">
        <v>53</v>
      </c>
      <c r="P15" s="27" t="n">
        <v>1</v>
      </c>
      <c r="Q15" s="27" t="n">
        <v>60.13</v>
      </c>
      <c r="AM15" s="27" t="n">
        <f aca="false">I15*8.33</f>
        <v>499.8</v>
      </c>
      <c r="AN15" s="27" t="n">
        <f aca="false">AM15</f>
        <v>499.8</v>
      </c>
      <c r="AO15" s="27" t="n">
        <v>0</v>
      </c>
      <c r="AP15" s="27" t="s">
        <v>54</v>
      </c>
      <c r="AQ15" s="27" t="n">
        <f aca="false">B15</f>
        <v>0.13</v>
      </c>
    </row>
    <row r="16" s="27" customFormat="true" ht="15" hidden="false" customHeight="false" outlineLevel="0" collapsed="false">
      <c r="A16" s="27" t="s">
        <v>55</v>
      </c>
      <c r="B16" s="27" t="n">
        <v>2.71</v>
      </c>
      <c r="C16" s="27" t="n">
        <v>0.05</v>
      </c>
      <c r="D16" s="28" t="n">
        <f aca="false">-13*LN(1-C16)</f>
        <v>0.666812827038158</v>
      </c>
      <c r="E16" s="29" t="n">
        <f aca="false">B16+D16</f>
        <v>3.37681282703816</v>
      </c>
      <c r="F16" s="27" t="n">
        <v>0.96</v>
      </c>
      <c r="G16" s="25" t="s">
        <v>56</v>
      </c>
      <c r="H16" s="27" t="n">
        <v>0.34</v>
      </c>
      <c r="I16" s="27" t="n">
        <v>60</v>
      </c>
      <c r="J16" s="27" t="n">
        <f aca="false">+B16+I16</f>
        <v>62.71</v>
      </c>
      <c r="K16" s="27" t="s">
        <v>52</v>
      </c>
      <c r="L16" s="27" t="s">
        <v>52</v>
      </c>
      <c r="M16" s="27" t="n">
        <v>0</v>
      </c>
      <c r="N16" s="27" t="s">
        <v>52</v>
      </c>
      <c r="O16" s="27" t="s">
        <v>53</v>
      </c>
      <c r="P16" s="27" t="n">
        <v>1</v>
      </c>
      <c r="Q16" s="27" t="n">
        <v>60.13</v>
      </c>
      <c r="R16" s="27" t="s">
        <v>53</v>
      </c>
      <c r="S16" s="27" t="n">
        <v>2</v>
      </c>
      <c r="T16" s="27" t="n">
        <f aca="false">J16</f>
        <v>62.71</v>
      </c>
      <c r="AM16" s="27" t="n">
        <f aca="false">I16*50</f>
        <v>3000</v>
      </c>
      <c r="AN16" s="27" t="n">
        <f aca="false">+AN15+AM16</f>
        <v>3499.8</v>
      </c>
      <c r="AO16" s="27" t="n">
        <v>0</v>
      </c>
      <c r="AP16" s="27" t="s">
        <v>54</v>
      </c>
      <c r="AQ16" s="27" t="n">
        <v>0.13</v>
      </c>
      <c r="AS16" s="27" t="s">
        <v>54</v>
      </c>
      <c r="AT16" s="27" t="n">
        <v>2.71</v>
      </c>
    </row>
    <row r="17" s="27" customFormat="true" ht="15" hidden="false" customHeight="false" outlineLevel="0" collapsed="false">
      <c r="A17" s="27" t="s">
        <v>57</v>
      </c>
      <c r="B17" s="27" t="n">
        <v>3.38</v>
      </c>
      <c r="C17" s="28" t="n">
        <v>0.1</v>
      </c>
      <c r="D17" s="28" t="n">
        <f aca="false">-13*LN(1-C17)</f>
        <v>1.36968670355174</v>
      </c>
      <c r="E17" s="29" t="n">
        <f aca="false">B17+D17</f>
        <v>4.74968670355174</v>
      </c>
      <c r="F17" s="27" t="n">
        <v>0.36</v>
      </c>
      <c r="G17" s="25" t="s">
        <v>51</v>
      </c>
      <c r="H17" s="27" t="n">
        <v>0.55</v>
      </c>
      <c r="I17" s="27" t="n">
        <v>120</v>
      </c>
      <c r="J17" s="27" t="n">
        <f aca="false">+B17+I17</f>
        <v>123.38</v>
      </c>
      <c r="K17" s="27" t="s">
        <v>52</v>
      </c>
      <c r="L17" s="27" t="s">
        <v>52</v>
      </c>
      <c r="M17" s="27" t="n">
        <v>0</v>
      </c>
      <c r="N17" s="27" t="s">
        <v>52</v>
      </c>
      <c r="O17" s="27" t="s">
        <v>53</v>
      </c>
      <c r="P17" s="27" t="n">
        <v>1</v>
      </c>
      <c r="Q17" s="27" t="n">
        <v>60.13</v>
      </c>
      <c r="R17" s="27" t="s">
        <v>53</v>
      </c>
      <c r="S17" s="27" t="n">
        <v>2</v>
      </c>
      <c r="T17" s="27" t="n">
        <v>62.71</v>
      </c>
      <c r="U17" s="27" t="s">
        <v>53</v>
      </c>
      <c r="V17" s="27" t="n">
        <v>3</v>
      </c>
      <c r="W17" s="27" t="n">
        <v>123.38</v>
      </c>
      <c r="AM17" s="27" t="n">
        <f aca="false">I17*8.33</f>
        <v>999.6</v>
      </c>
      <c r="AN17" s="27" t="n">
        <f aca="false">+AN16+AM17</f>
        <v>4499.4</v>
      </c>
      <c r="AO17" s="27" t="n">
        <v>0</v>
      </c>
      <c r="AP17" s="27" t="s">
        <v>54</v>
      </c>
      <c r="AQ17" s="27" t="n">
        <v>0.13</v>
      </c>
      <c r="AS17" s="27" t="s">
        <v>54</v>
      </c>
      <c r="AT17" s="27" t="n">
        <v>2.71</v>
      </c>
      <c r="AV17" s="27" t="s">
        <v>54</v>
      </c>
      <c r="AW17" s="27" t="n">
        <v>3.38</v>
      </c>
    </row>
    <row r="18" s="27" customFormat="true" ht="15" hidden="false" customHeight="false" outlineLevel="0" collapsed="false">
      <c r="A18" s="27" t="s">
        <v>58</v>
      </c>
      <c r="B18" s="27" t="n">
        <v>4.75</v>
      </c>
      <c r="C18" s="27" t="n">
        <v>0.19</v>
      </c>
      <c r="D18" s="28" t="n">
        <f aca="false">-13*LN(1-C18)</f>
        <v>2.73937340710348</v>
      </c>
      <c r="E18" s="29" t="n">
        <f aca="false">B18+D18</f>
        <v>7.48937340710348</v>
      </c>
      <c r="F18" s="27" t="n">
        <v>0.6</v>
      </c>
      <c r="G18" s="25" t="s">
        <v>59</v>
      </c>
      <c r="H18" s="27" t="n">
        <v>0.6</v>
      </c>
      <c r="I18" s="27" t="n">
        <v>120</v>
      </c>
      <c r="J18" s="27" t="n">
        <f aca="false">+B18+I18</f>
        <v>124.75</v>
      </c>
      <c r="K18" s="27" t="s">
        <v>52</v>
      </c>
      <c r="L18" s="27" t="s">
        <v>52</v>
      </c>
      <c r="M18" s="27" t="n">
        <v>0</v>
      </c>
      <c r="N18" s="27" t="s">
        <v>52</v>
      </c>
      <c r="O18" s="27" t="s">
        <v>53</v>
      </c>
      <c r="P18" s="27" t="n">
        <v>1</v>
      </c>
      <c r="Q18" s="27" t="n">
        <v>60.13</v>
      </c>
      <c r="R18" s="27" t="s">
        <v>53</v>
      </c>
      <c r="S18" s="27" t="n">
        <v>2</v>
      </c>
      <c r="T18" s="27" t="n">
        <v>62.71</v>
      </c>
      <c r="U18" s="27" t="s">
        <v>53</v>
      </c>
      <c r="V18" s="27" t="n">
        <v>3</v>
      </c>
      <c r="W18" s="27" t="n">
        <v>123.38</v>
      </c>
      <c r="X18" s="27" t="s">
        <v>53</v>
      </c>
      <c r="Y18" s="27" t="n">
        <v>4</v>
      </c>
      <c r="Z18" s="27" t="n">
        <v>124.75</v>
      </c>
      <c r="AM18" s="27" t="n">
        <f aca="false">I18*25</f>
        <v>3000</v>
      </c>
      <c r="AN18" s="27" t="n">
        <f aca="false">+AN17+AM18</f>
        <v>7499.4</v>
      </c>
      <c r="AO18" s="27" t="n">
        <v>0</v>
      </c>
      <c r="AP18" s="27" t="s">
        <v>54</v>
      </c>
      <c r="AQ18" s="27" t="n">
        <v>0.13</v>
      </c>
      <c r="AS18" s="27" t="s">
        <v>54</v>
      </c>
      <c r="AT18" s="27" t="n">
        <v>2.71</v>
      </c>
      <c r="AV18" s="27" t="s">
        <v>54</v>
      </c>
      <c r="AW18" s="27" t="n">
        <v>3.38</v>
      </c>
      <c r="AY18" s="27" t="s">
        <v>54</v>
      </c>
      <c r="AZ18" s="27" t="n">
        <v>4.75</v>
      </c>
    </row>
    <row r="19" s="27" customFormat="true" ht="15" hidden="false" customHeight="false" outlineLevel="0" collapsed="false">
      <c r="A19" s="27" t="s">
        <v>60</v>
      </c>
      <c r="B19" s="27" t="n">
        <v>7.49</v>
      </c>
      <c r="C19" s="27" t="n">
        <v>0.33</v>
      </c>
      <c r="D19" s="28" t="n">
        <f aca="false">-13*LN(1-C19)</f>
        <v>5.20620836576263</v>
      </c>
      <c r="E19" s="29" t="n">
        <f aca="false">B19+D19</f>
        <v>12.6962083657626</v>
      </c>
      <c r="F19" s="27" t="n">
        <v>0.95</v>
      </c>
      <c r="G19" s="25" t="s">
        <v>56</v>
      </c>
      <c r="H19" s="27" t="n">
        <v>0.76</v>
      </c>
      <c r="I19" s="27" t="n">
        <v>120</v>
      </c>
      <c r="J19" s="27" t="n">
        <f aca="false">+B19+I19</f>
        <v>127.49</v>
      </c>
      <c r="K19" s="27" t="s">
        <v>52</v>
      </c>
      <c r="L19" s="27" t="s">
        <v>52</v>
      </c>
      <c r="M19" s="27" t="n">
        <v>0</v>
      </c>
      <c r="N19" s="27" t="s">
        <v>52</v>
      </c>
      <c r="O19" s="27" t="s">
        <v>53</v>
      </c>
      <c r="P19" s="27" t="n">
        <v>1</v>
      </c>
      <c r="Q19" s="27" t="n">
        <v>60.13</v>
      </c>
      <c r="R19" s="27" t="s">
        <v>53</v>
      </c>
      <c r="S19" s="27" t="n">
        <v>2</v>
      </c>
      <c r="T19" s="27" t="n">
        <v>62.71</v>
      </c>
      <c r="U19" s="27" t="s">
        <v>53</v>
      </c>
      <c r="V19" s="27" t="n">
        <v>3</v>
      </c>
      <c r="W19" s="27" t="n">
        <v>123.38</v>
      </c>
      <c r="X19" s="27" t="s">
        <v>53</v>
      </c>
      <c r="Y19" s="27" t="n">
        <v>4</v>
      </c>
      <c r="Z19" s="27" t="n">
        <v>124.75</v>
      </c>
      <c r="AA19" s="27" t="s">
        <v>53</v>
      </c>
      <c r="AB19" s="27" t="n">
        <v>5</v>
      </c>
      <c r="AC19" s="27" t="n">
        <v>127.49</v>
      </c>
      <c r="AM19" s="27" t="n">
        <f aca="false">I19*50</f>
        <v>6000</v>
      </c>
      <c r="AN19" s="27" t="n">
        <f aca="false">+AN18+AM19</f>
        <v>13499.4</v>
      </c>
      <c r="AO19" s="27" t="n">
        <v>0</v>
      </c>
      <c r="AP19" s="27" t="s">
        <v>54</v>
      </c>
      <c r="AQ19" s="27" t="n">
        <v>0.13</v>
      </c>
      <c r="AS19" s="27" t="s">
        <v>54</v>
      </c>
      <c r="AT19" s="27" t="n">
        <v>2.71</v>
      </c>
      <c r="AV19" s="27" t="s">
        <v>54</v>
      </c>
      <c r="AW19" s="27" t="n">
        <v>3.38</v>
      </c>
      <c r="AY19" s="27" t="s">
        <v>54</v>
      </c>
      <c r="AZ19" s="27" t="n">
        <v>4.75</v>
      </c>
      <c r="BB19" s="27" t="s">
        <v>54</v>
      </c>
      <c r="BC19" s="27" t="n">
        <v>7.49</v>
      </c>
    </row>
    <row r="20" s="27" customFormat="true" ht="15" hidden="false" customHeight="false" outlineLevel="0" collapsed="false">
      <c r="A20" s="27" t="s">
        <v>61</v>
      </c>
      <c r="B20" s="27" t="n">
        <v>12.7</v>
      </c>
      <c r="C20" s="27" t="n">
        <v>0.48</v>
      </c>
      <c r="D20" s="28" t="n">
        <f aca="false">-13*LN(1-C20)</f>
        <v>8.50104407628663</v>
      </c>
      <c r="E20" s="29" t="n">
        <f aca="false">B20+D20</f>
        <v>21.2010440762866</v>
      </c>
      <c r="F20" s="27" t="n">
        <v>0.3</v>
      </c>
      <c r="G20" s="25" t="s">
        <v>51</v>
      </c>
      <c r="H20" s="27" t="n">
        <v>0.73</v>
      </c>
      <c r="I20" s="27" t="n">
        <v>120</v>
      </c>
      <c r="J20" s="27" t="n">
        <f aca="false">+B20+I20</f>
        <v>132.7</v>
      </c>
      <c r="K20" s="27" t="s">
        <v>52</v>
      </c>
      <c r="L20" s="27" t="s">
        <v>52</v>
      </c>
      <c r="M20" s="27" t="n">
        <v>0</v>
      </c>
      <c r="N20" s="27" t="s">
        <v>52</v>
      </c>
      <c r="O20" s="27" t="s">
        <v>53</v>
      </c>
      <c r="P20" s="27" t="n">
        <v>1</v>
      </c>
      <c r="Q20" s="27" t="n">
        <v>60.13</v>
      </c>
      <c r="R20" s="27" t="s">
        <v>53</v>
      </c>
      <c r="S20" s="27" t="n">
        <v>2</v>
      </c>
      <c r="T20" s="27" t="n">
        <v>62.71</v>
      </c>
      <c r="U20" s="27" t="s">
        <v>53</v>
      </c>
      <c r="V20" s="27" t="n">
        <v>3</v>
      </c>
      <c r="W20" s="27" t="n">
        <v>123.38</v>
      </c>
      <c r="X20" s="27" t="s">
        <v>53</v>
      </c>
      <c r="Y20" s="27" t="n">
        <v>4</v>
      </c>
      <c r="Z20" s="27" t="n">
        <v>124.75</v>
      </c>
      <c r="AA20" s="27" t="s">
        <v>53</v>
      </c>
      <c r="AB20" s="27" t="n">
        <v>5</v>
      </c>
      <c r="AC20" s="27" t="n">
        <v>127.49</v>
      </c>
      <c r="AD20" s="27" t="s">
        <v>53</v>
      </c>
      <c r="AE20" s="27" t="n">
        <v>6</v>
      </c>
      <c r="AF20" s="27" t="n">
        <v>132.7</v>
      </c>
      <c r="AM20" s="27" t="n">
        <f aca="false">I20*8.33</f>
        <v>999.6</v>
      </c>
      <c r="AN20" s="27" t="n">
        <f aca="false">+AN19+AM20</f>
        <v>14499</v>
      </c>
      <c r="AO20" s="27" t="n">
        <v>0</v>
      </c>
      <c r="AP20" s="27" t="s">
        <v>54</v>
      </c>
      <c r="AQ20" s="27" t="n">
        <v>0.13</v>
      </c>
      <c r="AS20" s="27" t="s">
        <v>54</v>
      </c>
      <c r="AT20" s="27" t="n">
        <v>2.71</v>
      </c>
      <c r="AV20" s="27" t="s">
        <v>54</v>
      </c>
      <c r="AW20" s="27" t="n">
        <v>3.38</v>
      </c>
      <c r="AY20" s="27" t="s">
        <v>54</v>
      </c>
      <c r="AZ20" s="27" t="n">
        <v>4.75</v>
      </c>
      <c r="BB20" s="27" t="s">
        <v>54</v>
      </c>
      <c r="BC20" s="27" t="n">
        <v>7.49</v>
      </c>
      <c r="BE20" s="27" t="s">
        <v>54</v>
      </c>
      <c r="BF20" s="27" t="n">
        <v>12.7</v>
      </c>
    </row>
    <row r="21" s="27" customFormat="true" ht="15" hidden="false" customHeight="false" outlineLevel="0" collapsed="false">
      <c r="A21" s="27" t="s">
        <v>62</v>
      </c>
      <c r="B21" s="27" t="n">
        <v>21.2</v>
      </c>
      <c r="C21" s="27" t="n">
        <v>0.15</v>
      </c>
      <c r="D21" s="28" t="n">
        <f aca="false">-13*LN(1-C21)</f>
        <v>2.11274608347107</v>
      </c>
      <c r="E21" s="29" t="n">
        <f aca="false">B21+D21</f>
        <v>23.3127460834711</v>
      </c>
      <c r="F21" s="27" t="n">
        <v>0.89</v>
      </c>
      <c r="G21" s="25" t="s">
        <v>56</v>
      </c>
      <c r="H21" s="27" t="n">
        <v>0.45</v>
      </c>
      <c r="I21" s="27" t="n">
        <v>60</v>
      </c>
      <c r="J21" s="27" t="n">
        <f aca="false">+B21+I21</f>
        <v>81.2</v>
      </c>
      <c r="K21" s="27" t="s">
        <v>52</v>
      </c>
      <c r="L21" s="27" t="s">
        <v>52</v>
      </c>
      <c r="M21" s="27" t="n">
        <v>0</v>
      </c>
      <c r="N21" s="27" t="s">
        <v>52</v>
      </c>
      <c r="O21" s="27" t="s">
        <v>53</v>
      </c>
      <c r="P21" s="27" t="n">
        <v>1</v>
      </c>
      <c r="Q21" s="27" t="n">
        <v>60.13</v>
      </c>
      <c r="R21" s="27" t="s">
        <v>53</v>
      </c>
      <c r="S21" s="27" t="n">
        <v>2</v>
      </c>
      <c r="T21" s="27" t="n">
        <v>62.71</v>
      </c>
      <c r="U21" s="27" t="s">
        <v>53</v>
      </c>
      <c r="V21" s="27" t="n">
        <v>3</v>
      </c>
      <c r="W21" s="27" t="n">
        <v>123.38</v>
      </c>
      <c r="X21" s="27" t="s">
        <v>53</v>
      </c>
      <c r="Y21" s="27" t="n">
        <v>4</v>
      </c>
      <c r="Z21" s="27" t="n">
        <v>124.75</v>
      </c>
      <c r="AA21" s="27" t="s">
        <v>53</v>
      </c>
      <c r="AB21" s="27" t="n">
        <v>5</v>
      </c>
      <c r="AC21" s="27" t="n">
        <v>127.49</v>
      </c>
      <c r="AD21" s="27" t="s">
        <v>53</v>
      </c>
      <c r="AE21" s="27" t="n">
        <v>6</v>
      </c>
      <c r="AF21" s="27" t="n">
        <v>132.7</v>
      </c>
      <c r="AG21" s="27" t="s">
        <v>53</v>
      </c>
      <c r="AH21" s="27" t="n">
        <v>7</v>
      </c>
      <c r="AI21" s="27" t="n">
        <v>81.2</v>
      </c>
      <c r="AM21" s="27" t="n">
        <f aca="false">I21*50</f>
        <v>3000</v>
      </c>
      <c r="AN21" s="27" t="n">
        <f aca="false">+AN20+AM21</f>
        <v>17499</v>
      </c>
      <c r="AO21" s="27" t="n">
        <v>0</v>
      </c>
      <c r="AP21" s="27" t="s">
        <v>54</v>
      </c>
      <c r="AQ21" s="27" t="n">
        <v>0.13</v>
      </c>
      <c r="AS21" s="27" t="s">
        <v>54</v>
      </c>
      <c r="AT21" s="27" t="n">
        <v>2.71</v>
      </c>
      <c r="AV21" s="27" t="s">
        <v>54</v>
      </c>
      <c r="AW21" s="27" t="n">
        <v>3.38</v>
      </c>
      <c r="AY21" s="27" t="s">
        <v>54</v>
      </c>
      <c r="AZ21" s="27" t="n">
        <v>4.75</v>
      </c>
      <c r="BB21" s="27" t="s">
        <v>54</v>
      </c>
      <c r="BC21" s="27" t="n">
        <v>7.49</v>
      </c>
      <c r="BE21" s="27" t="s">
        <v>54</v>
      </c>
      <c r="BF21" s="27" t="n">
        <v>12.7</v>
      </c>
      <c r="BH21" s="27" t="s">
        <v>54</v>
      </c>
      <c r="BI21" s="27" t="n">
        <v>21.2</v>
      </c>
    </row>
    <row r="22" s="27" customFormat="true" ht="15" hidden="false" customHeight="false" outlineLevel="0" collapsed="false">
      <c r="A22" s="27" t="s">
        <v>63</v>
      </c>
      <c r="B22" s="27" t="n">
        <v>23.31</v>
      </c>
      <c r="C22" s="27" t="n">
        <v>0.92</v>
      </c>
      <c r="D22" s="28" t="n">
        <f aca="false">-13*LN(1-C22)</f>
        <v>32.8344723760073</v>
      </c>
      <c r="E22" s="29" t="n">
        <f aca="false">B22+D22</f>
        <v>56.1444723760073</v>
      </c>
      <c r="F22" s="27" t="n">
        <v>0.51</v>
      </c>
      <c r="G22" s="25" t="s">
        <v>59</v>
      </c>
      <c r="H22" s="27" t="n">
        <v>0.2</v>
      </c>
      <c r="I22" s="27" t="n">
        <v>60</v>
      </c>
      <c r="J22" s="27" t="n">
        <f aca="false">+B22+I22</f>
        <v>83.31</v>
      </c>
      <c r="K22" s="27" t="s">
        <v>52</v>
      </c>
      <c r="L22" s="27" t="s">
        <v>52</v>
      </c>
      <c r="M22" s="27" t="n">
        <v>0</v>
      </c>
      <c r="N22" s="27" t="s">
        <v>52</v>
      </c>
      <c r="O22" s="27" t="s">
        <v>53</v>
      </c>
      <c r="P22" s="27" t="n">
        <v>1</v>
      </c>
      <c r="Q22" s="27" t="n">
        <v>60.13</v>
      </c>
      <c r="R22" s="27" t="s">
        <v>53</v>
      </c>
      <c r="S22" s="27" t="n">
        <v>2</v>
      </c>
      <c r="T22" s="27" t="n">
        <v>62.71</v>
      </c>
      <c r="U22" s="27" t="s">
        <v>53</v>
      </c>
      <c r="V22" s="27" t="n">
        <v>3</v>
      </c>
      <c r="W22" s="27" t="n">
        <v>123.38</v>
      </c>
      <c r="X22" s="27" t="s">
        <v>53</v>
      </c>
      <c r="Y22" s="27" t="n">
        <v>4</v>
      </c>
      <c r="Z22" s="27" t="n">
        <v>124.75</v>
      </c>
      <c r="AA22" s="27" t="s">
        <v>53</v>
      </c>
      <c r="AB22" s="27" t="n">
        <v>5</v>
      </c>
      <c r="AC22" s="27" t="n">
        <v>127.49</v>
      </c>
      <c r="AD22" s="27" t="s">
        <v>53</v>
      </c>
      <c r="AE22" s="27" t="n">
        <v>6</v>
      </c>
      <c r="AF22" s="27" t="n">
        <v>132.7</v>
      </c>
      <c r="AG22" s="27" t="s">
        <v>53</v>
      </c>
      <c r="AH22" s="27" t="n">
        <v>7</v>
      </c>
      <c r="AI22" s="27" t="n">
        <v>81.2</v>
      </c>
      <c r="AJ22" s="27" t="s">
        <v>53</v>
      </c>
      <c r="AK22" s="27" t="n">
        <v>8</v>
      </c>
      <c r="AL22" s="27" t="n">
        <v>83.31</v>
      </c>
      <c r="AM22" s="27" t="n">
        <f aca="false">I22*25</f>
        <v>1500</v>
      </c>
      <c r="AN22" s="27" t="n">
        <f aca="false">+AN21+AM22</f>
        <v>18999</v>
      </c>
      <c r="AO22" s="27" t="n">
        <v>0</v>
      </c>
      <c r="AP22" s="27" t="s">
        <v>54</v>
      </c>
      <c r="AQ22" s="27" t="n">
        <v>0.13</v>
      </c>
      <c r="AS22" s="27" t="s">
        <v>54</v>
      </c>
      <c r="AT22" s="27" t="n">
        <v>2.71</v>
      </c>
      <c r="AV22" s="27" t="s">
        <v>54</v>
      </c>
      <c r="AW22" s="27" t="n">
        <v>3.38</v>
      </c>
      <c r="AY22" s="27" t="s">
        <v>54</v>
      </c>
      <c r="AZ22" s="27" t="n">
        <v>4.75</v>
      </c>
      <c r="BB22" s="27" t="s">
        <v>54</v>
      </c>
      <c r="BC22" s="27" t="n">
        <v>7.49</v>
      </c>
      <c r="BE22" s="27" t="s">
        <v>54</v>
      </c>
      <c r="BF22" s="27" t="n">
        <v>12.7</v>
      </c>
      <c r="BH22" s="27" t="s">
        <v>54</v>
      </c>
      <c r="BI22" s="27" t="n">
        <v>21.2</v>
      </c>
      <c r="BK22" s="27" t="s">
        <v>54</v>
      </c>
      <c r="BL22" s="27" t="n">
        <v>23.31</v>
      </c>
    </row>
    <row r="23" s="27" customFormat="true" ht="15" hidden="false" customHeight="false" outlineLevel="0" collapsed="false">
      <c r="A23" s="27" t="s">
        <v>64</v>
      </c>
      <c r="B23" s="27" t="n">
        <v>56.14</v>
      </c>
      <c r="C23" s="27" t="n">
        <v>0.4</v>
      </c>
      <c r="D23" s="28" t="n">
        <f aca="false">-13*LN(1-C23)</f>
        <v>6.64073310895788</v>
      </c>
      <c r="E23" s="28" t="n">
        <f aca="false">B23+D23</f>
        <v>62.7807331089579</v>
      </c>
      <c r="F23" s="27" t="s">
        <v>52</v>
      </c>
      <c r="G23" s="25" t="s">
        <v>52</v>
      </c>
      <c r="H23" s="27" t="s">
        <v>52</v>
      </c>
      <c r="I23" s="27" t="s">
        <v>52</v>
      </c>
      <c r="J23" s="27" t="s">
        <v>52</v>
      </c>
      <c r="K23" s="27" t="s">
        <v>52</v>
      </c>
      <c r="L23" s="27" t="s">
        <v>52</v>
      </c>
      <c r="M23" s="27" t="n">
        <v>0</v>
      </c>
      <c r="N23" s="27" t="s">
        <v>52</v>
      </c>
      <c r="O23" s="27" t="s">
        <v>53</v>
      </c>
      <c r="P23" s="27" t="n">
        <v>1</v>
      </c>
      <c r="Q23" s="26" t="n">
        <v>60.13</v>
      </c>
      <c r="R23" s="27" t="s">
        <v>53</v>
      </c>
      <c r="S23" s="27" t="n">
        <v>2</v>
      </c>
      <c r="T23" s="27" t="n">
        <v>62.71</v>
      </c>
      <c r="U23" s="27" t="s">
        <v>53</v>
      </c>
      <c r="V23" s="27" t="n">
        <v>3</v>
      </c>
      <c r="W23" s="27" t="n">
        <v>123.38</v>
      </c>
      <c r="X23" s="27" t="s">
        <v>53</v>
      </c>
      <c r="Y23" s="27" t="n">
        <v>4</v>
      </c>
      <c r="Z23" s="27" t="n">
        <v>124.75</v>
      </c>
      <c r="AA23" s="27" t="s">
        <v>53</v>
      </c>
      <c r="AB23" s="27" t="n">
        <v>5</v>
      </c>
      <c r="AC23" s="27" t="n">
        <v>127.49</v>
      </c>
      <c r="AD23" s="27" t="s">
        <v>53</v>
      </c>
      <c r="AE23" s="27" t="n">
        <v>6</v>
      </c>
      <c r="AF23" s="27" t="n">
        <v>132.7</v>
      </c>
      <c r="AG23" s="27" t="s">
        <v>53</v>
      </c>
      <c r="AH23" s="27" t="n">
        <v>7</v>
      </c>
      <c r="AI23" s="27" t="n">
        <v>81.2</v>
      </c>
      <c r="AJ23" s="27" t="s">
        <v>53</v>
      </c>
      <c r="AK23" s="27" t="n">
        <v>8</v>
      </c>
      <c r="AL23" s="27" t="n">
        <v>83.31</v>
      </c>
      <c r="AM23" s="27" t="n">
        <f aca="false">0</f>
        <v>0</v>
      </c>
      <c r="AN23" s="27" t="n">
        <f aca="false">+AN22+AM23</f>
        <v>18999</v>
      </c>
      <c r="AO23" s="27" t="n">
        <v>0</v>
      </c>
      <c r="AP23" s="27" t="s">
        <v>54</v>
      </c>
      <c r="AQ23" s="27" t="n">
        <v>0.13</v>
      </c>
      <c r="AS23" s="27" t="s">
        <v>54</v>
      </c>
      <c r="AT23" s="27" t="n">
        <v>2.71</v>
      </c>
      <c r="AV23" s="27" t="s">
        <v>54</v>
      </c>
      <c r="AW23" s="27" t="n">
        <v>3.38</v>
      </c>
      <c r="AY23" s="27" t="s">
        <v>54</v>
      </c>
      <c r="AZ23" s="27" t="n">
        <v>4.75</v>
      </c>
      <c r="BB23" s="27" t="s">
        <v>54</v>
      </c>
      <c r="BC23" s="27" t="n">
        <v>7.49</v>
      </c>
      <c r="BE23" s="27" t="s">
        <v>54</v>
      </c>
      <c r="BF23" s="27" t="n">
        <v>12.7</v>
      </c>
      <c r="BH23" s="27" t="s">
        <v>54</v>
      </c>
      <c r="BI23" s="27" t="n">
        <v>21.2</v>
      </c>
      <c r="BK23" s="27" t="s">
        <v>54</v>
      </c>
      <c r="BL23" s="27" t="n">
        <v>23.31</v>
      </c>
    </row>
    <row r="24" s="27" customFormat="true" ht="15" hidden="false" customHeight="false" outlineLevel="0" collapsed="false">
      <c r="A24" s="27" t="s">
        <v>65</v>
      </c>
      <c r="B24" s="27" t="n">
        <v>60.13</v>
      </c>
      <c r="C24" s="27" t="s">
        <v>52</v>
      </c>
      <c r="D24" s="28"/>
      <c r="E24" s="28" t="n">
        <v>62.78</v>
      </c>
      <c r="F24" s="27" t="s">
        <v>52</v>
      </c>
      <c r="G24" s="25" t="s">
        <v>52</v>
      </c>
      <c r="H24" s="27" t="s">
        <v>52</v>
      </c>
      <c r="I24" s="27" t="s">
        <v>52</v>
      </c>
      <c r="J24" s="27" t="s">
        <v>52</v>
      </c>
      <c r="K24" s="27" t="n">
        <v>0.54</v>
      </c>
      <c r="L24" s="28" t="n">
        <f aca="false">-2 * LN(1-K24)</f>
        <v>1.55305757899799</v>
      </c>
      <c r="M24" s="27" t="n">
        <v>1</v>
      </c>
      <c r="N24" s="29" t="n">
        <f aca="false">+B24+L24</f>
        <v>61.683057578998</v>
      </c>
      <c r="O24" s="27" t="s">
        <v>66</v>
      </c>
      <c r="Q24" s="30"/>
      <c r="R24" s="27" t="s">
        <v>53</v>
      </c>
      <c r="S24" s="27" t="n">
        <v>2</v>
      </c>
      <c r="T24" s="27" t="n">
        <v>62.71</v>
      </c>
      <c r="U24" s="27" t="s">
        <v>53</v>
      </c>
      <c r="V24" s="27" t="n">
        <v>3</v>
      </c>
      <c r="W24" s="27" t="n">
        <v>123.38</v>
      </c>
      <c r="X24" s="27" t="s">
        <v>53</v>
      </c>
      <c r="Y24" s="27" t="n">
        <v>4</v>
      </c>
      <c r="Z24" s="27" t="n">
        <v>124.75</v>
      </c>
      <c r="AA24" s="27" t="s">
        <v>53</v>
      </c>
      <c r="AB24" s="27" t="n">
        <v>5</v>
      </c>
      <c r="AC24" s="27" t="n">
        <v>127.49</v>
      </c>
      <c r="AD24" s="27" t="s">
        <v>53</v>
      </c>
      <c r="AE24" s="27" t="n">
        <v>6</v>
      </c>
      <c r="AF24" s="27" t="n">
        <v>132.7</v>
      </c>
      <c r="AG24" s="27" t="s">
        <v>53</v>
      </c>
      <c r="AH24" s="27" t="n">
        <v>7</v>
      </c>
      <c r="AI24" s="27" t="n">
        <v>81.2</v>
      </c>
      <c r="AJ24" s="27" t="s">
        <v>53</v>
      </c>
      <c r="AK24" s="27" t="n">
        <v>8</v>
      </c>
      <c r="AL24" s="27" t="n">
        <v>83.31</v>
      </c>
      <c r="AM24" s="27" t="n">
        <v>0</v>
      </c>
      <c r="AN24" s="27" t="n">
        <f aca="false">+AN23+AM24</f>
        <v>18999</v>
      </c>
      <c r="AO24" s="27" t="n">
        <f aca="false">+B24-AQ23</f>
        <v>60</v>
      </c>
      <c r="AP24" s="27" t="s">
        <v>67</v>
      </c>
      <c r="AQ24" s="27" t="n">
        <v>0.13</v>
      </c>
      <c r="AR24" s="27" t="n">
        <v>60.13</v>
      </c>
      <c r="AS24" s="27" t="s">
        <v>54</v>
      </c>
      <c r="AT24" s="27" t="n">
        <v>2.71</v>
      </c>
      <c r="AV24" s="27" t="s">
        <v>54</v>
      </c>
      <c r="AW24" s="27" t="n">
        <v>3.38</v>
      </c>
      <c r="AY24" s="27" t="s">
        <v>54</v>
      </c>
      <c r="AZ24" s="27" t="n">
        <v>4.75</v>
      </c>
      <c r="BB24" s="27" t="s">
        <v>54</v>
      </c>
      <c r="BC24" s="27" t="n">
        <v>7.49</v>
      </c>
      <c r="BE24" s="27" t="s">
        <v>54</v>
      </c>
      <c r="BF24" s="27" t="n">
        <v>12.7</v>
      </c>
      <c r="BH24" s="27" t="s">
        <v>54</v>
      </c>
      <c r="BI24" s="27" t="n">
        <v>21.2</v>
      </c>
      <c r="BK24" s="27" t="s">
        <v>54</v>
      </c>
      <c r="BL24" s="27" t="n">
        <v>23.31</v>
      </c>
    </row>
    <row r="25" s="27" customFormat="true" ht="15" hidden="false" customHeight="false" outlineLevel="0" collapsed="false">
      <c r="A25" s="27" t="s">
        <v>68</v>
      </c>
      <c r="B25" s="27" t="n">
        <v>61.68</v>
      </c>
      <c r="D25" s="28"/>
      <c r="E25" s="28" t="n">
        <v>62.78</v>
      </c>
      <c r="G25" s="25"/>
      <c r="L25" s="28"/>
      <c r="M25" s="27" t="n">
        <v>0</v>
      </c>
      <c r="O25" s="27" t="s">
        <v>66</v>
      </c>
      <c r="Q25" s="30"/>
      <c r="R25" s="27" t="s">
        <v>53</v>
      </c>
      <c r="S25" s="27" t="n">
        <v>2</v>
      </c>
      <c r="T25" s="26" t="n">
        <v>62.71</v>
      </c>
      <c r="U25" s="27" t="s">
        <v>53</v>
      </c>
      <c r="V25" s="27" t="n">
        <v>3</v>
      </c>
      <c r="W25" s="27" t="n">
        <v>123.38</v>
      </c>
      <c r="X25" s="27" t="s">
        <v>53</v>
      </c>
      <c r="Y25" s="27" t="n">
        <v>4</v>
      </c>
      <c r="Z25" s="27" t="n">
        <v>124.75</v>
      </c>
      <c r="AA25" s="27" t="s">
        <v>53</v>
      </c>
      <c r="AB25" s="27" t="n">
        <v>5</v>
      </c>
      <c r="AC25" s="27" t="n">
        <v>127.49</v>
      </c>
      <c r="AD25" s="27" t="s">
        <v>53</v>
      </c>
      <c r="AE25" s="27" t="n">
        <v>6</v>
      </c>
      <c r="AF25" s="27" t="n">
        <v>132.7</v>
      </c>
      <c r="AG25" s="27" t="s">
        <v>53</v>
      </c>
      <c r="AH25" s="27" t="n">
        <v>7</v>
      </c>
      <c r="AI25" s="27" t="n">
        <v>81.2</v>
      </c>
      <c r="AJ25" s="27" t="s">
        <v>53</v>
      </c>
      <c r="AK25" s="27" t="n">
        <v>8</v>
      </c>
      <c r="AL25" s="27" t="n">
        <v>83.31</v>
      </c>
      <c r="AM25" s="27" t="n">
        <v>0</v>
      </c>
      <c r="AN25" s="27" t="n">
        <f aca="false">+AN24+AM25</f>
        <v>18999</v>
      </c>
      <c r="AO25" s="27" t="n">
        <v>60</v>
      </c>
      <c r="AP25" s="31"/>
      <c r="AQ25" s="31"/>
      <c r="AR25" s="31"/>
      <c r="AS25" s="27" t="s">
        <v>54</v>
      </c>
      <c r="AT25" s="27" t="n">
        <v>2.71</v>
      </c>
      <c r="AV25" s="27" t="s">
        <v>54</v>
      </c>
      <c r="AW25" s="27" t="n">
        <v>3.38</v>
      </c>
      <c r="AY25" s="27" t="s">
        <v>54</v>
      </c>
      <c r="AZ25" s="27" t="n">
        <v>4.75</v>
      </c>
      <c r="BB25" s="27" t="s">
        <v>54</v>
      </c>
      <c r="BC25" s="27" t="n">
        <v>7.49</v>
      </c>
      <c r="BE25" s="27" t="s">
        <v>54</v>
      </c>
      <c r="BF25" s="27" t="n">
        <v>12.7</v>
      </c>
      <c r="BH25" s="27" t="s">
        <v>54</v>
      </c>
      <c r="BI25" s="27" t="n">
        <v>21.2</v>
      </c>
      <c r="BK25" s="27" t="s">
        <v>54</v>
      </c>
      <c r="BL25" s="27" t="n">
        <v>23.31</v>
      </c>
    </row>
    <row r="26" s="27" customFormat="true" ht="15" hidden="false" customHeight="false" outlineLevel="0" collapsed="false">
      <c r="A26" s="27" t="s">
        <v>69</v>
      </c>
      <c r="B26" s="27" t="n">
        <v>62.71</v>
      </c>
      <c r="D26" s="28"/>
      <c r="E26" s="28" t="n">
        <v>62.78</v>
      </c>
      <c r="G26" s="25"/>
      <c r="K26" s="27" t="n">
        <v>0.72</v>
      </c>
      <c r="L26" s="28" t="n">
        <f aca="false">-2 * LN(1-K26)</f>
        <v>2.54593135162577</v>
      </c>
      <c r="M26" s="27" t="n">
        <v>1</v>
      </c>
      <c r="N26" s="28" t="n">
        <f aca="false">+B26+L26</f>
        <v>65.2559313516258</v>
      </c>
      <c r="O26" s="27" t="s">
        <v>66</v>
      </c>
      <c r="R26" s="27" t="s">
        <v>70</v>
      </c>
      <c r="U26" s="27" t="s">
        <v>53</v>
      </c>
      <c r="V26" s="27" t="n">
        <v>3</v>
      </c>
      <c r="W26" s="27" t="n">
        <v>123.38</v>
      </c>
      <c r="X26" s="27" t="s">
        <v>53</v>
      </c>
      <c r="Y26" s="27" t="n">
        <v>4</v>
      </c>
      <c r="Z26" s="27" t="n">
        <v>124.75</v>
      </c>
      <c r="AA26" s="27" t="s">
        <v>53</v>
      </c>
      <c r="AB26" s="27" t="n">
        <v>5</v>
      </c>
      <c r="AC26" s="27" t="n">
        <v>127.49</v>
      </c>
      <c r="AD26" s="27" t="s">
        <v>53</v>
      </c>
      <c r="AE26" s="27" t="n">
        <v>6</v>
      </c>
      <c r="AF26" s="27" t="n">
        <v>132.7</v>
      </c>
      <c r="AG26" s="27" t="s">
        <v>53</v>
      </c>
      <c r="AH26" s="27" t="n">
        <v>7</v>
      </c>
      <c r="AI26" s="27" t="n">
        <v>81.2</v>
      </c>
      <c r="AJ26" s="27" t="s">
        <v>53</v>
      </c>
      <c r="AK26" s="27" t="n">
        <v>8</v>
      </c>
      <c r="AL26" s="27" t="n">
        <v>83.31</v>
      </c>
      <c r="AM26" s="27" t="n">
        <v>0</v>
      </c>
      <c r="AN26" s="27" t="n">
        <f aca="false">+AN25+AM26</f>
        <v>18999</v>
      </c>
      <c r="AO26" s="27" t="n">
        <f aca="false">+AO25+(B26-AT25)</f>
        <v>120</v>
      </c>
      <c r="AS26" s="27" t="s">
        <v>67</v>
      </c>
      <c r="AT26" s="27" t="n">
        <v>2.71</v>
      </c>
      <c r="AU26" s="27" t="n">
        <v>62.71</v>
      </c>
      <c r="AV26" s="27" t="s">
        <v>54</v>
      </c>
      <c r="AW26" s="27" t="n">
        <v>3.38</v>
      </c>
      <c r="AY26" s="27" t="s">
        <v>54</v>
      </c>
      <c r="AZ26" s="27" t="n">
        <v>4.75</v>
      </c>
      <c r="BB26" s="27" t="s">
        <v>54</v>
      </c>
      <c r="BC26" s="27" t="n">
        <v>7.49</v>
      </c>
      <c r="BE26" s="27" t="s">
        <v>54</v>
      </c>
      <c r="BF26" s="27" t="n">
        <v>12.7</v>
      </c>
      <c r="BH26" s="27" t="s">
        <v>54</v>
      </c>
      <c r="BI26" s="27" t="n">
        <v>21.2</v>
      </c>
      <c r="BK26" s="27" t="s">
        <v>54</v>
      </c>
      <c r="BL26" s="27" t="n">
        <v>23.31</v>
      </c>
    </row>
    <row r="27" s="27" customFormat="true" ht="15" hidden="false" customHeight="false" outlineLevel="0" collapsed="false">
      <c r="A27" s="27" t="s">
        <v>71</v>
      </c>
      <c r="B27" s="27" t="n">
        <v>62.78</v>
      </c>
      <c r="C27" s="27" t="n">
        <v>0.56</v>
      </c>
      <c r="D27" s="28" t="n">
        <f aca="false">-13*LN(1-C27)</f>
        <v>10.6727471769078</v>
      </c>
      <c r="E27" s="28" t="n">
        <f aca="false">+B27+D27</f>
        <v>73.4527471769078</v>
      </c>
      <c r="F27" s="27" t="n">
        <v>0.65</v>
      </c>
      <c r="G27" s="25" t="s">
        <v>59</v>
      </c>
      <c r="H27" s="27" t="n">
        <v>0.6</v>
      </c>
      <c r="I27" s="27" t="n">
        <v>120</v>
      </c>
      <c r="J27" s="27" t="n">
        <f aca="false">+B27+I27</f>
        <v>182.78</v>
      </c>
      <c r="M27" s="27" t="n">
        <v>1</v>
      </c>
      <c r="N27" s="26" t="n">
        <v>65.26</v>
      </c>
      <c r="O27" s="27" t="s">
        <v>53</v>
      </c>
      <c r="P27" s="27" t="n">
        <v>10</v>
      </c>
      <c r="Q27" s="27" t="n">
        <v>182.78</v>
      </c>
      <c r="R27" s="27" t="s">
        <v>66</v>
      </c>
      <c r="U27" s="27" t="s">
        <v>53</v>
      </c>
      <c r="V27" s="27" t="n">
        <v>3</v>
      </c>
      <c r="W27" s="27" t="n">
        <v>123.38</v>
      </c>
      <c r="X27" s="27" t="s">
        <v>53</v>
      </c>
      <c r="Y27" s="27" t="n">
        <v>4</v>
      </c>
      <c r="Z27" s="27" t="n">
        <v>124.75</v>
      </c>
      <c r="AA27" s="27" t="s">
        <v>53</v>
      </c>
      <c r="AB27" s="27" t="n">
        <v>5</v>
      </c>
      <c r="AC27" s="27" t="n">
        <v>127.49</v>
      </c>
      <c r="AD27" s="27" t="s">
        <v>53</v>
      </c>
      <c r="AE27" s="27" t="n">
        <v>6</v>
      </c>
      <c r="AF27" s="27" t="n">
        <v>132.7</v>
      </c>
      <c r="AG27" s="27" t="s">
        <v>53</v>
      </c>
      <c r="AH27" s="27" t="n">
        <v>7</v>
      </c>
      <c r="AI27" s="27" t="n">
        <v>81.2</v>
      </c>
      <c r="AJ27" s="27" t="s">
        <v>53</v>
      </c>
      <c r="AK27" s="27" t="n">
        <v>8</v>
      </c>
      <c r="AL27" s="27" t="n">
        <v>83.31</v>
      </c>
      <c r="AM27" s="27" t="n">
        <f aca="false">I27*25</f>
        <v>3000</v>
      </c>
      <c r="AN27" s="27" t="n">
        <f aca="false">+AN26+AM27</f>
        <v>21999</v>
      </c>
      <c r="AO27" s="27" t="n">
        <v>120</v>
      </c>
      <c r="AS27" s="27" t="s">
        <v>67</v>
      </c>
      <c r="AT27" s="27" t="n">
        <v>2.71</v>
      </c>
      <c r="AU27" s="27" t="n">
        <v>62.71</v>
      </c>
      <c r="AV27" s="27" t="s">
        <v>54</v>
      </c>
      <c r="AW27" s="27" t="n">
        <v>3.38</v>
      </c>
      <c r="AY27" s="27" t="s">
        <v>54</v>
      </c>
      <c r="AZ27" s="27" t="n">
        <v>4.75</v>
      </c>
      <c r="BB27" s="27" t="s">
        <v>54</v>
      </c>
      <c r="BC27" s="27" t="n">
        <v>7.49</v>
      </c>
      <c r="BE27" s="27" t="s">
        <v>54</v>
      </c>
      <c r="BF27" s="27" t="n">
        <v>12.7</v>
      </c>
      <c r="BH27" s="27" t="s">
        <v>54</v>
      </c>
      <c r="BI27" s="27" t="n">
        <v>21.2</v>
      </c>
      <c r="BK27" s="27" t="s">
        <v>54</v>
      </c>
      <c r="BL27" s="27" t="n">
        <v>23.31</v>
      </c>
      <c r="BN27" s="27" t="s">
        <v>54</v>
      </c>
      <c r="BO27" s="27" t="n">
        <v>62.78</v>
      </c>
    </row>
    <row r="28" s="27" customFormat="true" ht="15" hidden="false" customHeight="false" outlineLevel="0" collapsed="false">
      <c r="A28" s="27" t="s">
        <v>72</v>
      </c>
      <c r="B28" s="27" t="n">
        <v>65.26</v>
      </c>
      <c r="D28" s="28"/>
      <c r="E28" s="28" t="n">
        <v>73.45</v>
      </c>
      <c r="G28" s="25"/>
      <c r="M28" s="27" t="n">
        <v>0</v>
      </c>
      <c r="O28" s="27" t="s">
        <v>53</v>
      </c>
      <c r="P28" s="27" t="n">
        <v>10</v>
      </c>
      <c r="Q28" s="27" t="n">
        <v>182.78</v>
      </c>
      <c r="R28" s="27" t="s">
        <v>66</v>
      </c>
      <c r="U28" s="27" t="s">
        <v>53</v>
      </c>
      <c r="V28" s="27" t="n">
        <v>3</v>
      </c>
      <c r="W28" s="27" t="n">
        <v>123.38</v>
      </c>
      <c r="X28" s="27" t="s">
        <v>53</v>
      </c>
      <c r="Y28" s="27" t="n">
        <v>4</v>
      </c>
      <c r="Z28" s="27" t="n">
        <v>124.75</v>
      </c>
      <c r="AA28" s="27" t="s">
        <v>53</v>
      </c>
      <c r="AB28" s="27" t="n">
        <v>5</v>
      </c>
      <c r="AC28" s="27" t="n">
        <v>127.49</v>
      </c>
      <c r="AD28" s="27" t="s">
        <v>53</v>
      </c>
      <c r="AE28" s="27" t="n">
        <v>6</v>
      </c>
      <c r="AF28" s="27" t="n">
        <v>132.7</v>
      </c>
      <c r="AG28" s="27" t="s">
        <v>53</v>
      </c>
      <c r="AH28" s="27" t="n">
        <v>7</v>
      </c>
      <c r="AI28" s="27" t="n">
        <v>81.2</v>
      </c>
      <c r="AJ28" s="27" t="s">
        <v>53</v>
      </c>
      <c r="AK28" s="27" t="n">
        <v>8</v>
      </c>
      <c r="AL28" s="27" t="n">
        <v>83.31</v>
      </c>
      <c r="AM28" s="27" t="n">
        <v>0</v>
      </c>
      <c r="AN28" s="27" t="n">
        <f aca="false">+AN27+AM28</f>
        <v>21999</v>
      </c>
      <c r="AO28" s="27" t="n">
        <v>120</v>
      </c>
      <c r="AS28" s="31"/>
      <c r="AT28" s="31"/>
      <c r="AU28" s="31"/>
      <c r="AV28" s="27" t="s">
        <v>54</v>
      </c>
      <c r="AW28" s="27" t="n">
        <v>3.38</v>
      </c>
      <c r="AY28" s="27" t="s">
        <v>54</v>
      </c>
      <c r="AZ28" s="27" t="n">
        <v>4.75</v>
      </c>
      <c r="BB28" s="27" t="s">
        <v>54</v>
      </c>
      <c r="BC28" s="27" t="n">
        <v>7.49</v>
      </c>
      <c r="BE28" s="27" t="s">
        <v>54</v>
      </c>
      <c r="BF28" s="27" t="n">
        <v>12.7</v>
      </c>
      <c r="BH28" s="27" t="s">
        <v>54</v>
      </c>
      <c r="BI28" s="27" t="n">
        <v>21.2</v>
      </c>
      <c r="BK28" s="27" t="s">
        <v>54</v>
      </c>
      <c r="BL28" s="27" t="n">
        <v>23.31</v>
      </c>
      <c r="BN28" s="27" t="s">
        <v>54</v>
      </c>
      <c r="BO28" s="27" t="n">
        <v>62.78</v>
      </c>
    </row>
    <row r="29" s="27" customFormat="true" ht="15" hidden="false" customHeight="false" outlineLevel="0" collapsed="false">
      <c r="D29" s="28"/>
      <c r="E29" s="28"/>
      <c r="G29" s="25"/>
    </row>
    <row r="30" customFormat="false" ht="15" hidden="false" customHeight="false" outlineLevel="0" collapsed="false">
      <c r="B30" s="27"/>
      <c r="D30" s="32"/>
      <c r="E30" s="32"/>
      <c r="G30" s="33"/>
    </row>
    <row r="31" customFormat="false" ht="15" hidden="false" customHeight="false" outlineLevel="0" collapsed="false">
      <c r="B31" s="27"/>
      <c r="D31" s="32"/>
      <c r="E31" s="32"/>
      <c r="G31" s="33"/>
    </row>
    <row r="32" customFormat="false" ht="15" hidden="false" customHeight="false" outlineLevel="0" collapsed="false">
      <c r="B32" s="27"/>
      <c r="D32" s="32"/>
      <c r="E32" s="32"/>
      <c r="G32" s="33"/>
    </row>
    <row r="33" customFormat="false" ht="15" hidden="false" customHeight="false" outlineLevel="0" collapsed="false">
      <c r="B33" s="27"/>
      <c r="D33" s="32"/>
      <c r="E33" s="32"/>
    </row>
    <row r="34" customFormat="false" ht="15" hidden="false" customHeight="false" outlineLevel="0" collapsed="false">
      <c r="D34" s="32"/>
      <c r="E34" s="32"/>
      <c r="AS34" s="32"/>
    </row>
    <row r="35" customFormat="false" ht="15" hidden="false" customHeight="false" outlineLevel="0" collapsed="false">
      <c r="D35" s="32"/>
      <c r="E35" s="32"/>
    </row>
    <row r="36" customFormat="false" ht="15" hidden="false" customHeight="false" outlineLevel="0" collapsed="false">
      <c r="D36" s="32"/>
      <c r="E36" s="32"/>
    </row>
    <row r="37" customFormat="false" ht="15" hidden="false" customHeight="false" outlineLevel="0" collapsed="false">
      <c r="D37" s="32"/>
      <c r="E37" s="32"/>
    </row>
    <row r="38" customFormat="false" ht="15" hidden="false" customHeight="false" outlineLevel="0" collapsed="false">
      <c r="D38" s="32"/>
      <c r="E38" s="32"/>
    </row>
    <row r="39" customFormat="false" ht="15" hidden="false" customHeight="false" outlineLevel="0" collapsed="false">
      <c r="D39" s="32"/>
      <c r="E39" s="32"/>
    </row>
    <row r="40" customFormat="false" ht="15" hidden="false" customHeight="false" outlineLevel="0" collapsed="false">
      <c r="D40" s="32"/>
      <c r="E40" s="32"/>
    </row>
  </sheetData>
  <mergeCells count="25">
    <mergeCell ref="O11:AL11"/>
    <mergeCell ref="AM11:AM12"/>
    <mergeCell ref="AN11:AN12"/>
    <mergeCell ref="AO11:AO12"/>
    <mergeCell ref="AP11:BP11"/>
    <mergeCell ref="C12:G12"/>
    <mergeCell ref="H12:J12"/>
    <mergeCell ref="K12:N12"/>
    <mergeCell ref="O12:Q12"/>
    <mergeCell ref="R12:T12"/>
    <mergeCell ref="U12:W12"/>
    <mergeCell ref="X12:Z12"/>
    <mergeCell ref="AA12:AC12"/>
    <mergeCell ref="AD12:AF12"/>
    <mergeCell ref="AG12:AI12"/>
    <mergeCell ref="AJ12:AL12"/>
    <mergeCell ref="AP12:AR12"/>
    <mergeCell ref="AS12:AU12"/>
    <mergeCell ref="AV12:AX12"/>
    <mergeCell ref="AY12:BA12"/>
    <mergeCell ref="BB12:BD12"/>
    <mergeCell ref="BE12:BG12"/>
    <mergeCell ref="BH12:BJ12"/>
    <mergeCell ref="BK12:BM12"/>
    <mergeCell ref="BN12:BP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5" activeCellId="0" sqref="A3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6" min="6" style="0" width="11.43"/>
    <col collapsed="false" customWidth="true" hidden="false" outlineLevel="0" max="7" min="7" style="0" width="15.72"/>
    <col collapsed="false" customWidth="true" hidden="false" outlineLevel="0" max="8" min="8" style="0" width="15.43"/>
    <col collapsed="false" customWidth="true" hidden="false" outlineLevel="0" max="9" min="9" style="0" width="16.43"/>
    <col collapsed="false" customWidth="true" hidden="false" outlineLevel="0" max="11" min="11" style="0" width="13.14"/>
    <col collapsed="false" customWidth="true" hidden="false" outlineLevel="0" max="15" min="15" style="0" width="12.57"/>
    <col collapsed="false" customWidth="true" hidden="false" outlineLevel="0" max="41" min="40" style="0" width="12.57"/>
    <col collapsed="false" customWidth="true" hidden="false" outlineLevel="0" max="44" min="44" style="0" width="12.57"/>
    <col collapsed="false" customWidth="true" hidden="false" outlineLevel="0" max="54" min="52" style="0" width="11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1" t="s">
        <v>6</v>
      </c>
      <c r="I1" s="1" t="s">
        <v>1</v>
      </c>
      <c r="J1" s="1" t="s">
        <v>2</v>
      </c>
      <c r="K1" s="1" t="s">
        <v>7</v>
      </c>
      <c r="L1" s="1" t="s">
        <v>4</v>
      </c>
      <c r="M1" s="34"/>
      <c r="N1" s="35"/>
      <c r="O1" s="36"/>
      <c r="P1" s="37"/>
      <c r="Q1" s="37"/>
      <c r="R1" s="37"/>
      <c r="S1" s="37"/>
      <c r="T1" s="37"/>
      <c r="U1" s="37"/>
      <c r="V1" s="37"/>
      <c r="W1" s="37"/>
      <c r="X1" s="37"/>
      <c r="Y1" s="37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customFormat="false" ht="15" hidden="false" customHeight="false" outlineLevel="0" collapsed="false">
      <c r="A2" s="1" t="s">
        <v>9</v>
      </c>
      <c r="B2" s="5" t="n">
        <v>0.45</v>
      </c>
      <c r="C2" s="5" t="n">
        <f aca="false">B2</f>
        <v>0.45</v>
      </c>
      <c r="D2" s="5" t="n">
        <v>0</v>
      </c>
      <c r="E2" s="5" t="n">
        <v>0.44</v>
      </c>
      <c r="G2" s="6" t="n">
        <v>60</v>
      </c>
      <c r="H2" s="1" t="s">
        <v>10</v>
      </c>
      <c r="I2" s="5" t="n">
        <v>0.5</v>
      </c>
      <c r="J2" s="5" t="n">
        <f aca="false">I2</f>
        <v>0.5</v>
      </c>
      <c r="K2" s="5" t="n">
        <v>0</v>
      </c>
      <c r="L2" s="5" t="n">
        <v>0.49</v>
      </c>
      <c r="M2" s="34"/>
      <c r="N2" s="7" t="s">
        <v>11</v>
      </c>
      <c r="O2" s="38" t="n">
        <v>0.42</v>
      </c>
      <c r="P2" s="38" t="n">
        <v>0.96</v>
      </c>
      <c r="Q2" s="38" t="n">
        <v>0.36</v>
      </c>
      <c r="R2" s="38" t="n">
        <v>0.6</v>
      </c>
      <c r="S2" s="38" t="n">
        <v>0.95</v>
      </c>
      <c r="T2" s="38" t="n">
        <v>0.3</v>
      </c>
      <c r="U2" s="38" t="n">
        <v>0.89</v>
      </c>
      <c r="V2" s="38" t="n">
        <v>0.51</v>
      </c>
      <c r="W2" s="38" t="n">
        <v>0.42</v>
      </c>
      <c r="X2" s="38" t="n">
        <v>0.65</v>
      </c>
      <c r="Y2" s="38" t="n">
        <v>0.62</v>
      </c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customFormat="false" ht="15" hidden="false" customHeight="false" outlineLevel="0" collapsed="false">
      <c r="A3" s="1" t="s">
        <v>12</v>
      </c>
      <c r="B3" s="5" t="n">
        <v>0.25</v>
      </c>
      <c r="C3" s="5" t="n">
        <f aca="false">C2+B3</f>
        <v>0.7</v>
      </c>
      <c r="D3" s="5" t="n">
        <v>0.45</v>
      </c>
      <c r="E3" s="5" t="n">
        <v>0.69</v>
      </c>
      <c r="G3" s="6" t="n">
        <v>120</v>
      </c>
      <c r="H3" s="1" t="s">
        <v>13</v>
      </c>
      <c r="I3" s="5" t="n">
        <v>0.3</v>
      </c>
      <c r="J3" s="5" t="n">
        <f aca="false">J2+I3</f>
        <v>0.8</v>
      </c>
      <c r="K3" s="5" t="n">
        <v>0.5</v>
      </c>
      <c r="L3" s="5" t="n">
        <v>0.79</v>
      </c>
      <c r="M3" s="34"/>
      <c r="N3" s="7" t="s">
        <v>14</v>
      </c>
      <c r="O3" s="38" t="n">
        <v>0.33</v>
      </c>
      <c r="P3" s="38" t="n">
        <v>0.34</v>
      </c>
      <c r="Q3" s="38" t="n">
        <v>0.55</v>
      </c>
      <c r="R3" s="38" t="n">
        <v>0.6</v>
      </c>
      <c r="S3" s="38" t="n">
        <v>0.76</v>
      </c>
      <c r="T3" s="38" t="n">
        <v>0.73</v>
      </c>
      <c r="U3" s="38" t="n">
        <v>0.45</v>
      </c>
      <c r="V3" s="38" t="n">
        <v>0.2</v>
      </c>
      <c r="W3" s="38" t="n">
        <v>0.83</v>
      </c>
      <c r="X3" s="38" t="n">
        <v>0.6</v>
      </c>
      <c r="Y3" s="38" t="n">
        <v>0.16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customFormat="false" ht="15" hidden="false" customHeight="false" outlineLevel="0" collapsed="false">
      <c r="A4" s="1" t="s">
        <v>15</v>
      </c>
      <c r="B4" s="5" t="n">
        <v>0.3</v>
      </c>
      <c r="C4" s="5" t="n">
        <f aca="false">C3+B4</f>
        <v>1</v>
      </c>
      <c r="D4" s="5" t="n">
        <v>0.7</v>
      </c>
      <c r="E4" s="5" t="n">
        <v>0.99</v>
      </c>
      <c r="G4" s="6" t="n">
        <f aca="false">120+60</f>
        <v>180</v>
      </c>
      <c r="H4" s="1" t="s">
        <v>16</v>
      </c>
      <c r="I4" s="5" t="n">
        <v>0.15</v>
      </c>
      <c r="J4" s="5" t="n">
        <f aca="false">J3+I4</f>
        <v>0.95</v>
      </c>
      <c r="K4" s="5" t="n">
        <v>0.8</v>
      </c>
      <c r="L4" s="5" t="n">
        <v>0.94</v>
      </c>
      <c r="M4" s="34"/>
      <c r="N4" s="39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customFormat="false" ht="15" hidden="false" customHeight="false" outlineLevel="0" collapsed="false">
      <c r="G5" s="6" t="n">
        <f aca="false">180+60</f>
        <v>240</v>
      </c>
      <c r="H5" s="1" t="s">
        <v>18</v>
      </c>
      <c r="I5" s="5" t="n">
        <v>0.05</v>
      </c>
      <c r="J5" s="5" t="n">
        <f aca="false">J4+I5</f>
        <v>1</v>
      </c>
      <c r="K5" s="5" t="n">
        <v>0.95</v>
      </c>
      <c r="L5" s="5" t="n">
        <v>0.99</v>
      </c>
    </row>
    <row r="6" customFormat="false" ht="15" hidden="false" customHeight="false" outlineLevel="0" collapsed="false">
      <c r="A6" s="1" t="s">
        <v>0</v>
      </c>
      <c r="B6" s="1" t="s">
        <v>19</v>
      </c>
      <c r="C6" s="1" t="s">
        <v>20</v>
      </c>
    </row>
    <row r="7" customFormat="false" ht="15" hidden="false" customHeight="false" outlineLevel="0" collapsed="false">
      <c r="A7" s="8" t="s">
        <v>9</v>
      </c>
      <c r="B7" s="9" t="n">
        <v>500</v>
      </c>
      <c r="C7" s="10" t="n">
        <f aca="false">500/60</f>
        <v>8.33333333333333</v>
      </c>
    </row>
    <row r="8" customFormat="false" ht="15" hidden="false" customHeight="false" outlineLevel="0" collapsed="false">
      <c r="A8" s="1" t="s">
        <v>12</v>
      </c>
      <c r="B8" s="9" t="n">
        <v>1500</v>
      </c>
      <c r="C8" s="10" t="n">
        <f aca="false">B8/60</f>
        <v>25</v>
      </c>
    </row>
    <row r="9" customFormat="false" ht="15" hidden="false" customHeight="false" outlineLevel="0" collapsed="false">
      <c r="A9" s="1" t="s">
        <v>15</v>
      </c>
      <c r="B9" s="9" t="n">
        <v>3000</v>
      </c>
      <c r="C9" s="10" t="n">
        <f aca="false">B9/60</f>
        <v>50</v>
      </c>
    </row>
    <row r="10" customFormat="false" ht="15" hidden="false" customHeight="false" outlineLevel="0" collapsed="false">
      <c r="B10" s="27"/>
      <c r="D10" s="32"/>
      <c r="E10" s="32"/>
      <c r="G10" s="33"/>
    </row>
    <row r="11" customFormat="false" ht="15" hidden="false" customHeight="false" outlineLevel="0" collapsed="false">
      <c r="B11" s="27"/>
      <c r="D11" s="32"/>
      <c r="E11" s="32"/>
      <c r="G11" s="33"/>
      <c r="AR11" s="40" t="s">
        <v>73</v>
      </c>
    </row>
    <row r="12" customFormat="false" ht="15" hidden="false" customHeight="false" outlineLevel="0" collapsed="false">
      <c r="C12" s="0" t="s">
        <v>74</v>
      </c>
      <c r="H12" s="0" t="s">
        <v>21</v>
      </c>
      <c r="J12" s="0" t="s">
        <v>75</v>
      </c>
      <c r="O12" s="41" t="s">
        <v>22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12"/>
      <c r="AN12" s="12"/>
      <c r="AO12" s="12"/>
      <c r="AP12" s="12"/>
      <c r="AQ12" s="42" t="s">
        <v>23</v>
      </c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</row>
    <row r="13" customFormat="false" ht="15" hidden="false" customHeight="false" outlineLevel="0" collapsed="false">
      <c r="C13" s="14" t="s">
        <v>24</v>
      </c>
      <c r="D13" s="14"/>
      <c r="E13" s="14"/>
      <c r="F13" s="14"/>
      <c r="G13" s="43" t="s">
        <v>25</v>
      </c>
      <c r="H13" s="43"/>
      <c r="I13" s="43"/>
      <c r="J13" s="44" t="s">
        <v>26</v>
      </c>
      <c r="K13" s="44"/>
      <c r="L13" s="45" t="s">
        <v>76</v>
      </c>
      <c r="M13" s="45"/>
      <c r="N13" s="45"/>
      <c r="O13" s="46" t="n">
        <v>1</v>
      </c>
      <c r="P13" s="46"/>
      <c r="Q13" s="46"/>
      <c r="R13" s="47" t="n">
        <v>2</v>
      </c>
      <c r="S13" s="47"/>
      <c r="T13" s="47"/>
      <c r="U13" s="47" t="n">
        <v>3</v>
      </c>
      <c r="V13" s="47"/>
      <c r="W13" s="47"/>
      <c r="X13" s="47" t="n">
        <v>4</v>
      </c>
      <c r="Y13" s="47"/>
      <c r="Z13" s="47"/>
      <c r="AA13" s="47" t="n">
        <v>5</v>
      </c>
      <c r="AB13" s="47"/>
      <c r="AC13" s="47"/>
      <c r="AD13" s="47" t="n">
        <v>6</v>
      </c>
      <c r="AE13" s="47"/>
      <c r="AF13" s="47"/>
      <c r="AG13" s="47" t="n">
        <v>7</v>
      </c>
      <c r="AH13" s="47"/>
      <c r="AI13" s="47"/>
      <c r="AJ13" s="48" t="n">
        <v>8</v>
      </c>
      <c r="AK13" s="48"/>
      <c r="AL13" s="48"/>
      <c r="AM13" s="12"/>
      <c r="AN13" s="12"/>
      <c r="AO13" s="12"/>
      <c r="AP13" s="12"/>
      <c r="AQ13" s="3" t="n">
        <v>1</v>
      </c>
      <c r="AR13" s="3"/>
      <c r="AS13" s="3" t="n">
        <v>2</v>
      </c>
      <c r="AT13" s="3"/>
      <c r="AU13" s="3" t="n">
        <v>3</v>
      </c>
      <c r="AV13" s="3"/>
      <c r="AW13" s="49" t="n">
        <v>4</v>
      </c>
      <c r="AX13" s="49"/>
      <c r="AY13" s="3" t="n">
        <v>5</v>
      </c>
      <c r="AZ13" s="3"/>
      <c r="BA13" s="3" t="n">
        <v>6</v>
      </c>
      <c r="BB13" s="3"/>
      <c r="BC13" s="49" t="n">
        <v>7</v>
      </c>
      <c r="BD13" s="49"/>
      <c r="BE13" s="49" t="n">
        <v>8</v>
      </c>
      <c r="BF13" s="49"/>
      <c r="BG13" s="3" t="n">
        <v>9</v>
      </c>
      <c r="BH13" s="3"/>
      <c r="BI13" s="48" t="n">
        <v>10</v>
      </c>
      <c r="BJ13" s="48"/>
      <c r="BK13" s="12" t="n">
        <v>12</v>
      </c>
      <c r="BL13" s="12"/>
    </row>
    <row r="14" s="25" customFormat="true" ht="61.15" hidden="false" customHeight="false" outlineLevel="0" collapsed="false">
      <c r="A14" s="20" t="s">
        <v>27</v>
      </c>
      <c r="B14" s="20" t="s">
        <v>28</v>
      </c>
      <c r="C14" s="21" t="s">
        <v>30</v>
      </c>
      <c r="D14" s="22" t="s">
        <v>31</v>
      </c>
      <c r="E14" s="20" t="s">
        <v>32</v>
      </c>
      <c r="F14" s="23" t="s">
        <v>33</v>
      </c>
      <c r="G14" s="21" t="s">
        <v>34</v>
      </c>
      <c r="H14" s="20" t="s">
        <v>35</v>
      </c>
      <c r="I14" s="20" t="s">
        <v>36</v>
      </c>
      <c r="J14" s="21" t="s">
        <v>38</v>
      </c>
      <c r="K14" s="22" t="s">
        <v>40</v>
      </c>
      <c r="L14" s="50" t="s">
        <v>41</v>
      </c>
      <c r="M14" s="51" t="s">
        <v>77</v>
      </c>
      <c r="N14" s="52" t="s">
        <v>78</v>
      </c>
      <c r="O14" s="20" t="s">
        <v>41</v>
      </c>
      <c r="P14" s="20" t="s">
        <v>79</v>
      </c>
      <c r="Q14" s="22" t="s">
        <v>43</v>
      </c>
      <c r="R14" s="21" t="s">
        <v>41</v>
      </c>
      <c r="S14" s="20" t="s">
        <v>79</v>
      </c>
      <c r="T14" s="22" t="s">
        <v>43</v>
      </c>
      <c r="U14" s="21" t="s">
        <v>41</v>
      </c>
      <c r="V14" s="20" t="s">
        <v>79</v>
      </c>
      <c r="W14" s="22" t="s">
        <v>43</v>
      </c>
      <c r="X14" s="21" t="s">
        <v>41</v>
      </c>
      <c r="Y14" s="20" t="s">
        <v>79</v>
      </c>
      <c r="Z14" s="22" t="s">
        <v>43</v>
      </c>
      <c r="AA14" s="21" t="s">
        <v>41</v>
      </c>
      <c r="AB14" s="20" t="s">
        <v>79</v>
      </c>
      <c r="AC14" s="22" t="s">
        <v>43</v>
      </c>
      <c r="AD14" s="21" t="s">
        <v>41</v>
      </c>
      <c r="AE14" s="20" t="s">
        <v>79</v>
      </c>
      <c r="AF14" s="22" t="s">
        <v>43</v>
      </c>
      <c r="AG14" s="21" t="s">
        <v>41</v>
      </c>
      <c r="AH14" s="20" t="s">
        <v>79</v>
      </c>
      <c r="AI14" s="22" t="s">
        <v>43</v>
      </c>
      <c r="AJ14" s="21" t="s">
        <v>41</v>
      </c>
      <c r="AK14" s="20" t="s">
        <v>79</v>
      </c>
      <c r="AL14" s="22" t="s">
        <v>43</v>
      </c>
      <c r="AM14" s="24" t="s">
        <v>44</v>
      </c>
      <c r="AN14" s="24" t="s">
        <v>45</v>
      </c>
      <c r="AO14" s="21" t="s">
        <v>46</v>
      </c>
      <c r="AP14" s="21" t="s">
        <v>80</v>
      </c>
      <c r="AQ14" s="21" t="s">
        <v>41</v>
      </c>
      <c r="AR14" s="20" t="s">
        <v>47</v>
      </c>
      <c r="AS14" s="21" t="s">
        <v>41</v>
      </c>
      <c r="AT14" s="20" t="s">
        <v>47</v>
      </c>
      <c r="AU14" s="21" t="s">
        <v>41</v>
      </c>
      <c r="AV14" s="20" t="s">
        <v>47</v>
      </c>
      <c r="AW14" s="21" t="s">
        <v>41</v>
      </c>
      <c r="AX14" s="20" t="s">
        <v>47</v>
      </c>
      <c r="AY14" s="21" t="s">
        <v>41</v>
      </c>
      <c r="AZ14" s="20" t="s">
        <v>47</v>
      </c>
      <c r="BA14" s="21" t="s">
        <v>41</v>
      </c>
      <c r="BB14" s="20" t="s">
        <v>47</v>
      </c>
      <c r="BC14" s="21" t="s">
        <v>41</v>
      </c>
      <c r="BD14" s="20" t="s">
        <v>47</v>
      </c>
      <c r="BE14" s="21" t="s">
        <v>41</v>
      </c>
      <c r="BF14" s="20" t="s">
        <v>47</v>
      </c>
      <c r="BG14" s="21" t="s">
        <v>41</v>
      </c>
      <c r="BH14" s="23" t="s">
        <v>47</v>
      </c>
      <c r="BI14" s="21" t="s">
        <v>41</v>
      </c>
      <c r="BJ14" s="23" t="s">
        <v>47</v>
      </c>
      <c r="BK14" s="21" t="s">
        <v>41</v>
      </c>
      <c r="BL14" s="23" t="s">
        <v>47</v>
      </c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</row>
    <row r="15" s="27" customFormat="true" ht="15" hidden="false" customHeight="false" outlineLevel="0" collapsed="false">
      <c r="A15" s="53" t="s">
        <v>81</v>
      </c>
      <c r="B15" s="28" t="n">
        <v>0</v>
      </c>
      <c r="C15" s="28" t="n">
        <v>13</v>
      </c>
      <c r="D15" s="54" t="n">
        <f aca="false">+B15+C15</f>
        <v>13</v>
      </c>
      <c r="F15" s="25"/>
      <c r="L15" s="27" t="s">
        <v>82</v>
      </c>
      <c r="N15" s="27" t="n">
        <v>0</v>
      </c>
      <c r="O15" s="27" t="s">
        <v>82</v>
      </c>
      <c r="R15" s="27" t="s">
        <v>82</v>
      </c>
      <c r="U15" s="27" t="s">
        <v>82</v>
      </c>
      <c r="X15" s="27" t="s">
        <v>82</v>
      </c>
      <c r="AA15" s="27" t="s">
        <v>82</v>
      </c>
      <c r="AD15" s="27" t="s">
        <v>82</v>
      </c>
      <c r="AG15" s="27" t="s">
        <v>82</v>
      </c>
      <c r="AJ15" s="27" t="s">
        <v>82</v>
      </c>
      <c r="AM15" s="27" t="n">
        <v>0</v>
      </c>
      <c r="AN15" s="27" t="n">
        <v>0</v>
      </c>
      <c r="AO15" s="27" t="n">
        <v>0</v>
      </c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</row>
    <row r="16" s="27" customFormat="true" ht="15" hidden="false" customHeight="false" outlineLevel="0" collapsed="false">
      <c r="A16" s="27" t="s">
        <v>50</v>
      </c>
      <c r="B16" s="28" t="n">
        <v>13</v>
      </c>
      <c r="C16" s="27" t="n">
        <v>13</v>
      </c>
      <c r="D16" s="54" t="n">
        <f aca="false">+B16+C16</f>
        <v>26</v>
      </c>
      <c r="E16" s="55" t="n">
        <v>0.42</v>
      </c>
      <c r="F16" s="25" t="s">
        <v>83</v>
      </c>
      <c r="G16" s="56" t="n">
        <v>0.33</v>
      </c>
      <c r="H16" s="27" t="n">
        <v>60</v>
      </c>
      <c r="I16" s="28" t="n">
        <f aca="false">+B16+H16</f>
        <v>73</v>
      </c>
      <c r="L16" s="27" t="s">
        <v>82</v>
      </c>
      <c r="N16" s="27" t="n">
        <v>0</v>
      </c>
      <c r="O16" s="27" t="s">
        <v>84</v>
      </c>
      <c r="P16" s="27" t="n">
        <v>1</v>
      </c>
      <c r="Q16" s="27" t="n">
        <v>73</v>
      </c>
      <c r="R16" s="27" t="s">
        <v>82</v>
      </c>
      <c r="U16" s="27" t="s">
        <v>82</v>
      </c>
      <c r="X16" s="27" t="s">
        <v>82</v>
      </c>
      <c r="AA16" s="27" t="s">
        <v>82</v>
      </c>
      <c r="AD16" s="27" t="s">
        <v>82</v>
      </c>
      <c r="AG16" s="27" t="s">
        <v>82</v>
      </c>
      <c r="AJ16" s="27" t="s">
        <v>82</v>
      </c>
      <c r="AM16" s="27" t="n">
        <f aca="false">60*8.33</f>
        <v>499.8</v>
      </c>
      <c r="AN16" s="27" t="n">
        <f aca="false">+AM16+AN15</f>
        <v>499.8</v>
      </c>
      <c r="AO16" s="27" t="n">
        <v>0</v>
      </c>
      <c r="AQ16" s="27" t="s">
        <v>85</v>
      </c>
      <c r="AR16" s="27" t="n">
        <v>13</v>
      </c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</row>
    <row r="17" s="27" customFormat="true" ht="15" hidden="false" customHeight="false" outlineLevel="0" collapsed="false">
      <c r="A17" s="27" t="s">
        <v>55</v>
      </c>
      <c r="B17" s="28" t="n">
        <v>26</v>
      </c>
      <c r="C17" s="27" t="n">
        <v>13</v>
      </c>
      <c r="D17" s="54" t="n">
        <f aca="false">+B17+C17</f>
        <v>39</v>
      </c>
      <c r="E17" s="55" t="n">
        <v>0.96</v>
      </c>
      <c r="F17" s="25" t="s">
        <v>56</v>
      </c>
      <c r="G17" s="56" t="n">
        <v>0.34</v>
      </c>
      <c r="H17" s="27" t="n">
        <v>60</v>
      </c>
      <c r="I17" s="28" t="n">
        <f aca="false">+B17+H17</f>
        <v>86</v>
      </c>
      <c r="L17" s="27" t="s">
        <v>82</v>
      </c>
      <c r="N17" s="27" t="n">
        <v>0</v>
      </c>
      <c r="O17" s="27" t="s">
        <v>84</v>
      </c>
      <c r="P17" s="27" t="n">
        <v>1</v>
      </c>
      <c r="Q17" s="27" t="n">
        <v>73</v>
      </c>
      <c r="R17" s="27" t="s">
        <v>84</v>
      </c>
      <c r="S17" s="27" t="n">
        <v>2</v>
      </c>
      <c r="T17" s="27" t="n">
        <v>86</v>
      </c>
      <c r="U17" s="27" t="s">
        <v>82</v>
      </c>
      <c r="X17" s="27" t="s">
        <v>82</v>
      </c>
      <c r="AA17" s="27" t="s">
        <v>82</v>
      </c>
      <c r="AD17" s="27" t="s">
        <v>82</v>
      </c>
      <c r="AG17" s="27" t="s">
        <v>82</v>
      </c>
      <c r="AJ17" s="27" t="s">
        <v>82</v>
      </c>
      <c r="AM17" s="27" t="n">
        <f aca="false">60*50</f>
        <v>3000</v>
      </c>
      <c r="AN17" s="27" t="n">
        <f aca="false">+AM17+AN16</f>
        <v>3499.8</v>
      </c>
      <c r="AO17" s="27" t="n">
        <v>0</v>
      </c>
      <c r="AQ17" s="27" t="s">
        <v>85</v>
      </c>
      <c r="AR17" s="27" t="n">
        <v>13</v>
      </c>
      <c r="AS17" s="27" t="s">
        <v>85</v>
      </c>
      <c r="AT17" s="57" t="n">
        <v>26</v>
      </c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</row>
    <row r="18" s="27" customFormat="true" ht="15" hidden="false" customHeight="false" outlineLevel="0" collapsed="false">
      <c r="A18" s="27" t="s">
        <v>57</v>
      </c>
      <c r="B18" s="28" t="n">
        <v>39</v>
      </c>
      <c r="C18" s="28" t="n">
        <v>13</v>
      </c>
      <c r="D18" s="54" t="n">
        <f aca="false">+B18+C18</f>
        <v>52</v>
      </c>
      <c r="E18" s="55" t="n">
        <v>0.36</v>
      </c>
      <c r="F18" s="25" t="s">
        <v>83</v>
      </c>
      <c r="G18" s="56" t="n">
        <v>0.55</v>
      </c>
      <c r="H18" s="27" t="n">
        <v>120</v>
      </c>
      <c r="I18" s="28" t="n">
        <f aca="false">+B18+H18</f>
        <v>159</v>
      </c>
      <c r="L18" s="27" t="s">
        <v>82</v>
      </c>
      <c r="N18" s="27" t="n">
        <v>0</v>
      </c>
      <c r="O18" s="27" t="s">
        <v>84</v>
      </c>
      <c r="P18" s="27" t="n">
        <v>1</v>
      </c>
      <c r="Q18" s="27" t="n">
        <v>73</v>
      </c>
      <c r="R18" s="27" t="s">
        <v>84</v>
      </c>
      <c r="S18" s="27" t="n">
        <v>2</v>
      </c>
      <c r="T18" s="27" t="n">
        <v>86</v>
      </c>
      <c r="U18" s="27" t="s">
        <v>84</v>
      </c>
      <c r="V18" s="27" t="n">
        <v>3</v>
      </c>
      <c r="W18" s="27" t="n">
        <v>159</v>
      </c>
      <c r="X18" s="27" t="s">
        <v>82</v>
      </c>
      <c r="AA18" s="27" t="s">
        <v>82</v>
      </c>
      <c r="AD18" s="27" t="s">
        <v>82</v>
      </c>
      <c r="AG18" s="27" t="s">
        <v>82</v>
      </c>
      <c r="AJ18" s="27" t="s">
        <v>82</v>
      </c>
      <c r="AM18" s="27" t="n">
        <f aca="false">120*8.33</f>
        <v>999.6</v>
      </c>
      <c r="AN18" s="27" t="n">
        <f aca="false">+AM18+AN17</f>
        <v>4499.4</v>
      </c>
      <c r="AO18" s="27" t="n">
        <v>0</v>
      </c>
      <c r="AQ18" s="27" t="s">
        <v>85</v>
      </c>
      <c r="AR18" s="27" t="n">
        <v>13</v>
      </c>
      <c r="AS18" s="27" t="s">
        <v>85</v>
      </c>
      <c r="AT18" s="57" t="n">
        <v>26</v>
      </c>
      <c r="AU18" s="27" t="s">
        <v>85</v>
      </c>
      <c r="AV18" s="27" t="n">
        <v>39</v>
      </c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</row>
    <row r="19" s="27" customFormat="true" ht="15" hidden="false" customHeight="false" outlineLevel="0" collapsed="false">
      <c r="A19" s="27" t="s">
        <v>58</v>
      </c>
      <c r="B19" s="28" t="n">
        <v>52</v>
      </c>
      <c r="C19" s="27" t="n">
        <v>13</v>
      </c>
      <c r="D19" s="54" t="n">
        <f aca="false">+B19+C19</f>
        <v>65</v>
      </c>
      <c r="E19" s="55" t="n">
        <v>0.6</v>
      </c>
      <c r="F19" s="25" t="s">
        <v>59</v>
      </c>
      <c r="G19" s="56" t="n">
        <v>0.6</v>
      </c>
      <c r="H19" s="27" t="n">
        <v>120</v>
      </c>
      <c r="I19" s="28" t="n">
        <f aca="false">+B19+H19</f>
        <v>172</v>
      </c>
      <c r="L19" s="27" t="s">
        <v>82</v>
      </c>
      <c r="N19" s="27" t="n">
        <v>0</v>
      </c>
      <c r="O19" s="27" t="s">
        <v>84</v>
      </c>
      <c r="P19" s="27" t="n">
        <v>1</v>
      </c>
      <c r="Q19" s="27" t="n">
        <v>73</v>
      </c>
      <c r="R19" s="27" t="s">
        <v>84</v>
      </c>
      <c r="S19" s="27" t="n">
        <v>2</v>
      </c>
      <c r="T19" s="27" t="n">
        <v>86</v>
      </c>
      <c r="U19" s="27" t="s">
        <v>84</v>
      </c>
      <c r="V19" s="27" t="n">
        <v>3</v>
      </c>
      <c r="W19" s="27" t="n">
        <v>159</v>
      </c>
      <c r="X19" s="27" t="s">
        <v>84</v>
      </c>
      <c r="Y19" s="27" t="n">
        <v>4</v>
      </c>
      <c r="Z19" s="27" t="n">
        <v>172</v>
      </c>
      <c r="AA19" s="27" t="s">
        <v>82</v>
      </c>
      <c r="AD19" s="27" t="s">
        <v>82</v>
      </c>
      <c r="AG19" s="27" t="s">
        <v>82</v>
      </c>
      <c r="AJ19" s="27" t="s">
        <v>82</v>
      </c>
      <c r="AM19" s="27" t="n">
        <f aca="false">120*25</f>
        <v>3000</v>
      </c>
      <c r="AN19" s="27" t="n">
        <f aca="false">+AM19+AN18</f>
        <v>7499.4</v>
      </c>
      <c r="AO19" s="27" t="n">
        <v>0</v>
      </c>
      <c r="AQ19" s="27" t="s">
        <v>85</v>
      </c>
      <c r="AR19" s="27" t="n">
        <v>13</v>
      </c>
      <c r="AS19" s="27" t="s">
        <v>85</v>
      </c>
      <c r="AT19" s="57" t="n">
        <v>26</v>
      </c>
      <c r="AU19" s="27" t="s">
        <v>85</v>
      </c>
      <c r="AV19" s="27" t="n">
        <v>39</v>
      </c>
      <c r="AW19" s="27" t="s">
        <v>85</v>
      </c>
      <c r="AX19" s="27" t="n">
        <v>52</v>
      </c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</row>
    <row r="20" s="27" customFormat="true" ht="15" hidden="false" customHeight="false" outlineLevel="0" collapsed="false">
      <c r="A20" s="27" t="s">
        <v>60</v>
      </c>
      <c r="B20" s="28" t="n">
        <v>65</v>
      </c>
      <c r="C20" s="27" t="n">
        <v>13</v>
      </c>
      <c r="D20" s="28" t="n">
        <f aca="false">+B20+C20</f>
        <v>78</v>
      </c>
      <c r="E20" s="55" t="n">
        <v>0.95</v>
      </c>
      <c r="F20" s="25" t="s">
        <v>56</v>
      </c>
      <c r="G20" s="56" t="n">
        <v>0.76</v>
      </c>
      <c r="H20" s="27" t="n">
        <v>120</v>
      </c>
      <c r="I20" s="27" t="n">
        <f aca="false">+B20+H20</f>
        <v>185</v>
      </c>
      <c r="L20" s="27" t="s">
        <v>82</v>
      </c>
      <c r="N20" s="27" t="n">
        <v>0</v>
      </c>
      <c r="O20" s="27" t="s">
        <v>84</v>
      </c>
      <c r="P20" s="27" t="n">
        <v>1</v>
      </c>
      <c r="Q20" s="53" t="n">
        <v>73</v>
      </c>
      <c r="R20" s="27" t="s">
        <v>84</v>
      </c>
      <c r="S20" s="27" t="n">
        <v>2</v>
      </c>
      <c r="T20" s="27" t="n">
        <v>86</v>
      </c>
      <c r="U20" s="27" t="s">
        <v>84</v>
      </c>
      <c r="V20" s="27" t="n">
        <v>3</v>
      </c>
      <c r="W20" s="27" t="n">
        <v>159</v>
      </c>
      <c r="X20" s="27" t="s">
        <v>84</v>
      </c>
      <c r="Y20" s="27" t="n">
        <v>4</v>
      </c>
      <c r="Z20" s="27" t="n">
        <v>172</v>
      </c>
      <c r="AA20" s="27" t="s">
        <v>84</v>
      </c>
      <c r="AB20" s="27" t="n">
        <v>5</v>
      </c>
      <c r="AC20" s="27" t="n">
        <v>185</v>
      </c>
      <c r="AD20" s="27" t="s">
        <v>82</v>
      </c>
      <c r="AG20" s="27" t="s">
        <v>82</v>
      </c>
      <c r="AJ20" s="27" t="s">
        <v>82</v>
      </c>
      <c r="AM20" s="27" t="n">
        <f aca="false">120*50</f>
        <v>6000</v>
      </c>
      <c r="AN20" s="27" t="n">
        <f aca="false">+AM20+AN19</f>
        <v>13499.4</v>
      </c>
      <c r="AO20" s="27" t="n">
        <v>0</v>
      </c>
      <c r="AQ20" s="27" t="s">
        <v>85</v>
      </c>
      <c r="AR20" s="27" t="n">
        <v>13</v>
      </c>
      <c r="AS20" s="27" t="s">
        <v>85</v>
      </c>
      <c r="AT20" s="57" t="n">
        <v>26</v>
      </c>
      <c r="AU20" s="27" t="s">
        <v>85</v>
      </c>
      <c r="AV20" s="27" t="n">
        <v>39</v>
      </c>
      <c r="AW20" s="27" t="s">
        <v>85</v>
      </c>
      <c r="AX20" s="27" t="n">
        <v>52</v>
      </c>
      <c r="AY20" s="27" t="s">
        <v>85</v>
      </c>
      <c r="AZ20" s="27" t="n">
        <v>65</v>
      </c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</row>
    <row r="21" s="27" customFormat="true" ht="15" hidden="false" customHeight="false" outlineLevel="0" collapsed="false">
      <c r="A21" s="27" t="s">
        <v>86</v>
      </c>
      <c r="B21" s="28" t="n">
        <v>73</v>
      </c>
      <c r="D21" s="28" t="n">
        <v>78</v>
      </c>
      <c r="E21" s="55"/>
      <c r="F21" s="25"/>
      <c r="G21" s="56"/>
      <c r="J21" s="27" t="n">
        <v>2</v>
      </c>
      <c r="K21" s="54" t="n">
        <f aca="false">+B21+J21</f>
        <v>75</v>
      </c>
      <c r="L21" s="27" t="s">
        <v>84</v>
      </c>
      <c r="M21" s="27" t="n">
        <v>1</v>
      </c>
      <c r="N21" s="27" t="n">
        <v>0</v>
      </c>
      <c r="O21" s="27" t="s">
        <v>82</v>
      </c>
      <c r="R21" s="27" t="s">
        <v>84</v>
      </c>
      <c r="S21" s="27" t="n">
        <v>2</v>
      </c>
      <c r="T21" s="27" t="n">
        <v>86</v>
      </c>
      <c r="U21" s="27" t="s">
        <v>84</v>
      </c>
      <c r="V21" s="27" t="n">
        <v>3</v>
      </c>
      <c r="W21" s="27" t="n">
        <v>159</v>
      </c>
      <c r="X21" s="27" t="s">
        <v>84</v>
      </c>
      <c r="Y21" s="27" t="n">
        <v>4</v>
      </c>
      <c r="Z21" s="27" t="n">
        <v>172</v>
      </c>
      <c r="AA21" s="27" t="s">
        <v>84</v>
      </c>
      <c r="AB21" s="27" t="n">
        <v>5</v>
      </c>
      <c r="AC21" s="27" t="n">
        <v>185</v>
      </c>
      <c r="AD21" s="27" t="s">
        <v>82</v>
      </c>
      <c r="AG21" s="27" t="s">
        <v>82</v>
      </c>
      <c r="AJ21" s="27" t="s">
        <v>82</v>
      </c>
      <c r="AM21" s="27" t="n">
        <v>0</v>
      </c>
      <c r="AN21" s="27" t="n">
        <f aca="false">+AM21+AN20</f>
        <v>13499.4</v>
      </c>
      <c r="AO21" s="28" t="n">
        <f aca="false">B21-AR20</f>
        <v>60</v>
      </c>
      <c r="AP21" s="28"/>
      <c r="AQ21" s="27" t="s">
        <v>87</v>
      </c>
      <c r="AR21" s="27" t="n">
        <v>13</v>
      </c>
      <c r="AS21" s="27" t="s">
        <v>85</v>
      </c>
      <c r="AT21" s="57" t="n">
        <v>26</v>
      </c>
      <c r="AU21" s="27" t="s">
        <v>85</v>
      </c>
      <c r="AV21" s="27" t="n">
        <v>39</v>
      </c>
      <c r="AW21" s="27" t="s">
        <v>85</v>
      </c>
      <c r="AX21" s="27" t="n">
        <v>52</v>
      </c>
      <c r="AY21" s="27" t="s">
        <v>85</v>
      </c>
      <c r="AZ21" s="27" t="n">
        <v>65</v>
      </c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</row>
    <row r="22" s="27" customFormat="true" ht="15" hidden="false" customHeight="false" outlineLevel="0" collapsed="false">
      <c r="A22" s="27" t="s">
        <v>88</v>
      </c>
      <c r="B22" s="28" t="n">
        <v>75</v>
      </c>
      <c r="D22" s="54" t="n">
        <v>78</v>
      </c>
      <c r="E22" s="55"/>
      <c r="F22" s="25"/>
      <c r="G22" s="56"/>
      <c r="L22" s="27" t="s">
        <v>82</v>
      </c>
      <c r="N22" s="27" t="n">
        <v>0</v>
      </c>
      <c r="O22" s="27" t="s">
        <v>82</v>
      </c>
      <c r="R22" s="27" t="s">
        <v>84</v>
      </c>
      <c r="S22" s="27" t="n">
        <v>2</v>
      </c>
      <c r="T22" s="27" t="n">
        <v>86</v>
      </c>
      <c r="U22" s="27" t="s">
        <v>84</v>
      </c>
      <c r="V22" s="27" t="n">
        <v>3</v>
      </c>
      <c r="W22" s="27" t="n">
        <v>159</v>
      </c>
      <c r="X22" s="27" t="s">
        <v>84</v>
      </c>
      <c r="Y22" s="27" t="n">
        <v>4</v>
      </c>
      <c r="Z22" s="27" t="n">
        <v>172</v>
      </c>
      <c r="AA22" s="27" t="s">
        <v>84</v>
      </c>
      <c r="AB22" s="27" t="n">
        <v>5</v>
      </c>
      <c r="AC22" s="27" t="n">
        <v>185</v>
      </c>
      <c r="AD22" s="27" t="s">
        <v>82</v>
      </c>
      <c r="AG22" s="27" t="s">
        <v>82</v>
      </c>
      <c r="AJ22" s="27" t="s">
        <v>82</v>
      </c>
      <c r="AM22" s="27" t="n">
        <v>0</v>
      </c>
      <c r="AN22" s="27" t="n">
        <f aca="false">+AM22+AN21</f>
        <v>13499.4</v>
      </c>
      <c r="AO22" s="27" t="n">
        <v>60</v>
      </c>
      <c r="AQ22" s="58"/>
      <c r="AR22" s="58"/>
      <c r="AS22" s="27" t="s">
        <v>85</v>
      </c>
      <c r="AT22" s="57" t="n">
        <v>26</v>
      </c>
      <c r="AU22" s="27" t="s">
        <v>85</v>
      </c>
      <c r="AV22" s="27" t="n">
        <v>39</v>
      </c>
      <c r="AW22" s="27" t="s">
        <v>85</v>
      </c>
      <c r="AX22" s="27" t="n">
        <v>52</v>
      </c>
      <c r="AY22" s="27" t="s">
        <v>85</v>
      </c>
      <c r="AZ22" s="27" t="n">
        <v>65</v>
      </c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</row>
    <row r="23" s="27" customFormat="true" ht="15" hidden="false" customHeight="false" outlineLevel="0" collapsed="false">
      <c r="A23" s="27" t="s">
        <v>89</v>
      </c>
      <c r="B23" s="28" t="n">
        <v>78</v>
      </c>
      <c r="C23" s="27" t="n">
        <v>13</v>
      </c>
      <c r="D23" s="28" t="n">
        <f aca="false">+B23+C23</f>
        <v>91</v>
      </c>
      <c r="E23" s="55" t="n">
        <v>0.3</v>
      </c>
      <c r="F23" s="25" t="s">
        <v>83</v>
      </c>
      <c r="G23" s="56" t="n">
        <v>0.73</v>
      </c>
      <c r="H23" s="27" t="n">
        <v>120</v>
      </c>
      <c r="I23" s="28" t="n">
        <f aca="false">+B23+H23</f>
        <v>198</v>
      </c>
      <c r="L23" s="27" t="s">
        <v>82</v>
      </c>
      <c r="N23" s="27" t="n">
        <v>0</v>
      </c>
      <c r="O23" s="27" t="s">
        <v>84</v>
      </c>
      <c r="P23" s="27" t="n">
        <v>6</v>
      </c>
      <c r="Q23" s="27" t="n">
        <v>198</v>
      </c>
      <c r="R23" s="27" t="s">
        <v>84</v>
      </c>
      <c r="S23" s="27" t="n">
        <v>2</v>
      </c>
      <c r="T23" s="53" t="n">
        <v>86</v>
      </c>
      <c r="U23" s="27" t="s">
        <v>84</v>
      </c>
      <c r="V23" s="27" t="n">
        <v>3</v>
      </c>
      <c r="W23" s="27" t="n">
        <v>159</v>
      </c>
      <c r="X23" s="27" t="s">
        <v>84</v>
      </c>
      <c r="Y23" s="27" t="n">
        <v>4</v>
      </c>
      <c r="Z23" s="27" t="n">
        <v>172</v>
      </c>
      <c r="AA23" s="27" t="s">
        <v>84</v>
      </c>
      <c r="AB23" s="27" t="n">
        <v>5</v>
      </c>
      <c r="AC23" s="27" t="n">
        <v>185</v>
      </c>
      <c r="AD23" s="27" t="s">
        <v>82</v>
      </c>
      <c r="AG23" s="27" t="s">
        <v>82</v>
      </c>
      <c r="AJ23" s="27" t="s">
        <v>82</v>
      </c>
      <c r="AM23" s="27" t="n">
        <f aca="false">120*8.33</f>
        <v>999.6</v>
      </c>
      <c r="AN23" s="27" t="n">
        <f aca="false">+AM23+AN22</f>
        <v>14499</v>
      </c>
      <c r="AO23" s="27" t="n">
        <v>60</v>
      </c>
      <c r="AS23" s="27" t="s">
        <v>85</v>
      </c>
      <c r="AT23" s="57" t="n">
        <v>26</v>
      </c>
      <c r="AU23" s="27" t="s">
        <v>85</v>
      </c>
      <c r="AV23" s="27" t="n">
        <v>39</v>
      </c>
      <c r="AW23" s="27" t="s">
        <v>85</v>
      </c>
      <c r="AX23" s="27" t="n">
        <v>52</v>
      </c>
      <c r="AY23" s="27" t="s">
        <v>85</v>
      </c>
      <c r="AZ23" s="27" t="n">
        <v>65</v>
      </c>
      <c r="BA23" s="27" t="s">
        <v>85</v>
      </c>
      <c r="BB23" s="27" t="n">
        <v>78</v>
      </c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</row>
    <row r="24" s="27" customFormat="true" ht="15" hidden="false" customHeight="false" outlineLevel="0" collapsed="false">
      <c r="A24" s="27" t="s">
        <v>69</v>
      </c>
      <c r="B24" s="28" t="n">
        <v>86</v>
      </c>
      <c r="D24" s="28" t="n">
        <v>91</v>
      </c>
      <c r="E24" s="55"/>
      <c r="F24" s="25"/>
      <c r="G24" s="56"/>
      <c r="J24" s="27" t="n">
        <v>2</v>
      </c>
      <c r="K24" s="54" t="n">
        <f aca="false">+B24+J24</f>
        <v>88</v>
      </c>
      <c r="L24" s="27" t="s">
        <v>84</v>
      </c>
      <c r="M24" s="27" t="n">
        <v>2</v>
      </c>
      <c r="N24" s="27" t="n">
        <v>0</v>
      </c>
      <c r="O24" s="27" t="s">
        <v>84</v>
      </c>
      <c r="P24" s="27" t="n">
        <v>6</v>
      </c>
      <c r="Q24" s="27" t="n">
        <v>198</v>
      </c>
      <c r="R24" s="27" t="s">
        <v>82</v>
      </c>
      <c r="U24" s="27" t="s">
        <v>84</v>
      </c>
      <c r="V24" s="27" t="n">
        <v>3</v>
      </c>
      <c r="W24" s="27" t="n">
        <v>159</v>
      </c>
      <c r="X24" s="27" t="s">
        <v>84</v>
      </c>
      <c r="Y24" s="27" t="n">
        <v>4</v>
      </c>
      <c r="Z24" s="27" t="n">
        <v>172</v>
      </c>
      <c r="AA24" s="27" t="s">
        <v>84</v>
      </c>
      <c r="AB24" s="27" t="n">
        <v>5</v>
      </c>
      <c r="AC24" s="27" t="n">
        <v>185</v>
      </c>
      <c r="AD24" s="27" t="s">
        <v>82</v>
      </c>
      <c r="AG24" s="27" t="s">
        <v>82</v>
      </c>
      <c r="AJ24" s="27" t="s">
        <v>82</v>
      </c>
      <c r="AM24" s="27" t="n">
        <v>0</v>
      </c>
      <c r="AN24" s="27" t="n">
        <f aca="false">+AM24+AN23</f>
        <v>14499</v>
      </c>
      <c r="AO24" s="28" t="n">
        <f aca="false">AO23+(B24-AT23)</f>
        <v>120</v>
      </c>
      <c r="AP24" s="28"/>
      <c r="AS24" s="27" t="s">
        <v>87</v>
      </c>
      <c r="AT24" s="57" t="n">
        <v>26</v>
      </c>
      <c r="AU24" s="27" t="s">
        <v>85</v>
      </c>
      <c r="AV24" s="27" t="n">
        <v>39</v>
      </c>
      <c r="AW24" s="27" t="s">
        <v>85</v>
      </c>
      <c r="AX24" s="27" t="n">
        <v>52</v>
      </c>
      <c r="AY24" s="27" t="s">
        <v>85</v>
      </c>
      <c r="AZ24" s="27" t="n">
        <v>65</v>
      </c>
      <c r="BA24" s="27" t="s">
        <v>85</v>
      </c>
      <c r="BB24" s="27" t="n">
        <v>78</v>
      </c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</row>
    <row r="25" s="27" customFormat="true" ht="15" hidden="false" customHeight="false" outlineLevel="0" collapsed="false">
      <c r="A25" s="27" t="s">
        <v>90</v>
      </c>
      <c r="B25" s="28" t="n">
        <v>88</v>
      </c>
      <c r="D25" s="54" t="n">
        <v>91</v>
      </c>
      <c r="E25" s="55"/>
      <c r="F25" s="25"/>
      <c r="G25" s="56"/>
      <c r="L25" s="28" t="s">
        <v>82</v>
      </c>
      <c r="M25" s="29"/>
      <c r="N25" s="27" t="n">
        <v>0</v>
      </c>
      <c r="O25" s="27" t="s">
        <v>84</v>
      </c>
      <c r="P25" s="27" t="n">
        <v>6</v>
      </c>
      <c r="Q25" s="27" t="n">
        <v>198</v>
      </c>
      <c r="R25" s="27" t="s">
        <v>82</v>
      </c>
      <c r="U25" s="27" t="s">
        <v>84</v>
      </c>
      <c r="V25" s="27" t="n">
        <v>3</v>
      </c>
      <c r="W25" s="27" t="n">
        <v>159</v>
      </c>
      <c r="X25" s="27" t="s">
        <v>84</v>
      </c>
      <c r="Y25" s="27" t="n">
        <v>4</v>
      </c>
      <c r="Z25" s="27" t="n">
        <v>172</v>
      </c>
      <c r="AA25" s="27" t="s">
        <v>84</v>
      </c>
      <c r="AB25" s="27" t="n">
        <v>5</v>
      </c>
      <c r="AC25" s="27" t="n">
        <v>185</v>
      </c>
      <c r="AD25" s="27" t="s">
        <v>82</v>
      </c>
      <c r="AG25" s="27" t="s">
        <v>82</v>
      </c>
      <c r="AJ25" s="27" t="s">
        <v>82</v>
      </c>
      <c r="AM25" s="27" t="n">
        <v>0</v>
      </c>
      <c r="AN25" s="27" t="n">
        <f aca="false">+AM25+AN24</f>
        <v>14499</v>
      </c>
      <c r="AO25" s="27" t="n">
        <v>120</v>
      </c>
      <c r="AS25" s="58"/>
      <c r="AT25" s="59"/>
      <c r="AU25" s="27" t="s">
        <v>85</v>
      </c>
      <c r="AV25" s="27" t="n">
        <v>39</v>
      </c>
      <c r="AW25" s="27" t="s">
        <v>85</v>
      </c>
      <c r="AX25" s="27" t="n">
        <v>52</v>
      </c>
      <c r="AY25" s="27" t="s">
        <v>85</v>
      </c>
      <c r="AZ25" s="27" t="n">
        <v>65</v>
      </c>
      <c r="BA25" s="27" t="s">
        <v>85</v>
      </c>
      <c r="BB25" s="27" t="n">
        <v>78</v>
      </c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</row>
    <row r="26" s="27" customFormat="true" ht="15" hidden="false" customHeight="false" outlineLevel="0" collapsed="false">
      <c r="A26" s="27" t="s">
        <v>62</v>
      </c>
      <c r="B26" s="28" t="n">
        <v>91</v>
      </c>
      <c r="C26" s="27" t="n">
        <v>13</v>
      </c>
      <c r="D26" s="54" t="n">
        <f aca="false">B26+C26</f>
        <v>104</v>
      </c>
      <c r="E26" s="55" t="n">
        <v>0.89</v>
      </c>
      <c r="F26" s="25" t="s">
        <v>56</v>
      </c>
      <c r="G26" s="56" t="n">
        <v>0.45</v>
      </c>
      <c r="H26" s="27" t="n">
        <v>60</v>
      </c>
      <c r="I26" s="28" t="n">
        <f aca="false">+B26+H26</f>
        <v>151</v>
      </c>
      <c r="L26" s="28" t="s">
        <v>82</v>
      </c>
      <c r="M26" s="29"/>
      <c r="N26" s="27" t="n">
        <v>0</v>
      </c>
      <c r="O26" s="27" t="s">
        <v>84</v>
      </c>
      <c r="P26" s="27" t="n">
        <v>6</v>
      </c>
      <c r="Q26" s="27" t="n">
        <v>198</v>
      </c>
      <c r="R26" s="27" t="s">
        <v>84</v>
      </c>
      <c r="S26" s="27" t="n">
        <v>7</v>
      </c>
      <c r="T26" s="27" t="n">
        <v>151</v>
      </c>
      <c r="U26" s="27" t="s">
        <v>84</v>
      </c>
      <c r="V26" s="27" t="n">
        <v>3</v>
      </c>
      <c r="W26" s="27" t="n">
        <v>159</v>
      </c>
      <c r="X26" s="27" t="s">
        <v>84</v>
      </c>
      <c r="Y26" s="27" t="n">
        <v>4</v>
      </c>
      <c r="Z26" s="27" t="n">
        <v>172</v>
      </c>
      <c r="AA26" s="27" t="s">
        <v>84</v>
      </c>
      <c r="AB26" s="27" t="n">
        <v>5</v>
      </c>
      <c r="AC26" s="27" t="n">
        <v>185</v>
      </c>
      <c r="AD26" s="27" t="s">
        <v>82</v>
      </c>
      <c r="AG26" s="27" t="s">
        <v>82</v>
      </c>
      <c r="AJ26" s="27" t="s">
        <v>82</v>
      </c>
      <c r="AM26" s="27" t="n">
        <f aca="false">60*50</f>
        <v>3000</v>
      </c>
      <c r="AN26" s="27" t="n">
        <f aca="false">+AM26+AN25</f>
        <v>17499</v>
      </c>
      <c r="AO26" s="27" t="n">
        <v>120</v>
      </c>
      <c r="AT26" s="57"/>
      <c r="AU26" s="27" t="s">
        <v>85</v>
      </c>
      <c r="AV26" s="27" t="n">
        <v>39</v>
      </c>
      <c r="AW26" s="27" t="s">
        <v>85</v>
      </c>
      <c r="AX26" s="27" t="n">
        <v>52</v>
      </c>
      <c r="AY26" s="27" t="s">
        <v>85</v>
      </c>
      <c r="AZ26" s="27" t="n">
        <v>65</v>
      </c>
      <c r="BA26" s="27" t="s">
        <v>85</v>
      </c>
      <c r="BB26" s="27" t="n">
        <v>78</v>
      </c>
      <c r="BC26" s="27" t="s">
        <v>85</v>
      </c>
      <c r="BD26" s="27" t="n">
        <v>91</v>
      </c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</row>
    <row r="27" s="27" customFormat="true" ht="15" hidden="false" customHeight="false" outlineLevel="0" collapsed="false">
      <c r="A27" s="27" t="s">
        <v>63</v>
      </c>
      <c r="B27" s="28" t="n">
        <v>104</v>
      </c>
      <c r="C27" s="27" t="n">
        <v>13</v>
      </c>
      <c r="D27" s="54" t="n">
        <f aca="false">+B27+C27</f>
        <v>117</v>
      </c>
      <c r="E27" s="55" t="n">
        <v>0.51</v>
      </c>
      <c r="F27" s="25" t="s">
        <v>59</v>
      </c>
      <c r="G27" s="56" t="n">
        <v>0.2</v>
      </c>
      <c r="H27" s="27" t="n">
        <v>60</v>
      </c>
      <c r="I27" s="28" t="n">
        <f aca="false">+B27+H27</f>
        <v>164</v>
      </c>
      <c r="L27" s="28" t="s">
        <v>82</v>
      </c>
      <c r="M27" s="29"/>
      <c r="N27" s="27" t="n">
        <v>0</v>
      </c>
      <c r="O27" s="27" t="s">
        <v>84</v>
      </c>
      <c r="P27" s="27" t="n">
        <v>6</v>
      </c>
      <c r="Q27" s="27" t="n">
        <v>198</v>
      </c>
      <c r="R27" s="27" t="s">
        <v>84</v>
      </c>
      <c r="S27" s="27" t="n">
        <v>7</v>
      </c>
      <c r="T27" s="27" t="n">
        <v>151</v>
      </c>
      <c r="U27" s="27" t="s">
        <v>84</v>
      </c>
      <c r="V27" s="27" t="n">
        <v>3</v>
      </c>
      <c r="W27" s="27" t="n">
        <v>159</v>
      </c>
      <c r="X27" s="27" t="s">
        <v>84</v>
      </c>
      <c r="Y27" s="27" t="n">
        <v>4</v>
      </c>
      <c r="Z27" s="27" t="n">
        <v>172</v>
      </c>
      <c r="AA27" s="27" t="s">
        <v>84</v>
      </c>
      <c r="AB27" s="27" t="n">
        <v>5</v>
      </c>
      <c r="AC27" s="27" t="n">
        <v>185</v>
      </c>
      <c r="AD27" s="27" t="s">
        <v>84</v>
      </c>
      <c r="AE27" s="27" t="n">
        <v>8</v>
      </c>
      <c r="AF27" s="27" t="n">
        <v>164</v>
      </c>
      <c r="AG27" s="27" t="s">
        <v>82</v>
      </c>
      <c r="AJ27" s="27" t="s">
        <v>82</v>
      </c>
      <c r="AM27" s="27" t="n">
        <f aca="false">60*25</f>
        <v>1500</v>
      </c>
      <c r="AN27" s="27" t="n">
        <f aca="false">+AM27+AN26</f>
        <v>18999</v>
      </c>
      <c r="AO27" s="27" t="n">
        <v>120</v>
      </c>
      <c r="AT27" s="57"/>
      <c r="AU27" s="27" t="s">
        <v>85</v>
      </c>
      <c r="AV27" s="27" t="n">
        <v>39</v>
      </c>
      <c r="AW27" s="27" t="s">
        <v>85</v>
      </c>
      <c r="AX27" s="27" t="n">
        <v>52</v>
      </c>
      <c r="AY27" s="27" t="s">
        <v>85</v>
      </c>
      <c r="AZ27" s="27" t="n">
        <v>65</v>
      </c>
      <c r="BA27" s="27" t="s">
        <v>85</v>
      </c>
      <c r="BB27" s="27" t="n">
        <v>78</v>
      </c>
      <c r="BC27" s="27" t="s">
        <v>85</v>
      </c>
      <c r="BD27" s="27" t="n">
        <v>91</v>
      </c>
      <c r="BE27" s="27" t="s">
        <v>85</v>
      </c>
      <c r="BF27" s="27" t="n">
        <v>104</v>
      </c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</row>
    <row r="28" s="27" customFormat="true" ht="15" hidden="false" customHeight="false" outlineLevel="0" collapsed="false">
      <c r="A28" s="27" t="s">
        <v>91</v>
      </c>
      <c r="B28" s="28" t="n">
        <v>117</v>
      </c>
      <c r="C28" s="27" t="n">
        <v>13</v>
      </c>
      <c r="D28" s="54" t="n">
        <f aca="false">+B28+C28</f>
        <v>130</v>
      </c>
      <c r="E28" s="55" t="n">
        <v>0.42</v>
      </c>
      <c r="F28" s="25" t="s">
        <v>83</v>
      </c>
      <c r="G28" s="56" t="n">
        <v>0.83</v>
      </c>
      <c r="H28" s="27" t="n">
        <v>180</v>
      </c>
      <c r="I28" s="28" t="n">
        <f aca="false">+B28+H28</f>
        <v>297</v>
      </c>
      <c r="L28" s="28" t="s">
        <v>82</v>
      </c>
      <c r="M28" s="29"/>
      <c r="N28" s="27" t="n">
        <v>0</v>
      </c>
      <c r="O28" s="27" t="s">
        <v>84</v>
      </c>
      <c r="P28" s="27" t="n">
        <v>6</v>
      </c>
      <c r="Q28" s="27" t="n">
        <v>198</v>
      </c>
      <c r="R28" s="27" t="s">
        <v>84</v>
      </c>
      <c r="S28" s="27" t="n">
        <v>7</v>
      </c>
      <c r="T28" s="27" t="n">
        <v>151</v>
      </c>
      <c r="U28" s="27" t="s">
        <v>84</v>
      </c>
      <c r="V28" s="27" t="n">
        <v>3</v>
      </c>
      <c r="W28" s="27" t="n">
        <v>159</v>
      </c>
      <c r="X28" s="27" t="s">
        <v>84</v>
      </c>
      <c r="Y28" s="27" t="n">
        <v>4</v>
      </c>
      <c r="Z28" s="27" t="n">
        <v>172</v>
      </c>
      <c r="AA28" s="27" t="s">
        <v>84</v>
      </c>
      <c r="AB28" s="27" t="n">
        <v>5</v>
      </c>
      <c r="AC28" s="27" t="n">
        <v>185</v>
      </c>
      <c r="AD28" s="27" t="s">
        <v>84</v>
      </c>
      <c r="AE28" s="27" t="n">
        <v>8</v>
      </c>
      <c r="AF28" s="27" t="n">
        <v>164</v>
      </c>
      <c r="AG28" s="27" t="s">
        <v>84</v>
      </c>
      <c r="AH28" s="27" t="n">
        <v>9</v>
      </c>
      <c r="AI28" s="27" t="n">
        <v>297</v>
      </c>
      <c r="AJ28" s="27" t="s">
        <v>82</v>
      </c>
      <c r="AM28" s="27" t="n">
        <f aca="false">180*8.33</f>
        <v>1499.4</v>
      </c>
      <c r="AN28" s="27" t="n">
        <f aca="false">+AM28+AN27</f>
        <v>20498.4</v>
      </c>
      <c r="AO28" s="27" t="n">
        <v>120</v>
      </c>
      <c r="AT28" s="57"/>
      <c r="AU28" s="27" t="s">
        <v>85</v>
      </c>
      <c r="AV28" s="27" t="n">
        <v>39</v>
      </c>
      <c r="AW28" s="27" t="s">
        <v>85</v>
      </c>
      <c r="AX28" s="27" t="n">
        <v>52</v>
      </c>
      <c r="AY28" s="27" t="s">
        <v>85</v>
      </c>
      <c r="AZ28" s="27" t="n">
        <v>65</v>
      </c>
      <c r="BA28" s="27" t="s">
        <v>85</v>
      </c>
      <c r="BB28" s="27" t="n">
        <v>78</v>
      </c>
      <c r="BC28" s="27" t="s">
        <v>85</v>
      </c>
      <c r="BD28" s="27" t="n">
        <v>91</v>
      </c>
      <c r="BE28" s="27" t="s">
        <v>85</v>
      </c>
      <c r="BF28" s="27" t="n">
        <v>104</v>
      </c>
      <c r="BG28" s="27" t="s">
        <v>85</v>
      </c>
      <c r="BH28" s="27" t="n">
        <v>117</v>
      </c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</row>
    <row r="29" s="27" customFormat="true" ht="15" hidden="false" customHeight="false" outlineLevel="0" collapsed="false">
      <c r="A29" s="27" t="s">
        <v>71</v>
      </c>
      <c r="B29" s="28" t="n">
        <v>130</v>
      </c>
      <c r="C29" s="27" t="n">
        <v>13</v>
      </c>
      <c r="D29" s="54" t="n">
        <f aca="false">+B29+C29</f>
        <v>143</v>
      </c>
      <c r="E29" s="55" t="n">
        <v>0.65</v>
      </c>
      <c r="F29" s="25" t="s">
        <v>59</v>
      </c>
      <c r="G29" s="56" t="n">
        <v>0.6</v>
      </c>
      <c r="H29" s="27" t="n">
        <v>120</v>
      </c>
      <c r="I29" s="28" t="n">
        <f aca="false">+B29+H29</f>
        <v>250</v>
      </c>
      <c r="L29" s="28" t="s">
        <v>82</v>
      </c>
      <c r="M29" s="29"/>
      <c r="N29" s="27" t="n">
        <v>0</v>
      </c>
      <c r="O29" s="27" t="s">
        <v>84</v>
      </c>
      <c r="P29" s="27" t="n">
        <v>6</v>
      </c>
      <c r="Q29" s="27" t="n">
        <v>198</v>
      </c>
      <c r="R29" s="27" t="s">
        <v>84</v>
      </c>
      <c r="S29" s="27" t="n">
        <v>7</v>
      </c>
      <c r="T29" s="27" t="n">
        <v>151</v>
      </c>
      <c r="U29" s="27" t="s">
        <v>84</v>
      </c>
      <c r="V29" s="27" t="n">
        <v>3</v>
      </c>
      <c r="W29" s="27" t="n">
        <v>159</v>
      </c>
      <c r="X29" s="27" t="s">
        <v>84</v>
      </c>
      <c r="Y29" s="27" t="n">
        <v>4</v>
      </c>
      <c r="Z29" s="27" t="n">
        <v>172</v>
      </c>
      <c r="AA29" s="27" t="s">
        <v>84</v>
      </c>
      <c r="AB29" s="27" t="n">
        <v>5</v>
      </c>
      <c r="AC29" s="27" t="n">
        <v>185</v>
      </c>
      <c r="AD29" s="27" t="s">
        <v>84</v>
      </c>
      <c r="AE29" s="27" t="n">
        <v>8</v>
      </c>
      <c r="AF29" s="27" t="n">
        <v>164</v>
      </c>
      <c r="AG29" s="27" t="s">
        <v>84</v>
      </c>
      <c r="AH29" s="27" t="n">
        <v>9</v>
      </c>
      <c r="AI29" s="27" t="n">
        <v>297</v>
      </c>
      <c r="AJ29" s="27" t="s">
        <v>84</v>
      </c>
      <c r="AK29" s="27" t="n">
        <v>10</v>
      </c>
      <c r="AL29" s="27" t="n">
        <v>250</v>
      </c>
      <c r="AM29" s="27" t="n">
        <f aca="false">120*25</f>
        <v>3000</v>
      </c>
      <c r="AN29" s="27" t="n">
        <f aca="false">+AM29+AN28</f>
        <v>23498.4</v>
      </c>
      <c r="AO29" s="27" t="n">
        <v>120</v>
      </c>
      <c r="AT29" s="57"/>
      <c r="AU29" s="27" t="s">
        <v>85</v>
      </c>
      <c r="AV29" s="27" t="n">
        <v>39</v>
      </c>
      <c r="AW29" s="27" t="s">
        <v>85</v>
      </c>
      <c r="AX29" s="27" t="n">
        <v>52</v>
      </c>
      <c r="AY29" s="27" t="s">
        <v>85</v>
      </c>
      <c r="AZ29" s="27" t="n">
        <v>65</v>
      </c>
      <c r="BA29" s="27" t="s">
        <v>85</v>
      </c>
      <c r="BB29" s="27" t="n">
        <v>78</v>
      </c>
      <c r="BC29" s="27" t="s">
        <v>85</v>
      </c>
      <c r="BD29" s="27" t="n">
        <v>91</v>
      </c>
      <c r="BE29" s="27" t="s">
        <v>85</v>
      </c>
      <c r="BF29" s="27" t="n">
        <v>104</v>
      </c>
      <c r="BG29" s="27" t="s">
        <v>85</v>
      </c>
      <c r="BH29" s="27" t="n">
        <v>117</v>
      </c>
      <c r="BI29" s="27" t="s">
        <v>85</v>
      </c>
      <c r="BJ29" s="27" t="n">
        <v>130</v>
      </c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</row>
    <row r="30" s="27" customFormat="true" ht="15" hidden="false" customHeight="false" outlineLevel="0" collapsed="false">
      <c r="A30" s="27" t="s">
        <v>92</v>
      </c>
      <c r="B30" s="28" t="n">
        <v>143</v>
      </c>
      <c r="C30" s="27" t="n">
        <v>13</v>
      </c>
      <c r="D30" s="28" t="n">
        <f aca="false">+B30+C30</f>
        <v>156</v>
      </c>
      <c r="E30" s="55"/>
      <c r="F30" s="25"/>
      <c r="G30" s="56"/>
      <c r="L30" s="28" t="s">
        <v>82</v>
      </c>
      <c r="M30" s="29"/>
      <c r="N30" s="27" t="n">
        <v>0</v>
      </c>
      <c r="O30" s="27" t="s">
        <v>84</v>
      </c>
      <c r="P30" s="27" t="n">
        <v>6</v>
      </c>
      <c r="Q30" s="27" t="n">
        <v>198</v>
      </c>
      <c r="R30" s="27" t="s">
        <v>84</v>
      </c>
      <c r="S30" s="27" t="n">
        <v>7</v>
      </c>
      <c r="T30" s="53" t="n">
        <v>151</v>
      </c>
      <c r="U30" s="27" t="s">
        <v>84</v>
      </c>
      <c r="V30" s="27" t="n">
        <v>3</v>
      </c>
      <c r="W30" s="27" t="n">
        <v>159</v>
      </c>
      <c r="X30" s="27" t="s">
        <v>84</v>
      </c>
      <c r="Y30" s="27" t="n">
        <v>4</v>
      </c>
      <c r="Z30" s="27" t="n">
        <v>172</v>
      </c>
      <c r="AA30" s="27" t="s">
        <v>84</v>
      </c>
      <c r="AB30" s="27" t="n">
        <v>5</v>
      </c>
      <c r="AC30" s="27" t="n">
        <v>185</v>
      </c>
      <c r="AD30" s="27" t="s">
        <v>84</v>
      </c>
      <c r="AE30" s="27" t="n">
        <v>8</v>
      </c>
      <c r="AF30" s="27" t="n">
        <v>164</v>
      </c>
      <c r="AG30" s="27" t="s">
        <v>84</v>
      </c>
      <c r="AH30" s="27" t="n">
        <v>9</v>
      </c>
      <c r="AI30" s="27" t="n">
        <v>297</v>
      </c>
      <c r="AJ30" s="27" t="s">
        <v>84</v>
      </c>
      <c r="AK30" s="27" t="n">
        <v>10</v>
      </c>
      <c r="AL30" s="27" t="n">
        <v>250</v>
      </c>
      <c r="AM30" s="27" t="n">
        <v>0</v>
      </c>
      <c r="AN30" s="27" t="n">
        <f aca="false">+AM30+AN29</f>
        <v>23498.4</v>
      </c>
      <c r="AO30" s="27" t="n">
        <v>120</v>
      </c>
      <c r="AP30" s="27" t="n">
        <v>1</v>
      </c>
      <c r="AT30" s="57"/>
      <c r="AU30" s="27" t="s">
        <v>85</v>
      </c>
      <c r="AV30" s="27" t="n">
        <v>39</v>
      </c>
      <c r="AW30" s="27" t="s">
        <v>85</v>
      </c>
      <c r="AX30" s="27" t="n">
        <v>52</v>
      </c>
      <c r="AY30" s="27" t="s">
        <v>85</v>
      </c>
      <c r="AZ30" s="27" t="n">
        <v>65</v>
      </c>
      <c r="BA30" s="27" t="s">
        <v>85</v>
      </c>
      <c r="BB30" s="27" t="n">
        <v>78</v>
      </c>
      <c r="BC30" s="27" t="s">
        <v>85</v>
      </c>
      <c r="BD30" s="27" t="n">
        <v>91</v>
      </c>
      <c r="BE30" s="27" t="s">
        <v>85</v>
      </c>
      <c r="BF30" s="27" t="n">
        <v>104</v>
      </c>
      <c r="BG30" s="27" t="s">
        <v>85</v>
      </c>
      <c r="BH30" s="27" t="n">
        <v>117</v>
      </c>
      <c r="BI30" s="27" t="s">
        <v>85</v>
      </c>
      <c r="BJ30" s="27" t="n">
        <v>130</v>
      </c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</row>
    <row r="31" s="27" customFormat="true" ht="15" hidden="false" customHeight="false" outlineLevel="0" collapsed="false">
      <c r="A31" s="27" t="s">
        <v>93</v>
      </c>
      <c r="B31" s="28" t="n">
        <v>151</v>
      </c>
      <c r="D31" s="27" t="n">
        <v>156</v>
      </c>
      <c r="E31" s="30"/>
      <c r="F31" s="25"/>
      <c r="G31" s="56"/>
      <c r="J31" s="27" t="n">
        <v>2</v>
      </c>
      <c r="K31" s="54" t="n">
        <f aca="false">+B31+J31</f>
        <v>153</v>
      </c>
      <c r="L31" s="27" t="s">
        <v>84</v>
      </c>
      <c r="M31" s="27" t="n">
        <v>7</v>
      </c>
      <c r="N31" s="27" t="n">
        <v>0</v>
      </c>
      <c r="O31" s="27" t="s">
        <v>84</v>
      </c>
      <c r="P31" s="27" t="n">
        <v>6</v>
      </c>
      <c r="Q31" s="27" t="n">
        <v>198</v>
      </c>
      <c r="R31" s="27" t="s">
        <v>82</v>
      </c>
      <c r="U31" s="27" t="s">
        <v>84</v>
      </c>
      <c r="V31" s="27" t="n">
        <v>3</v>
      </c>
      <c r="W31" s="27" t="n">
        <v>159</v>
      </c>
      <c r="X31" s="27" t="s">
        <v>84</v>
      </c>
      <c r="Y31" s="27" t="n">
        <v>4</v>
      </c>
      <c r="Z31" s="27" t="n">
        <v>172</v>
      </c>
      <c r="AA31" s="27" t="s">
        <v>84</v>
      </c>
      <c r="AB31" s="27" t="n">
        <v>5</v>
      </c>
      <c r="AC31" s="27" t="n">
        <v>185</v>
      </c>
      <c r="AD31" s="27" t="s">
        <v>84</v>
      </c>
      <c r="AE31" s="27" t="n">
        <v>8</v>
      </c>
      <c r="AF31" s="27" t="n">
        <v>164</v>
      </c>
      <c r="AG31" s="27" t="s">
        <v>84</v>
      </c>
      <c r="AH31" s="27" t="n">
        <v>9</v>
      </c>
      <c r="AI31" s="27" t="n">
        <v>297</v>
      </c>
      <c r="AJ31" s="27" t="s">
        <v>84</v>
      </c>
      <c r="AK31" s="27" t="n">
        <v>10</v>
      </c>
      <c r="AL31" s="27" t="n">
        <v>250</v>
      </c>
      <c r="AM31" s="27" t="n">
        <v>0</v>
      </c>
      <c r="AN31" s="27" t="n">
        <f aca="false">+AM31+AN30</f>
        <v>23498.4</v>
      </c>
      <c r="AO31" s="28" t="n">
        <f aca="false">+AO30+(B31-BD30)</f>
        <v>180</v>
      </c>
      <c r="AP31" s="28"/>
      <c r="AT31" s="57"/>
      <c r="AU31" s="27" t="s">
        <v>85</v>
      </c>
      <c r="AV31" s="27" t="n">
        <v>39</v>
      </c>
      <c r="AW31" s="27" t="s">
        <v>85</v>
      </c>
      <c r="AX31" s="27" t="n">
        <v>52</v>
      </c>
      <c r="AY31" s="27" t="s">
        <v>85</v>
      </c>
      <c r="AZ31" s="27" t="n">
        <v>65</v>
      </c>
      <c r="BA31" s="27" t="s">
        <v>85</v>
      </c>
      <c r="BB31" s="27" t="n">
        <v>78</v>
      </c>
      <c r="BC31" s="27" t="s">
        <v>87</v>
      </c>
      <c r="BD31" s="27" t="n">
        <v>91</v>
      </c>
      <c r="BE31" s="27" t="s">
        <v>85</v>
      </c>
      <c r="BF31" s="27" t="n">
        <v>104</v>
      </c>
      <c r="BG31" s="27" t="s">
        <v>85</v>
      </c>
      <c r="BH31" s="27" t="n">
        <v>117</v>
      </c>
      <c r="BI31" s="27" t="s">
        <v>85</v>
      </c>
      <c r="BJ31" s="27" t="n">
        <v>130</v>
      </c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</row>
    <row r="32" s="27" customFormat="true" ht="15" hidden="false" customHeight="false" outlineLevel="0" collapsed="false">
      <c r="A32" s="27" t="s">
        <v>94</v>
      </c>
      <c r="B32" s="28" t="n">
        <v>153</v>
      </c>
      <c r="D32" s="53" t="n">
        <v>156</v>
      </c>
      <c r="E32" s="30"/>
      <c r="F32" s="25"/>
      <c r="G32" s="56"/>
      <c r="L32" s="27" t="s">
        <v>82</v>
      </c>
      <c r="N32" s="27" t="n">
        <v>0</v>
      </c>
      <c r="O32" s="27" t="s">
        <v>84</v>
      </c>
      <c r="P32" s="27" t="n">
        <v>6</v>
      </c>
      <c r="Q32" s="27" t="n">
        <v>198</v>
      </c>
      <c r="R32" s="27" t="s">
        <v>82</v>
      </c>
      <c r="U32" s="27" t="s">
        <v>84</v>
      </c>
      <c r="V32" s="27" t="n">
        <v>3</v>
      </c>
      <c r="W32" s="27" t="n">
        <v>159</v>
      </c>
      <c r="X32" s="27" t="s">
        <v>84</v>
      </c>
      <c r="Y32" s="27" t="n">
        <v>4</v>
      </c>
      <c r="Z32" s="27" t="n">
        <v>172</v>
      </c>
      <c r="AA32" s="27" t="s">
        <v>84</v>
      </c>
      <c r="AB32" s="27" t="n">
        <v>5</v>
      </c>
      <c r="AC32" s="27" t="n">
        <v>185</v>
      </c>
      <c r="AD32" s="27" t="s">
        <v>84</v>
      </c>
      <c r="AE32" s="27" t="n">
        <v>8</v>
      </c>
      <c r="AF32" s="27" t="n">
        <v>164</v>
      </c>
      <c r="AG32" s="27" t="s">
        <v>84</v>
      </c>
      <c r="AH32" s="27" t="n">
        <v>9</v>
      </c>
      <c r="AI32" s="27" t="n">
        <v>297</v>
      </c>
      <c r="AJ32" s="27" t="s">
        <v>84</v>
      </c>
      <c r="AK32" s="27" t="n">
        <v>10</v>
      </c>
      <c r="AL32" s="27" t="n">
        <v>250</v>
      </c>
      <c r="AM32" s="27" t="n">
        <v>0</v>
      </c>
      <c r="AN32" s="27" t="n">
        <f aca="false">+AM32+AN31</f>
        <v>23498.4</v>
      </c>
      <c r="AO32" s="27" t="n">
        <v>180</v>
      </c>
      <c r="AT32" s="57"/>
      <c r="AU32" s="27" t="s">
        <v>85</v>
      </c>
      <c r="AV32" s="27" t="n">
        <v>39</v>
      </c>
      <c r="AW32" s="27" t="s">
        <v>85</v>
      </c>
      <c r="AX32" s="27" t="n">
        <v>52</v>
      </c>
      <c r="AY32" s="27" t="s">
        <v>85</v>
      </c>
      <c r="AZ32" s="27" t="n">
        <v>65</v>
      </c>
      <c r="BA32" s="27" t="s">
        <v>85</v>
      </c>
      <c r="BB32" s="27" t="n">
        <v>78</v>
      </c>
      <c r="BC32" s="58"/>
      <c r="BD32" s="58"/>
      <c r="BE32" s="27" t="s">
        <v>85</v>
      </c>
      <c r="BF32" s="27" t="n">
        <v>104</v>
      </c>
      <c r="BG32" s="27" t="s">
        <v>85</v>
      </c>
      <c r="BH32" s="27" t="n">
        <v>117</v>
      </c>
      <c r="BI32" s="27" t="s">
        <v>85</v>
      </c>
      <c r="BJ32" s="27" t="n">
        <v>130</v>
      </c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</row>
    <row r="33" s="27" customFormat="true" ht="15" hidden="false" customHeight="false" outlineLevel="0" collapsed="false">
      <c r="A33" s="27" t="s">
        <v>95</v>
      </c>
      <c r="B33" s="28" t="n">
        <v>156</v>
      </c>
      <c r="C33" s="27" t="n">
        <v>13</v>
      </c>
      <c r="D33" s="28" t="n">
        <f aca="false">+B33+C33</f>
        <v>169</v>
      </c>
      <c r="E33" s="30" t="n">
        <v>0.62</v>
      </c>
      <c r="F33" s="25" t="s">
        <v>59</v>
      </c>
      <c r="G33" s="56" t="n">
        <v>0.16</v>
      </c>
      <c r="H33" s="27" t="n">
        <v>60</v>
      </c>
      <c r="I33" s="28" t="n">
        <f aca="false">+B33+H33</f>
        <v>216</v>
      </c>
      <c r="L33" s="27" t="s">
        <v>82</v>
      </c>
      <c r="N33" s="27" t="n">
        <v>0</v>
      </c>
      <c r="O33" s="27" t="s">
        <v>84</v>
      </c>
      <c r="P33" s="27" t="n">
        <v>6</v>
      </c>
      <c r="Q33" s="27" t="n">
        <v>198</v>
      </c>
      <c r="R33" s="27" t="s">
        <v>84</v>
      </c>
      <c r="S33" s="27" t="n">
        <v>12</v>
      </c>
      <c r="T33" s="27" t="n">
        <v>216</v>
      </c>
      <c r="U33" s="27" t="s">
        <v>84</v>
      </c>
      <c r="V33" s="27" t="n">
        <v>3</v>
      </c>
      <c r="W33" s="53" t="n">
        <v>159</v>
      </c>
      <c r="X33" s="27" t="s">
        <v>84</v>
      </c>
      <c r="Y33" s="27" t="n">
        <v>4</v>
      </c>
      <c r="Z33" s="27" t="n">
        <v>172</v>
      </c>
      <c r="AA33" s="27" t="s">
        <v>84</v>
      </c>
      <c r="AB33" s="27" t="n">
        <v>5</v>
      </c>
      <c r="AC33" s="27" t="n">
        <v>185</v>
      </c>
      <c r="AD33" s="27" t="s">
        <v>84</v>
      </c>
      <c r="AE33" s="27" t="n">
        <v>8</v>
      </c>
      <c r="AF33" s="27" t="n">
        <v>164</v>
      </c>
      <c r="AG33" s="27" t="s">
        <v>84</v>
      </c>
      <c r="AH33" s="27" t="n">
        <v>9</v>
      </c>
      <c r="AI33" s="27" t="n">
        <v>297</v>
      </c>
      <c r="AJ33" s="27" t="s">
        <v>84</v>
      </c>
      <c r="AK33" s="27" t="n">
        <v>10</v>
      </c>
      <c r="AL33" s="27" t="n">
        <v>250</v>
      </c>
      <c r="AM33" s="27" t="n">
        <f aca="false">60*25</f>
        <v>1500</v>
      </c>
      <c r="AN33" s="27" t="n">
        <f aca="false">+AM33+AN32</f>
        <v>24998.4</v>
      </c>
      <c r="AO33" s="27" t="n">
        <v>180</v>
      </c>
      <c r="AT33" s="57"/>
      <c r="AU33" s="27" t="s">
        <v>85</v>
      </c>
      <c r="AV33" s="27" t="n">
        <v>39</v>
      </c>
      <c r="AW33" s="27" t="s">
        <v>85</v>
      </c>
      <c r="AX33" s="27" t="n">
        <v>52</v>
      </c>
      <c r="AY33" s="27" t="s">
        <v>85</v>
      </c>
      <c r="AZ33" s="27" t="n">
        <v>65</v>
      </c>
      <c r="BA33" s="27" t="s">
        <v>85</v>
      </c>
      <c r="BB33" s="27" t="n">
        <v>78</v>
      </c>
      <c r="BE33" s="27" t="s">
        <v>85</v>
      </c>
      <c r="BF33" s="27" t="n">
        <v>104</v>
      </c>
      <c r="BG33" s="27" t="s">
        <v>85</v>
      </c>
      <c r="BH33" s="27" t="n">
        <v>117</v>
      </c>
      <c r="BI33" s="27" t="s">
        <v>85</v>
      </c>
      <c r="BJ33" s="27" t="n">
        <v>130</v>
      </c>
      <c r="BK33" s="27" t="s">
        <v>85</v>
      </c>
      <c r="BL33" s="27" t="n">
        <v>156</v>
      </c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</row>
    <row r="34" s="27" customFormat="true" ht="15" hidden="false" customHeight="false" outlineLevel="0" collapsed="false">
      <c r="A34" s="27" t="s">
        <v>96</v>
      </c>
      <c r="B34" s="28" t="n">
        <v>159</v>
      </c>
      <c r="D34" s="27" t="n">
        <v>169</v>
      </c>
      <c r="E34" s="30"/>
      <c r="F34" s="25"/>
      <c r="G34" s="56"/>
      <c r="J34" s="27" t="n">
        <v>2</v>
      </c>
      <c r="K34" s="54" t="n">
        <f aca="false">+B34+J34</f>
        <v>161</v>
      </c>
      <c r="L34" s="27" t="s">
        <v>84</v>
      </c>
      <c r="M34" s="27" t="n">
        <v>3</v>
      </c>
      <c r="N34" s="27" t="n">
        <v>0</v>
      </c>
      <c r="O34" s="27" t="s">
        <v>84</v>
      </c>
      <c r="P34" s="27" t="n">
        <v>6</v>
      </c>
      <c r="Q34" s="27" t="n">
        <v>198</v>
      </c>
      <c r="R34" s="27" t="s">
        <v>84</v>
      </c>
      <c r="S34" s="27" t="n">
        <v>12</v>
      </c>
      <c r="T34" s="27" t="n">
        <v>216</v>
      </c>
      <c r="U34" s="27" t="s">
        <v>82</v>
      </c>
      <c r="X34" s="27" t="s">
        <v>84</v>
      </c>
      <c r="Y34" s="27" t="n">
        <v>4</v>
      </c>
      <c r="Z34" s="27" t="n">
        <v>172</v>
      </c>
      <c r="AA34" s="27" t="s">
        <v>84</v>
      </c>
      <c r="AB34" s="27" t="n">
        <v>5</v>
      </c>
      <c r="AC34" s="27" t="n">
        <v>185</v>
      </c>
      <c r="AD34" s="27" t="s">
        <v>84</v>
      </c>
      <c r="AE34" s="27" t="n">
        <v>8</v>
      </c>
      <c r="AF34" s="27" t="n">
        <v>164</v>
      </c>
      <c r="AG34" s="27" t="s">
        <v>84</v>
      </c>
      <c r="AH34" s="27" t="n">
        <v>9</v>
      </c>
      <c r="AI34" s="27" t="n">
        <v>297</v>
      </c>
      <c r="AJ34" s="27" t="s">
        <v>84</v>
      </c>
      <c r="AK34" s="27" t="n">
        <v>10</v>
      </c>
      <c r="AL34" s="27" t="n">
        <v>250</v>
      </c>
      <c r="AM34" s="27" t="n">
        <v>0</v>
      </c>
      <c r="AN34" s="27" t="n">
        <f aca="false">+AM34+AN33</f>
        <v>24998.4</v>
      </c>
      <c r="AO34" s="28" t="n">
        <f aca="false">+AO33+(B34-AV33)</f>
        <v>300</v>
      </c>
      <c r="AP34" s="28"/>
      <c r="AT34" s="57"/>
      <c r="AU34" s="27" t="s">
        <v>87</v>
      </c>
      <c r="AV34" s="27" t="n">
        <v>39</v>
      </c>
      <c r="AW34" s="27" t="s">
        <v>85</v>
      </c>
      <c r="AX34" s="27" t="n">
        <v>52</v>
      </c>
      <c r="AY34" s="27" t="s">
        <v>85</v>
      </c>
      <c r="AZ34" s="27" t="n">
        <v>65</v>
      </c>
      <c r="BA34" s="27" t="s">
        <v>85</v>
      </c>
      <c r="BB34" s="27" t="n">
        <v>78</v>
      </c>
      <c r="BE34" s="27" t="s">
        <v>85</v>
      </c>
      <c r="BF34" s="27" t="n">
        <v>104</v>
      </c>
      <c r="BG34" s="27" t="s">
        <v>85</v>
      </c>
      <c r="BH34" s="27" t="n">
        <v>117</v>
      </c>
      <c r="BI34" s="27" t="s">
        <v>85</v>
      </c>
      <c r="BJ34" s="27" t="n">
        <v>130</v>
      </c>
      <c r="BK34" s="27" t="s">
        <v>85</v>
      </c>
      <c r="BL34" s="27" t="n">
        <v>156</v>
      </c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</row>
    <row r="35" s="27" customFormat="true" ht="15" hidden="false" customHeight="false" outlineLevel="0" collapsed="false">
      <c r="A35" s="27" t="s">
        <v>97</v>
      </c>
      <c r="B35" s="28" t="n">
        <v>162</v>
      </c>
      <c r="D35" s="27" t="n">
        <v>169</v>
      </c>
      <c r="E35" s="30"/>
      <c r="G35" s="56"/>
      <c r="L35" s="27" t="s">
        <v>82</v>
      </c>
      <c r="N35" s="27" t="n">
        <v>0</v>
      </c>
      <c r="O35" s="27" t="s">
        <v>84</v>
      </c>
      <c r="P35" s="27" t="n">
        <v>6</v>
      </c>
      <c r="Q35" s="27" t="n">
        <v>198</v>
      </c>
      <c r="R35" s="27" t="s">
        <v>84</v>
      </c>
      <c r="S35" s="27" t="n">
        <v>12</v>
      </c>
      <c r="T35" s="27" t="n">
        <v>216</v>
      </c>
      <c r="U35" s="27" t="s">
        <v>82</v>
      </c>
      <c r="X35" s="27" t="s">
        <v>84</v>
      </c>
      <c r="Y35" s="27" t="n">
        <v>4</v>
      </c>
      <c r="Z35" s="27" t="n">
        <v>172</v>
      </c>
      <c r="AA35" s="27" t="s">
        <v>84</v>
      </c>
      <c r="AB35" s="27" t="n">
        <v>5</v>
      </c>
      <c r="AC35" s="27" t="n">
        <v>185</v>
      </c>
      <c r="AD35" s="27" t="s">
        <v>84</v>
      </c>
      <c r="AE35" s="27" t="n">
        <v>8</v>
      </c>
      <c r="AF35" s="27" t="n">
        <v>164</v>
      </c>
      <c r="AG35" s="27" t="s">
        <v>84</v>
      </c>
      <c r="AH35" s="27" t="n">
        <v>9</v>
      </c>
      <c r="AI35" s="27" t="n">
        <v>297</v>
      </c>
      <c r="AJ35" s="27" t="s">
        <v>84</v>
      </c>
      <c r="AK35" s="27" t="n">
        <v>10</v>
      </c>
      <c r="AL35" s="27" t="n">
        <v>250</v>
      </c>
      <c r="AM35" s="27" t="n">
        <v>0</v>
      </c>
      <c r="AN35" s="60" t="n">
        <f aca="false">+AM35+AN34</f>
        <v>24998.4</v>
      </c>
      <c r="AO35" s="27" t="n">
        <v>300</v>
      </c>
      <c r="AT35" s="57"/>
      <c r="AU35" s="58"/>
      <c r="AV35" s="58"/>
      <c r="AW35" s="27" t="s">
        <v>85</v>
      </c>
      <c r="AX35" s="27" t="n">
        <v>52</v>
      </c>
      <c r="AY35" s="27" t="s">
        <v>85</v>
      </c>
      <c r="AZ35" s="27" t="n">
        <v>65</v>
      </c>
      <c r="BA35" s="27" t="s">
        <v>85</v>
      </c>
      <c r="BB35" s="27" t="n">
        <v>78</v>
      </c>
      <c r="BE35" s="27" t="s">
        <v>85</v>
      </c>
      <c r="BF35" s="27" t="n">
        <v>104</v>
      </c>
      <c r="BG35" s="27" t="s">
        <v>85</v>
      </c>
      <c r="BH35" s="27" t="n">
        <v>117</v>
      </c>
      <c r="BI35" s="27" t="s">
        <v>85</v>
      </c>
      <c r="BJ35" s="27" t="n">
        <v>130</v>
      </c>
      <c r="BK35" s="27" t="s">
        <v>85</v>
      </c>
      <c r="BL35" s="27" t="n">
        <v>156</v>
      </c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</row>
    <row r="36" customFormat="false" ht="15" hidden="false" customHeight="false" outlineLevel="0" collapsed="false">
      <c r="B36" s="32"/>
      <c r="E36" s="61"/>
      <c r="G36" s="40"/>
      <c r="H36" s="27"/>
      <c r="AT36" s="62"/>
    </row>
    <row r="37" customFormat="false" ht="15" hidden="false" customHeight="false" outlineLevel="0" collapsed="false">
      <c r="E37" s="61"/>
      <c r="G37" s="40"/>
      <c r="AT37" s="62"/>
    </row>
    <row r="38" customFormat="false" ht="15" hidden="false" customHeight="false" outlineLevel="0" collapsed="false">
      <c r="E38" s="61"/>
      <c r="G38" s="40"/>
      <c r="AT38" s="62"/>
    </row>
    <row r="39" customFormat="false" ht="15" hidden="false" customHeight="false" outlineLevel="0" collapsed="false">
      <c r="G39" s="40"/>
      <c r="AT39" s="62"/>
    </row>
    <row r="40" customFormat="false" ht="15" hidden="false" customHeight="false" outlineLevel="0" collapsed="false">
      <c r="G40" s="40"/>
    </row>
    <row r="41" customFormat="false" ht="15" hidden="false" customHeight="false" outlineLevel="0" collapsed="false">
      <c r="G41" s="40"/>
    </row>
    <row r="42" customFormat="false" ht="15" hidden="false" customHeight="false" outlineLevel="0" collapsed="false">
      <c r="G42" s="40"/>
    </row>
    <row r="43" customFormat="false" ht="15" hidden="false" customHeight="false" outlineLevel="0" collapsed="false">
      <c r="AR43" s="63" t="n">
        <f aca="false">((300/(162*8))*100)</f>
        <v>23.1481481481482</v>
      </c>
    </row>
  </sheetData>
  <mergeCells count="29">
    <mergeCell ref="O12:AL12"/>
    <mergeCell ref="AM12:AM13"/>
    <mergeCell ref="AN12:AN13"/>
    <mergeCell ref="AO12:AO13"/>
    <mergeCell ref="AP12:AP13"/>
    <mergeCell ref="AQ12:BL12"/>
    <mergeCell ref="C13:F13"/>
    <mergeCell ref="G13:I13"/>
    <mergeCell ref="J13:K13"/>
    <mergeCell ref="L13:N13"/>
    <mergeCell ref="O13:Q13"/>
    <mergeCell ref="R13:T13"/>
    <mergeCell ref="U13:W13"/>
    <mergeCell ref="X13:Z13"/>
    <mergeCell ref="AA13:AC13"/>
    <mergeCell ref="AD13:AF13"/>
    <mergeCell ref="AG13:AI13"/>
    <mergeCell ref="AJ13:AL13"/>
    <mergeCell ref="AQ13:AR13"/>
    <mergeCell ref="AS13:AT13"/>
    <mergeCell ref="AU13:AV13"/>
    <mergeCell ref="AW13:AX13"/>
    <mergeCell ref="AY13:AZ13"/>
    <mergeCell ref="BA13:BB13"/>
    <mergeCell ref="BC13:BD13"/>
    <mergeCell ref="BE13:BF13"/>
    <mergeCell ref="BG13:BH13"/>
    <mergeCell ref="BI13:BJ13"/>
    <mergeCell ref="BK13:B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2024-10-15T00:40:10Z</dcterms:created>
  <dc:creator>Mateo Romero Plaza</dc:creator>
  <dc:description/>
  <dc:language>es-AR</dc:language>
  <cp:lastModifiedBy/>
  <dcterms:modified xsi:type="dcterms:W3CDTF">2024-10-26T09:39:08Z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