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heme/theme1.xml" ContentType="application/vnd.openxmlformats-officedocument.theme+xml"/>
  <Override PartName="/xl/ink/ink5.xml" ContentType="application/inkml+xml"/>
  <Override PartName="/xl/ink/ink6.xml" ContentType="application/inkml+xml"/>
  <Override PartName="/xl/ink/ink7.xml" ContentType="application/inkml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71b2b91042e0e/VIT-AP/Time Series/"/>
    </mc:Choice>
  </mc:AlternateContent>
  <xr:revisionPtr revIDLastSave="112" documentId="8_{9296D689-1760-DE4F-A437-F5F7CEBE471E}" xr6:coauthVersionLast="47" xr6:coauthVersionMax="47" xr10:uidLastSave="{6453B132-9B71-2047-AB05-99C675C05D90}"/>
  <bookViews>
    <workbookView xWindow="0" yWindow="0" windowWidth="28800" windowHeight="18000" xr2:uid="{639505DD-6F45-E44E-B805-8341A20098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I29" i="1"/>
  <c r="J29" i="1"/>
  <c r="K29" i="1"/>
  <c r="H28" i="1"/>
  <c r="L28" i="1" s="1"/>
  <c r="M28" i="1" s="1"/>
  <c r="I28" i="1"/>
  <c r="J28" i="1"/>
  <c r="K28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I23" i="1"/>
  <c r="J23" i="1"/>
  <c r="K23" i="1"/>
  <c r="H23" i="1"/>
  <c r="F24" i="1"/>
  <c r="F25" i="1"/>
  <c r="F26" i="1"/>
  <c r="F27" i="1"/>
  <c r="C24" i="1"/>
  <c r="C25" i="1"/>
  <c r="C26" i="1"/>
  <c r="C27" i="1"/>
  <c r="F23" i="1"/>
  <c r="C23" i="1"/>
  <c r="E24" i="1"/>
  <c r="E25" i="1"/>
  <c r="E26" i="1"/>
  <c r="E27" i="1"/>
  <c r="D24" i="1"/>
  <c r="D25" i="1"/>
  <c r="D26" i="1"/>
  <c r="D27" i="1"/>
  <c r="E23" i="1"/>
  <c r="D23" i="1"/>
  <c r="J16" i="1"/>
  <c r="L6" i="1"/>
  <c r="L7" i="1"/>
  <c r="L8" i="1"/>
  <c r="L9" i="1"/>
  <c r="L5" i="1"/>
  <c r="I14" i="1"/>
  <c r="H10" i="1"/>
  <c r="I13" i="1"/>
  <c r="K10" i="1"/>
  <c r="K6" i="1"/>
  <c r="K7" i="1"/>
  <c r="K8" i="1"/>
  <c r="K9" i="1"/>
  <c r="K5" i="1"/>
  <c r="J6" i="1"/>
  <c r="J7" i="1"/>
  <c r="J8" i="1"/>
  <c r="J9" i="1"/>
  <c r="J5" i="1"/>
  <c r="H6" i="1"/>
  <c r="H7" i="1"/>
  <c r="H8" i="1"/>
  <c r="H9" i="1"/>
  <c r="H5" i="1"/>
</calcChain>
</file>

<file path=xl/sharedStrings.xml><?xml version="1.0" encoding="utf-8"?>
<sst xmlns="http://schemas.openxmlformats.org/spreadsheetml/2006/main" count="30" uniqueCount="17">
  <si>
    <t>year</t>
  </si>
  <si>
    <t>Qt-I</t>
  </si>
  <si>
    <t>Qt-II</t>
  </si>
  <si>
    <t>Qt-III</t>
  </si>
  <si>
    <t>Qt-IV</t>
  </si>
  <si>
    <t>Using Ratio to trend method, determinet the quarterly seasonal indices for the adjoining data:</t>
  </si>
  <si>
    <t xml:space="preserve">Compute the seasonal indices for the following time series of sales (in thousand) of a commodity by the ratio to trend method: </t>
  </si>
  <si>
    <t>year (t)</t>
  </si>
  <si>
    <t>t</t>
  </si>
  <si>
    <t>t2</t>
  </si>
  <si>
    <t>X</t>
  </si>
  <si>
    <t>X*t</t>
  </si>
  <si>
    <t>b=</t>
  </si>
  <si>
    <t>a</t>
  </si>
  <si>
    <t>trend</t>
  </si>
  <si>
    <t>trend effect for quarters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</si>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</sst>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"/>
  </numFmts>
  <fonts count="2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123169</xdr:colOff>
      <xdr:row>15</xdr:row>
      <xdr:rowOff>58532</xdr:rowOff>
    </xdr:from>
    <xdr:to>
      <xdr:col>5</xdr:col>
      <xdr:colOff>310984</xdr:colOff>
      <xdr:row>19</xdr:row>
      <xdr:rowOff>156028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1ED2913-530E-8240-8A98-F33D598A7ACD}"/>
                </a:ext>
              </a:extLst>
            </xdr14:cNvPr>
            <xdr14:cNvContentPartPr/>
          </xdr14:nvContentPartPr>
          <xdr14:nvPr macro=""/>
          <xdr14:xfrm>
            <a:off x="1781640" y="3084120"/>
            <a:ext cx="2675520" cy="9043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1ED2913-530E-8240-8A98-F33D598A7A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66518" y="3069000"/>
              <a:ext cx="2706124" cy="9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413012</xdr:colOff>
      <xdr:row>3</xdr:row>
      <xdr:rowOff>90402</xdr:rowOff>
    </xdr:from>
    <xdr:to>
      <xdr:col>11</xdr:col>
      <xdr:colOff>413372</xdr:colOff>
      <xdr:row>3</xdr:row>
      <xdr:rowOff>90762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D2C405A-85A8-EA41-A72E-434013A9D8BC}"/>
                </a:ext>
              </a:extLst>
            </xdr14:cNvPr>
            <xdr14:cNvContentPartPr/>
          </xdr14:nvContentPartPr>
          <xdr14:nvPr macro=""/>
          <xdr14:xfrm>
            <a:off x="9534600" y="695520"/>
            <a:ext cx="360" cy="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D2C405A-85A8-EA41-A72E-434013A9D8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525960" y="686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333607</xdr:colOff>
      <xdr:row>18</xdr:row>
      <xdr:rowOff>121214</xdr:rowOff>
    </xdr:from>
    <xdr:to>
      <xdr:col>10</xdr:col>
      <xdr:colOff>402367</xdr:colOff>
      <xdr:row>18</xdr:row>
      <xdr:rowOff>125894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516FC89-9951-6844-8292-2E58369BD977}"/>
                </a:ext>
              </a:extLst>
            </xdr14:cNvPr>
            <xdr14:cNvContentPartPr/>
          </xdr14:nvContentPartPr>
          <xdr14:nvPr macro=""/>
          <xdr14:xfrm>
            <a:off x="8625960" y="3751920"/>
            <a:ext cx="68760" cy="46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516FC89-9951-6844-8292-2E58369BD9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10480" y="3736800"/>
              <a:ext cx="9900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342967</xdr:colOff>
      <xdr:row>19</xdr:row>
      <xdr:rowOff>2668</xdr:rowOff>
    </xdr:from>
    <xdr:to>
      <xdr:col>10</xdr:col>
      <xdr:colOff>465007</xdr:colOff>
      <xdr:row>19</xdr:row>
      <xdr:rowOff>17068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5E45F6D-7744-7C4B-944E-095E169FC0E5}"/>
                </a:ext>
              </a:extLst>
            </xdr14:cNvPr>
            <xdr14:cNvContentPartPr/>
          </xdr14:nvContentPartPr>
          <xdr14:nvPr macro=""/>
          <xdr14:xfrm>
            <a:off x="8635320" y="3835080"/>
            <a:ext cx="122040" cy="144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5E45F6D-7744-7C4B-944E-095E169FC0E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20200" y="3819960"/>
              <a:ext cx="15228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780162</xdr:colOff>
      <xdr:row>17</xdr:row>
      <xdr:rowOff>172800</xdr:rowOff>
    </xdr:from>
    <xdr:to>
      <xdr:col>10</xdr:col>
      <xdr:colOff>172327</xdr:colOff>
      <xdr:row>19</xdr:row>
      <xdr:rowOff>41188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A05C4A77-E6B0-B740-A16A-66B76044385E}"/>
                </a:ext>
              </a:extLst>
            </xdr14:cNvPr>
            <xdr14:cNvContentPartPr/>
          </xdr14:nvContentPartPr>
          <xdr14:nvPr macro=""/>
          <xdr14:xfrm>
            <a:off x="8243280" y="3601800"/>
            <a:ext cx="221400" cy="2718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05C4A77-E6B0-B740-A16A-66B7604438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228160" y="3586320"/>
              <a:ext cx="252000" cy="30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31052</xdr:colOff>
      <xdr:row>16</xdr:row>
      <xdr:rowOff>200266</xdr:rowOff>
    </xdr:from>
    <xdr:to>
      <xdr:col>12</xdr:col>
      <xdr:colOff>94616</xdr:colOff>
      <xdr:row>18</xdr:row>
      <xdr:rowOff>191774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DB06B5A-0A8A-4C41-B8DF-2A8FB15196AF}"/>
                </a:ext>
              </a:extLst>
            </xdr14:cNvPr>
            <xdr14:cNvContentPartPr/>
          </xdr14:nvContentPartPr>
          <xdr14:nvPr macro=""/>
          <xdr14:xfrm>
            <a:off x="9152640" y="3427560"/>
            <a:ext cx="892800" cy="39492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DB06B5A-0A8A-4C41-B8DF-2A8FB15196A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37520" y="3412440"/>
              <a:ext cx="923400" cy="42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51572</xdr:colOff>
      <xdr:row>19</xdr:row>
      <xdr:rowOff>127948</xdr:rowOff>
    </xdr:from>
    <xdr:to>
      <xdr:col>11</xdr:col>
      <xdr:colOff>723332</xdr:colOff>
      <xdr:row>21</xdr:row>
      <xdr:rowOff>2456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15DC7E06-A71D-6B4E-9DA9-0E02DD97856E}"/>
                </a:ext>
              </a:extLst>
            </xdr14:cNvPr>
            <xdr14:cNvContentPartPr/>
          </xdr14:nvContentPartPr>
          <xdr14:nvPr macro=""/>
          <xdr14:xfrm>
            <a:off x="9173160" y="3960360"/>
            <a:ext cx="671760" cy="2779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15DC7E06-A71D-6B4E-9DA9-0E02DD97856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158040" y="3944900"/>
              <a:ext cx="702360" cy="308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08:18.93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24 645 12826,'-13'-6'101,"3"0"-392,10 6-766,0 0 0,0 0 0</inkml:trace>
  <inkml:trace contextRef="#ctx0" brushRef="#br0" timeOffset="538">22 604 15000,'0'-6'1008,"0"1"-111,0 5-651,35 54-67,-9-7-129,3 1 1,1 3-17,12 28-34,1 6-449,-1 4 427,-3 1-549,-5-3-584,-3-6-201,-4-13-819,-3-14-1344,-4-16 3519,-4-18 0,-7-10 0,-4-9 0</inkml:trace>
  <inkml:trace contextRef="#ctx0" brushRef="#br0" timeOffset="739">489 634 14719,'-1'-41'1771,"-5"15"-1367,-4 52 189,-10 23-313,-4 29-224,9-30 0,0 2-675,-1 6 0,0 2 619,-1 3 0,0 0-6,0 3 1,1 0-12,0-2 0,1-1-157,1-5 1,2-2-645,-6 37-662,10-23-2218,10-22 3698,13-23 0,-6-12 0,4-11 0</inkml:trace>
  <inkml:trace contextRef="#ctx0" brushRef="#br0" timeOffset="965">971 983 16871,'7'32'896,"-7"11"-425,-11 41-224,-7 8-760,9-40 1,1 1 512,1 0 0,1 0-40,1-1 1,3-1-95,7 39 59,13-19-71,14-22 199,11-23-713,6-14-517,1-18-1949,-2-11-3471,-8-14 6597,-9-12 0,-15 18 0,-7 2 0</inkml:trace>
  <inkml:trace contextRef="#ctx0" brushRef="#br0" timeOffset="1130">846 1493 17711,'59'-26'-2663,"0"-1"0,-2-1 0,-1 0 2663,-6 1 0,-5 1 0,8-5 0,-13 4 0</inkml:trace>
  <inkml:trace contextRef="#ctx0" brushRef="#br0" timeOffset="1297">1617 926 17588,'68'-57'-4605,"-1"8"4605,-11 28 0,-23 10 0,-8 4 0</inkml:trace>
  <inkml:trace contextRef="#ctx0" brushRef="#br0" timeOffset="1446">1712 1100 16176,'83'12'-642,"4"-15"1,-37-16 0,-7 0 0</inkml:trace>
  <inkml:trace contextRef="#ctx0" brushRef="#br0" timeOffset="3769">3000 748 16692,'-18'-3'213,"4"9"-101,16 29-101,12 5 179,11 4-156,15 0 22,9-1 11,5-3-67,1 0-45,-8 0 12,-11 2-12,-16 2 45,-12 4 0,-24 1-291,-14-3-639,-19-4-482,-11-11-2532,-3-13 3944,0-12 0,28-6 0,8-2 0</inkml:trace>
  <inkml:trace contextRef="#ctx0" brushRef="#br0" timeOffset="3898">2949 762 10832,'81'-43'1210,"6"2"-1210,-40 23 0,2 1-1194,0 1 1,1 1-886,-1 1 1,-1 2 2078,46-12 0,-43 11 0,-11 3 0</inkml:trace>
  <inkml:trace contextRef="#ctx0" brushRef="#br0" timeOffset="4151">3940 352 15695,'-73'15'1826,"5"11"-1569,16 25-122,5 17-135,9 12 0,11 8-45,13 6 23,11 0-2105,20-2 2060,15-9 67,21-16 455,13-19-455,6-21 78,-3-15 509,-10-20 108,-19-8-136,-19-10-559,-19-5 1031,-26 1-1165,-19 4-383,-22 8-3147,-34 12-2835,34 12 6499,0 8 0,50-4 0,15-3 0</inkml:trace>
  <inkml:trace contextRef="#ctx0" brushRef="#br0" timeOffset="4571">4458 813 17722,'80'-19'304,"1"1"-226,-8 6 45,-4 0 146,-10 3 224,-15 1-135,-16 3-10,-15 1-214,-8 3-78,-4 0-560,-1 1-3115,-9-2 3619,-6-3 0,3 1 0,-1 0 0</inkml:trace>
  <inkml:trace contextRef="#ctx0" brushRef="#br0" timeOffset="4909">4738 583 14518,'0'-11'3855,"0"3"-3138,0 8-426,0 0-291,0-12 168,0 32-67,5 8-67,1 44-23,5 12-618,1 4 618,-2-3-11,-1-7 0,-2-8 0,-3-12-33,0-13-595,-2-14-2308,0-14-314,-1-9 1,-1-5 0</inkml:trace>
  <inkml:trace contextRef="#ctx0" brushRef="#br0" timeOffset="6041">5264 460 19134,'35'51'202,"-6"7"-224,-19 24-690,-3 4-688,-1 3-2309,-2-3 3709,3-9 0,-3-33 0,0-15 0</inkml:trace>
  <inkml:trace contextRef="#ctx0" brushRef="#br0" timeOffset="6330">5745 548 16580,'67'-64'1277,"-1"17"-806,-14 42-381,-3 26-90,-10 13-12,-14 21 12,-13 9 0,-23 6 202,-12 1-168,-14-4 78,2-12 100,9-15-156,13-17-33,13-12 89,21-7-45,17-7-67,18-8-638,10-5-1559,-2-9-7361,-6-2 9558,-12-3 0,-22 14 0,-7 1 0</inkml:trace>
  <inkml:trace contextRef="#ctx0" brushRef="#br0" timeOffset="6822">6929 1 18552,'-7'77'205,"-1"0"0,0 0 1,1-2-156,-2-9 1,2-2-724,1 1 0,2-2 678,4-4 1,4-1-6,3-7 0,5-2 0,23 31 417,13-24-798,9-23-774,4-17-1839,-4-17-4748,-6-17 7742,-13-14 0,-17 10 0,-10 0 0</inkml:trace>
  <inkml:trace contextRef="#ctx0" brushRef="#br0" timeOffset="7017">6615 547 16625,'86'0'1860,"10"-7"-1782,-41 1 1,0-1-222,1-2 1,1-1 243,-5 1 0,-2 0-101,31-7 146,-33 6-347,-26 5-1814,-34 4-4943,-19 7 6958,-21 4 0,20-2 0,5-1 0</inkml:trace>
  <inkml:trace contextRef="#ctx0" brushRef="#br0" timeOffset="7931">680 2512 10563,'73'-15'814,"-1"1"0,6-2 0,3 1-175,10-1 0,3-1-1885,-25 5 0,2 0 0,1 0 1391,7-1 1,2-1-1,1 0 8,7 0 0,1-1 1,1-1-6,-18 4 1,1-1-1,1 1 1,0-1-51,5-1 0,0 1 0,1-1 0,1 1-492,3-2 0,1 1 1,0-1-1,1 1 408,3-1 0,1 1 0,0-1 0,1 0-87,2 0 1,0 0 0,1 0 0,0 0 72,1-1 0,0 1 0,1 0 0,0 0 0,0 1 0,2-1 0,-1 1 0,0 0-309,-1-1 0,0 1 0,0 0 0,0 1 311,-2 0 1,0 1 0,0 0 0,0 0 19,-3 1 1,0-1-1,0 1 1,-2 0 28,-2 0 0,-1 1 1,-1 1-1,-1-1 38,-4 0 1,0 1 0,-1-1-1,-1 1 57,19-3 0,-1 0 0,-2 0-49,-8 1 0,-2 1 0,-2-1 196,-9 1 1,-1 0 0,-4 0-283,21-2 0,-5 0-6,-17 1 1,-4 0-6,26-5 1246,-32 2-1549,-31 7 431,-17-1-128,-23 0 0,7 5 0,-6-4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08:40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24:24.59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13 16871,'57'-7'-9831,"-4"2"9504,-12 5 1,-19 0 0,-5 0-1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24:24.7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35 14428,'38'5'11,"4"-5"-1837,52-8 1826,-13-6 0,-33 5 0,-13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24:24.19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77 83 14887,'-2'-45'1805,"2"11"-1783,0 31 1,2 2 111,0 10 135,3 6-168,3 15-56,1 11 11,0 8 56,-3 8-34,-2 7-22,-4 5-11,-9 6-12,-6 0-21,-7-3-12,-2-9 0,4-10-359,4-15-4209,7-9 2349,5-14 2219,22-22 0,-13 4 0,15-12 0</inkml:trace>
  <inkml:trace contextRef="#ctx0" brushRef="#br0" timeOffset="208">424 275 12344,'-48'26'1271,"1"0"1,-34 22-1002,42-16-35,16-2 292,12-5-225,14 2-10,14-1-214,12 2-78,15 0-168,7-1-930,6-1-1211,3-2-1870,-1-4 4179,1-6 0,-26-7 0,-8-4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24:26.4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311 18 13184,'3'-8'2466,"-1"2"-1895,-2 6-212,0 0-348,2-3 448,-2 15-123,-2 7-235,-6 21-22,-8 8-23,-7 3 33,-6 0 23,-5-2-22,-1-4 11,1-4-56,3-5-34,7-6-11,8-7-33,8-6 33,7-7 11,16-4 11,15-4-22,25-5 0,17-8-33,14-3-12,2-4-426,-5 3-291,-14 5 179,-19 6-503,-16 2 32,-20 2-212,-10 0-2174,-13 2 3440,-8 0 0,6 1 0,1-2 0</inkml:trace>
  <inkml:trace contextRef="#ctx0" brushRef="#br0" timeOffset="225">423 72 18059,'-7'47'784,"-1"7"-773,3 16 1,-1 5-12,2 2-180,2 2-1030,1-1-1401,1-7-1657,5-11 4268,4-14 0,-2-22 0,1-11 0</inkml:trace>
  <inkml:trace contextRef="#ctx0" brushRef="#br0" timeOffset="607">943 279 16187,'-51'66'191,"9"-4"-225,30-20-123,6-2-593,10-3 167,10-9 269,10-9-78,13-9-516,5-7 516,4-8 392,1-6 908,17-25-135,-22 4-291,5-15 291,-32 12 90,-9 2-68,-17 2-414,-11 5-178,-19 7-147,-11 9 0,-7 5-56,-1 10-12,8 3-235,12 5-727,19 2-236,14-3-79,25-3-1344,14-4 2633,53-10 0,-46 4 0,22-6 0</inkml:trace>
  <inkml:trace contextRef="#ctx0" brushRef="#br0" timeOffset="865">1358 267 13689,'-14'78'437,"1"-8"-437,-1-26-258,7-5-392,9-7-212,15-8-248,14-8 337,18-8 773,10-7 437,5-10 673,0-7 380,-5-11-157,-9-4 404,-12-4-774,-14 1-560,-12-3-55,-15 2-348,-18 3-11,-17 8-662,-21 10-3590,7 16 0,-2 6 4263,-24 8 0,1 2 0,49-5 0</inkml:trace>
  <inkml:trace contextRef="#ctx0" brushRef="#br0" timeOffset="2849">1 1097 17084,'79'-9'818,"16"-1"-784,-36 5 0,4-1-1229,11 0 0,4 0 1195,11-2 0,2 1 0,-25 1 0,1 1 0,1-1-8,3 0 1,1 0 0,-1 1 7,1-1 0,0 0 0,-1 0 52,0 1 0,0-1 1,-1 1 77,-2 1 1,-2-1 0,0 1-25,28-1 1,-2 0 21,-7 1 1,-2 1-51,-11 0 1,-4 1-74,-9 0 1,-5 1 778,30-2-784,-28 2 418,-21 0-340,-17 1-78,-11 0 0,-5 0 650,-3-1-5121,-7-1 4471,-7-4 0,4 3 0,-1-1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1T04:24:36.16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265 10 13106,'3'-6'2174,"-1"2"-695,-2 4-1098,-11 32-224,-6-1-90,-16 32-33,-6-8-1,-4-1 23,3-5-33,6-9-12,8-9-11,10-8-56,9-8 33,4-6 23,9-5 23,12-2 22,16-2-90,18-7-112,11-1-22,7-7-79,0 2-470,-8 1 168,-12 3-90,-15 4 212,-15 1-873,-10 1-2117,-11 0 3428,-11 0 0,6 1 0,-6 0 0</inkml:trace>
  <inkml:trace contextRef="#ctx0" brushRef="#br0" timeOffset="195">241 133 17834,'17'39'864,"-2"6"-808,-5 12-34,-3 6-22,-4 6-78,-1 2-572,0-1-650,3-4-919,5-7-3910,4-13 6129,4-14 0,-8-16 0,-1-10 0</inkml:trace>
  <inkml:trace contextRef="#ctx0" brushRef="#br0" timeOffset="674">645 245 13443,'17'-31'605,"-4"7"-426,-10 24 2756,-2 0-2811,-7 9-12,-2 5-90,-6 13-11,3 4 0,3 3-11,3 1 0,4 0-33,8-2 22,4-3 11,9-6 0,4-7 56,3-8 22,1-4 236,0-12 202,-2-5-124,-3-12 44,-3-8-144,-7-6-169,-5-4-111,-12-21-57,-11 18-213,-11-7-168,-11 31-33,-3 10-449,1 10-3921,5 29-1681,16-4 6510,17 20 0,3-26 0,8-6 0</inkml:trace>
  <inkml:trace contextRef="#ctx0" brushRef="#br0" timeOffset="1005">1033 199 16042,'40'-54'1692,"-2"8"-1625,-15 30-67,1 6-56,-2 5-79,-2 4 124,-6 3 0,-6 7 0,-4 5 11,-4 10-11,-1 4 11,1 6 0,-1 3-34,26 23-22,1-14-45,24 14-33,-10-23 111,-8-4 23,-13-3 79,-16-4 66,-24-2-66,-14 0-46,-16-3-33,-3-1 0,4-4-3798,12 4-2768,17-8 6566,21 0 0,3-9 0,8-3 0</inkml:trace>
  <inkml:trace contextRef="#ctx0" brushRef="#br0" timeOffset="1686">1596 399 14742,'-6'0'89,"1"0"483,5 0 1613,-1 0-3630,-1 0-2993,0 1 4438,0 1 0,2 0 0,0-1 0</inkml:trace>
  <inkml:trace contextRef="#ctx0" brushRef="#br0" timeOffset="2118">1830 201 12255,'0'-7'448,"0"1"112,0 6-538,0 0 147,0-8 290,0 6-145,0-6 145,0 8 2555,0 0-2621,0-2-46,0-1-157,0-2-33,0 0 45,-1-1-1,1 0-21,-1 0 55,1 1 113,-1-1-91,0 2 68,0 0-157,1 3-168,-1 0-56,1 5 56,0 11 34,0 15-34,1 21-168,3 16-1065,2 13-3036,3 7 4269,1-1 0,-4-38 0,-1-12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8CD7-F694-C343-92D8-73F3EDDB091E}">
  <dimension ref="B2:M29"/>
  <sheetViews>
    <sheetView tabSelected="1" topLeftCell="A13" zoomScale="170" zoomScaleNormal="170" workbookViewId="0">
      <selection activeCell="H30" sqref="H30"/>
    </sheetView>
  </sheetViews>
  <sheetFormatPr baseColWidth="10" defaultRowHeight="16"/>
  <sheetData>
    <row r="2" spans="2:12">
      <c r="B2" s="2" t="s">
        <v>5</v>
      </c>
      <c r="C2" s="2"/>
      <c r="D2" s="2"/>
      <c r="E2" s="2"/>
      <c r="F2" s="2"/>
    </row>
    <row r="3" spans="2:12">
      <c r="B3" s="2"/>
      <c r="C3" s="2"/>
      <c r="D3" s="2"/>
      <c r="E3" s="2"/>
      <c r="F3" s="2"/>
    </row>
    <row r="4" spans="2:12">
      <c r="B4" t="s">
        <v>7</v>
      </c>
      <c r="C4" t="s">
        <v>1</v>
      </c>
      <c r="D4" t="s">
        <v>2</v>
      </c>
      <c r="E4" t="s">
        <v>3</v>
      </c>
      <c r="F4" t="s">
        <v>4</v>
      </c>
      <c r="H4" t="s">
        <v>10</v>
      </c>
      <c r="I4" t="s">
        <v>8</v>
      </c>
      <c r="J4" t="s">
        <v>9</v>
      </c>
      <c r="K4" t="s">
        <v>11</v>
      </c>
      <c r="L4" t="s">
        <v>14</v>
      </c>
    </row>
    <row r="5" spans="2:12">
      <c r="B5">
        <v>2015</v>
      </c>
      <c r="C5">
        <v>30</v>
      </c>
      <c r="D5">
        <v>40</v>
      </c>
      <c r="E5">
        <v>36</v>
      </c>
      <c r="F5">
        <v>34</v>
      </c>
      <c r="H5">
        <f>AVERAGE(C5:F5)</f>
        <v>35</v>
      </c>
      <c r="I5">
        <v>-2</v>
      </c>
      <c r="J5">
        <f>I5*I5</f>
        <v>4</v>
      </c>
      <c r="K5">
        <f>I5*H5</f>
        <v>-70</v>
      </c>
      <c r="L5">
        <f>56+12*I5</f>
        <v>32</v>
      </c>
    </row>
    <row r="6" spans="2:12">
      <c r="B6">
        <v>2016</v>
      </c>
      <c r="C6">
        <v>34</v>
      </c>
      <c r="D6">
        <v>52</v>
      </c>
      <c r="E6">
        <v>50</v>
      </c>
      <c r="F6">
        <v>44</v>
      </c>
      <c r="H6">
        <f t="shared" ref="H6:H9" si="0">AVERAGE(C6:F6)</f>
        <v>45</v>
      </c>
      <c r="I6">
        <v>-1</v>
      </c>
      <c r="J6">
        <f t="shared" ref="J6:J9" si="1">I6*I6</f>
        <v>1</v>
      </c>
      <c r="K6">
        <f t="shared" ref="K6:K9" si="2">I6*H6</f>
        <v>-45</v>
      </c>
      <c r="L6">
        <f t="shared" ref="L6:L10" si="3">56+12*I6</f>
        <v>44</v>
      </c>
    </row>
    <row r="7" spans="2:12">
      <c r="B7">
        <v>2017</v>
      </c>
      <c r="C7">
        <v>40</v>
      </c>
      <c r="D7">
        <v>58</v>
      </c>
      <c r="E7">
        <v>54</v>
      </c>
      <c r="F7">
        <v>48</v>
      </c>
      <c r="H7">
        <f t="shared" si="0"/>
        <v>50</v>
      </c>
      <c r="I7">
        <v>0</v>
      </c>
      <c r="J7">
        <f t="shared" si="1"/>
        <v>0</v>
      </c>
      <c r="K7">
        <f t="shared" si="2"/>
        <v>0</v>
      </c>
      <c r="L7">
        <f t="shared" si="3"/>
        <v>56</v>
      </c>
    </row>
    <row r="8" spans="2:12">
      <c r="B8">
        <v>2018</v>
      </c>
      <c r="C8">
        <v>54</v>
      </c>
      <c r="D8">
        <v>76</v>
      </c>
      <c r="E8">
        <v>68</v>
      </c>
      <c r="F8">
        <v>62</v>
      </c>
      <c r="H8">
        <f t="shared" si="0"/>
        <v>65</v>
      </c>
      <c r="I8">
        <v>1</v>
      </c>
      <c r="J8">
        <f t="shared" si="1"/>
        <v>1</v>
      </c>
      <c r="K8">
        <f t="shared" si="2"/>
        <v>65</v>
      </c>
      <c r="L8">
        <f t="shared" si="3"/>
        <v>68</v>
      </c>
    </row>
    <row r="9" spans="2:12">
      <c r="B9">
        <v>2019</v>
      </c>
      <c r="C9">
        <v>80</v>
      </c>
      <c r="D9">
        <v>92</v>
      </c>
      <c r="E9">
        <v>86</v>
      </c>
      <c r="F9">
        <v>82</v>
      </c>
      <c r="H9">
        <f t="shared" si="0"/>
        <v>85</v>
      </c>
      <c r="I9">
        <v>2</v>
      </c>
      <c r="J9">
        <f t="shared" si="1"/>
        <v>4</v>
      </c>
      <c r="K9">
        <f t="shared" si="2"/>
        <v>170</v>
      </c>
      <c r="L9">
        <f t="shared" si="3"/>
        <v>80</v>
      </c>
    </row>
    <row r="10" spans="2:12">
      <c r="H10">
        <f>AVERAGE(H5:H9)</f>
        <v>56</v>
      </c>
      <c r="I10">
        <v>0</v>
      </c>
      <c r="J10">
        <v>10</v>
      </c>
      <c r="K10">
        <f>SUM(K5:K9)</f>
        <v>120</v>
      </c>
    </row>
    <row r="13" spans="2:12">
      <c r="H13" t="s">
        <v>12</v>
      </c>
      <c r="I13">
        <f>120/10</f>
        <v>12</v>
      </c>
    </row>
    <row r="14" spans="2:12">
      <c r="H14" t="s">
        <v>13</v>
      </c>
      <c r="I14">
        <f>H10-I13*I10</f>
        <v>56</v>
      </c>
    </row>
    <row r="16" spans="2:12">
      <c r="H16" t="s">
        <v>15</v>
      </c>
      <c r="J16">
        <f>I13/4</f>
        <v>3</v>
      </c>
    </row>
    <row r="22" spans="2:13">
      <c r="B22" t="s">
        <v>7</v>
      </c>
      <c r="C22" t="s">
        <v>1</v>
      </c>
      <c r="D22" t="s">
        <v>2</v>
      </c>
      <c r="E22" t="s">
        <v>3</v>
      </c>
      <c r="F22" t="s">
        <v>4</v>
      </c>
      <c r="H22" t="s">
        <v>1</v>
      </c>
      <c r="I22" t="s">
        <v>2</v>
      </c>
      <c r="J22" t="s">
        <v>3</v>
      </c>
      <c r="K22" t="s">
        <v>4</v>
      </c>
    </row>
    <row r="23" spans="2:13">
      <c r="B23">
        <v>2015</v>
      </c>
      <c r="C23">
        <f>D23-3</f>
        <v>27.5</v>
      </c>
      <c r="D23">
        <f>L5-1.5</f>
        <v>30.5</v>
      </c>
      <c r="E23">
        <f>L5+1.5</f>
        <v>33.5</v>
      </c>
      <c r="F23">
        <f>E23+3</f>
        <v>36.5</v>
      </c>
      <c r="H23" s="4">
        <f>C5/C23*100</f>
        <v>109.09090909090908</v>
      </c>
      <c r="I23" s="4">
        <f t="shared" ref="I23:K23" si="4">D5/D23*100</f>
        <v>131.14754098360655</v>
      </c>
      <c r="J23" s="4">
        <f t="shared" si="4"/>
        <v>107.46268656716418</v>
      </c>
      <c r="K23" s="4">
        <f t="shared" si="4"/>
        <v>93.150684931506845</v>
      </c>
    </row>
    <row r="24" spans="2:13">
      <c r="B24">
        <v>2016</v>
      </c>
      <c r="C24">
        <f t="shared" ref="C24:C27" si="5">D24-3</f>
        <v>39.5</v>
      </c>
      <c r="D24">
        <f t="shared" ref="D24:D29" si="6">L6-1.5</f>
        <v>42.5</v>
      </c>
      <c r="E24">
        <f t="shared" ref="E24:E27" si="7">L6+1.5</f>
        <v>45.5</v>
      </c>
      <c r="F24">
        <f t="shared" ref="F24:F27" si="8">E24+3</f>
        <v>48.5</v>
      </c>
      <c r="H24" s="4">
        <f t="shared" ref="H24:H27" si="9">C6/C24*100</f>
        <v>86.075949367088612</v>
      </c>
      <c r="I24" s="4">
        <f t="shared" ref="I24:I27" si="10">D6/D24*100</f>
        <v>122.35294117647059</v>
      </c>
      <c r="J24" s="4">
        <f t="shared" ref="J24:J27" si="11">E6/E24*100</f>
        <v>109.8901098901099</v>
      </c>
      <c r="K24" s="4">
        <f t="shared" ref="K24:K27" si="12">F6/F24*100</f>
        <v>90.721649484536087</v>
      </c>
    </row>
    <row r="25" spans="2:13">
      <c r="B25">
        <v>2017</v>
      </c>
      <c r="C25">
        <f t="shared" si="5"/>
        <v>51.5</v>
      </c>
      <c r="D25">
        <f t="shared" si="6"/>
        <v>54.5</v>
      </c>
      <c r="E25">
        <f t="shared" si="7"/>
        <v>57.5</v>
      </c>
      <c r="F25">
        <f t="shared" si="8"/>
        <v>60.5</v>
      </c>
      <c r="H25" s="4">
        <f t="shared" si="9"/>
        <v>77.669902912621353</v>
      </c>
      <c r="I25" s="4">
        <f t="shared" si="10"/>
        <v>106.42201834862387</v>
      </c>
      <c r="J25" s="4">
        <f t="shared" si="11"/>
        <v>93.913043478260875</v>
      </c>
      <c r="K25" s="4">
        <f t="shared" si="12"/>
        <v>79.338842975206617</v>
      </c>
    </row>
    <row r="26" spans="2:13">
      <c r="B26">
        <v>2018</v>
      </c>
      <c r="C26">
        <f t="shared" si="5"/>
        <v>63.5</v>
      </c>
      <c r="D26">
        <f t="shared" si="6"/>
        <v>66.5</v>
      </c>
      <c r="E26">
        <f t="shared" si="7"/>
        <v>69.5</v>
      </c>
      <c r="F26">
        <f t="shared" si="8"/>
        <v>72.5</v>
      </c>
      <c r="H26" s="4">
        <f t="shared" si="9"/>
        <v>85.039370078740163</v>
      </c>
      <c r="I26" s="4">
        <f t="shared" si="10"/>
        <v>114.28571428571428</v>
      </c>
      <c r="J26" s="4">
        <f t="shared" si="11"/>
        <v>97.841726618705039</v>
      </c>
      <c r="K26" s="4">
        <f t="shared" si="12"/>
        <v>85.517241379310349</v>
      </c>
    </row>
    <row r="27" spans="2:13">
      <c r="B27">
        <v>2019</v>
      </c>
      <c r="C27">
        <f t="shared" si="5"/>
        <v>75.5</v>
      </c>
      <c r="D27">
        <f t="shared" si="6"/>
        <v>78.5</v>
      </c>
      <c r="E27">
        <f t="shared" si="7"/>
        <v>81.5</v>
      </c>
      <c r="F27">
        <f t="shared" si="8"/>
        <v>84.5</v>
      </c>
      <c r="H27" s="4">
        <f t="shared" si="9"/>
        <v>105.96026490066225</v>
      </c>
      <c r="I27" s="4">
        <f t="shared" si="10"/>
        <v>117.19745222929936</v>
      </c>
      <c r="J27" s="4">
        <f t="shared" si="11"/>
        <v>105.52147239263803</v>
      </c>
      <c r="K27" s="4">
        <f t="shared" si="12"/>
        <v>97.041420118343197</v>
      </c>
      <c r="M27" t="s">
        <v>16</v>
      </c>
    </row>
    <row r="28" spans="2:13">
      <c r="H28" s="4">
        <f>AVERAGE(H23:H27)</f>
        <v>92.767279270004295</v>
      </c>
      <c r="I28" s="4">
        <f t="shared" ref="I28:K28" si="13">AVERAGE(I23:I27)</f>
        <v>118.28113340474292</v>
      </c>
      <c r="J28" s="4">
        <f t="shared" si="13"/>
        <v>102.92580778937558</v>
      </c>
      <c r="K28" s="4">
        <f t="shared" si="13"/>
        <v>89.153967777780608</v>
      </c>
      <c r="L28" s="4">
        <f>SUM(H28:K28)</f>
        <v>403.12818824190344</v>
      </c>
      <c r="M28" s="3">
        <f>400/L28</f>
        <v>0.99224021456910294</v>
      </c>
    </row>
    <row r="29" spans="2:13">
      <c r="H29" s="4">
        <f>H28*0.99224</f>
        <v>92.047405182869056</v>
      </c>
      <c r="I29" s="4">
        <f>I28*K35</f>
        <v>0</v>
      </c>
      <c r="J29" s="4">
        <f t="shared" ref="I29:K29" si="14">J28*O$28</f>
        <v>0</v>
      </c>
      <c r="K29" s="4">
        <f t="shared" si="14"/>
        <v>0</v>
      </c>
    </row>
  </sheetData>
  <mergeCells count="1">
    <mergeCell ref="B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3B52-19BD-7E47-82F3-E3A6C14C302C}">
  <dimension ref="D1:J8"/>
  <sheetViews>
    <sheetView zoomScale="130" zoomScaleNormal="130" workbookViewId="0">
      <selection activeCell="J13" sqref="J13"/>
    </sheetView>
  </sheetViews>
  <sheetFormatPr baseColWidth="10" defaultRowHeight="16"/>
  <sheetData>
    <row r="1" spans="4:10">
      <c r="D1" s="2" t="s">
        <v>6</v>
      </c>
      <c r="E1" s="2"/>
      <c r="F1" s="2"/>
      <c r="G1" s="2"/>
      <c r="H1" s="2"/>
    </row>
    <row r="2" spans="4:10">
      <c r="D2" s="2"/>
      <c r="E2" s="2"/>
      <c r="F2" s="2"/>
      <c r="G2" s="2"/>
      <c r="H2" s="2"/>
    </row>
    <row r="3" spans="4:10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10">
      <c r="D4">
        <v>2008</v>
      </c>
      <c r="E4">
        <v>800</v>
      </c>
      <c r="F4">
        <v>920</v>
      </c>
      <c r="G4">
        <v>880</v>
      </c>
      <c r="H4">
        <v>820</v>
      </c>
    </row>
    <row r="5" spans="4:10">
      <c r="D5">
        <v>2009</v>
      </c>
      <c r="E5">
        <v>540</v>
      </c>
      <c r="F5">
        <v>760</v>
      </c>
      <c r="G5">
        <v>680</v>
      </c>
      <c r="H5">
        <v>620</v>
      </c>
    </row>
    <row r="6" spans="4:10">
      <c r="D6">
        <v>2010</v>
      </c>
      <c r="E6">
        <v>400</v>
      </c>
      <c r="F6">
        <v>580</v>
      </c>
      <c r="G6">
        <v>540</v>
      </c>
      <c r="H6">
        <v>480</v>
      </c>
      <c r="J6" s="1"/>
    </row>
    <row r="7" spans="4:10">
      <c r="D7">
        <v>2011</v>
      </c>
      <c r="E7">
        <v>340</v>
      </c>
      <c r="F7">
        <v>520</v>
      </c>
      <c r="G7">
        <v>500</v>
      </c>
      <c r="H7">
        <v>440</v>
      </c>
    </row>
    <row r="8" spans="4:10">
      <c r="D8">
        <v>2012</v>
      </c>
      <c r="E8">
        <v>300</v>
      </c>
      <c r="F8">
        <v>400</v>
      </c>
      <c r="G8">
        <v>360</v>
      </c>
      <c r="H8">
        <v>340</v>
      </c>
    </row>
  </sheetData>
  <mergeCells count="1">
    <mergeCell ref="D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58E64C0409A45872CEFD4EE59A3DF" ma:contentTypeVersion="7" ma:contentTypeDescription="Create a new document." ma:contentTypeScope="" ma:versionID="ec9f72959c8be48e4fe8c9ebe068cbdf">
  <xsd:schema xmlns:xsd="http://www.w3.org/2001/XMLSchema" xmlns:xs="http://www.w3.org/2001/XMLSchema" xmlns:p="http://schemas.microsoft.com/office/2006/metadata/properties" xmlns:ns2="e47d4d55-8a7b-41b6-b417-731876410308" targetNamespace="http://schemas.microsoft.com/office/2006/metadata/properties" ma:root="true" ma:fieldsID="82139a9779c42a7f29e754f2c23fdffa" ns2:_="">
    <xsd:import namespace="e47d4d55-8a7b-41b6-b417-7318764103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4d55-8a7b-41b6-b417-7318764103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47d4d55-8a7b-41b6-b417-731876410308" xsi:nil="true"/>
  </documentManagement>
</p:properties>
</file>

<file path=customXml/itemProps1.xml><?xml version="1.0" encoding="utf-8"?>
<ds:datastoreItem xmlns:ds="http://schemas.openxmlformats.org/officeDocument/2006/customXml" ds:itemID="{9C1576F8-7E6A-4DCE-A3CE-7B091B700092}"/>
</file>

<file path=customXml/itemProps2.xml><?xml version="1.0" encoding="utf-8"?>
<ds:datastoreItem xmlns:ds="http://schemas.openxmlformats.org/officeDocument/2006/customXml" ds:itemID="{1DC1B375-4F55-446A-BF82-617FE648FB26}"/>
</file>

<file path=customXml/itemProps3.xml><?xml version="1.0" encoding="utf-8"?>
<ds:datastoreItem xmlns:ds="http://schemas.openxmlformats.org/officeDocument/2006/customXml" ds:itemID="{361263A3-FE5A-4935-86AE-2F54A1C7D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singh</dc:creator>
  <cp:lastModifiedBy>RANJEET SINGH</cp:lastModifiedBy>
  <dcterms:created xsi:type="dcterms:W3CDTF">2022-03-10T18:07:14Z</dcterms:created>
  <dcterms:modified xsi:type="dcterms:W3CDTF">2022-03-11T04:27:41Z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0x0101008D358E64C0409A45872CEFD4EE59A3DF</vt:lpwstr>
  </property>
</Properties>
</file>