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XcsST7BSPnUyKzqQv0gb1wfz4w+MBCppTujNbqYWgCk="/>
    </ext>
  </extLst>
</workbook>
</file>

<file path=xl/sharedStrings.xml><?xml version="1.0" encoding="utf-8"?>
<sst xmlns="http://schemas.openxmlformats.org/spreadsheetml/2006/main" count="117" uniqueCount="102">
  <si>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</si>
  <si>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</si>
  <si>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</si>
  <si>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</si>
  <si>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</si>
  <si>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</si>
  <si>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</si>
  <si>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</si>
  <si>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</si>
  <si>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</si>
  <si>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</si>
  <si>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</si>
  <si>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</si>
  <si>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</si>
  <si>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</si>
  <si>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</si>
  <si>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</si>
  <si>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</si>
  <si>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</si>
  <si>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</si>
  <si>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</si>
  <si>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</si>
  <si>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</si>
  <si>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</si>
  <si>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</si>
  <si>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</si>
  <si>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</si>
  <si>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</si>
  <si>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</si>
  <si>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</si>
  <si>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</si>
  <si>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</si>
  <si>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</si>
  <si>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</si>
  <si>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</si>
  <si>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</si>
  <si>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</si>
  <si>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</si>
  <si>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</si>
  <si>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</si>
  <si>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</si>
  <si>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</si>
  <si>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</si>
  <si>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</si>
  <si>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</si>
  <si>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</si>
  <si>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</si>
  <si>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</si>
  <si>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</si>
  <si>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</si>
  <si>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</si>
  <si>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</si>
  <si>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</si>
  <si>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</si>
  <si>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</si>
  <si>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</si>
  <si>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</si>
  <si>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</si>
  <si>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</si>
  <si>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</si>
  <si>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</si>
  <si>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</si>
  <si>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</si>
  <si>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</si>
  <si>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</si>
  <si>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</si>
  <si>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</si>
  <si>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</si>
  <si>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</si>
  <si>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</si>
  <si>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</si>
  <si>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</si>
  <si>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</si>
  <si>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</si>
  <si>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</si>
  <si>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</si>
  <si>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</si>
  <si>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</si>
  <si>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</si>
  <si>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</si>
  <si>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</si>
  <si>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</si>
  <si>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</si>
  <si>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</si>
  <si>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</si>
  <si>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</si>
  <si>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</si>
  <si>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</si>
  <si>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</si>
  <si>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</si>
  <si>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DE HORAS DE TRABALHO:</t>
  </si>
  <si>
    <t>Tempo Estimado =</t>
  </si>
  <si>
    <t>*</t>
  </si>
  <si>
    <t>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</si>
  <si>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</si>
  <si>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</si>
  <si>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</si>
  <si>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</si>
  <si>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</si>
  <si>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NÚMERO DE CASOS DE USO ESTIMADOS</t>
  </si>
  <si>
    <t>TOTAL:</t>
  </si>
  <si>
    <t>Estimativa do Custo de Desenvolvimento=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</si>
</sst>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Calibri"/>
      <scheme val="minor"/>
    </font>
    <font>
      <b/>
      <sz val="30.0"/>
      <color theme="1"/>
      <name val="Calibri"/>
    </font>
    <font>
      <b/>
      <sz val="24.0"/>
      <color rgb="FF000000"/>
      <name val="Tahoma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Tahoma"/>
    </font>
    <font>
      <sz val="14.0"/>
      <color theme="1"/>
      <name val="Arial"/>
    </font>
    <font>
      <sz val="20.0"/>
      <color rgb="FF000000"/>
      <name val="Tahoma"/>
    </font>
    <font>
      <b/>
      <sz val="14.0"/>
      <color theme="1"/>
      <name val="Arial"/>
    </font>
    <font>
      <b/>
      <sz val="15.0"/>
      <color theme="1"/>
      <name val="Calibri"/>
    </font>
    <font/>
    <font>
      <b/>
      <sz val="15.0"/>
      <color rgb="FF000000"/>
      <name val="Tahoma"/>
    </font>
    <font>
      <b/>
      <sz val="30.0"/>
      <color rgb="FF000000"/>
      <name val="Tahoma"/>
    </font>
    <font>
      <b/>
      <sz val="20.0"/>
      <color rgb="FF000000"/>
      <name val="Tahoma"/>
    </font>
    <font>
      <color theme="1"/>
      <name val="Calibri"/>
    </font>
    <font>
      <b/>
      <sz val="18.0"/>
      <color rgb="FF000000"/>
      <name val="Tahoma"/>
    </font>
    <font>
      <sz val="16.0"/>
      <color rgb="FF000000"/>
      <name val="Tahoma"/>
    </font>
    <font>
      <b/>
      <sz val="18.0"/>
      <color theme="1"/>
      <name val="Calibri"/>
    </font>
    <font>
      <sz val="18.0"/>
      <color rgb="FF000000"/>
      <name val="Tahoma"/>
    </font>
    <font>
      <sz val="10.0"/>
      <color theme="1"/>
      <name val="Calibri"/>
    </font>
    <font>
      <color theme="1"/>
      <name val="Calibri"/>
      <scheme val="minor"/>
    </font>
    <font>
      <sz val="23.0"/>
      <color rgb="FF000000"/>
      <name val="Tahoma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shrinkToFit="0" wrapText="1"/>
    </xf>
    <xf borderId="1" fillId="2" fontId="4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1" fillId="2" fontId="6" numFmtId="0" xfId="0" applyAlignment="1" applyBorder="1" applyFont="1">
      <alignment horizontal="right"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0" fontId="4" numFmtId="0" xfId="0" applyBorder="1" applyFont="1"/>
    <xf borderId="0" fillId="0" fontId="2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right" readingOrder="0" shrinkToFit="0" wrapText="1"/>
    </xf>
    <xf borderId="3" fillId="0" fontId="4" numFmtId="0" xfId="0" applyAlignment="1" applyBorder="1" applyFont="1">
      <alignment shrinkToFit="0" wrapText="1"/>
    </xf>
    <xf borderId="4" fillId="0" fontId="9" numFmtId="0" xfId="0" applyBorder="1" applyFont="1"/>
    <xf borderId="5" fillId="0" fontId="10" numFmtId="0" xfId="0" applyBorder="1" applyFont="1"/>
    <xf borderId="1" fillId="0" fontId="11" numFmtId="0" xfId="0" applyAlignment="1" applyBorder="1" applyFont="1">
      <alignment horizontal="center"/>
    </xf>
    <xf borderId="1" fillId="3" fontId="9" numFmtId="0" xfId="0" applyAlignment="1" applyBorder="1" applyFill="1" applyFont="1">
      <alignment horizontal="left"/>
    </xf>
    <xf borderId="0" fillId="0" fontId="11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4" fontId="12" numFmtId="0" xfId="0" applyAlignment="1" applyFill="1" applyFont="1">
      <alignment horizontal="left" vertical="center"/>
    </xf>
    <xf borderId="4" fillId="0" fontId="13" numFmtId="0" xfId="0" applyAlignment="1" applyBorder="1" applyFont="1">
      <alignment shrinkToFit="0" vertical="center" wrapText="1"/>
    </xf>
    <xf borderId="6" fillId="0" fontId="10" numFmtId="0" xfId="0" applyBorder="1" applyFont="1"/>
    <xf borderId="7" fillId="0" fontId="14" numFmtId="0" xfId="0" applyBorder="1" applyFont="1"/>
    <xf borderId="4" fillId="0" fontId="15" numFmtId="0" xfId="0" applyAlignment="1" applyBorder="1" applyFont="1">
      <alignment shrinkToFit="0" wrapText="1"/>
    </xf>
    <xf borderId="1" fillId="0" fontId="16" numFmtId="0" xfId="0" applyAlignment="1" applyBorder="1" applyFont="1">
      <alignment horizontal="left"/>
    </xf>
    <xf borderId="1" fillId="2" fontId="4" numFmtId="0" xfId="0" applyAlignment="1" applyBorder="1" applyFont="1">
      <alignment horizontal="right"/>
    </xf>
    <xf borderId="1" fillId="2" fontId="8" numFmtId="0" xfId="0" applyAlignment="1" applyBorder="1" applyFont="1">
      <alignment horizontal="right" shrinkToFit="0" wrapText="1"/>
    </xf>
    <xf borderId="0" fillId="4" fontId="2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4" fillId="0" fontId="17" numFmtId="0" xfId="0" applyBorder="1" applyFont="1"/>
    <xf borderId="1" fillId="0" fontId="15" numFmtId="0" xfId="0" applyAlignment="1" applyBorder="1" applyFont="1">
      <alignment horizontal="center"/>
    </xf>
    <xf borderId="1" fillId="3" fontId="17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4" fillId="0" fontId="18" numFmtId="0" xfId="0" applyAlignment="1" applyBorder="1" applyFont="1">
      <alignment shrinkToFit="0" wrapText="1"/>
    </xf>
    <xf borderId="4" fillId="5" fontId="3" numFmtId="0" xfId="0" applyAlignment="1" applyBorder="1" applyFill="1" applyFont="1">
      <alignment horizontal="center"/>
    </xf>
    <xf borderId="0" fillId="0" fontId="19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8" fillId="2" fontId="8" numFmtId="0" xfId="0" applyAlignment="1" applyBorder="1" applyFont="1">
      <alignment horizontal="right" readingOrder="0" shrinkToFit="0" wrapText="1"/>
    </xf>
    <xf borderId="0" fillId="0" fontId="20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4" fillId="0" fontId="16" numFmtId="0" xfId="0" applyAlignment="1" applyBorder="1" applyFont="1">
      <alignment shrinkToFit="0" wrapText="1"/>
    </xf>
    <xf borderId="1" fillId="0" fontId="19" numFmtId="0" xfId="0" applyBorder="1" applyFont="1"/>
    <xf borderId="2" fillId="0" fontId="4" numFmtId="0" xfId="0" applyAlignment="1" applyBorder="1" applyFont="1">
      <alignment shrinkToFit="0" wrapText="1"/>
    </xf>
    <xf borderId="2" fillId="0" fontId="4" numFmtId="0" xfId="0" applyBorder="1" applyFont="1"/>
    <xf borderId="9" fillId="0" fontId="4" numFmtId="0" xfId="0" applyAlignment="1" applyBorder="1" applyFont="1">
      <alignment horizontal="center"/>
    </xf>
    <xf borderId="10" fillId="0" fontId="4" numFmtId="164" xfId="0" applyBorder="1" applyFont="1" applyNumberFormat="1"/>
    <xf borderId="0" fillId="0" fontId="21" numFmtId="0" xfId="0" applyFont="1"/>
    <xf borderId="0" fillId="0" fontId="22" numFmtId="0" xfId="0" applyAlignment="1" applyFont="1">
      <alignment horizontal="center"/>
    </xf>
    <xf borderId="0" fillId="4" fontId="23" numFmtId="0" xfId="0" applyAlignment="1" applyFont="1">
      <alignment horizontal="center"/>
    </xf>
    <xf borderId="0" fillId="0" fontId="22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0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3" pivot="0" name="Página1-style 4">
      <tableStyleElement dxfId="1" type="headerRow"/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2" pivot="0" name="Página1-style 8">
      <tableStyleElement dxfId="3" type="firstRowStripe"/>
      <tableStyleElement dxfId="2" type="secondRowStripe"/>
    </tableStyle>
    <tableStyle count="2" pivot="0" name="Página1-style 9">
      <tableStyleElement dxfId="3" type="firstRowStripe"/>
      <tableStyleElement dxfId="2" type="secondRowStripe"/>
    </tableStyle>
    <tableStyle count="2" pivot="0" name="Página1-style 10">
      <tableStyleElement dxfId="3" type="firstRowStripe"/>
      <tableStyleElement dxfId="2" type="secondRowStripe"/>
    </tableStyle>
    <tableStyle count="2" pivot="0" name="Página1-style 11">
      <tableStyleElement dxfId="3" type="firstRowStripe"/>
      <tableStyleElement dxfId="2" type="secondRowStripe"/>
    </tableStyle>
    <tableStyle count="2" pivot="0" name="Página1-style 12">
      <tableStyleElement dxfId="3" type="firstRowStripe"/>
      <tableStyleElement dxfId="2" type="secondRowStripe"/>
    </tableStyle>
    <tableStyle count="3" pivot="0" name="Página1-style 13">
      <tableStyleElement dxfId="1" type="headerRow"/>
      <tableStyleElement dxfId="2" type="firstRowStripe"/>
      <tableStyleElement dxfId="3" type="secondRowStripe"/>
    </tableStyle>
    <tableStyle count="3" pivot="0" name="Página1-style 14">
      <tableStyleElement dxfId="1" type="headerRow"/>
      <tableStyleElement dxfId="2" type="firstRowStripe"/>
      <tableStyleElement dxfId="3" type="secondRowStripe"/>
    </tableStyle>
    <tableStyle count="3" pivot="0" name="Página1-style 15">
      <tableStyleElement dxfId="1" type="headerRow"/>
      <tableStyleElement dxfId="2" type="firstRowStripe"/>
      <tableStyleElement dxfId="3" type="secondRowStripe"/>
    </tableStyle>
    <tableStyle count="2" pivot="0" name="Página1-style 16">
      <tableStyleElement dxfId="3" type="firstRowStripe"/>
      <tableStyleElement dxfId="2" type="secondRowStripe"/>
    </tableStyle>
    <tableStyle count="2" pivot="0" name="Página1-style 17">
      <tableStyleElement dxfId="3" type="firstRowStripe"/>
      <tableStyleElement dxfId="2" type="secondRowStripe"/>
    </tableStyle>
    <tableStyle count="2" pivot="0" name="Página1-style 18">
      <tableStyleElement dxfId="3" type="firstRowStripe"/>
      <tableStyleElement dxfId="2" type="secondRowStripe"/>
    </tableStyle>
    <tableStyle count="2" pivot="0" name="Página1-style 19">
      <tableStyleElement dxfId="3" type="firstRowStripe"/>
      <tableStyleElement dxfId="2" type="secondRowStripe"/>
    </tableStyle>
    <tableStyle count="2" pivot="0" name="Página1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6" displayName="Table_1" id="1">
  <tableColumns count="5">
    <tableColumn name="Tipo de Ator" id="1"/>
    <tableColumn name="Descrição" id="2"/>
    <tableColumn name="Peso" id="3"/>
    <tableColumn name="N. de Atores" id="4"/>
    <tableColumn name="Resultado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D66:D67" displayName="Table_10" id="10">
  <tableColumns count="1">
    <tableColumn name="Column1" id="1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66:E67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66:F67" displayName="Table_12" id="12">
  <tableColumns count="1">
    <tableColumn name="Column1" id="1"/>
  </tableColumns>
  <tableStyleInfo name="Página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D74" displayName="Table_13" id="13">
  <tableColumns count="1">
    <tableColumn name="Column1" id="1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E74" displayName="Table_14" id="14">
  <tableColumns count="1">
    <tableColumn name="Column1" id="1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F74" displayName="Table_15" id="15">
  <tableColumns count="1">
    <tableColumn name="Column1" id="1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75" displayName="Table_16" id="16">
  <tableColumns count="1">
    <tableColumn name="Column1" id="1"/>
  </tableColumns>
  <tableStyleInfo name="Página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C75" displayName="Table_17" id="17">
  <tableColumns count="1">
    <tableColumn name="Column1" id="1"/>
  </tableColumns>
  <tableStyleInfo name="Página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75" displayName="Table_18" id="18">
  <tableColumns count="1">
    <tableColumn name="Column1" id="1"/>
  </tableColumns>
  <tableStyleInfo name="Página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E75" displayName="Table_19" id="19">
  <tableColumns count="1">
    <tableColumn name="Column1" id="1"/>
  </tableColumns>
  <tableStyleInfo name="Página1-style 19" showColumnStripes="0" showFirstColumn="1" showLastColumn="1" showRowStripes="1"/>
</table>
</file>

<file path=xl/tables/table2.xml><?xml version="1.0" encoding="utf-8"?>
<table xmlns="http://schemas.openxmlformats.org/spreadsheetml/2006/main" ref="B10:F13" displayName="Table_2" id="2">
  <tableColumns count="5">
    <tableColumn name="Tipo" id="1"/>
    <tableColumn name="Descrição" id="2"/>
    <tableColumn name="Peso" id="3"/>
    <tableColumn name="N. de Casos de Uso" id="4"/>
    <tableColumn name="Resultado" id="5"/>
  </tableColumns>
  <tableStyleInfo name="Página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75" displayName="Table_20" id="20">
  <tableColumns count="1">
    <tableColumn name="Column1" id="1"/>
  </tableColumns>
  <tableStyleInfo name="Página1-style 20" showColumnStripes="0" showFirstColumn="1" showLastColumn="1" showRowStripes="1"/>
</table>
</file>

<file path=xl/tables/table3.xml><?xml version="1.0" encoding="utf-8"?>
<table xmlns="http://schemas.openxmlformats.org/spreadsheetml/2006/main" ref="B24:F37" displayName="Table_3" id="3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ref="B43:F51" displayName="Table_4" id="4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65" displayName="Table_5" id="5">
  <tableColumns count="1">
    <tableColumn name="Column1" id="1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65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65" displayName="Table_7" id="7">
  <tableColumns count="1">
    <tableColumn name="Column1" id="1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66:B67" displayName="Table_8" id="8">
  <tableColumns count="1">
    <tableColumn name="Column1" id="1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headerRowCount="0" ref="C66:C67" displayName="Table_9" id="9">
  <tableColumns count="1">
    <tableColumn name="Column1" id="1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57"/>
    <col customWidth="1" min="3" max="3" width="65.14"/>
    <col customWidth="1" min="4" max="4" width="10.71"/>
    <col customWidth="1" min="5" max="5" width="19.43"/>
    <col customWidth="1" min="6" max="6" width="21.14"/>
    <col customWidth="1" min="7" max="7" width="25.14"/>
  </cols>
  <sheetData>
    <row r="1" ht="93.75" customHeight="1">
      <c r="A1" s="1" t="s">
        <v>0</v>
      </c>
    </row>
    <row r="2" ht="93.75" customHeight="1">
      <c r="A2" s="2" t="s">
        <v>1</v>
      </c>
    </row>
    <row r="3" ht="93.75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93.75" customHeight="1">
      <c r="A4" s="5"/>
      <c r="B4" s="6" t="s">
        <v>7</v>
      </c>
      <c r="C4" s="7" t="s">
        <v>8</v>
      </c>
      <c r="D4" s="6">
        <v>1.0</v>
      </c>
      <c r="E4" s="8">
        <v>2.0</v>
      </c>
      <c r="F4" s="6">
        <f t="shared" ref="F4:F6" si="1">D4+E4</f>
        <v>3</v>
      </c>
    </row>
    <row r="5" ht="93.75" customHeight="1">
      <c r="A5" s="5"/>
      <c r="B5" s="6" t="s">
        <v>9</v>
      </c>
      <c r="C5" s="9" t="s">
        <v>10</v>
      </c>
      <c r="D5" s="6">
        <v>2.0</v>
      </c>
      <c r="E5" s="10">
        <v>1.0</v>
      </c>
      <c r="F5" s="6">
        <f t="shared" si="1"/>
        <v>3</v>
      </c>
    </row>
    <row r="6" ht="93.75" customHeight="1">
      <c r="A6" s="5"/>
      <c r="B6" s="6" t="s">
        <v>11</v>
      </c>
      <c r="C6" s="6" t="s">
        <v>12</v>
      </c>
      <c r="D6" s="6">
        <v>3.0</v>
      </c>
      <c r="E6" s="11">
        <v>2.0</v>
      </c>
      <c r="F6" s="6">
        <f t="shared" si="1"/>
        <v>5</v>
      </c>
    </row>
    <row r="7" ht="94.5" customHeight="1">
      <c r="C7" s="12"/>
      <c r="D7" s="13"/>
      <c r="E7" s="14" t="s">
        <v>13</v>
      </c>
      <c r="F7" s="15">
        <f>SUM(F4:F6)</f>
        <v>11</v>
      </c>
    </row>
    <row r="8" ht="25.5" customHeight="1">
      <c r="C8" s="12"/>
      <c r="D8" s="13"/>
      <c r="E8" s="12"/>
      <c r="F8" s="5"/>
    </row>
    <row r="9" ht="93.75" customHeight="1">
      <c r="A9" s="16" t="s">
        <v>14</v>
      </c>
    </row>
    <row r="10" ht="93.75" customHeight="1">
      <c r="A10" s="3"/>
      <c r="B10" s="17" t="s">
        <v>15</v>
      </c>
      <c r="C10" s="17" t="s">
        <v>3</v>
      </c>
      <c r="D10" s="17" t="s">
        <v>4</v>
      </c>
      <c r="E10" s="18" t="s">
        <v>16</v>
      </c>
      <c r="F10" s="17" t="s">
        <v>6</v>
      </c>
    </row>
    <row r="11" ht="93.75" customHeight="1">
      <c r="A11" s="5"/>
      <c r="B11" s="6" t="s">
        <v>17</v>
      </c>
      <c r="C11" s="7" t="s">
        <v>18</v>
      </c>
      <c r="D11" s="6">
        <v>5.0</v>
      </c>
      <c r="E11" s="8">
        <v>3.0</v>
      </c>
      <c r="F11" s="6">
        <f t="shared" ref="F11:F13" si="2">D11*E11</f>
        <v>15</v>
      </c>
    </row>
    <row r="12" ht="93.75" customHeight="1">
      <c r="A12" s="5"/>
      <c r="B12" s="6" t="s">
        <v>19</v>
      </c>
      <c r="C12" s="9" t="s">
        <v>20</v>
      </c>
      <c r="D12" s="6">
        <v>10.0</v>
      </c>
      <c r="E12" s="19">
        <v>0.0</v>
      </c>
      <c r="F12" s="6">
        <f t="shared" si="2"/>
        <v>0</v>
      </c>
    </row>
    <row r="13" ht="93.75" customHeight="1">
      <c r="A13" s="5"/>
      <c r="B13" s="6" t="s">
        <v>21</v>
      </c>
      <c r="C13" s="20" t="s">
        <v>22</v>
      </c>
      <c r="D13" s="6">
        <v>15.0</v>
      </c>
      <c r="E13" s="11"/>
      <c r="F13" s="6">
        <f t="shared" si="2"/>
        <v>0</v>
      </c>
    </row>
    <row r="14" ht="93.75" customHeight="1">
      <c r="C14" s="12"/>
      <c r="D14" s="13"/>
      <c r="E14" s="14" t="s">
        <v>23</v>
      </c>
      <c r="F14" s="15">
        <f>SUM(F11:F13)</f>
        <v>15</v>
      </c>
    </row>
    <row r="15" ht="25.5" customHeight="1">
      <c r="C15" s="12"/>
      <c r="D15" s="13"/>
      <c r="E15" s="12"/>
      <c r="F15" s="5"/>
    </row>
    <row r="16" ht="93.75" customHeight="1">
      <c r="A16" s="2" t="s">
        <v>24</v>
      </c>
    </row>
    <row r="17" ht="93.75" customHeight="1">
      <c r="B17" s="21" t="s">
        <v>25</v>
      </c>
      <c r="C17" s="22"/>
    </row>
    <row r="18" ht="93.75" customHeight="1">
      <c r="B18" s="23" t="s">
        <v>26</v>
      </c>
      <c r="C18" s="24">
        <f>F7+F14</f>
        <v>26</v>
      </c>
    </row>
    <row r="19" ht="93.75" customHeight="1">
      <c r="B19" s="25"/>
      <c r="C19" s="26"/>
    </row>
    <row r="20" ht="93.75" customHeight="1">
      <c r="A20" s="27" t="s">
        <v>27</v>
      </c>
    </row>
    <row r="21" ht="93.75" customHeight="1">
      <c r="B21" s="28" t="s">
        <v>28</v>
      </c>
      <c r="C21" s="29"/>
      <c r="D21" s="29"/>
      <c r="E21" s="22"/>
      <c r="F21" s="30"/>
    </row>
    <row r="22" ht="93.75" customHeight="1">
      <c r="B22" s="31" t="s">
        <v>29</v>
      </c>
      <c r="C22" s="29"/>
      <c r="D22" s="29"/>
      <c r="E22" s="22"/>
    </row>
    <row r="23" ht="63.75" customHeight="1">
      <c r="B23" s="31" t="s">
        <v>30</v>
      </c>
      <c r="C23" s="29"/>
      <c r="D23" s="29"/>
      <c r="E23" s="22"/>
    </row>
    <row r="24" ht="93.75" customHeight="1">
      <c r="A24" s="3"/>
      <c r="B24" s="4" t="s">
        <v>31</v>
      </c>
      <c r="C24" s="4" t="s">
        <v>32</v>
      </c>
      <c r="D24" s="4" t="s">
        <v>4</v>
      </c>
      <c r="E24" s="4" t="s">
        <v>33</v>
      </c>
      <c r="F24" s="4" t="s">
        <v>6</v>
      </c>
    </row>
    <row r="25" ht="93.75" customHeight="1">
      <c r="A25" s="5"/>
      <c r="B25" s="4" t="s">
        <v>34</v>
      </c>
      <c r="C25" s="32" t="s">
        <v>35</v>
      </c>
      <c r="D25" s="6">
        <v>2.0</v>
      </c>
      <c r="E25" s="33">
        <v>5.0</v>
      </c>
      <c r="F25" s="6">
        <f t="shared" ref="F25:F37" si="3">D25*E25</f>
        <v>10</v>
      </c>
    </row>
    <row r="26" ht="93.75" customHeight="1">
      <c r="A26" s="5"/>
      <c r="B26" s="4" t="s">
        <v>36</v>
      </c>
      <c r="C26" s="32" t="s">
        <v>37</v>
      </c>
      <c r="D26" s="6">
        <v>2.0</v>
      </c>
      <c r="E26" s="19">
        <v>5.0</v>
      </c>
      <c r="F26" s="6">
        <f t="shared" si="3"/>
        <v>10</v>
      </c>
    </row>
    <row r="27" ht="93.75" customHeight="1">
      <c r="A27" s="5"/>
      <c r="B27" s="4" t="s">
        <v>38</v>
      </c>
      <c r="C27" s="32" t="s">
        <v>39</v>
      </c>
      <c r="D27" s="6">
        <v>1.0</v>
      </c>
      <c r="E27" s="10">
        <v>5.0</v>
      </c>
      <c r="F27" s="6">
        <f t="shared" si="3"/>
        <v>5</v>
      </c>
    </row>
    <row r="28" ht="93.75" customHeight="1">
      <c r="A28" s="5"/>
      <c r="B28" s="4" t="s">
        <v>40</v>
      </c>
      <c r="C28" s="32" t="s">
        <v>41</v>
      </c>
      <c r="D28" s="6">
        <v>1.0</v>
      </c>
      <c r="E28" s="33">
        <v>1.0</v>
      </c>
      <c r="F28" s="6">
        <f t="shared" si="3"/>
        <v>1</v>
      </c>
    </row>
    <row r="29" ht="93.75" customHeight="1">
      <c r="A29" s="5"/>
      <c r="B29" s="4" t="s">
        <v>42</v>
      </c>
      <c r="C29" s="32" t="s">
        <v>43</v>
      </c>
      <c r="D29" s="6">
        <v>1.0</v>
      </c>
      <c r="E29" s="19">
        <v>1.0</v>
      </c>
      <c r="F29" s="6">
        <f t="shared" si="3"/>
        <v>1</v>
      </c>
    </row>
    <row r="30" ht="93.75" customHeight="1">
      <c r="A30" s="5"/>
      <c r="B30" s="4" t="s">
        <v>44</v>
      </c>
      <c r="C30" s="32" t="s">
        <v>45</v>
      </c>
      <c r="D30" s="6">
        <v>0.5</v>
      </c>
      <c r="E30" s="10">
        <v>1.0</v>
      </c>
      <c r="F30" s="6">
        <f t="shared" si="3"/>
        <v>0.5</v>
      </c>
    </row>
    <row r="31" ht="93.75" customHeight="1">
      <c r="A31" s="5"/>
      <c r="B31" s="4" t="s">
        <v>46</v>
      </c>
      <c r="C31" s="32" t="s">
        <v>47</v>
      </c>
      <c r="D31" s="6">
        <v>0.5</v>
      </c>
      <c r="E31" s="8">
        <v>3.0</v>
      </c>
      <c r="F31" s="6">
        <f t="shared" si="3"/>
        <v>1.5</v>
      </c>
    </row>
    <row r="32" ht="93.75" customHeight="1">
      <c r="A32" s="5"/>
      <c r="B32" s="4" t="s">
        <v>48</v>
      </c>
      <c r="C32" s="32" t="s">
        <v>49</v>
      </c>
      <c r="D32" s="6">
        <v>2.0</v>
      </c>
      <c r="E32" s="19">
        <v>1.0</v>
      </c>
      <c r="F32" s="6">
        <f t="shared" si="3"/>
        <v>2</v>
      </c>
    </row>
    <row r="33" ht="93.75" customHeight="1">
      <c r="A33" s="5"/>
      <c r="B33" s="4" t="s">
        <v>50</v>
      </c>
      <c r="C33" s="32" t="s">
        <v>51</v>
      </c>
      <c r="D33" s="6">
        <v>1.0</v>
      </c>
      <c r="E33" s="10">
        <v>5.0</v>
      </c>
      <c r="F33" s="6">
        <f t="shared" si="3"/>
        <v>5</v>
      </c>
    </row>
    <row r="34" ht="93.75" customHeight="1">
      <c r="A34" s="5"/>
      <c r="B34" s="4" t="s">
        <v>52</v>
      </c>
      <c r="C34" s="32" t="s">
        <v>53</v>
      </c>
      <c r="D34" s="6">
        <v>1.0</v>
      </c>
      <c r="E34" s="33">
        <v>2.0</v>
      </c>
      <c r="F34" s="6">
        <f t="shared" si="3"/>
        <v>2</v>
      </c>
    </row>
    <row r="35" ht="93.75" customHeight="1">
      <c r="A35" s="5"/>
      <c r="B35" s="4" t="s">
        <v>54</v>
      </c>
      <c r="C35" s="32" t="s">
        <v>55</v>
      </c>
      <c r="D35" s="6">
        <v>1.0</v>
      </c>
      <c r="E35" s="34">
        <v>5.0</v>
      </c>
      <c r="F35" s="6">
        <f t="shared" si="3"/>
        <v>5</v>
      </c>
    </row>
    <row r="36" ht="93.75" customHeight="1">
      <c r="A36" s="5"/>
      <c r="B36" s="4" t="s">
        <v>56</v>
      </c>
      <c r="C36" s="32" t="s">
        <v>57</v>
      </c>
      <c r="D36" s="6">
        <v>1.0</v>
      </c>
      <c r="E36" s="11">
        <v>1.0</v>
      </c>
      <c r="F36" s="6">
        <f t="shared" si="3"/>
        <v>1</v>
      </c>
    </row>
    <row r="37" ht="93.75" customHeight="1">
      <c r="A37" s="5"/>
      <c r="B37" s="4" t="s">
        <v>58</v>
      </c>
      <c r="C37" s="32" t="s">
        <v>59</v>
      </c>
      <c r="D37" s="6">
        <v>1.0</v>
      </c>
      <c r="E37" s="34">
        <v>5.0</v>
      </c>
      <c r="F37" s="6">
        <f t="shared" si="3"/>
        <v>5</v>
      </c>
    </row>
    <row r="38" ht="93.75" customHeight="1">
      <c r="C38" s="12"/>
      <c r="D38" s="13"/>
      <c r="E38" s="14" t="s">
        <v>23</v>
      </c>
      <c r="F38" s="15">
        <f>SUM(F25:F37)</f>
        <v>49</v>
      </c>
    </row>
    <row r="39" ht="25.5" customHeight="1">
      <c r="C39" s="12"/>
      <c r="D39" s="13"/>
      <c r="E39" s="12"/>
      <c r="F39" s="5"/>
    </row>
    <row r="40" ht="93.75" customHeight="1">
      <c r="A40" s="35" t="s">
        <v>60</v>
      </c>
    </row>
    <row r="41" ht="93.75" customHeight="1">
      <c r="B41" s="23" t="s">
        <v>61</v>
      </c>
      <c r="C41" s="24">
        <f>0.6+(0.01*F38)</f>
        <v>1.09</v>
      </c>
    </row>
    <row r="42" ht="93.75" customHeight="1"/>
    <row r="43" ht="93.75" customHeight="1">
      <c r="B43" s="4" t="s">
        <v>31</v>
      </c>
      <c r="C43" s="4" t="s">
        <v>32</v>
      </c>
      <c r="D43" s="4" t="s">
        <v>4</v>
      </c>
      <c r="E43" s="4" t="s">
        <v>33</v>
      </c>
      <c r="F43" s="4" t="s">
        <v>6</v>
      </c>
    </row>
    <row r="44" ht="93.75" customHeight="1">
      <c r="B44" s="36" t="s">
        <v>62</v>
      </c>
      <c r="C44" s="37" t="s">
        <v>63</v>
      </c>
      <c r="D44" s="6">
        <v>1.5</v>
      </c>
      <c r="E44" s="34">
        <v>3.0</v>
      </c>
      <c r="F44" s="6">
        <f t="shared" ref="F44:F51" si="4">D44*E44</f>
        <v>4.5</v>
      </c>
    </row>
    <row r="45" ht="93.75" customHeight="1">
      <c r="B45" s="36" t="s">
        <v>64</v>
      </c>
      <c r="C45" s="37" t="s">
        <v>65</v>
      </c>
      <c r="D45" s="6">
        <v>0.5</v>
      </c>
      <c r="E45" s="34">
        <v>3.0</v>
      </c>
      <c r="F45" s="6">
        <f t="shared" si="4"/>
        <v>1.5</v>
      </c>
    </row>
    <row r="46" ht="93.75" customHeight="1">
      <c r="B46" s="36" t="s">
        <v>66</v>
      </c>
      <c r="C46" s="38" t="s">
        <v>67</v>
      </c>
      <c r="D46" s="6">
        <v>1.0</v>
      </c>
      <c r="E46" s="19">
        <v>3.0</v>
      </c>
      <c r="F46" s="6">
        <f t="shared" si="4"/>
        <v>3</v>
      </c>
    </row>
    <row r="47" ht="93.75" customHeight="1">
      <c r="B47" s="36" t="s">
        <v>68</v>
      </c>
      <c r="C47" s="37" t="s">
        <v>69</v>
      </c>
      <c r="D47" s="6">
        <v>0.5</v>
      </c>
      <c r="E47" s="34">
        <v>5.0</v>
      </c>
      <c r="F47" s="6">
        <f t="shared" si="4"/>
        <v>2.5</v>
      </c>
    </row>
    <row r="48" ht="93.75" customHeight="1">
      <c r="B48" s="36" t="s">
        <v>70</v>
      </c>
      <c r="C48" s="38" t="s">
        <v>71</v>
      </c>
      <c r="D48" s="6">
        <v>1.0</v>
      </c>
      <c r="E48" s="34">
        <v>5.0</v>
      </c>
      <c r="F48" s="6">
        <f t="shared" si="4"/>
        <v>5</v>
      </c>
    </row>
    <row r="49" ht="93.75" customHeight="1">
      <c r="B49" s="36" t="s">
        <v>72</v>
      </c>
      <c r="C49" s="37" t="s">
        <v>73</v>
      </c>
      <c r="D49" s="6">
        <v>2.0</v>
      </c>
      <c r="E49" s="34">
        <v>3.0</v>
      </c>
      <c r="F49" s="6">
        <f t="shared" si="4"/>
        <v>6</v>
      </c>
    </row>
    <row r="50" ht="93.75" customHeight="1">
      <c r="B50" s="36" t="s">
        <v>74</v>
      </c>
      <c r="C50" s="38" t="s">
        <v>75</v>
      </c>
      <c r="D50" s="6">
        <v>-1.0</v>
      </c>
      <c r="E50" s="19">
        <v>0.0</v>
      </c>
      <c r="F50" s="6">
        <f t="shared" si="4"/>
        <v>0</v>
      </c>
    </row>
    <row r="51" ht="93.75" customHeight="1">
      <c r="B51" s="36" t="s">
        <v>76</v>
      </c>
      <c r="C51" s="37" t="s">
        <v>77</v>
      </c>
      <c r="D51" s="6">
        <v>2.0</v>
      </c>
      <c r="E51" s="19">
        <v>5.0</v>
      </c>
      <c r="F51" s="6">
        <f t="shared" si="4"/>
        <v>10</v>
      </c>
    </row>
    <row r="52" ht="93.75" customHeight="1">
      <c r="C52" s="12"/>
      <c r="D52" s="13"/>
      <c r="E52" s="14" t="s">
        <v>23</v>
      </c>
      <c r="F52" s="15">
        <f>SUM(F44:F51)</f>
        <v>32.5</v>
      </c>
    </row>
    <row r="53" ht="25.5" customHeight="1">
      <c r="C53" s="12"/>
      <c r="D53" s="13"/>
      <c r="E53" s="12"/>
      <c r="F53" s="5"/>
    </row>
    <row r="54" ht="93.75" customHeight="1">
      <c r="A54" s="16" t="s">
        <v>78</v>
      </c>
      <c r="F54" s="39"/>
    </row>
    <row r="55" ht="93.75" customHeight="1">
      <c r="B55" s="40" t="s">
        <v>79</v>
      </c>
      <c r="C55" s="22"/>
    </row>
    <row r="56" ht="93.75" customHeight="1">
      <c r="B56" s="41" t="s">
        <v>80</v>
      </c>
      <c r="C56" s="42">
        <f>1.4+(-0.03*F52)</f>
        <v>0.425</v>
      </c>
    </row>
    <row r="57" ht="25.5" customHeight="1">
      <c r="C57" s="12"/>
      <c r="D57" s="13"/>
      <c r="E57" s="12"/>
      <c r="F57" s="5"/>
    </row>
    <row r="58" ht="93.75" customHeight="1">
      <c r="A58" s="39" t="s">
        <v>81</v>
      </c>
      <c r="D58" s="39"/>
      <c r="E58" s="39"/>
      <c r="F58" s="39"/>
    </row>
    <row r="59" ht="93.75" customHeight="1">
      <c r="B59" s="40" t="s">
        <v>82</v>
      </c>
      <c r="C59" s="22"/>
    </row>
    <row r="60" ht="93.75" customHeight="1">
      <c r="B60" s="41" t="s">
        <v>83</v>
      </c>
      <c r="C60" s="42">
        <f>C18*C41*C56</f>
        <v>12.0445</v>
      </c>
    </row>
    <row r="61" ht="93.75" customHeight="1">
      <c r="C61" s="43" t="s">
        <v>84</v>
      </c>
    </row>
    <row r="62" ht="93.75" customHeight="1">
      <c r="C62" s="43"/>
    </row>
    <row r="63" ht="93.75" customHeight="1">
      <c r="A63" s="2" t="s">
        <v>85</v>
      </c>
      <c r="F63" s="2"/>
    </row>
    <row r="64" ht="93.75" customHeight="1">
      <c r="B64" s="44" t="s">
        <v>86</v>
      </c>
      <c r="C64" s="29"/>
      <c r="D64" s="22"/>
    </row>
    <row r="65" ht="93.75" customHeight="1">
      <c r="B65" s="45" t="s">
        <v>87</v>
      </c>
      <c r="C65" s="22"/>
      <c r="D65" s="46" t="s">
        <v>88</v>
      </c>
      <c r="E65" s="47" t="s">
        <v>89</v>
      </c>
      <c r="F65" s="47" t="s">
        <v>90</v>
      </c>
    </row>
    <row r="66" ht="93.75" customHeight="1">
      <c r="B66" s="48" t="s">
        <v>91</v>
      </c>
      <c r="C66" s="6">
        <f>C60</f>
        <v>12.0445</v>
      </c>
      <c r="D66" s="49" t="s">
        <v>92</v>
      </c>
      <c r="E66" s="50">
        <v>25.0</v>
      </c>
      <c r="F66" s="6">
        <f>C66*E66</f>
        <v>301.1125</v>
      </c>
    </row>
    <row r="67" ht="25.5" customHeight="1">
      <c r="B67" s="51"/>
      <c r="C67" s="52"/>
      <c r="D67" s="53"/>
      <c r="E67" s="52"/>
      <c r="F67" s="54"/>
    </row>
    <row r="68" ht="93.75" customHeight="1">
      <c r="A68" s="2" t="s">
        <v>93</v>
      </c>
    </row>
    <row r="69" ht="93.75" customHeight="1">
      <c r="B69" s="55" t="s">
        <v>94</v>
      </c>
      <c r="C69" s="29"/>
      <c r="D69" s="29"/>
      <c r="E69" s="22"/>
    </row>
    <row r="70" ht="93.75" customHeight="1">
      <c r="B70" s="55" t="s">
        <v>95</v>
      </c>
      <c r="C70" s="29"/>
      <c r="D70" s="29"/>
      <c r="E70" s="22"/>
    </row>
    <row r="71" ht="93.75" customHeight="1">
      <c r="B71" s="55" t="s">
        <v>96</v>
      </c>
      <c r="C71" s="29"/>
      <c r="D71" s="29"/>
      <c r="E71" s="22"/>
    </row>
    <row r="72" ht="93.75" customHeight="1">
      <c r="B72" s="55" t="s">
        <v>97</v>
      </c>
      <c r="C72" s="29"/>
      <c r="D72" s="29"/>
      <c r="E72" s="22"/>
    </row>
    <row r="73" ht="93.75" customHeight="1">
      <c r="B73" s="55" t="s">
        <v>98</v>
      </c>
      <c r="C73" s="29"/>
      <c r="D73" s="29"/>
      <c r="E73" s="22"/>
    </row>
    <row r="74" ht="93.75" customHeight="1">
      <c r="B74" s="45" t="s">
        <v>99</v>
      </c>
      <c r="C74" s="22"/>
      <c r="D74" s="56" t="s">
        <v>88</v>
      </c>
      <c r="E74" s="36" t="s">
        <v>89</v>
      </c>
      <c r="F74" s="36" t="s">
        <v>100</v>
      </c>
    </row>
    <row r="75" ht="93.75" customHeight="1">
      <c r="B75" s="57" t="s">
        <v>101</v>
      </c>
      <c r="C75" s="58">
        <f>1061.775</f>
        <v>1061.775</v>
      </c>
      <c r="D75" s="59" t="s">
        <v>92</v>
      </c>
      <c r="E75" s="34">
        <v>150.0</v>
      </c>
      <c r="F75" s="60">
        <f>C75*E75</f>
        <v>159266.25</v>
      </c>
    </row>
    <row r="76" ht="93.75" customHeight="1">
      <c r="B76" s="61"/>
      <c r="C76" s="62"/>
      <c r="D76" s="63"/>
      <c r="E76" s="62"/>
      <c r="F76" s="64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4">
    <mergeCell ref="A1:F1"/>
    <mergeCell ref="A2:G2"/>
    <mergeCell ref="A9:G9"/>
    <mergeCell ref="A16:G16"/>
    <mergeCell ref="B17:C17"/>
    <mergeCell ref="A20:E20"/>
    <mergeCell ref="B21:E21"/>
    <mergeCell ref="B22:E22"/>
    <mergeCell ref="B23:E23"/>
    <mergeCell ref="A40:E40"/>
    <mergeCell ref="A54:E54"/>
    <mergeCell ref="B55:C55"/>
    <mergeCell ref="A58:C58"/>
    <mergeCell ref="B59:C59"/>
    <mergeCell ref="B72:E72"/>
    <mergeCell ref="B73:E73"/>
    <mergeCell ref="B74:C74"/>
    <mergeCell ref="A63:E63"/>
    <mergeCell ref="B64:D64"/>
    <mergeCell ref="B65:C65"/>
    <mergeCell ref="A68:F68"/>
    <mergeCell ref="B69:E69"/>
    <mergeCell ref="B70:E70"/>
    <mergeCell ref="B71:E71"/>
  </mergeCells>
  <printOptions/>
  <pageMargins bottom="0.787401575" footer="0.0" header="0.0" left="0.511811024" right="0.511811024" top="0.787401575"/>
  <pageSetup orientation="landscape" paperHeight="11.023622047244093in" paperWidth="13.779527559055117in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