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ntonio.neto\Documents\GitHub\ALURA\"/>
    </mc:Choice>
  </mc:AlternateContent>
  <xr:revisionPtr revIDLastSave="0" documentId="13_ncr:1_{5C902F07-CE46-4CF1-B42D-3FDCECAD5F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DASTRO" sheetId="1" r:id="rId1"/>
    <sheet name="SERVIÇOS" sheetId="2" r:id="rId2"/>
    <sheet name="DADOS VENDAS" sheetId="3" r:id="rId3"/>
    <sheet name="DADOS CLIENTES" sheetId="4" r:id="rId4"/>
    <sheet name="RESUMOS" sheetId="5" r:id="rId5"/>
  </sheets>
  <definedNames>
    <definedName name="_xlnm._FilterDatabase" localSheetId="0" hidden="1">CADASTRO!$A$9</definedName>
    <definedName name="_xlnm._FilterDatabase" localSheetId="4" hidden="1">RESUMOS!$A$9</definedName>
  </definedNames>
  <calcPr calcId="191029"/>
  <pivotCaches>
    <pivotCache cacheId="1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K3" i="3"/>
  <c r="L3" i="3"/>
  <c r="M3" i="3"/>
  <c r="N3" i="3"/>
  <c r="K4" i="3"/>
  <c r="L4" i="3"/>
  <c r="M4" i="3"/>
  <c r="N4" i="3"/>
  <c r="K5" i="3"/>
  <c r="L5" i="3"/>
  <c r="M5" i="3"/>
  <c r="N5" i="3"/>
  <c r="K6" i="3"/>
  <c r="L6" i="3"/>
  <c r="M6" i="3"/>
  <c r="N6" i="3"/>
  <c r="K7" i="3"/>
  <c r="L7" i="3"/>
  <c r="M7" i="3"/>
  <c r="N7" i="3"/>
  <c r="K8" i="3"/>
  <c r="L8" i="3"/>
  <c r="M8" i="3"/>
  <c r="N8" i="3"/>
  <c r="K9" i="3"/>
  <c r="L9" i="3"/>
  <c r="M9" i="3"/>
  <c r="N9" i="3"/>
  <c r="K10" i="3"/>
  <c r="L10" i="3"/>
  <c r="M10" i="3"/>
  <c r="N10" i="3"/>
  <c r="K11" i="3"/>
  <c r="L11" i="3"/>
  <c r="M11" i="3"/>
  <c r="N11" i="3"/>
  <c r="K12" i="3"/>
  <c r="L12" i="3"/>
  <c r="M12" i="3"/>
  <c r="N12" i="3"/>
  <c r="K13" i="3"/>
  <c r="L13" i="3"/>
  <c r="M13" i="3"/>
  <c r="N13" i="3"/>
  <c r="K14" i="3"/>
  <c r="L14" i="3"/>
  <c r="M14" i="3"/>
  <c r="N14" i="3"/>
  <c r="K15" i="3"/>
  <c r="L15" i="3"/>
  <c r="M15" i="3"/>
  <c r="N15" i="3"/>
  <c r="K16" i="3"/>
  <c r="L16" i="3"/>
  <c r="M16" i="3"/>
  <c r="N16" i="3"/>
  <c r="K17" i="3"/>
  <c r="L17" i="3"/>
  <c r="M17" i="3"/>
  <c r="N17" i="3"/>
  <c r="K18" i="3"/>
  <c r="L18" i="3"/>
  <c r="M18" i="3"/>
  <c r="N18" i="3"/>
  <c r="K19" i="3"/>
  <c r="L19" i="3"/>
  <c r="M19" i="3"/>
  <c r="N19" i="3"/>
  <c r="K20" i="3"/>
  <c r="L20" i="3"/>
  <c r="M20" i="3"/>
  <c r="N20" i="3"/>
  <c r="K21" i="3"/>
  <c r="L21" i="3"/>
  <c r="M21" i="3"/>
  <c r="N21" i="3"/>
  <c r="K22" i="3"/>
  <c r="L22" i="3"/>
  <c r="M22" i="3"/>
  <c r="N22" i="3"/>
  <c r="N2" i="3"/>
  <c r="M2" i="3"/>
  <c r="L2" i="3"/>
  <c r="K2" i="3"/>
  <c r="D14" i="2"/>
  <c r="D12" i="2"/>
  <c r="D10" i="2"/>
  <c r="D8" i="2"/>
  <c r="D6" i="2"/>
  <c r="I12" i="2" l="1"/>
  <c r="L11" i="2" s="1"/>
  <c r="O11" i="2" l="1"/>
  <c r="O12" i="2"/>
  <c r="L10" i="2"/>
  <c r="O7" i="2"/>
  <c r="L12" i="2"/>
  <c r="O10" i="2"/>
  <c r="O9" i="2"/>
  <c r="O8" i="2"/>
  <c r="L8" i="2"/>
  <c r="L9" i="2"/>
  <c r="L7" i="2"/>
  <c r="K7" i="2" s="1"/>
  <c r="K8" i="2" l="1"/>
  <c r="K9" i="2" s="1"/>
  <c r="K10" i="2" s="1"/>
  <c r="K11" i="2" s="1"/>
  <c r="K12" i="2" s="1"/>
  <c r="N7" i="2" s="1"/>
  <c r="N8" i="2" s="1"/>
  <c r="N9" i="2" s="1"/>
  <c r="N10" i="2" s="1"/>
  <c r="N11" i="2" s="1"/>
  <c r="N12" i="2" s="1"/>
</calcChain>
</file>

<file path=xl/sharedStrings.xml><?xml version="1.0" encoding="utf-8"?>
<sst xmlns="http://schemas.openxmlformats.org/spreadsheetml/2006/main" count="149" uniqueCount="58">
  <si>
    <t>Cadastro</t>
  </si>
  <si>
    <t>Clientes</t>
  </si>
  <si>
    <t xml:space="preserve">NOME: </t>
  </si>
  <si>
    <t>CPF</t>
  </si>
  <si>
    <t>TELEFONE</t>
  </si>
  <si>
    <t>E-MAIL</t>
  </si>
  <si>
    <t>CLIENTE</t>
  </si>
  <si>
    <t>NOME</t>
  </si>
  <si>
    <t xml:space="preserve">TELEFONE </t>
  </si>
  <si>
    <t>SERVIÇO</t>
  </si>
  <si>
    <t>VALOR</t>
  </si>
  <si>
    <t>PARCELAS</t>
  </si>
  <si>
    <t>PARCELAMENTO</t>
  </si>
  <si>
    <t>VALOR PARCELA</t>
  </si>
  <si>
    <t>Valor da Parcela</t>
  </si>
  <si>
    <t>MENU</t>
  </si>
  <si>
    <t>DATA SERVIÇO</t>
  </si>
  <si>
    <t>DATA PAGAMENTO</t>
  </si>
  <si>
    <t>A@</t>
  </si>
  <si>
    <t>B@</t>
  </si>
  <si>
    <t>C@</t>
  </si>
  <si>
    <t>BELTRANO DE SOUSA</t>
  </si>
  <si>
    <t>SICRANO DA SILVA</t>
  </si>
  <si>
    <t>JOAO NINGUEM</t>
  </si>
  <si>
    <t>Digite o nome do cliente</t>
  </si>
  <si>
    <t>SERVIÇOS</t>
  </si>
  <si>
    <t>DESDE</t>
  </si>
  <si>
    <t>DATA CADASTRO</t>
  </si>
  <si>
    <t>31/02/2021</t>
  </si>
  <si>
    <t>B</t>
  </si>
  <si>
    <t>Serviços</t>
  </si>
  <si>
    <t>Data do Serviço</t>
  </si>
  <si>
    <t>Data do Pagamento</t>
  </si>
  <si>
    <t>Num. De Parcelas</t>
  </si>
  <si>
    <t>Transporte</t>
  </si>
  <si>
    <t>MÊS SERVIÇO</t>
  </si>
  <si>
    <t>ANO SERVIÇO</t>
  </si>
  <si>
    <t>MÊS PAGAMENTO</t>
  </si>
  <si>
    <t>ANO PAGAMENTO</t>
  </si>
  <si>
    <t>RESUMOS</t>
  </si>
  <si>
    <t>CLIENTES</t>
  </si>
  <si>
    <t>Total Geral</t>
  </si>
  <si>
    <t>janeiro</t>
  </si>
  <si>
    <t>fevereiro</t>
  </si>
  <si>
    <t>março</t>
  </si>
  <si>
    <t>2023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</si>
  <si>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</si>
  <si>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</si>
  <si>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</si>
  <si>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</si>
  <si>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</si>
  <si>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</si>
  <si>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</si>
  <si>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</si>
  <si>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PAGAMENTOS</t>
  </si>
  <si>
    <t>RECEITAS</t>
  </si>
  <si>
    <t>Relatorios</t>
  </si>
  <si>
    <t>DETALHES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</si>
</sst>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24994659260841701"/>
      </bottom>
      <diagonal/>
    </border>
    <border>
      <left/>
      <right/>
      <top style="medium">
        <color theme="0" tint="-0.499984740745262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499984740745262"/>
      </top>
      <bottom style="medium">
        <color theme="0" tint="-0.24994659260841701"/>
      </bottom>
      <diagonal/>
    </border>
    <border>
      <left style="medium">
        <color theme="0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double">
        <color indexed="64"/>
      </top>
      <bottom style="medium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4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6" fillId="4" borderId="0" xfId="0" applyFont="1" applyFill="1" applyAlignment="1">
      <alignment vertical="center"/>
    </xf>
    <xf numFmtId="0" fontId="0" fillId="4" borderId="4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6" fillId="4" borderId="0" xfId="0" applyFont="1" applyFill="1" applyAlignment="1">
      <alignment horizontal="right" vertical="center"/>
    </xf>
    <xf numFmtId="0" fontId="0" fillId="5" borderId="5" xfId="0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0" xfId="2"/>
    <xf numFmtId="0" fontId="11" fillId="2" borderId="0" xfId="2" applyFont="1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7" borderId="5" xfId="0" applyNumberFormat="1" applyFill="1" applyBorder="1" applyAlignment="1">
      <alignment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44" fontId="12" fillId="5" borderId="14" xfId="1" applyFont="1" applyFill="1" applyBorder="1" applyAlignment="1">
      <alignment horizontal="center" vertical="center"/>
    </xf>
    <xf numFmtId="44" fontId="12" fillId="5" borderId="9" xfId="1" applyFont="1" applyFill="1" applyBorder="1" applyAlignment="1">
      <alignment horizontal="center" vertical="center"/>
    </xf>
    <xf numFmtId="44" fontId="12" fillId="5" borderId="19" xfId="1" applyFont="1" applyFill="1" applyBorder="1" applyAlignment="1">
      <alignment horizontal="center" vertical="center"/>
    </xf>
    <xf numFmtId="44" fontId="12" fillId="5" borderId="15" xfId="1" applyFont="1" applyFill="1" applyBorder="1" applyAlignment="1">
      <alignment horizontal="center" vertical="center"/>
    </xf>
    <xf numFmtId="44" fontId="12" fillId="5" borderId="17" xfId="1" applyFont="1" applyFill="1" applyBorder="1" applyAlignment="1">
      <alignment horizontal="center" vertical="center"/>
    </xf>
    <xf numFmtId="44" fontId="12" fillId="5" borderId="20" xfId="1" applyFont="1" applyFill="1" applyBorder="1" applyAlignment="1">
      <alignment horizontal="center" vertical="center"/>
    </xf>
    <xf numFmtId="14" fontId="13" fillId="4" borderId="14" xfId="0" applyNumberFormat="1" applyFont="1" applyFill="1" applyBorder="1" applyAlignment="1">
      <alignment horizontal="center" vertical="center"/>
    </xf>
    <xf numFmtId="14" fontId="13" fillId="4" borderId="9" xfId="0" applyNumberFormat="1" applyFont="1" applyFill="1" applyBorder="1" applyAlignment="1">
      <alignment horizontal="center" vertical="center"/>
    </xf>
    <xf numFmtId="14" fontId="13" fillId="4" borderId="19" xfId="0" applyNumberFormat="1" applyFont="1" applyFill="1" applyBorder="1" applyAlignment="1">
      <alignment horizontal="center" vertical="center"/>
    </xf>
    <xf numFmtId="44" fontId="14" fillId="5" borderId="21" xfId="1" applyFont="1" applyFill="1" applyBorder="1" applyAlignment="1">
      <alignment horizontal="center" vertical="center"/>
    </xf>
    <xf numFmtId="14" fontId="0" fillId="5" borderId="22" xfId="0" applyNumberFormat="1" applyFill="1" applyBorder="1" applyAlignment="1">
      <alignment horizontal="right" vertical="center"/>
    </xf>
    <xf numFmtId="44" fontId="14" fillId="5" borderId="22" xfId="1" applyFont="1" applyFill="1" applyBorder="1" applyAlignment="1">
      <alignment horizontal="right" vertical="center"/>
    </xf>
    <xf numFmtId="14" fontId="0" fillId="5" borderId="5" xfId="0" applyNumberFormat="1" applyFill="1" applyBorder="1" applyAlignment="1">
      <alignment horizontal="right" vertical="center"/>
    </xf>
    <xf numFmtId="0" fontId="0" fillId="5" borderId="23" xfId="0" applyFill="1" applyBorder="1" applyAlignment="1">
      <alignment horizontal="left" vertical="center"/>
    </xf>
    <xf numFmtId="43" fontId="0" fillId="0" borderId="0" xfId="3" applyFont="1"/>
    <xf numFmtId="0" fontId="0" fillId="10" borderId="24" xfId="0" applyFill="1" applyBorder="1"/>
    <xf numFmtId="0" fontId="0" fillId="10" borderId="25" xfId="0" applyFill="1" applyBorder="1"/>
    <xf numFmtId="0" fontId="0" fillId="10" borderId="26" xfId="0" applyFill="1" applyBorder="1"/>
    <xf numFmtId="0" fontId="0" fillId="0" borderId="0" xfId="0" pivotButton="1"/>
    <xf numFmtId="43" fontId="0" fillId="0" borderId="0" xfId="0" applyNumberFormat="1"/>
    <xf numFmtId="0" fontId="16" fillId="11" borderId="0" xfId="0" applyFont="1" applyFill="1" applyAlignment="1">
      <alignment horizontal="center"/>
    </xf>
    <xf numFmtId="0" fontId="16" fillId="12" borderId="0" xfId="0" applyFont="1" applyFill="1" applyAlignment="1">
      <alignment horizontal="center"/>
    </xf>
    <xf numFmtId="14" fontId="0" fillId="10" borderId="8" xfId="0" applyNumberFormat="1" applyFill="1" applyBorder="1" applyAlignment="1">
      <alignment horizontal="left" vertical="center"/>
    </xf>
    <xf numFmtId="14" fontId="0" fillId="10" borderId="0" xfId="0" applyNumberFormat="1" applyFill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6" fillId="11" borderId="0" xfId="0" applyFont="1" applyFill="1" applyAlignment="1">
      <alignment horizontal="center"/>
    </xf>
    <xf numFmtId="0" fontId="0" fillId="13" borderId="0" xfId="0" applyFill="1"/>
  </cellXfs>
  <cellStyles count="4">
    <cellStyle name="Hiperlink" xfId="2" builtinId="8"/>
    <cellStyle name="Moeda" xfId="1" builtinId="4"/>
    <cellStyle name="Normal" xfId="0" builtinId="0"/>
    <cellStyle name="Vírgula" xfId="3" builtinId="3"/>
  </cellStyles>
  <dxfs count="9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0</xdr:row>
      <xdr:rowOff>120650</xdr:rowOff>
    </xdr:from>
    <xdr:to>
      <xdr:col>16</xdr:col>
      <xdr:colOff>508000</xdr:colOff>
      <xdr:row>0</xdr:row>
      <xdr:rowOff>577850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2925F30B-A029-4F31-B338-604CE66C90CC}"/>
            </a:ext>
          </a:extLst>
        </xdr:cNvPr>
        <xdr:cNvSpPr/>
      </xdr:nvSpPr>
      <xdr:spPr>
        <a:xfrm>
          <a:off x="1066800" y="120650"/>
          <a:ext cx="9544050" cy="4572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solidFill>
                <a:schemeClr val="bg1"/>
              </a:solidFill>
            </a:rPr>
            <a:t>MINHA</a:t>
          </a:r>
          <a:r>
            <a:rPr lang="pt-BR" sz="2400" b="1" baseline="0">
              <a:solidFill>
                <a:schemeClr val="bg1"/>
              </a:solidFill>
            </a:rPr>
            <a:t> EMPRESA S/A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311150</xdr:colOff>
      <xdr:row>1</xdr:row>
      <xdr:rowOff>95250</xdr:rowOff>
    </xdr:from>
    <xdr:to>
      <xdr:col>12</xdr:col>
      <xdr:colOff>50800</xdr:colOff>
      <xdr:row>3</xdr:row>
      <xdr:rowOff>114300</xdr:rowOff>
    </xdr:to>
    <xdr:sp macro="" textlink="">
      <xdr:nvSpPr>
        <xdr:cNvPr id="4" name="Hexágono 3">
          <a:extLst>
            <a:ext uri="{FF2B5EF4-FFF2-40B4-BE49-F238E27FC236}">
              <a16:creationId xmlns:a16="http://schemas.microsoft.com/office/drawing/2014/main" id="{E0051FA1-5EED-A846-EB18-ACFEE1195FCE}"/>
            </a:ext>
          </a:extLst>
        </xdr:cNvPr>
        <xdr:cNvSpPr/>
      </xdr:nvSpPr>
      <xdr:spPr>
        <a:xfrm>
          <a:off x="3708400" y="781050"/>
          <a:ext cx="4006850" cy="482600"/>
        </a:xfrm>
        <a:prstGeom prst="hexagon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  <a:latin typeface="Amasis MT Pro Black" panose="02040A04050005020304" pitchFamily="18" charset="0"/>
            </a:rPr>
            <a:t>CADASTRO DE CLIENTES</a:t>
          </a:r>
        </a:p>
      </xdr:txBody>
    </xdr:sp>
    <xdr:clientData/>
  </xdr:twoCellAnchor>
  <xdr:twoCellAnchor>
    <xdr:from>
      <xdr:col>6</xdr:col>
      <xdr:colOff>28575</xdr:colOff>
      <xdr:row>13</xdr:row>
      <xdr:rowOff>19049</xdr:rowOff>
    </xdr:from>
    <xdr:to>
      <xdr:col>8</xdr:col>
      <xdr:colOff>213375</xdr:colOff>
      <xdr:row>15</xdr:row>
      <xdr:rowOff>34049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240BA869-8144-E42E-E6A6-546908E3C8CB}"/>
            </a:ext>
          </a:extLst>
        </xdr:cNvPr>
        <xdr:cNvSpPr/>
      </xdr:nvSpPr>
      <xdr:spPr>
        <a:xfrm>
          <a:off x="3629025" y="3105149"/>
          <a:ext cx="1404000" cy="39600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CONFIRMAR CADASTRO</a:t>
          </a:r>
        </a:p>
      </xdr:txBody>
    </xdr:sp>
    <xdr:clientData/>
  </xdr:twoCellAnchor>
  <xdr:twoCellAnchor>
    <xdr:from>
      <xdr:col>9</xdr:col>
      <xdr:colOff>447675</xdr:colOff>
      <xdr:row>13</xdr:row>
      <xdr:rowOff>47624</xdr:rowOff>
    </xdr:from>
    <xdr:to>
      <xdr:col>12</xdr:col>
      <xdr:colOff>22875</xdr:colOff>
      <xdr:row>15</xdr:row>
      <xdr:rowOff>62624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FC0D1588-B782-49CD-91B3-A4E43D6E0C79}"/>
            </a:ext>
          </a:extLst>
        </xdr:cNvPr>
        <xdr:cNvSpPr/>
      </xdr:nvSpPr>
      <xdr:spPr>
        <a:xfrm>
          <a:off x="5876925" y="3133724"/>
          <a:ext cx="1404000" cy="396000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CANCELAR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203200</xdr:rowOff>
    </xdr:from>
    <xdr:to>
      <xdr:col>15</xdr:col>
      <xdr:colOff>673100</xdr:colOff>
      <xdr:row>0</xdr:row>
      <xdr:rowOff>660400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DE748003-D3F9-4A92-9D76-AD37DBE2312B}"/>
            </a:ext>
          </a:extLst>
        </xdr:cNvPr>
        <xdr:cNvSpPr/>
      </xdr:nvSpPr>
      <xdr:spPr>
        <a:xfrm>
          <a:off x="996950" y="203200"/>
          <a:ext cx="9544050" cy="4572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/>
            <a:t>MINHA</a:t>
          </a:r>
          <a:r>
            <a:rPr lang="pt-BR" sz="2400" b="1" baseline="0"/>
            <a:t> EMPRESA S/A</a:t>
          </a:r>
          <a:endParaRPr lang="pt-BR" sz="2400" b="1"/>
        </a:p>
      </xdr:txBody>
    </xdr:sp>
    <xdr:clientData/>
  </xdr:twoCellAnchor>
  <xdr:twoCellAnchor>
    <xdr:from>
      <xdr:col>7</xdr:col>
      <xdr:colOff>990600</xdr:colOff>
      <xdr:row>12</xdr:row>
      <xdr:rowOff>142875</xdr:rowOff>
    </xdr:from>
    <xdr:to>
      <xdr:col>8</xdr:col>
      <xdr:colOff>1365900</xdr:colOff>
      <xdr:row>14</xdr:row>
      <xdr:rowOff>138825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895C2F77-C330-4D99-A627-A9F7E4F5CD5F}"/>
            </a:ext>
          </a:extLst>
        </xdr:cNvPr>
        <xdr:cNvSpPr/>
      </xdr:nvSpPr>
      <xdr:spPr>
        <a:xfrm>
          <a:off x="5067300" y="3686175"/>
          <a:ext cx="1404000" cy="39600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CONFIRMAR CADASTRO</a:t>
          </a:r>
        </a:p>
      </xdr:txBody>
    </xdr:sp>
    <xdr:clientData/>
  </xdr:twoCellAnchor>
  <xdr:twoCellAnchor>
    <xdr:from>
      <xdr:col>10</xdr:col>
      <xdr:colOff>114300</xdr:colOff>
      <xdr:row>12</xdr:row>
      <xdr:rowOff>152400</xdr:rowOff>
    </xdr:from>
    <xdr:to>
      <xdr:col>11</xdr:col>
      <xdr:colOff>822975</xdr:colOff>
      <xdr:row>14</xdr:row>
      <xdr:rowOff>148350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6772568-70B1-46A0-937E-831AF9A55672}"/>
            </a:ext>
          </a:extLst>
        </xdr:cNvPr>
        <xdr:cNvSpPr/>
      </xdr:nvSpPr>
      <xdr:spPr>
        <a:xfrm>
          <a:off x="6858000" y="3695700"/>
          <a:ext cx="1404000" cy="396000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CANCELAR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0</xdr:row>
      <xdr:rowOff>120650</xdr:rowOff>
    </xdr:from>
    <xdr:to>
      <xdr:col>15</xdr:col>
      <xdr:colOff>0</xdr:colOff>
      <xdr:row>0</xdr:row>
      <xdr:rowOff>577850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F1BC506-5FCE-4789-A278-BDE9A0C29207}"/>
            </a:ext>
          </a:extLst>
        </xdr:cNvPr>
        <xdr:cNvSpPr/>
      </xdr:nvSpPr>
      <xdr:spPr>
        <a:xfrm>
          <a:off x="1095375" y="120650"/>
          <a:ext cx="9109075" cy="4572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solidFill>
                <a:schemeClr val="bg1"/>
              </a:solidFill>
            </a:rPr>
            <a:t>MINHA</a:t>
          </a:r>
          <a:r>
            <a:rPr lang="pt-BR" sz="2400" b="1" baseline="0">
              <a:solidFill>
                <a:schemeClr val="bg1"/>
              </a:solidFill>
            </a:rPr>
            <a:t> EMPRESA S/A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Neto" refreshedDate="45099.304707870368" createdVersion="8" refreshedVersion="8" minRefreshableVersion="3" recordCount="21" xr:uid="{C6839D82-86D1-41BE-8887-6016E1C10C78}">
  <cacheSource type="worksheet">
    <worksheetSource ref="A1:N22" sheet="DADOS VENDAS"/>
  </cacheSource>
  <cacheFields count="14">
    <cacheField name="NOME" numFmtId="0">
      <sharedItems count="3">
        <s v="BELTRANO DE SOUSA"/>
        <s v="SICRANO DA SILVA"/>
        <s v="JOAO NINGUEM"/>
      </sharedItems>
    </cacheField>
    <cacheField name="CPF" numFmtId="0">
      <sharedItems containsSemiMixedTypes="0" containsString="0" containsNumber="1" containsInteger="1" minValue="1010101010" maxValue="3030303030303"/>
    </cacheField>
    <cacheField name="TELEFONE " numFmtId="0">
      <sharedItems containsSemiMixedTypes="0" containsString="0" containsNumber="1" containsInteger="1" minValue="22222" maxValue="1111111"/>
    </cacheField>
    <cacheField name="E-MAIL" numFmtId="0">
      <sharedItems/>
    </cacheField>
    <cacheField name="SERVIÇO" numFmtId="0">
      <sharedItems containsNonDate="0" containsString="0" containsBlank="1"/>
    </cacheField>
    <cacheField name="DATA SERVIÇO" numFmtId="14">
      <sharedItems containsSemiMixedTypes="0" containsNonDate="0" containsDate="1" containsString="0" minDate="2023-01-12T00:00:00" maxDate="2023-03-24T00:00:00"/>
    </cacheField>
    <cacheField name="DATA PAGAMENTO" numFmtId="14">
      <sharedItems containsSemiMixedTypes="0" containsNonDate="0" containsDate="1" containsString="0" minDate="2023-01-12T00:00:00" maxDate="2023-11-26T00:00:00"/>
    </cacheField>
    <cacheField name="VALOR" numFmtId="43">
      <sharedItems containsString="0" containsBlank="1" containsNumber="1" containsInteger="1" minValue="240" maxValue="360"/>
    </cacheField>
    <cacheField name="PARCELAS" numFmtId="0">
      <sharedItems containsSemiMixedTypes="0" containsString="0" containsNumber="1" containsInteger="1" minValue="5" maxValue="10"/>
    </cacheField>
    <cacheField name="VALOR PARCELA" numFmtId="43">
      <sharedItems containsSemiMixedTypes="0" containsString="0" containsNumber="1" containsInteger="1" minValue="24" maxValue="60"/>
    </cacheField>
    <cacheField name="MÊS SERVIÇO" numFmtId="0">
      <sharedItems count="3">
        <s v="fevereiro"/>
        <s v="março"/>
        <s v="janeiro"/>
      </sharedItems>
    </cacheField>
    <cacheField name="ANO SERVIÇO" numFmtId="0">
      <sharedItems count="1">
        <s v="2023"/>
      </sharedItems>
    </cacheField>
    <cacheField name="MÊS PAGAMENTO" numFmtId="0">
      <sharedItems count="11">
        <s v="fevereiro"/>
        <s v="março"/>
        <s v="abril"/>
        <s v="maio"/>
        <s v="junho"/>
        <s v="julho"/>
        <s v="agosto"/>
        <s v="setembro"/>
        <s v="outubro"/>
        <s v="novembro"/>
        <s v="janeiro"/>
      </sharedItems>
    </cacheField>
    <cacheField name="ANO PAGAMENTO" numFmtId="0">
      <sharedItems count="1">
        <s v="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1010101010"/>
    <n v="1111111"/>
    <s v="A@"/>
    <m/>
    <d v="2023-02-21T00:00:00"/>
    <d v="2023-02-25T00:00:00"/>
    <n v="240"/>
    <n v="10"/>
    <n v="24"/>
    <x v="0"/>
    <x v="0"/>
    <x v="0"/>
    <x v="0"/>
  </r>
  <r>
    <x v="0"/>
    <n v="1010101010"/>
    <n v="1111111"/>
    <s v="A@"/>
    <m/>
    <d v="2023-02-21T00:00:00"/>
    <d v="2023-03-25T00:00:00"/>
    <m/>
    <n v="10"/>
    <n v="24"/>
    <x v="0"/>
    <x v="0"/>
    <x v="1"/>
    <x v="0"/>
  </r>
  <r>
    <x v="0"/>
    <n v="1010101010"/>
    <n v="1111111"/>
    <s v="A@"/>
    <m/>
    <d v="2023-02-21T00:00:00"/>
    <d v="2023-04-25T00:00:00"/>
    <m/>
    <n v="10"/>
    <n v="24"/>
    <x v="0"/>
    <x v="0"/>
    <x v="2"/>
    <x v="0"/>
  </r>
  <r>
    <x v="0"/>
    <n v="1010101010"/>
    <n v="1111111"/>
    <s v="A@"/>
    <m/>
    <d v="2023-02-21T00:00:00"/>
    <d v="2023-05-25T00:00:00"/>
    <m/>
    <n v="10"/>
    <n v="24"/>
    <x v="0"/>
    <x v="0"/>
    <x v="3"/>
    <x v="0"/>
  </r>
  <r>
    <x v="0"/>
    <n v="1010101010"/>
    <n v="1111111"/>
    <s v="A@"/>
    <m/>
    <d v="2023-02-21T00:00:00"/>
    <d v="2023-06-25T00:00:00"/>
    <m/>
    <n v="10"/>
    <n v="24"/>
    <x v="0"/>
    <x v="0"/>
    <x v="4"/>
    <x v="0"/>
  </r>
  <r>
    <x v="0"/>
    <n v="1010101010"/>
    <n v="1111111"/>
    <s v="A@"/>
    <m/>
    <d v="2023-02-21T00:00:00"/>
    <d v="2023-07-25T00:00:00"/>
    <m/>
    <n v="10"/>
    <n v="24"/>
    <x v="0"/>
    <x v="0"/>
    <x v="5"/>
    <x v="0"/>
  </r>
  <r>
    <x v="0"/>
    <n v="1010101010"/>
    <n v="1111111"/>
    <s v="A@"/>
    <m/>
    <d v="2023-02-21T00:00:00"/>
    <d v="2023-08-25T00:00:00"/>
    <m/>
    <n v="10"/>
    <n v="24"/>
    <x v="0"/>
    <x v="0"/>
    <x v="6"/>
    <x v="0"/>
  </r>
  <r>
    <x v="0"/>
    <n v="1010101010"/>
    <n v="1111111"/>
    <s v="A@"/>
    <m/>
    <d v="2023-02-21T00:00:00"/>
    <d v="2023-09-25T00:00:00"/>
    <m/>
    <n v="10"/>
    <n v="24"/>
    <x v="0"/>
    <x v="0"/>
    <x v="7"/>
    <x v="0"/>
  </r>
  <r>
    <x v="0"/>
    <n v="1010101010"/>
    <n v="1111111"/>
    <s v="A@"/>
    <m/>
    <d v="2023-02-21T00:00:00"/>
    <d v="2023-10-25T00:00:00"/>
    <m/>
    <n v="10"/>
    <n v="24"/>
    <x v="0"/>
    <x v="0"/>
    <x v="8"/>
    <x v="0"/>
  </r>
  <r>
    <x v="0"/>
    <n v="1010101010"/>
    <n v="1111111"/>
    <s v="A@"/>
    <m/>
    <d v="2023-02-21T00:00:00"/>
    <d v="2023-11-25T00:00:00"/>
    <m/>
    <n v="10"/>
    <n v="24"/>
    <x v="0"/>
    <x v="0"/>
    <x v="9"/>
    <x v="0"/>
  </r>
  <r>
    <x v="1"/>
    <n v="202020202020"/>
    <n v="22222"/>
    <s v="B@"/>
    <m/>
    <d v="2023-03-23T00:00:00"/>
    <d v="2023-03-29T00:00:00"/>
    <n v="250"/>
    <n v="5"/>
    <n v="50"/>
    <x v="1"/>
    <x v="0"/>
    <x v="1"/>
    <x v="0"/>
  </r>
  <r>
    <x v="1"/>
    <n v="202020202020"/>
    <n v="22222"/>
    <s v="B@"/>
    <m/>
    <d v="2023-03-23T00:00:00"/>
    <d v="2023-04-29T00:00:00"/>
    <m/>
    <n v="5"/>
    <n v="50"/>
    <x v="1"/>
    <x v="0"/>
    <x v="2"/>
    <x v="0"/>
  </r>
  <r>
    <x v="1"/>
    <n v="202020202020"/>
    <n v="22222"/>
    <s v="B@"/>
    <m/>
    <d v="2023-03-23T00:00:00"/>
    <d v="2023-05-29T00:00:00"/>
    <m/>
    <n v="5"/>
    <n v="50"/>
    <x v="1"/>
    <x v="0"/>
    <x v="3"/>
    <x v="0"/>
  </r>
  <r>
    <x v="1"/>
    <n v="202020202020"/>
    <n v="22222"/>
    <s v="B@"/>
    <m/>
    <d v="2023-03-23T00:00:00"/>
    <d v="2023-06-29T00:00:00"/>
    <m/>
    <n v="5"/>
    <n v="50"/>
    <x v="1"/>
    <x v="0"/>
    <x v="4"/>
    <x v="0"/>
  </r>
  <r>
    <x v="1"/>
    <n v="202020202020"/>
    <n v="22222"/>
    <s v="B@"/>
    <m/>
    <d v="2023-03-23T00:00:00"/>
    <d v="2023-07-29T00:00:00"/>
    <m/>
    <n v="5"/>
    <n v="50"/>
    <x v="1"/>
    <x v="0"/>
    <x v="5"/>
    <x v="0"/>
  </r>
  <r>
    <x v="2"/>
    <n v="3030303030303"/>
    <n v="33333"/>
    <s v="C@"/>
    <m/>
    <d v="2023-01-12T00:00:00"/>
    <d v="2023-01-12T00:00:00"/>
    <n v="360"/>
    <n v="6"/>
    <n v="60"/>
    <x v="2"/>
    <x v="0"/>
    <x v="10"/>
    <x v="0"/>
  </r>
  <r>
    <x v="2"/>
    <n v="3030303030303"/>
    <n v="33333"/>
    <s v="C@"/>
    <m/>
    <d v="2023-01-12T00:00:00"/>
    <d v="2023-02-12T00:00:00"/>
    <m/>
    <n v="6"/>
    <n v="60"/>
    <x v="2"/>
    <x v="0"/>
    <x v="0"/>
    <x v="0"/>
  </r>
  <r>
    <x v="2"/>
    <n v="3030303030303"/>
    <n v="33333"/>
    <s v="C@"/>
    <m/>
    <d v="2023-01-12T00:00:00"/>
    <d v="2023-03-12T00:00:00"/>
    <m/>
    <n v="6"/>
    <n v="60"/>
    <x v="2"/>
    <x v="0"/>
    <x v="1"/>
    <x v="0"/>
  </r>
  <r>
    <x v="2"/>
    <n v="3030303030303"/>
    <n v="33333"/>
    <s v="C@"/>
    <m/>
    <d v="2023-01-12T00:00:00"/>
    <d v="2023-04-12T00:00:00"/>
    <m/>
    <n v="6"/>
    <n v="60"/>
    <x v="2"/>
    <x v="0"/>
    <x v="2"/>
    <x v="0"/>
  </r>
  <r>
    <x v="2"/>
    <n v="3030303030303"/>
    <n v="33333"/>
    <s v="C@"/>
    <m/>
    <d v="2023-01-12T00:00:00"/>
    <d v="2023-05-12T00:00:00"/>
    <m/>
    <n v="6"/>
    <n v="60"/>
    <x v="2"/>
    <x v="0"/>
    <x v="3"/>
    <x v="0"/>
  </r>
  <r>
    <x v="2"/>
    <n v="3030303030303"/>
    <n v="33333"/>
    <s v="C@"/>
    <m/>
    <d v="2023-01-12T00:00:00"/>
    <d v="2023-06-12T00:00:00"/>
    <m/>
    <n v="6"/>
    <n v="60"/>
    <x v="2"/>
    <x v="0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863CE-08E3-42E2-B396-DA10C77741C2}" name="Tabela dinâ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N3:Q7" firstHeaderRow="1" firstDataRow="1" firstDataCol="3"/>
  <pivotFields count="14">
    <pivotField axis="axisRow" compact="0" outline="0" showAll="0" defaultSubtotal="0">
      <items count="3">
        <item x="0"/>
        <item x="2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numFmtId="14" outline="0" showAll="0" defaultSubtotal="0"/>
    <pivotField dataField="1" compact="0" numFmtId="43" outline="0" showAll="0" defaultSubtotal="0"/>
    <pivotField compact="0" outline="0" showAll="0" defaultSubtotal="0"/>
    <pivotField compact="0" numFmtId="43" outline="0" showAll="0" defaultSubtotal="0"/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</pivotFields>
  <rowFields count="3">
    <field x="0"/>
    <field x="11"/>
    <field x="10"/>
  </rowFields>
  <rowItems count="4">
    <i>
      <x/>
      <x/>
      <x v="1"/>
    </i>
    <i>
      <x v="1"/>
      <x/>
      <x/>
    </i>
    <i>
      <x v="2"/>
      <x/>
      <x v="2"/>
    </i>
    <i t="grand">
      <x/>
    </i>
  </rowItems>
  <colItems count="1">
    <i/>
  </colItems>
  <dataFields count="1">
    <dataField name="SERVIÇOS" fld="7" baseField="0" baseItem="0" numFmtId="43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1C47D-BEB1-4F98-A602-D67A721CB2CC}" name="Tabela dinâ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J3:L15" firstHeaderRow="1" firstDataRow="1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numFmtId="14" outline="0" showAll="0" defaultSubtotal="0"/>
    <pivotField compact="0" numFmtId="43" outline="0" showAll="0" defaultSubtotal="0"/>
    <pivotField compact="0" outline="0" showAll="0" defaultSubtotal="0"/>
    <pivotField dataField="1" compact="0" numFmtId="43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1">
        <item x="10"/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outline="0" showAll="0" defaultSubtotal="0">
      <items count="1">
        <item x="0"/>
      </items>
    </pivotField>
  </pivotFields>
  <rowFields count="2">
    <field x="13"/>
    <field x="12"/>
  </rowFields>
  <rowItems count="1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PAGAMENTOS" fld="9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CC57A-5C9A-41B7-8D10-517559BD868E}" name="Tabela dinâ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F3:H7" firstHeaderRow="1" firstDataRow="1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numFmtId="14" outline="0" showAll="0" defaultSubtotal="0"/>
    <pivotField dataField="1" compact="0" numFmtId="43" outline="0" showAll="0" defaultSubtotal="0"/>
    <pivotField compact="0" outline="0" showAll="0" defaultSubtotal="0"/>
    <pivotField compact="0" numFmtId="43" outline="0" showAll="0" defaultSubtotal="0"/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</pivotFields>
  <rowFields count="2">
    <field x="11"/>
    <field x="10"/>
  </rowFields>
  <rowItems count="4">
    <i>
      <x/>
      <x/>
    </i>
    <i r="1">
      <x v="1"/>
    </i>
    <i r="1">
      <x v="2"/>
    </i>
    <i t="grand">
      <x/>
    </i>
  </rowItems>
  <colItems count="1">
    <i/>
  </colItems>
  <dataFields count="1">
    <dataField name="SERVIÇOS" fld="7" baseField="0" baseItem="0" numFmtId="43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@" TargetMode="External"/><Relationship Id="rId13" Type="http://schemas.openxmlformats.org/officeDocument/2006/relationships/hyperlink" Target="mailto:B@" TargetMode="External"/><Relationship Id="rId18" Type="http://schemas.openxmlformats.org/officeDocument/2006/relationships/hyperlink" Target="mailto:C@" TargetMode="External"/><Relationship Id="rId3" Type="http://schemas.openxmlformats.org/officeDocument/2006/relationships/hyperlink" Target="mailto:C@" TargetMode="External"/><Relationship Id="rId21" Type="http://schemas.openxmlformats.org/officeDocument/2006/relationships/hyperlink" Target="mailto:C@" TargetMode="External"/><Relationship Id="rId7" Type="http://schemas.openxmlformats.org/officeDocument/2006/relationships/hyperlink" Target="mailto:A@" TargetMode="External"/><Relationship Id="rId12" Type="http://schemas.openxmlformats.org/officeDocument/2006/relationships/hyperlink" Target="mailto:A@" TargetMode="External"/><Relationship Id="rId17" Type="http://schemas.openxmlformats.org/officeDocument/2006/relationships/hyperlink" Target="mailto:C@" TargetMode="External"/><Relationship Id="rId2" Type="http://schemas.openxmlformats.org/officeDocument/2006/relationships/hyperlink" Target="mailto:B@" TargetMode="External"/><Relationship Id="rId16" Type="http://schemas.openxmlformats.org/officeDocument/2006/relationships/hyperlink" Target="mailto:B@" TargetMode="External"/><Relationship Id="rId20" Type="http://schemas.openxmlformats.org/officeDocument/2006/relationships/hyperlink" Target="mailto:C@" TargetMode="External"/><Relationship Id="rId1" Type="http://schemas.openxmlformats.org/officeDocument/2006/relationships/hyperlink" Target="mailto:A@" TargetMode="External"/><Relationship Id="rId6" Type="http://schemas.openxmlformats.org/officeDocument/2006/relationships/hyperlink" Target="mailto:A@" TargetMode="External"/><Relationship Id="rId11" Type="http://schemas.openxmlformats.org/officeDocument/2006/relationships/hyperlink" Target="mailto:A@" TargetMode="External"/><Relationship Id="rId5" Type="http://schemas.openxmlformats.org/officeDocument/2006/relationships/hyperlink" Target="mailto:A@" TargetMode="External"/><Relationship Id="rId15" Type="http://schemas.openxmlformats.org/officeDocument/2006/relationships/hyperlink" Target="mailto:B@" TargetMode="External"/><Relationship Id="rId10" Type="http://schemas.openxmlformats.org/officeDocument/2006/relationships/hyperlink" Target="mailto:A@" TargetMode="External"/><Relationship Id="rId19" Type="http://schemas.openxmlformats.org/officeDocument/2006/relationships/hyperlink" Target="mailto:C@" TargetMode="External"/><Relationship Id="rId4" Type="http://schemas.openxmlformats.org/officeDocument/2006/relationships/hyperlink" Target="mailto:A@" TargetMode="External"/><Relationship Id="rId9" Type="http://schemas.openxmlformats.org/officeDocument/2006/relationships/hyperlink" Target="mailto:A@" TargetMode="External"/><Relationship Id="rId14" Type="http://schemas.openxmlformats.org/officeDocument/2006/relationships/hyperlink" Target="mailto:B@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@" TargetMode="External"/><Relationship Id="rId2" Type="http://schemas.openxmlformats.org/officeDocument/2006/relationships/hyperlink" Target="mailto:B@" TargetMode="External"/><Relationship Id="rId1" Type="http://schemas.openxmlformats.org/officeDocument/2006/relationships/hyperlink" Target="mailto:A@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workbookViewId="0"/>
  </sheetViews>
  <sheetFormatPr defaultRowHeight="15" x14ac:dyDescent="0.25"/>
  <cols>
    <col min="1" max="1" width="13.5703125" style="4" customWidth="1"/>
    <col min="2" max="2" width="3.140625" customWidth="1"/>
    <col min="3" max="3" width="9.85546875" customWidth="1"/>
  </cols>
  <sheetData>
    <row r="1" spans="1:17" ht="54" customHeight="1" x14ac:dyDescent="0.25">
      <c r="A1" s="14" t="s">
        <v>15</v>
      </c>
      <c r="B1" s="1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15.75" x14ac:dyDescent="0.25">
      <c r="A2" s="15"/>
      <c r="B2" s="1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ht="18.75" x14ac:dyDescent="0.25">
      <c r="A3" s="19" t="s">
        <v>0</v>
      </c>
      <c r="B3" s="1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17" ht="15.75" x14ac:dyDescent="0.25">
      <c r="A4" s="15"/>
      <c r="B4" s="1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ht="15.75" x14ac:dyDescent="0.25">
      <c r="A5" s="16" t="s">
        <v>39</v>
      </c>
      <c r="B5" s="1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ht="15.75" x14ac:dyDescent="0.25">
      <c r="A6" s="16"/>
      <c r="B6" s="1"/>
      <c r="C6" s="20"/>
      <c r="D6" s="20"/>
      <c r="E6" s="20"/>
      <c r="F6" s="21" t="s">
        <v>2</v>
      </c>
      <c r="G6" s="54"/>
      <c r="H6" s="55"/>
      <c r="I6" s="55"/>
      <c r="J6" s="55"/>
      <c r="K6" s="55"/>
      <c r="L6" s="55"/>
      <c r="M6" s="20"/>
      <c r="N6" s="20"/>
      <c r="O6" s="20"/>
      <c r="P6" s="20"/>
      <c r="Q6" s="20"/>
    </row>
    <row r="7" spans="1:17" ht="15.75" x14ac:dyDescent="0.25">
      <c r="A7" s="16" t="s">
        <v>1</v>
      </c>
      <c r="B7" s="1"/>
      <c r="C7" s="20"/>
      <c r="D7" s="20"/>
      <c r="E7" s="20"/>
      <c r="F7" s="21"/>
      <c r="G7" s="22"/>
      <c r="H7" s="22"/>
      <c r="I7" s="22"/>
      <c r="J7" s="22"/>
      <c r="K7" s="22"/>
      <c r="L7" s="22"/>
      <c r="M7" s="20"/>
      <c r="N7" s="20"/>
      <c r="O7" s="20"/>
      <c r="P7" s="20"/>
      <c r="Q7" s="20"/>
    </row>
    <row r="8" spans="1:17" x14ac:dyDescent="0.25">
      <c r="A8" s="17"/>
      <c r="B8" s="1"/>
      <c r="C8" s="20"/>
      <c r="D8" s="20"/>
      <c r="E8" s="20"/>
      <c r="F8" s="21" t="s">
        <v>3</v>
      </c>
      <c r="G8" s="54"/>
      <c r="H8" s="55"/>
      <c r="I8" s="55"/>
      <c r="J8" s="55"/>
      <c r="K8" s="55"/>
      <c r="L8" s="55"/>
      <c r="M8" s="20"/>
      <c r="N8" s="20"/>
      <c r="O8" s="20"/>
      <c r="P8" s="20"/>
      <c r="Q8" s="20"/>
    </row>
    <row r="9" spans="1:17" ht="15.75" x14ac:dyDescent="0.25">
      <c r="A9" s="16" t="s">
        <v>30</v>
      </c>
      <c r="B9" s="1"/>
      <c r="C9" s="20"/>
      <c r="D9" s="20"/>
      <c r="E9" s="20"/>
      <c r="F9" s="21"/>
      <c r="G9" s="22"/>
      <c r="H9" s="22"/>
      <c r="I9" s="22"/>
      <c r="J9" s="22"/>
      <c r="K9" s="22"/>
      <c r="L9" s="22"/>
      <c r="M9" s="20"/>
      <c r="N9" s="20"/>
      <c r="O9" s="20"/>
      <c r="P9" s="20"/>
      <c r="Q9" s="20"/>
    </row>
    <row r="10" spans="1:17" x14ac:dyDescent="0.25">
      <c r="A10" s="17"/>
      <c r="B10" s="1"/>
      <c r="C10" s="20"/>
      <c r="D10" s="20"/>
      <c r="E10" s="20"/>
      <c r="F10" s="21" t="s">
        <v>4</v>
      </c>
      <c r="G10" s="54"/>
      <c r="H10" s="55"/>
      <c r="I10" s="55"/>
      <c r="J10" s="55"/>
      <c r="K10" s="55"/>
      <c r="L10" s="55"/>
      <c r="M10" s="20"/>
      <c r="N10" s="20"/>
      <c r="O10" s="20"/>
      <c r="P10" s="20"/>
      <c r="Q10" s="20"/>
    </row>
    <row r="11" spans="1:17" ht="15.75" x14ac:dyDescent="0.25">
      <c r="A11" s="16" t="s">
        <v>56</v>
      </c>
      <c r="B11" s="1"/>
      <c r="C11" s="20"/>
      <c r="D11" s="20"/>
      <c r="E11" s="20"/>
      <c r="F11" s="21"/>
      <c r="G11" s="22"/>
      <c r="H11" s="22"/>
      <c r="I11" s="22"/>
      <c r="J11" s="22"/>
      <c r="K11" s="22"/>
      <c r="L11" s="22"/>
      <c r="M11" s="20"/>
      <c r="N11" s="20"/>
      <c r="O11" s="20"/>
      <c r="P11" s="20"/>
      <c r="Q11" s="20"/>
    </row>
    <row r="12" spans="1:17" x14ac:dyDescent="0.25">
      <c r="A12" s="17"/>
      <c r="B12" s="1"/>
      <c r="C12" s="20"/>
      <c r="D12" s="20"/>
      <c r="E12" s="20"/>
      <c r="F12" s="21" t="s">
        <v>5</v>
      </c>
      <c r="G12" s="54"/>
      <c r="H12" s="55"/>
      <c r="I12" s="55"/>
      <c r="J12" s="55"/>
      <c r="K12" s="55"/>
      <c r="L12" s="55"/>
      <c r="M12" s="20"/>
      <c r="N12" s="20"/>
      <c r="O12" s="20"/>
      <c r="P12" s="20"/>
      <c r="Q12" s="20"/>
    </row>
    <row r="13" spans="1:17" x14ac:dyDescent="0.25">
      <c r="A13" s="13"/>
      <c r="B13" s="1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25">
      <c r="A14" s="13"/>
      <c r="B14" s="1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25">
      <c r="A15" s="13"/>
      <c r="B15" s="1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25">
      <c r="A16" s="13"/>
      <c r="B16" s="1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25">
      <c r="A17" s="13"/>
      <c r="B17" s="1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25">
      <c r="A18" s="13"/>
      <c r="B18" s="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</sheetData>
  <mergeCells count="4">
    <mergeCell ref="G6:L6"/>
    <mergeCell ref="G8:L8"/>
    <mergeCell ref="G10:L10"/>
    <mergeCell ref="G12:L12"/>
  </mergeCells>
  <hyperlinks>
    <hyperlink ref="A3" location="CADASTRO!A1" display="Cadastro" xr:uid="{ADEF7A3F-8E08-4485-91B5-833B8ACA79E7}"/>
    <hyperlink ref="A9" location="SERVIÇOS!A1" display="Serviços" xr:uid="{2E2A5F59-E715-48A4-819C-E6190054875D}"/>
    <hyperlink ref="A5" location="RESUMOS!A1" display="RESUMOS" xr:uid="{0CECD2C8-2146-4C67-A8C3-34B0E706084D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3F0E-EA0C-49BD-86BA-A6DAA13E17AA}">
  <dimension ref="A1:Q30"/>
  <sheetViews>
    <sheetView workbookViewId="0">
      <selection sqref="A1:P16"/>
    </sheetView>
  </sheetViews>
  <sheetFormatPr defaultColWidth="8.7109375" defaultRowHeight="15" x14ac:dyDescent="0.25"/>
  <cols>
    <col min="1" max="1" width="12" style="4" customWidth="1"/>
    <col min="2" max="2" width="2.28515625" style="4" customWidth="1"/>
    <col min="3" max="3" width="9.85546875" style="4" customWidth="1"/>
    <col min="4" max="4" width="10.85546875" style="4" bestFit="1" customWidth="1"/>
    <col min="5" max="7" width="8.7109375" style="4"/>
    <col min="8" max="8" width="15.42578125" style="4" customWidth="1"/>
    <col min="9" max="9" width="21.28515625" style="4" customWidth="1"/>
    <col min="10" max="10" width="3.28515625" style="4" customWidth="1"/>
    <col min="11" max="11" width="10.42578125" style="4" customWidth="1"/>
    <col min="12" max="12" width="13" style="4" customWidth="1"/>
    <col min="13" max="13" width="3.28515625" style="4" customWidth="1"/>
    <col min="14" max="14" width="10.42578125" style="4" customWidth="1"/>
    <col min="15" max="15" width="13" style="4" customWidth="1"/>
    <col min="16" max="16" width="10.140625" style="4" bestFit="1" customWidth="1"/>
    <col min="17" max="16384" width="8.7109375" style="4"/>
  </cols>
  <sheetData>
    <row r="1" spans="1:17" ht="64.5" customHeight="1" thickBot="1" x14ac:dyDescent="0.3">
      <c r="A1" s="14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20.100000000000001" customHeight="1" thickBot="1" x14ac:dyDescent="0.3">
      <c r="A2" s="15"/>
      <c r="B2" s="2"/>
      <c r="C2" s="2"/>
      <c r="D2" s="2"/>
      <c r="E2" s="2"/>
      <c r="F2" s="56" t="s">
        <v>25</v>
      </c>
      <c r="G2" s="57"/>
      <c r="H2" s="57"/>
      <c r="I2" s="57"/>
      <c r="J2" s="57"/>
      <c r="K2" s="57"/>
      <c r="L2" s="57"/>
      <c r="M2" s="57"/>
      <c r="N2" s="58"/>
      <c r="O2" s="2"/>
      <c r="P2" s="2"/>
      <c r="Q2" s="2"/>
    </row>
    <row r="3" spans="1:17" ht="20.100000000000001" customHeight="1" thickBot="1" x14ac:dyDescent="0.3">
      <c r="A3" s="16" t="s">
        <v>0</v>
      </c>
      <c r="B3" s="2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2"/>
    </row>
    <row r="4" spans="1:17" ht="20.100000000000001" customHeight="1" thickBot="1" x14ac:dyDescent="0.3">
      <c r="A4" s="16"/>
      <c r="B4" s="2"/>
      <c r="C4" s="6" t="s">
        <v>6</v>
      </c>
      <c r="D4" s="59" t="s">
        <v>29</v>
      </c>
      <c r="E4" s="60"/>
      <c r="F4" s="5" t="s">
        <v>24</v>
      </c>
      <c r="G4" s="5"/>
      <c r="H4" s="5"/>
      <c r="I4" s="5"/>
      <c r="J4" s="5"/>
      <c r="K4" s="5"/>
      <c r="L4" s="5"/>
      <c r="M4" s="5"/>
      <c r="N4" s="5"/>
      <c r="O4" s="5"/>
      <c r="P4" s="5"/>
      <c r="Q4" s="2"/>
    </row>
    <row r="5" spans="1:17" ht="20.100000000000001" customHeight="1" thickBot="1" x14ac:dyDescent="0.3">
      <c r="A5" s="16" t="s">
        <v>39</v>
      </c>
      <c r="B5" s="2"/>
      <c r="C5" s="5"/>
      <c r="D5" s="5"/>
      <c r="E5" s="5"/>
      <c r="F5" s="5"/>
      <c r="G5" s="5"/>
      <c r="H5" s="5"/>
      <c r="I5" s="7"/>
      <c r="J5" s="5"/>
      <c r="K5" s="5"/>
      <c r="L5" s="5"/>
      <c r="M5" s="5"/>
      <c r="N5" s="5"/>
      <c r="O5" s="5"/>
      <c r="P5" s="5"/>
      <c r="Q5" s="2"/>
    </row>
    <row r="6" spans="1:17" ht="20.100000000000001" customHeight="1" thickTop="1" thickBot="1" x14ac:dyDescent="0.3">
      <c r="A6" s="16"/>
      <c r="B6" s="2"/>
      <c r="C6" s="6" t="s">
        <v>2</v>
      </c>
      <c r="D6" s="8" t="str">
        <f>IFERROR(VLOOKUP("*"&amp;D4&amp;"*",'DADOS CLIENTES'!A:D,1,0),"ERRO")</f>
        <v>BELTRANO DE SOUSA</v>
      </c>
      <c r="E6" s="9"/>
      <c r="F6" s="10"/>
      <c r="G6" s="5"/>
      <c r="H6" s="11" t="s">
        <v>9</v>
      </c>
      <c r="I6" s="45" t="s">
        <v>34</v>
      </c>
      <c r="J6" s="61" t="s">
        <v>12</v>
      </c>
      <c r="K6" s="62"/>
      <c r="L6" s="62"/>
      <c r="M6" s="62"/>
      <c r="N6" s="62"/>
      <c r="O6" s="63"/>
      <c r="P6" s="5"/>
      <c r="Q6" s="2"/>
    </row>
    <row r="7" spans="1:17" ht="20.100000000000001" customHeight="1" thickBot="1" x14ac:dyDescent="0.3">
      <c r="A7" s="16" t="s">
        <v>1</v>
      </c>
      <c r="B7" s="2"/>
      <c r="C7" s="6"/>
      <c r="D7" s="5"/>
      <c r="E7" s="5"/>
      <c r="F7" s="5"/>
      <c r="G7" s="5"/>
      <c r="H7" s="11" t="s">
        <v>31</v>
      </c>
      <c r="I7" s="42">
        <v>44978</v>
      </c>
      <c r="J7" s="27">
        <v>1</v>
      </c>
      <c r="K7" s="38">
        <f>IF(L7&lt;&gt;"",$I$10,"")</f>
        <v>44982</v>
      </c>
      <c r="L7" s="32">
        <f t="shared" ref="L7:L12" si="0">IF($I$9&gt;=J7,$I$12,"")</f>
        <v>49.272727272727273</v>
      </c>
      <c r="M7" s="28">
        <v>7</v>
      </c>
      <c r="N7" s="38">
        <f>IF(O7&lt;&gt;"",EDATE(K12,1),"")</f>
        <v>45163</v>
      </c>
      <c r="O7" s="35">
        <f t="shared" ref="O7:O12" si="1">IF($I$9&gt;=M7,$I$12,"")</f>
        <v>49.272727272727273</v>
      </c>
      <c r="P7" s="5"/>
      <c r="Q7" s="2"/>
    </row>
    <row r="8" spans="1:17" ht="20.100000000000001" customHeight="1" thickBot="1" x14ac:dyDescent="0.3">
      <c r="A8" s="13"/>
      <c r="B8" s="2"/>
      <c r="C8" s="6" t="s">
        <v>3</v>
      </c>
      <c r="D8" s="8">
        <f>IFERROR(VLOOKUP("*"&amp;D4&amp;"*",'DADOS CLIENTES'!A:D,2,0),"ERRO")</f>
        <v>1010101010</v>
      </c>
      <c r="E8" s="9"/>
      <c r="F8" s="10"/>
      <c r="G8" s="5"/>
      <c r="H8" s="11" t="s">
        <v>10</v>
      </c>
      <c r="I8" s="43">
        <v>542</v>
      </c>
      <c r="J8" s="29">
        <v>2</v>
      </c>
      <c r="K8" s="39">
        <f>IF(L8&lt;&gt;"",EDATE(K7,1),"")</f>
        <v>45010</v>
      </c>
      <c r="L8" s="33">
        <f t="shared" si="0"/>
        <v>49.272727272727273</v>
      </c>
      <c r="M8" s="26">
        <v>8</v>
      </c>
      <c r="N8" s="39">
        <f>IF(O8&lt;&gt;"",EDATE(N7,1),"")</f>
        <v>45194</v>
      </c>
      <c r="O8" s="36">
        <f t="shared" si="1"/>
        <v>49.272727272727273</v>
      </c>
      <c r="P8" s="5"/>
      <c r="Q8" s="2"/>
    </row>
    <row r="9" spans="1:17" ht="20.100000000000001" customHeight="1" thickBot="1" x14ac:dyDescent="0.3">
      <c r="A9" s="19" t="s">
        <v>30</v>
      </c>
      <c r="B9" s="2"/>
      <c r="C9" s="6"/>
      <c r="D9" s="5"/>
      <c r="E9" s="5"/>
      <c r="F9" s="5"/>
      <c r="G9" s="5"/>
      <c r="H9" s="11" t="s">
        <v>33</v>
      </c>
      <c r="I9" s="12">
        <v>11</v>
      </c>
      <c r="J9" s="29">
        <v>3</v>
      </c>
      <c r="K9" s="39">
        <f t="shared" ref="K9:K12" si="2">IF(L9&lt;&gt;"",EDATE(K8,1),"")</f>
        <v>45041</v>
      </c>
      <c r="L9" s="33">
        <f t="shared" si="0"/>
        <v>49.272727272727273</v>
      </c>
      <c r="M9" s="26">
        <v>9</v>
      </c>
      <c r="N9" s="39">
        <f t="shared" ref="N9:N12" si="3">IF(O9&lt;&gt;"",EDATE(N8,1),"")</f>
        <v>45224</v>
      </c>
      <c r="O9" s="36">
        <f t="shared" si="1"/>
        <v>49.272727272727273</v>
      </c>
      <c r="P9" s="5"/>
      <c r="Q9" s="2"/>
    </row>
    <row r="10" spans="1:17" ht="20.100000000000001" customHeight="1" thickBot="1" x14ac:dyDescent="0.3">
      <c r="A10" s="13"/>
      <c r="B10" s="2"/>
      <c r="C10" s="6" t="s">
        <v>4</v>
      </c>
      <c r="D10" s="8">
        <f>IFERROR(VLOOKUP("*"&amp;D4&amp;"*",'DADOS CLIENTES'!A:D,3,0),"ERRO")</f>
        <v>1111111</v>
      </c>
      <c r="E10" s="9"/>
      <c r="F10" s="10"/>
      <c r="G10" s="5"/>
      <c r="H10" s="11" t="s">
        <v>32</v>
      </c>
      <c r="I10" s="44">
        <v>44982</v>
      </c>
      <c r="J10" s="29">
        <v>4</v>
      </c>
      <c r="K10" s="39">
        <f t="shared" si="2"/>
        <v>45071</v>
      </c>
      <c r="L10" s="33">
        <f t="shared" si="0"/>
        <v>49.272727272727273</v>
      </c>
      <c r="M10" s="26">
        <v>10</v>
      </c>
      <c r="N10" s="39">
        <f t="shared" si="3"/>
        <v>45255</v>
      </c>
      <c r="O10" s="36">
        <f t="shared" si="1"/>
        <v>49.272727272727273</v>
      </c>
      <c r="P10" s="5"/>
      <c r="Q10" s="2"/>
    </row>
    <row r="11" spans="1:17" ht="20.100000000000001" customHeight="1" thickBot="1" x14ac:dyDescent="0.3">
      <c r="A11" s="16" t="s">
        <v>56</v>
      </c>
      <c r="B11" s="2"/>
      <c r="C11" s="6"/>
      <c r="D11" s="5"/>
      <c r="E11" s="5"/>
      <c r="F11" s="5"/>
      <c r="G11" s="11"/>
      <c r="H11" s="11"/>
      <c r="I11" s="11"/>
      <c r="J11" s="29">
        <v>5</v>
      </c>
      <c r="K11" s="39">
        <f t="shared" si="2"/>
        <v>45102</v>
      </c>
      <c r="L11" s="33">
        <f t="shared" si="0"/>
        <v>49.272727272727273</v>
      </c>
      <c r="M11" s="26">
        <v>11</v>
      </c>
      <c r="N11" s="39">
        <f t="shared" si="3"/>
        <v>45285</v>
      </c>
      <c r="O11" s="36">
        <f t="shared" si="1"/>
        <v>49.272727272727273</v>
      </c>
      <c r="P11" s="5"/>
      <c r="Q11" s="2"/>
    </row>
    <row r="12" spans="1:17" ht="20.100000000000001" customHeight="1" thickBot="1" x14ac:dyDescent="0.3">
      <c r="A12" s="13"/>
      <c r="B12" s="2"/>
      <c r="C12" s="6" t="s">
        <v>5</v>
      </c>
      <c r="D12" s="8" t="str">
        <f>IFERROR(VLOOKUP("*"&amp;D4&amp;"*",'DADOS CLIENTES'!A:D,4,0),"ERRO")</f>
        <v>A@</v>
      </c>
      <c r="E12" s="9"/>
      <c r="F12" s="10"/>
      <c r="G12" s="5"/>
      <c r="H12" s="11" t="s">
        <v>14</v>
      </c>
      <c r="I12" s="41">
        <f>I8/I9</f>
        <v>49.272727272727273</v>
      </c>
      <c r="J12" s="30">
        <v>6</v>
      </c>
      <c r="K12" s="40">
        <f t="shared" si="2"/>
        <v>45132</v>
      </c>
      <c r="L12" s="34">
        <f t="shared" si="0"/>
        <v>49.272727272727273</v>
      </c>
      <c r="M12" s="31">
        <v>12</v>
      </c>
      <c r="N12" s="40" t="str">
        <f t="shared" si="3"/>
        <v/>
      </c>
      <c r="O12" s="37" t="str">
        <f t="shared" si="1"/>
        <v/>
      </c>
      <c r="P12" s="5"/>
      <c r="Q12" s="2"/>
    </row>
    <row r="13" spans="1:17" ht="15.75" thickBot="1" x14ac:dyDescent="0.3">
      <c r="A13" s="3"/>
      <c r="B13" s="2"/>
      <c r="C13" s="5"/>
      <c r="D13" s="5"/>
      <c r="E13" s="5"/>
      <c r="F13" s="5"/>
      <c r="G13" s="5"/>
      <c r="H13" s="11"/>
      <c r="I13" s="5"/>
      <c r="J13" s="5"/>
      <c r="K13" s="5"/>
      <c r="L13" s="5"/>
      <c r="M13" s="5"/>
      <c r="N13" s="5"/>
      <c r="O13" s="5"/>
      <c r="P13" s="5"/>
      <c r="Q13" s="2"/>
    </row>
    <row r="14" spans="1:17" ht="15.75" thickBot="1" x14ac:dyDescent="0.3">
      <c r="A14" s="3"/>
      <c r="B14" s="2"/>
      <c r="C14" s="6" t="s">
        <v>26</v>
      </c>
      <c r="D14" s="25">
        <f>IFERROR(VLOOKUP("*"&amp;D4&amp;"*",'DADOS CLIENTES'!A:Z,5,0),"ERRO")</f>
        <v>43545</v>
      </c>
      <c r="E14" s="9"/>
      <c r="F14" s="10"/>
      <c r="G14" s="5"/>
      <c r="H14" s="11"/>
      <c r="I14" s="5"/>
      <c r="J14" s="5"/>
      <c r="K14" s="5"/>
      <c r="L14" s="5"/>
      <c r="M14" s="5"/>
      <c r="N14" s="5"/>
      <c r="O14" s="5"/>
      <c r="P14" s="5"/>
      <c r="Q14" s="2"/>
    </row>
    <row r="15" spans="1:17" x14ac:dyDescent="0.25">
      <c r="A15" s="3"/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2"/>
    </row>
    <row r="16" spans="1:17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</sheetData>
  <mergeCells count="3">
    <mergeCell ref="F2:N2"/>
    <mergeCell ref="D4:E4"/>
    <mergeCell ref="J6:O6"/>
  </mergeCells>
  <hyperlinks>
    <hyperlink ref="A3" location="CADASTRO!A1" display="Cadastro" xr:uid="{4EAE8F30-B85A-403B-BED1-4C6D46E99C51}"/>
    <hyperlink ref="A9" location="VENDAS!A1" display="Vendas" xr:uid="{A68A5043-9247-4F6D-BA9E-05AE13015933}"/>
    <hyperlink ref="A5" location="RESUMOS!A1" display="RESUMOS" xr:uid="{0271D83D-5DDE-4EC4-8068-CD03B0594ACE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BB6B-BD16-4B33-8CC1-8281D4967915}">
  <dimension ref="A1:N22"/>
  <sheetViews>
    <sheetView workbookViewId="0">
      <selection activeCell="H18" sqref="H18:H22"/>
    </sheetView>
  </sheetViews>
  <sheetFormatPr defaultRowHeight="15" x14ac:dyDescent="0.25"/>
  <cols>
    <col min="1" max="1" width="7.7109375" customWidth="1"/>
    <col min="2" max="2" width="10.5703125" customWidth="1"/>
    <col min="3" max="3" width="9.5703125" bestFit="1" customWidth="1"/>
    <col min="4" max="4" width="8.42578125" customWidth="1"/>
    <col min="5" max="5" width="9.140625" customWidth="1"/>
    <col min="6" max="6" width="13.5703125" customWidth="1"/>
    <col min="7" max="7" width="18.140625" bestFit="1" customWidth="1"/>
    <col min="8" max="8" width="9" customWidth="1"/>
    <col min="9" max="9" width="9.85546875" customWidth="1"/>
    <col min="10" max="10" width="15.42578125" bestFit="1" customWidth="1"/>
    <col min="11" max="11" width="12.7109375" bestFit="1" customWidth="1"/>
    <col min="12" max="12" width="13.28515625" bestFit="1" customWidth="1"/>
    <col min="13" max="13" width="16.85546875" bestFit="1" customWidth="1"/>
    <col min="14" max="14" width="17.42578125" bestFit="1" customWidth="1"/>
  </cols>
  <sheetData>
    <row r="1" spans="1:14" ht="15.75" thickBot="1" x14ac:dyDescent="0.3">
      <c r="A1" s="47" t="s">
        <v>7</v>
      </c>
      <c r="B1" s="48" t="s">
        <v>3</v>
      </c>
      <c r="C1" s="48" t="s">
        <v>8</v>
      </c>
      <c r="D1" s="48" t="s">
        <v>5</v>
      </c>
      <c r="E1" s="48" t="s">
        <v>9</v>
      </c>
      <c r="F1" s="48" t="s">
        <v>16</v>
      </c>
      <c r="G1" s="48" t="s">
        <v>17</v>
      </c>
      <c r="H1" s="48" t="s">
        <v>10</v>
      </c>
      <c r="I1" s="48" t="s">
        <v>11</v>
      </c>
      <c r="J1" s="48" t="s">
        <v>13</v>
      </c>
      <c r="K1" s="48" t="s">
        <v>35</v>
      </c>
      <c r="L1" s="48" t="s">
        <v>36</v>
      </c>
      <c r="M1" s="48" t="s">
        <v>37</v>
      </c>
      <c r="N1" s="49" t="s">
        <v>38</v>
      </c>
    </row>
    <row r="2" spans="1:14" x14ac:dyDescent="0.25">
      <c r="A2" t="s">
        <v>21</v>
      </c>
      <c r="B2">
        <v>1010101010</v>
      </c>
      <c r="C2">
        <v>1111111</v>
      </c>
      <c r="D2" s="18" t="s">
        <v>18</v>
      </c>
      <c r="F2" s="23">
        <v>44978</v>
      </c>
      <c r="G2" s="23">
        <v>44982</v>
      </c>
      <c r="H2" s="46">
        <v>240</v>
      </c>
      <c r="I2">
        <v>10</v>
      </c>
      <c r="J2" s="46">
        <v>24</v>
      </c>
      <c r="K2" t="str">
        <f>TEXT(F2,"MMMM")</f>
        <v>fevereiro</v>
      </c>
      <c r="L2" t="str">
        <f>TEXT(F2,"AAAA")</f>
        <v>2023</v>
      </c>
      <c r="M2" t="str">
        <f>TEXT(G2,"MMMM")</f>
        <v>fevereiro</v>
      </c>
      <c r="N2" t="str">
        <f>TEXT(G2,"AAAA")</f>
        <v>2023</v>
      </c>
    </row>
    <row r="3" spans="1:14" x14ac:dyDescent="0.25">
      <c r="A3" t="s">
        <v>21</v>
      </c>
      <c r="B3">
        <v>1010101010</v>
      </c>
      <c r="C3">
        <v>1111111</v>
      </c>
      <c r="D3" s="18" t="s">
        <v>18</v>
      </c>
      <c r="F3" s="23">
        <v>44978</v>
      </c>
      <c r="G3" s="23">
        <v>45010</v>
      </c>
      <c r="H3" s="46"/>
      <c r="I3">
        <v>10</v>
      </c>
      <c r="J3" s="46">
        <v>24</v>
      </c>
      <c r="K3" t="str">
        <f t="shared" ref="K3:K22" si="0">TEXT(F3,"MMMM")</f>
        <v>fevereiro</v>
      </c>
      <c r="L3" t="str">
        <f t="shared" ref="L3:L22" si="1">TEXT(F3,"AAAA")</f>
        <v>2023</v>
      </c>
      <c r="M3" t="str">
        <f t="shared" ref="M3:M22" si="2">TEXT(G3,"MMMM")</f>
        <v>março</v>
      </c>
      <c r="N3" t="str">
        <f t="shared" ref="N3:N22" si="3">TEXT(G3,"AAAA")</f>
        <v>2023</v>
      </c>
    </row>
    <row r="4" spans="1:14" x14ac:dyDescent="0.25">
      <c r="A4" t="s">
        <v>21</v>
      </c>
      <c r="B4">
        <v>1010101010</v>
      </c>
      <c r="C4">
        <v>1111111</v>
      </c>
      <c r="D4" s="18" t="s">
        <v>18</v>
      </c>
      <c r="F4" s="23">
        <v>44978</v>
      </c>
      <c r="G4" s="23">
        <v>45041</v>
      </c>
      <c r="H4" s="46"/>
      <c r="I4">
        <v>10</v>
      </c>
      <c r="J4" s="46">
        <v>24</v>
      </c>
      <c r="K4" t="str">
        <f t="shared" si="0"/>
        <v>fevereiro</v>
      </c>
      <c r="L4" t="str">
        <f t="shared" si="1"/>
        <v>2023</v>
      </c>
      <c r="M4" t="str">
        <f t="shared" si="2"/>
        <v>abril</v>
      </c>
      <c r="N4" t="str">
        <f t="shared" si="3"/>
        <v>2023</v>
      </c>
    </row>
    <row r="5" spans="1:14" x14ac:dyDescent="0.25">
      <c r="A5" t="s">
        <v>21</v>
      </c>
      <c r="B5">
        <v>1010101010</v>
      </c>
      <c r="C5">
        <v>1111111</v>
      </c>
      <c r="D5" s="18" t="s">
        <v>18</v>
      </c>
      <c r="F5" s="23">
        <v>44978</v>
      </c>
      <c r="G5" s="23">
        <v>45071</v>
      </c>
      <c r="H5" s="46"/>
      <c r="I5">
        <v>10</v>
      </c>
      <c r="J5" s="46">
        <v>24</v>
      </c>
      <c r="K5" t="str">
        <f t="shared" si="0"/>
        <v>fevereiro</v>
      </c>
      <c r="L5" t="str">
        <f t="shared" si="1"/>
        <v>2023</v>
      </c>
      <c r="M5" t="str">
        <f t="shared" si="2"/>
        <v>maio</v>
      </c>
      <c r="N5" t="str">
        <f t="shared" si="3"/>
        <v>2023</v>
      </c>
    </row>
    <row r="6" spans="1:14" x14ac:dyDescent="0.25">
      <c r="A6" t="s">
        <v>21</v>
      </c>
      <c r="B6">
        <v>1010101010</v>
      </c>
      <c r="C6">
        <v>1111111</v>
      </c>
      <c r="D6" s="18" t="s">
        <v>18</v>
      </c>
      <c r="F6" s="23">
        <v>44978</v>
      </c>
      <c r="G6" s="23">
        <v>45102</v>
      </c>
      <c r="H6" s="46"/>
      <c r="I6">
        <v>10</v>
      </c>
      <c r="J6" s="46">
        <v>24</v>
      </c>
      <c r="K6" t="str">
        <f t="shared" si="0"/>
        <v>fevereiro</v>
      </c>
      <c r="L6" t="str">
        <f t="shared" si="1"/>
        <v>2023</v>
      </c>
      <c r="M6" t="str">
        <f t="shared" si="2"/>
        <v>junho</v>
      </c>
      <c r="N6" t="str">
        <f t="shared" si="3"/>
        <v>2023</v>
      </c>
    </row>
    <row r="7" spans="1:14" x14ac:dyDescent="0.25">
      <c r="A7" t="s">
        <v>21</v>
      </c>
      <c r="B7">
        <v>1010101010</v>
      </c>
      <c r="C7">
        <v>1111111</v>
      </c>
      <c r="D7" s="18" t="s">
        <v>18</v>
      </c>
      <c r="F7" s="23">
        <v>44978</v>
      </c>
      <c r="G7" s="23">
        <v>45132</v>
      </c>
      <c r="H7" s="46"/>
      <c r="I7">
        <v>10</v>
      </c>
      <c r="J7" s="46">
        <v>24</v>
      </c>
      <c r="K7" t="str">
        <f t="shared" si="0"/>
        <v>fevereiro</v>
      </c>
      <c r="L7" t="str">
        <f t="shared" si="1"/>
        <v>2023</v>
      </c>
      <c r="M7" t="str">
        <f t="shared" si="2"/>
        <v>julho</v>
      </c>
      <c r="N7" t="str">
        <f t="shared" si="3"/>
        <v>2023</v>
      </c>
    </row>
    <row r="8" spans="1:14" x14ac:dyDescent="0.25">
      <c r="A8" t="s">
        <v>21</v>
      </c>
      <c r="B8">
        <v>1010101010</v>
      </c>
      <c r="C8">
        <v>1111111</v>
      </c>
      <c r="D8" s="18" t="s">
        <v>18</v>
      </c>
      <c r="F8" s="23">
        <v>44978</v>
      </c>
      <c r="G8" s="23">
        <v>45163</v>
      </c>
      <c r="H8" s="46"/>
      <c r="I8">
        <v>10</v>
      </c>
      <c r="J8" s="46">
        <v>24</v>
      </c>
      <c r="K8" t="str">
        <f t="shared" si="0"/>
        <v>fevereiro</v>
      </c>
      <c r="L8" t="str">
        <f t="shared" si="1"/>
        <v>2023</v>
      </c>
      <c r="M8" t="str">
        <f t="shared" si="2"/>
        <v>agosto</v>
      </c>
      <c r="N8" t="str">
        <f t="shared" si="3"/>
        <v>2023</v>
      </c>
    </row>
    <row r="9" spans="1:14" x14ac:dyDescent="0.25">
      <c r="A9" t="s">
        <v>21</v>
      </c>
      <c r="B9">
        <v>1010101010</v>
      </c>
      <c r="C9">
        <v>1111111</v>
      </c>
      <c r="D9" s="18" t="s">
        <v>18</v>
      </c>
      <c r="F9" s="23">
        <v>44978</v>
      </c>
      <c r="G9" s="23">
        <v>45194</v>
      </c>
      <c r="H9" s="46"/>
      <c r="I9">
        <v>10</v>
      </c>
      <c r="J9" s="46">
        <v>24</v>
      </c>
      <c r="K9" t="str">
        <f t="shared" si="0"/>
        <v>fevereiro</v>
      </c>
      <c r="L9" t="str">
        <f t="shared" si="1"/>
        <v>2023</v>
      </c>
      <c r="M9" t="str">
        <f t="shared" si="2"/>
        <v>setembro</v>
      </c>
      <c r="N9" t="str">
        <f t="shared" si="3"/>
        <v>2023</v>
      </c>
    </row>
    <row r="10" spans="1:14" x14ac:dyDescent="0.25">
      <c r="A10" t="s">
        <v>21</v>
      </c>
      <c r="B10">
        <v>1010101010</v>
      </c>
      <c r="C10">
        <v>1111111</v>
      </c>
      <c r="D10" s="18" t="s">
        <v>18</v>
      </c>
      <c r="F10" s="23">
        <v>44978</v>
      </c>
      <c r="G10" s="23">
        <v>45224</v>
      </c>
      <c r="H10" s="46"/>
      <c r="I10">
        <v>10</v>
      </c>
      <c r="J10" s="46">
        <v>24</v>
      </c>
      <c r="K10" t="str">
        <f t="shared" si="0"/>
        <v>fevereiro</v>
      </c>
      <c r="L10" t="str">
        <f t="shared" si="1"/>
        <v>2023</v>
      </c>
      <c r="M10" t="str">
        <f t="shared" si="2"/>
        <v>outubro</v>
      </c>
      <c r="N10" t="str">
        <f t="shared" si="3"/>
        <v>2023</v>
      </c>
    </row>
    <row r="11" spans="1:14" x14ac:dyDescent="0.25">
      <c r="A11" t="s">
        <v>21</v>
      </c>
      <c r="B11">
        <v>1010101010</v>
      </c>
      <c r="C11">
        <v>1111111</v>
      </c>
      <c r="D11" s="18" t="s">
        <v>18</v>
      </c>
      <c r="F11" s="23">
        <v>44978</v>
      </c>
      <c r="G11" s="23">
        <v>45255</v>
      </c>
      <c r="H11" s="46"/>
      <c r="I11">
        <v>10</v>
      </c>
      <c r="J11" s="46">
        <v>24</v>
      </c>
      <c r="K11" t="str">
        <f t="shared" si="0"/>
        <v>fevereiro</v>
      </c>
      <c r="L11" t="str">
        <f t="shared" si="1"/>
        <v>2023</v>
      </c>
      <c r="M11" t="str">
        <f t="shared" si="2"/>
        <v>novembro</v>
      </c>
      <c r="N11" t="str">
        <f t="shared" si="3"/>
        <v>2023</v>
      </c>
    </row>
    <row r="12" spans="1:14" x14ac:dyDescent="0.25">
      <c r="A12" t="s">
        <v>22</v>
      </c>
      <c r="B12">
        <v>202020202020</v>
      </c>
      <c r="C12">
        <v>22222</v>
      </c>
      <c r="D12" s="18" t="s">
        <v>19</v>
      </c>
      <c r="F12" s="23">
        <v>45008</v>
      </c>
      <c r="G12" s="23">
        <v>45014</v>
      </c>
      <c r="H12" s="46">
        <v>250</v>
      </c>
      <c r="I12">
        <v>5</v>
      </c>
      <c r="J12" s="46">
        <v>50</v>
      </c>
      <c r="K12" t="str">
        <f t="shared" si="0"/>
        <v>março</v>
      </c>
      <c r="L12" t="str">
        <f t="shared" si="1"/>
        <v>2023</v>
      </c>
      <c r="M12" t="str">
        <f t="shared" si="2"/>
        <v>março</v>
      </c>
      <c r="N12" t="str">
        <f t="shared" si="3"/>
        <v>2023</v>
      </c>
    </row>
    <row r="13" spans="1:14" x14ac:dyDescent="0.25">
      <c r="A13" t="s">
        <v>22</v>
      </c>
      <c r="B13">
        <v>202020202020</v>
      </c>
      <c r="C13">
        <v>22222</v>
      </c>
      <c r="D13" s="18" t="s">
        <v>19</v>
      </c>
      <c r="F13" s="23">
        <v>45008</v>
      </c>
      <c r="G13" s="23">
        <v>45045</v>
      </c>
      <c r="H13" s="46"/>
      <c r="I13">
        <v>5</v>
      </c>
      <c r="J13" s="46">
        <v>50</v>
      </c>
      <c r="K13" t="str">
        <f t="shared" si="0"/>
        <v>março</v>
      </c>
      <c r="L13" t="str">
        <f t="shared" si="1"/>
        <v>2023</v>
      </c>
      <c r="M13" t="str">
        <f t="shared" si="2"/>
        <v>abril</v>
      </c>
      <c r="N13" t="str">
        <f t="shared" si="3"/>
        <v>2023</v>
      </c>
    </row>
    <row r="14" spans="1:14" x14ac:dyDescent="0.25">
      <c r="A14" t="s">
        <v>22</v>
      </c>
      <c r="B14">
        <v>202020202020</v>
      </c>
      <c r="C14">
        <v>22222</v>
      </c>
      <c r="D14" s="18" t="s">
        <v>19</v>
      </c>
      <c r="F14" s="23">
        <v>45008</v>
      </c>
      <c r="G14" s="23">
        <v>45075</v>
      </c>
      <c r="H14" s="46"/>
      <c r="I14">
        <v>5</v>
      </c>
      <c r="J14" s="46">
        <v>50</v>
      </c>
      <c r="K14" t="str">
        <f t="shared" si="0"/>
        <v>março</v>
      </c>
      <c r="L14" t="str">
        <f t="shared" si="1"/>
        <v>2023</v>
      </c>
      <c r="M14" t="str">
        <f t="shared" si="2"/>
        <v>maio</v>
      </c>
      <c r="N14" t="str">
        <f t="shared" si="3"/>
        <v>2023</v>
      </c>
    </row>
    <row r="15" spans="1:14" x14ac:dyDescent="0.25">
      <c r="A15" t="s">
        <v>22</v>
      </c>
      <c r="B15">
        <v>202020202020</v>
      </c>
      <c r="C15">
        <v>22222</v>
      </c>
      <c r="D15" s="18" t="s">
        <v>19</v>
      </c>
      <c r="F15" s="23">
        <v>45008</v>
      </c>
      <c r="G15" s="23">
        <v>45106</v>
      </c>
      <c r="H15" s="46"/>
      <c r="I15">
        <v>5</v>
      </c>
      <c r="J15" s="46">
        <v>50</v>
      </c>
      <c r="K15" t="str">
        <f t="shared" si="0"/>
        <v>março</v>
      </c>
      <c r="L15" t="str">
        <f t="shared" si="1"/>
        <v>2023</v>
      </c>
      <c r="M15" t="str">
        <f t="shared" si="2"/>
        <v>junho</v>
      </c>
      <c r="N15" t="str">
        <f t="shared" si="3"/>
        <v>2023</v>
      </c>
    </row>
    <row r="16" spans="1:14" x14ac:dyDescent="0.25">
      <c r="A16" t="s">
        <v>22</v>
      </c>
      <c r="B16">
        <v>202020202020</v>
      </c>
      <c r="C16">
        <v>22222</v>
      </c>
      <c r="D16" s="18" t="s">
        <v>19</v>
      </c>
      <c r="F16" s="23">
        <v>45008</v>
      </c>
      <c r="G16" s="23">
        <v>45136</v>
      </c>
      <c r="H16" s="46"/>
      <c r="I16">
        <v>5</v>
      </c>
      <c r="J16" s="46">
        <v>50</v>
      </c>
      <c r="K16" t="str">
        <f t="shared" si="0"/>
        <v>março</v>
      </c>
      <c r="L16" t="str">
        <f t="shared" si="1"/>
        <v>2023</v>
      </c>
      <c r="M16" t="str">
        <f t="shared" si="2"/>
        <v>julho</v>
      </c>
      <c r="N16" t="str">
        <f t="shared" si="3"/>
        <v>2023</v>
      </c>
    </row>
    <row r="17" spans="1:14" x14ac:dyDescent="0.25">
      <c r="A17" t="s">
        <v>23</v>
      </c>
      <c r="B17">
        <v>3030303030303</v>
      </c>
      <c r="C17">
        <v>33333</v>
      </c>
      <c r="D17" s="18" t="s">
        <v>20</v>
      </c>
      <c r="F17" s="23">
        <v>44938</v>
      </c>
      <c r="G17" s="23">
        <v>44938</v>
      </c>
      <c r="H17" s="46">
        <v>360</v>
      </c>
      <c r="I17">
        <v>6</v>
      </c>
      <c r="J17" s="46">
        <v>60</v>
      </c>
      <c r="K17" t="str">
        <f t="shared" si="0"/>
        <v>janeiro</v>
      </c>
      <c r="L17" t="str">
        <f t="shared" si="1"/>
        <v>2023</v>
      </c>
      <c r="M17" t="str">
        <f t="shared" si="2"/>
        <v>janeiro</v>
      </c>
      <c r="N17" t="str">
        <f t="shared" si="3"/>
        <v>2023</v>
      </c>
    </row>
    <row r="18" spans="1:14" x14ac:dyDescent="0.25">
      <c r="A18" t="s">
        <v>23</v>
      </c>
      <c r="B18">
        <v>3030303030303</v>
      </c>
      <c r="C18">
        <v>33333</v>
      </c>
      <c r="D18" s="18" t="s">
        <v>20</v>
      </c>
      <c r="F18" s="23">
        <v>44938</v>
      </c>
      <c r="G18" s="23">
        <v>44969</v>
      </c>
      <c r="H18" s="46"/>
      <c r="I18">
        <v>6</v>
      </c>
      <c r="J18" s="46">
        <v>60</v>
      </c>
      <c r="K18" t="str">
        <f t="shared" si="0"/>
        <v>janeiro</v>
      </c>
      <c r="L18" t="str">
        <f t="shared" si="1"/>
        <v>2023</v>
      </c>
      <c r="M18" t="str">
        <f t="shared" si="2"/>
        <v>fevereiro</v>
      </c>
      <c r="N18" t="str">
        <f t="shared" si="3"/>
        <v>2023</v>
      </c>
    </row>
    <row r="19" spans="1:14" x14ac:dyDescent="0.25">
      <c r="A19" t="s">
        <v>23</v>
      </c>
      <c r="B19">
        <v>3030303030303</v>
      </c>
      <c r="C19">
        <v>33333</v>
      </c>
      <c r="D19" s="18" t="s">
        <v>20</v>
      </c>
      <c r="F19" s="23">
        <v>44938</v>
      </c>
      <c r="G19" s="23">
        <v>44997</v>
      </c>
      <c r="H19" s="46"/>
      <c r="I19">
        <v>6</v>
      </c>
      <c r="J19" s="46">
        <v>60</v>
      </c>
      <c r="K19" t="str">
        <f t="shared" si="0"/>
        <v>janeiro</v>
      </c>
      <c r="L19" t="str">
        <f t="shared" si="1"/>
        <v>2023</v>
      </c>
      <c r="M19" t="str">
        <f t="shared" si="2"/>
        <v>março</v>
      </c>
      <c r="N19" t="str">
        <f t="shared" si="3"/>
        <v>2023</v>
      </c>
    </row>
    <row r="20" spans="1:14" x14ac:dyDescent="0.25">
      <c r="A20" t="s">
        <v>23</v>
      </c>
      <c r="B20">
        <v>3030303030303</v>
      </c>
      <c r="C20">
        <v>33333</v>
      </c>
      <c r="D20" s="18" t="s">
        <v>20</v>
      </c>
      <c r="F20" s="23">
        <v>44938</v>
      </c>
      <c r="G20" s="23">
        <v>45028</v>
      </c>
      <c r="H20" s="46"/>
      <c r="I20">
        <v>6</v>
      </c>
      <c r="J20" s="46">
        <v>60</v>
      </c>
      <c r="K20" t="str">
        <f t="shared" si="0"/>
        <v>janeiro</v>
      </c>
      <c r="L20" t="str">
        <f t="shared" si="1"/>
        <v>2023</v>
      </c>
      <c r="M20" t="str">
        <f t="shared" si="2"/>
        <v>abril</v>
      </c>
      <c r="N20" t="str">
        <f t="shared" si="3"/>
        <v>2023</v>
      </c>
    </row>
    <row r="21" spans="1:14" x14ac:dyDescent="0.25">
      <c r="A21" t="s">
        <v>23</v>
      </c>
      <c r="B21">
        <v>3030303030303</v>
      </c>
      <c r="C21">
        <v>33333</v>
      </c>
      <c r="D21" s="18" t="s">
        <v>20</v>
      </c>
      <c r="F21" s="23">
        <v>44938</v>
      </c>
      <c r="G21" s="23">
        <v>45058</v>
      </c>
      <c r="H21" s="46"/>
      <c r="I21">
        <v>6</v>
      </c>
      <c r="J21" s="46">
        <v>60</v>
      </c>
      <c r="K21" t="str">
        <f t="shared" si="0"/>
        <v>janeiro</v>
      </c>
      <c r="L21" t="str">
        <f t="shared" si="1"/>
        <v>2023</v>
      </c>
      <c r="M21" t="str">
        <f t="shared" si="2"/>
        <v>maio</v>
      </c>
      <c r="N21" t="str">
        <f t="shared" si="3"/>
        <v>2023</v>
      </c>
    </row>
    <row r="22" spans="1:14" x14ac:dyDescent="0.25">
      <c r="A22" t="s">
        <v>23</v>
      </c>
      <c r="B22">
        <v>3030303030303</v>
      </c>
      <c r="C22">
        <v>33333</v>
      </c>
      <c r="D22" s="18" t="s">
        <v>20</v>
      </c>
      <c r="F22" s="23">
        <v>44938</v>
      </c>
      <c r="G22" s="23">
        <v>45089</v>
      </c>
      <c r="H22" s="46"/>
      <c r="I22">
        <v>6</v>
      </c>
      <c r="J22" s="46">
        <v>60</v>
      </c>
      <c r="K22" t="str">
        <f t="shared" si="0"/>
        <v>janeiro</v>
      </c>
      <c r="L22" t="str">
        <f t="shared" si="1"/>
        <v>2023</v>
      </c>
      <c r="M22" t="str">
        <f t="shared" si="2"/>
        <v>junho</v>
      </c>
      <c r="N22" t="str">
        <f t="shared" si="3"/>
        <v>2023</v>
      </c>
    </row>
  </sheetData>
  <hyperlinks>
    <hyperlink ref="D2" r:id="rId1" xr:uid="{CB2870DB-33A6-4C03-AC95-7861AD436076}"/>
    <hyperlink ref="D12" r:id="rId2" xr:uid="{0B4099E1-33B9-40E8-AC9D-42C6B15F5FCE}"/>
    <hyperlink ref="D17" r:id="rId3" xr:uid="{614E2E50-A7F2-4C62-9248-F6338612BABA}"/>
    <hyperlink ref="D3" r:id="rId4" xr:uid="{9D91E14E-B3DB-4907-A950-AD3BDABF1588}"/>
    <hyperlink ref="D4" r:id="rId5" xr:uid="{50D6C325-5E73-4D85-907D-870FC6D8863F}"/>
    <hyperlink ref="D5" r:id="rId6" xr:uid="{51B69023-74F5-40DF-ABC0-774CF1DD198E}"/>
    <hyperlink ref="D6" r:id="rId7" xr:uid="{4C29A8FA-65DF-482E-820A-2E572BE3FCDC}"/>
    <hyperlink ref="D7" r:id="rId8" xr:uid="{86A0D38B-1FE0-4470-831F-9FA870C15D59}"/>
    <hyperlink ref="D8" r:id="rId9" xr:uid="{6EB70BC6-8580-46E1-9E56-F39DF389298B}"/>
    <hyperlink ref="D9" r:id="rId10" xr:uid="{923F9C0F-D052-42BA-B46A-544E37D246D4}"/>
    <hyperlink ref="D10" r:id="rId11" xr:uid="{B6C18CB7-18CF-4D71-AD0B-81BFAE6C5D62}"/>
    <hyperlink ref="D11" r:id="rId12" xr:uid="{9458703C-8EE9-4969-B023-7E913D73CC75}"/>
    <hyperlink ref="D13" r:id="rId13" xr:uid="{44607B74-FD29-450B-9EE1-FD0094103523}"/>
    <hyperlink ref="D14" r:id="rId14" xr:uid="{8BD948FD-A015-49E9-A285-739CFBCE8E96}"/>
    <hyperlink ref="D15" r:id="rId15" xr:uid="{86D16D1F-C7A7-4E1F-8FBA-5860C2C4F147}"/>
    <hyperlink ref="D16" r:id="rId16" xr:uid="{F7850BC7-1C2E-42CB-AFB7-ADC15F0511E7}"/>
    <hyperlink ref="D18" r:id="rId17" xr:uid="{50513DBC-AC84-494A-A9E2-A783507159A8}"/>
    <hyperlink ref="D19" r:id="rId18" xr:uid="{6336BCA9-20D7-4BA3-BFC4-4D2D63FE12AF}"/>
    <hyperlink ref="D20" r:id="rId19" xr:uid="{CC680521-9A25-4117-9C9E-3E95DF288EFA}"/>
    <hyperlink ref="D21" r:id="rId20" xr:uid="{D0DB5106-5E4F-458E-A3A0-81818DB9B98B}"/>
    <hyperlink ref="D22" r:id="rId21" xr:uid="{8DFD090A-0329-4F2B-BDB0-D4705451ED0C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F166-21FE-4F04-94EA-9414EB98E708}">
  <dimension ref="A1:J4"/>
  <sheetViews>
    <sheetView workbookViewId="0">
      <selection activeCell="A3" sqref="A3"/>
    </sheetView>
  </sheetViews>
  <sheetFormatPr defaultRowHeight="15" x14ac:dyDescent="0.25"/>
  <cols>
    <col min="1" max="1" width="23" bestFit="1" customWidth="1"/>
    <col min="2" max="4" width="22" customWidth="1"/>
    <col min="5" max="5" width="16.42578125" customWidth="1"/>
    <col min="6" max="6" width="13.5703125" customWidth="1"/>
    <col min="7" max="7" width="9" customWidth="1"/>
    <col min="8" max="8" width="9.85546875" customWidth="1"/>
    <col min="9" max="9" width="14.5703125" customWidth="1"/>
    <col min="10" max="10" width="17.140625" bestFit="1" customWidth="1"/>
  </cols>
  <sheetData>
    <row r="1" spans="1:10" x14ac:dyDescent="0.25">
      <c r="A1" t="s">
        <v>7</v>
      </c>
      <c r="B1" t="s">
        <v>3</v>
      </c>
      <c r="C1" t="s">
        <v>8</v>
      </c>
      <c r="D1" t="s">
        <v>5</v>
      </c>
      <c r="E1" s="1" t="s">
        <v>27</v>
      </c>
      <c r="F1" s="1"/>
      <c r="G1" s="1"/>
      <c r="H1" s="1"/>
      <c r="I1" s="1"/>
      <c r="J1" s="1"/>
    </row>
    <row r="2" spans="1:10" x14ac:dyDescent="0.25">
      <c r="A2" t="s">
        <v>21</v>
      </c>
      <c r="B2">
        <v>1010101010</v>
      </c>
      <c r="C2">
        <v>1111111</v>
      </c>
      <c r="D2" s="18" t="s">
        <v>18</v>
      </c>
      <c r="E2" s="24">
        <v>43545</v>
      </c>
    </row>
    <row r="3" spans="1:10" x14ac:dyDescent="0.25">
      <c r="A3" t="s">
        <v>22</v>
      </c>
      <c r="B3">
        <v>202020202020</v>
      </c>
      <c r="C3">
        <v>22222</v>
      </c>
      <c r="D3" s="18" t="s">
        <v>19</v>
      </c>
      <c r="E3" s="24" t="s">
        <v>28</v>
      </c>
    </row>
    <row r="4" spans="1:10" x14ac:dyDescent="0.25">
      <c r="A4" t="s">
        <v>23</v>
      </c>
      <c r="B4">
        <v>3030303030303</v>
      </c>
      <c r="C4">
        <v>33333</v>
      </c>
      <c r="D4" s="18" t="s">
        <v>20</v>
      </c>
      <c r="E4" s="24">
        <v>35977</v>
      </c>
    </row>
  </sheetData>
  <hyperlinks>
    <hyperlink ref="D2" r:id="rId1" xr:uid="{372C137C-D755-4E05-BF19-71659AE33BC4}"/>
    <hyperlink ref="D3" r:id="rId2" xr:uid="{EA5315FB-F6B9-40A3-920B-13DE31D68250}"/>
    <hyperlink ref="D4" r:id="rId3" xr:uid="{B78C7411-1BC3-4663-BABA-93705C1621D1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CF89-8D41-4602-BC45-004577D89E60}">
  <dimension ref="A1:R18"/>
  <sheetViews>
    <sheetView workbookViewId="0">
      <selection activeCell="A3" sqref="A3"/>
    </sheetView>
  </sheetViews>
  <sheetFormatPr defaultRowHeight="15" x14ac:dyDescent="0.25"/>
  <cols>
    <col min="1" max="1" width="13.5703125" style="4" customWidth="1"/>
    <col min="2" max="2" width="3.140625" customWidth="1"/>
    <col min="3" max="3" width="2.7109375" customWidth="1"/>
    <col min="4" max="4" width="11.5703125" bestFit="1" customWidth="1"/>
    <col min="5" max="5" width="2" customWidth="1"/>
    <col min="6" max="6" width="18" bestFit="1" customWidth="1"/>
    <col min="7" max="7" width="15.140625" bestFit="1" customWidth="1"/>
    <col min="8" max="8" width="9.5703125" bestFit="1" customWidth="1"/>
    <col min="9" max="9" width="2.42578125" customWidth="1"/>
    <col min="10" max="10" width="18" bestFit="1" customWidth="1"/>
    <col min="11" max="11" width="19.7109375" bestFit="1" customWidth="1"/>
    <col min="12" max="12" width="14" bestFit="1" customWidth="1"/>
    <col min="13" max="13" width="5" customWidth="1"/>
    <col min="14" max="14" width="21.7109375" bestFit="1" customWidth="1"/>
    <col min="15" max="15" width="14.85546875" customWidth="1"/>
    <col min="16" max="16" width="15.140625" bestFit="1" customWidth="1"/>
    <col min="17" max="17" width="9.5703125" bestFit="1" customWidth="1"/>
    <col min="18" max="18" width="2.5703125" customWidth="1"/>
  </cols>
  <sheetData>
    <row r="1" spans="1:18" ht="54" customHeight="1" x14ac:dyDescent="0.25">
      <c r="A1" s="14" t="s">
        <v>15</v>
      </c>
      <c r="B1" s="1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65"/>
    </row>
    <row r="2" spans="1:18" ht="18.75" x14ac:dyDescent="0.3">
      <c r="A2" s="15"/>
      <c r="B2" s="1"/>
      <c r="C2" s="20"/>
      <c r="D2" s="52" t="s">
        <v>40</v>
      </c>
      <c r="E2" s="20"/>
      <c r="F2" s="64" t="s">
        <v>25</v>
      </c>
      <c r="G2" s="64"/>
      <c r="H2" s="64"/>
      <c r="I2" s="20"/>
      <c r="J2" s="64" t="s">
        <v>55</v>
      </c>
      <c r="K2" s="64"/>
      <c r="L2" s="64"/>
      <c r="M2" s="20"/>
      <c r="N2" s="64" t="s">
        <v>57</v>
      </c>
      <c r="O2" s="64"/>
      <c r="P2" s="64"/>
      <c r="Q2" s="64"/>
      <c r="R2" s="65"/>
    </row>
    <row r="3" spans="1:18" ht="18.75" x14ac:dyDescent="0.3">
      <c r="A3" s="16" t="s">
        <v>0</v>
      </c>
      <c r="B3" s="1"/>
      <c r="C3" s="20"/>
      <c r="D3" s="53">
        <f>COUNTA('DADOS CLIENTES'!A2:A1048576)</f>
        <v>3</v>
      </c>
      <c r="E3" s="20"/>
      <c r="F3" s="50" t="s">
        <v>36</v>
      </c>
      <c r="G3" s="50" t="s">
        <v>35</v>
      </c>
      <c r="H3" t="s">
        <v>25</v>
      </c>
      <c r="I3" s="20"/>
      <c r="J3" s="50" t="s">
        <v>38</v>
      </c>
      <c r="K3" s="50" t="s">
        <v>37</v>
      </c>
      <c r="L3" t="s">
        <v>54</v>
      </c>
      <c r="M3" s="20"/>
      <c r="N3" s="50" t="s">
        <v>7</v>
      </c>
      <c r="O3" s="50" t="s">
        <v>36</v>
      </c>
      <c r="P3" s="50" t="s">
        <v>35</v>
      </c>
      <c r="Q3" t="s">
        <v>25</v>
      </c>
      <c r="R3" s="65"/>
    </row>
    <row r="4" spans="1:18" ht="15.75" x14ac:dyDescent="0.25">
      <c r="A4" s="15"/>
      <c r="B4" s="1"/>
      <c r="C4" s="20"/>
      <c r="D4" s="20"/>
      <c r="E4" s="20"/>
      <c r="F4" t="s">
        <v>45</v>
      </c>
      <c r="G4" t="s">
        <v>42</v>
      </c>
      <c r="H4" s="51">
        <v>360</v>
      </c>
      <c r="I4" s="20"/>
      <c r="J4" t="s">
        <v>45</v>
      </c>
      <c r="K4" t="s">
        <v>42</v>
      </c>
      <c r="L4" s="51">
        <v>60</v>
      </c>
      <c r="M4" s="20"/>
      <c r="N4" t="s">
        <v>21</v>
      </c>
      <c r="O4" t="s">
        <v>45</v>
      </c>
      <c r="P4" t="s">
        <v>43</v>
      </c>
      <c r="Q4" s="51">
        <v>240</v>
      </c>
      <c r="R4" s="65"/>
    </row>
    <row r="5" spans="1:18" ht="18.75" x14ac:dyDescent="0.25">
      <c r="A5" s="19" t="s">
        <v>39</v>
      </c>
      <c r="B5" s="1"/>
      <c r="C5" s="20"/>
      <c r="D5" s="20"/>
      <c r="E5" s="20"/>
      <c r="G5" t="s">
        <v>43</v>
      </c>
      <c r="H5" s="51">
        <v>240</v>
      </c>
      <c r="I5" s="20"/>
      <c r="K5" t="s">
        <v>43</v>
      </c>
      <c r="L5" s="51">
        <v>84</v>
      </c>
      <c r="M5" s="20"/>
      <c r="N5" t="s">
        <v>23</v>
      </c>
      <c r="O5" t="s">
        <v>45</v>
      </c>
      <c r="P5" t="s">
        <v>42</v>
      </c>
      <c r="Q5" s="51">
        <v>360</v>
      </c>
      <c r="R5" s="65"/>
    </row>
    <row r="6" spans="1:18" ht="15.75" x14ac:dyDescent="0.25">
      <c r="A6" s="16"/>
      <c r="B6" s="1"/>
      <c r="C6" s="20"/>
      <c r="D6" s="20"/>
      <c r="E6" s="20"/>
      <c r="G6" t="s">
        <v>44</v>
      </c>
      <c r="H6" s="51">
        <v>250</v>
      </c>
      <c r="I6" s="20"/>
      <c r="K6" t="s">
        <v>44</v>
      </c>
      <c r="L6" s="51">
        <v>134</v>
      </c>
      <c r="M6" s="20"/>
      <c r="N6" t="s">
        <v>22</v>
      </c>
      <c r="O6" t="s">
        <v>45</v>
      </c>
      <c r="P6" t="s">
        <v>44</v>
      </c>
      <c r="Q6" s="51">
        <v>250</v>
      </c>
      <c r="R6" s="65"/>
    </row>
    <row r="7" spans="1:18" ht="15.75" x14ac:dyDescent="0.25">
      <c r="A7" s="16" t="s">
        <v>1</v>
      </c>
      <c r="B7" s="1"/>
      <c r="C7" s="20"/>
      <c r="D7" s="20"/>
      <c r="E7" s="20"/>
      <c r="F7" t="s">
        <v>41</v>
      </c>
      <c r="H7" s="51">
        <v>850</v>
      </c>
      <c r="I7" s="20"/>
      <c r="K7" t="s">
        <v>46</v>
      </c>
      <c r="L7" s="51">
        <v>134</v>
      </c>
      <c r="M7" s="20"/>
      <c r="N7" t="s">
        <v>41</v>
      </c>
      <c r="Q7" s="51">
        <v>850</v>
      </c>
      <c r="R7" s="65"/>
    </row>
    <row r="8" spans="1:18" x14ac:dyDescent="0.25">
      <c r="A8" s="17"/>
      <c r="B8" s="1"/>
      <c r="C8" s="20"/>
      <c r="D8" s="20"/>
      <c r="E8" s="20"/>
      <c r="F8" s="20"/>
      <c r="G8" s="20"/>
      <c r="H8" s="20"/>
      <c r="I8" s="20"/>
      <c r="K8" t="s">
        <v>47</v>
      </c>
      <c r="L8" s="51">
        <v>134</v>
      </c>
      <c r="M8" s="20"/>
      <c r="N8" s="20"/>
      <c r="O8" s="20"/>
      <c r="P8" s="20"/>
      <c r="Q8" s="20"/>
      <c r="R8" s="65"/>
    </row>
    <row r="9" spans="1:18" ht="15.75" x14ac:dyDescent="0.25">
      <c r="A9" s="16" t="s">
        <v>30</v>
      </c>
      <c r="B9" s="1"/>
      <c r="C9" s="20"/>
      <c r="D9" s="20"/>
      <c r="E9" s="20"/>
      <c r="F9" s="20"/>
      <c r="G9" s="20"/>
      <c r="H9" s="20"/>
      <c r="I9" s="20"/>
      <c r="K9" t="s">
        <v>48</v>
      </c>
      <c r="L9" s="51">
        <v>134</v>
      </c>
      <c r="M9" s="20"/>
      <c r="N9" s="20"/>
      <c r="O9" s="20"/>
      <c r="P9" s="20"/>
      <c r="Q9" s="20"/>
      <c r="R9" s="65"/>
    </row>
    <row r="10" spans="1:18" x14ac:dyDescent="0.25">
      <c r="A10" s="17"/>
      <c r="B10" s="1"/>
      <c r="C10" s="20"/>
      <c r="D10" s="20"/>
      <c r="E10" s="20"/>
      <c r="F10" s="20"/>
      <c r="G10" s="20"/>
      <c r="H10" s="20"/>
      <c r="I10" s="20"/>
      <c r="K10" t="s">
        <v>49</v>
      </c>
      <c r="L10" s="51">
        <v>74</v>
      </c>
      <c r="M10" s="20"/>
      <c r="N10" s="20"/>
      <c r="O10" s="20"/>
      <c r="P10" s="20"/>
      <c r="Q10" s="20"/>
      <c r="R10" s="65"/>
    </row>
    <row r="11" spans="1:18" ht="15.75" x14ac:dyDescent="0.25">
      <c r="A11" s="16" t="s">
        <v>56</v>
      </c>
      <c r="B11" s="1"/>
      <c r="C11" s="20"/>
      <c r="D11" s="20"/>
      <c r="E11" s="20"/>
      <c r="F11" s="20"/>
      <c r="G11" s="20"/>
      <c r="H11" s="20"/>
      <c r="I11" s="20"/>
      <c r="K11" t="s">
        <v>50</v>
      </c>
      <c r="L11" s="51">
        <v>24</v>
      </c>
      <c r="M11" s="20"/>
      <c r="N11" s="20"/>
      <c r="O11" s="20"/>
      <c r="P11" s="20"/>
      <c r="Q11" s="20"/>
      <c r="R11" s="65"/>
    </row>
    <row r="12" spans="1:18" x14ac:dyDescent="0.25">
      <c r="A12" s="17"/>
      <c r="B12" s="1"/>
      <c r="C12" s="20"/>
      <c r="D12" s="20"/>
      <c r="E12" s="20"/>
      <c r="F12" s="20"/>
      <c r="G12" s="20"/>
      <c r="H12" s="20"/>
      <c r="I12" s="20"/>
      <c r="K12" t="s">
        <v>51</v>
      </c>
      <c r="L12" s="51">
        <v>24</v>
      </c>
      <c r="M12" s="20"/>
      <c r="N12" s="20"/>
      <c r="O12" s="20"/>
      <c r="P12" s="20"/>
      <c r="Q12" s="20"/>
      <c r="R12" s="65"/>
    </row>
    <row r="13" spans="1:18" x14ac:dyDescent="0.25">
      <c r="A13" s="13"/>
      <c r="B13" s="1"/>
      <c r="C13" s="20"/>
      <c r="D13" s="20"/>
      <c r="E13" s="20"/>
      <c r="F13" s="20"/>
      <c r="G13" s="20"/>
      <c r="H13" s="20"/>
      <c r="I13" s="20"/>
      <c r="K13" t="s">
        <v>52</v>
      </c>
      <c r="L13" s="51">
        <v>24</v>
      </c>
      <c r="M13" s="20"/>
      <c r="N13" s="20"/>
      <c r="O13" s="20"/>
      <c r="P13" s="20"/>
      <c r="Q13" s="20"/>
      <c r="R13" s="65"/>
    </row>
    <row r="14" spans="1:18" x14ac:dyDescent="0.25">
      <c r="A14" s="13"/>
      <c r="B14" s="1"/>
      <c r="C14" s="20"/>
      <c r="D14" s="20"/>
      <c r="E14" s="20"/>
      <c r="F14" s="20"/>
      <c r="G14" s="20"/>
      <c r="H14" s="20"/>
      <c r="I14" s="20"/>
      <c r="K14" t="s">
        <v>53</v>
      </c>
      <c r="L14" s="51">
        <v>24</v>
      </c>
      <c r="M14" s="20"/>
      <c r="N14" s="20"/>
      <c r="O14" s="20"/>
      <c r="P14" s="20"/>
      <c r="Q14" s="20"/>
      <c r="R14" s="65"/>
    </row>
    <row r="15" spans="1:18" x14ac:dyDescent="0.25">
      <c r="A15" s="13"/>
      <c r="B15" s="1"/>
      <c r="C15" s="20"/>
      <c r="D15" s="20"/>
      <c r="E15" s="20"/>
      <c r="F15" s="20"/>
      <c r="G15" s="20"/>
      <c r="H15" s="20"/>
      <c r="I15" s="20"/>
      <c r="J15" t="s">
        <v>41</v>
      </c>
      <c r="L15" s="51">
        <v>850</v>
      </c>
      <c r="M15" s="20"/>
      <c r="N15" s="20"/>
      <c r="O15" s="20"/>
      <c r="P15" s="20"/>
      <c r="Q15" s="20"/>
      <c r="R15" s="65"/>
    </row>
    <row r="16" spans="1:18" x14ac:dyDescent="0.25">
      <c r="A16" s="13"/>
      <c r="B16" s="1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65"/>
    </row>
    <row r="17" spans="1:18" x14ac:dyDescent="0.25">
      <c r="A17" s="13"/>
      <c r="B17" s="1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65"/>
    </row>
    <row r="18" spans="1:18" x14ac:dyDescent="0.25">
      <c r="A18" s="13"/>
      <c r="B18" s="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65"/>
    </row>
  </sheetData>
  <mergeCells count="3">
    <mergeCell ref="F2:H2"/>
    <mergeCell ref="J2:L2"/>
    <mergeCell ref="N2:Q2"/>
  </mergeCells>
  <phoneticPr fontId="15" type="noConversion"/>
  <hyperlinks>
    <hyperlink ref="A3" location="CADASTRO!A1" display="Cadastro" xr:uid="{2C89FF91-83E8-4B9B-889C-FD3D9079626E}"/>
    <hyperlink ref="A9" location="SERVIÇOS!A1" display="Serviços" xr:uid="{8D60A9CD-DD5D-46B2-AF0C-188A65C5E65B}"/>
    <hyperlink ref="A5" location="RESUMOS!A1" display="RESUMOS" xr:uid="{6EDA8684-53A2-4B35-ADB6-22CD01D77E25}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CADASTRO</vt:lpstr>
      <vt:lpstr>SERVIÇOS</vt:lpstr>
      <vt:lpstr>DADOS VENDAS</vt:lpstr>
      <vt:lpstr>DADOS CLIENTES</vt:lpstr>
      <vt:lpstr>RESUMOS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</dc:creator>
  <cp:lastModifiedBy>Antonio Neto</cp:lastModifiedBy>
  <dcterms:created xsi:type="dcterms:W3CDTF">2015-06-05T18:19:34Z</dcterms:created>
  <dcterms:modified xsi:type="dcterms:W3CDTF">2023-06-22T10:20:12Z</dcterms:modified>
</cp:coreProperties>
</file>