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ana\Documents\GitHub\"/>
    </mc:Choice>
  </mc:AlternateContent>
  <xr:revisionPtr revIDLastSave="0" documentId="13_ncr:1_{76D13B72-AB75-4C8C-A9AF-870E31BC71E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DASTRO" sheetId="1" r:id="rId1"/>
    <sheet name="VENDAS" sheetId="2" r:id="rId2"/>
    <sheet name="DADOS VENDAS" sheetId="3" r:id="rId3"/>
    <sheet name="DADOS CLIEN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0" i="2"/>
  <c r="D8" i="2"/>
  <c r="D6" i="2"/>
  <c r="I14" i="2" l="1"/>
  <c r="M11" i="2" s="1"/>
  <c r="P11" i="2" l="1"/>
  <c r="P12" i="2"/>
  <c r="M10" i="2"/>
  <c r="P7" i="2"/>
  <c r="M12" i="2"/>
  <c r="P10" i="2"/>
  <c r="P9" i="2"/>
  <c r="P8" i="2"/>
  <c r="M8" i="2"/>
  <c r="L8" i="2" s="1"/>
  <c r="M9" i="2"/>
  <c r="M7" i="2"/>
  <c r="L7" i="2" s="1"/>
  <c r="L9" i="2" l="1"/>
  <c r="L10" i="2" s="1"/>
  <c r="L11" i="2" s="1"/>
  <c r="L12" i="2" s="1"/>
  <c r="O7" i="2" s="1"/>
  <c r="O8" i="2" s="1"/>
  <c r="O9" i="2" s="1"/>
  <c r="O10" i="2" s="1"/>
  <c r="O11" i="2" s="1"/>
  <c r="O12" i="2" s="1"/>
</calcChain>
</file>

<file path=xl/sharedStrings.xml><?xml version="1.0" encoding="utf-8"?>
<sst xmlns="http://schemas.openxmlformats.org/spreadsheetml/2006/main" count="57" uniqueCount="32">
  <si>
    <t>Cadastro</t>
  </si>
  <si>
    <t>Relatorio</t>
  </si>
  <si>
    <t>Clientes</t>
  </si>
  <si>
    <t>Vendas</t>
  </si>
  <si>
    <t>Resumo</t>
  </si>
  <si>
    <t xml:space="preserve">NOME: </t>
  </si>
  <si>
    <t>CPF</t>
  </si>
  <si>
    <t>TELEFONE</t>
  </si>
  <si>
    <t>E-MAIL</t>
  </si>
  <si>
    <t>CLIENTE</t>
  </si>
  <si>
    <t>NOME</t>
  </si>
  <si>
    <t xml:space="preserve">TELEFONE </t>
  </si>
  <si>
    <t>SERVIÇO</t>
  </si>
  <si>
    <t>VALOR</t>
  </si>
  <si>
    <t>DATA</t>
  </si>
  <si>
    <t>PARCELAS</t>
  </si>
  <si>
    <t>PARCELAMENTO</t>
  </si>
  <si>
    <t>VALOR PARCELA</t>
  </si>
  <si>
    <t>VENDAS</t>
  </si>
  <si>
    <t>Valor da Parcela</t>
  </si>
  <si>
    <t>Workflor</t>
  </si>
  <si>
    <t>MENU</t>
  </si>
  <si>
    <t>DATA SERVIÇO</t>
  </si>
  <si>
    <t>DATA PAGAMENTO</t>
  </si>
  <si>
    <t>A@</t>
  </si>
  <si>
    <t>B@</t>
  </si>
  <si>
    <t>C@</t>
  </si>
  <si>
    <t>BELTRANO DE SOUSA</t>
  </si>
  <si>
    <t>SICRANO DA SILVA</t>
  </si>
  <si>
    <t>JOAO NINGUEM</t>
  </si>
  <si>
    <t>Digite o nome do cliente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</si>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</sst>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u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0" tint="-0.24994659260841701"/>
      </left>
      <right style="medium">
        <color theme="0" tint="-0.499984740745262"/>
      </right>
      <top style="medium">
        <color theme="0" tint="-0.24994659260841701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24994659260841701"/>
      </bottom>
      <diagonal/>
    </border>
    <border>
      <left/>
      <right/>
      <top style="medium">
        <color theme="0" tint="-0.499984740745262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499984740745262"/>
      </top>
      <bottom style="medium">
        <color theme="0" tint="-0.24994659260841701"/>
      </bottom>
      <diagonal/>
    </border>
    <border>
      <left/>
      <right style="medium">
        <color indexed="64"/>
      </right>
      <top style="medium">
        <color theme="0" tint="-0.499984740745262"/>
      </top>
      <bottom style="medium">
        <color theme="0" tint="-0.24994659260841701"/>
      </bottom>
      <diagonal/>
    </border>
    <border>
      <left style="medium">
        <color theme="0" tint="-0.499984740745262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/>
    <xf numFmtId="0" fontId="0" fillId="2" borderId="0" xfId="0" applyFill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4" fontId="7" fillId="6" borderId="1" xfId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0" fontId="8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8" fillId="6" borderId="0" xfId="0" applyFont="1" applyFill="1" applyAlignment="1">
      <alignment vertical="center"/>
    </xf>
    <xf numFmtId="0" fontId="8" fillId="6" borderId="0" xfId="0" applyFont="1" applyFill="1" applyAlignment="1">
      <alignment horizontal="right" vertical="center"/>
    </xf>
    <xf numFmtId="44" fontId="0" fillId="7" borderId="7" xfId="1" applyFont="1" applyFill="1" applyBorder="1" applyAlignment="1">
      <alignment horizontal="center" vertical="center"/>
    </xf>
    <xf numFmtId="44" fontId="0" fillId="7" borderId="10" xfId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14" fontId="0" fillId="7" borderId="7" xfId="0" applyNumberFormat="1" applyFill="1" applyBorder="1" applyAlignment="1">
      <alignment horizontal="center" vertical="center"/>
    </xf>
    <xf numFmtId="14" fontId="0" fillId="7" borderId="10" xfId="0" applyNumberFormat="1" applyFill="1" applyBorder="1" applyAlignment="1">
      <alignment horizontal="center" vertical="center"/>
    </xf>
    <xf numFmtId="44" fontId="2" fillId="6" borderId="6" xfId="0" applyNumberFormat="1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0" fillId="2" borderId="0" xfId="0" applyFill="1" applyAlignment="1">
      <alignment horizontal="right"/>
    </xf>
    <xf numFmtId="14" fontId="0" fillId="7" borderId="11" xfId="0" applyNumberFormat="1" applyFill="1" applyBorder="1" applyAlignment="1">
      <alignment horizontal="center" vertical="center"/>
    </xf>
    <xf numFmtId="14" fontId="0" fillId="7" borderId="0" xfId="0" applyNumberForma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0" borderId="0" xfId="2"/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4" fillId="5" borderId="0" xfId="2" applyFont="1" applyFill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120650</xdr:rowOff>
    </xdr:from>
    <xdr:to>
      <xdr:col>16</xdr:col>
      <xdr:colOff>508000</xdr:colOff>
      <xdr:row>0</xdr:row>
      <xdr:rowOff>577850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2925F30B-A029-4F31-B338-604CE66C90CC}"/>
            </a:ext>
          </a:extLst>
        </xdr:cNvPr>
        <xdr:cNvSpPr/>
      </xdr:nvSpPr>
      <xdr:spPr>
        <a:xfrm>
          <a:off x="1066800" y="120650"/>
          <a:ext cx="9544050" cy="457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>
              <a:solidFill>
                <a:srgbClr val="FF0000"/>
              </a:solidFill>
            </a:rPr>
            <a:t>MINHA</a:t>
          </a:r>
          <a:r>
            <a:rPr lang="pt-BR" sz="2400" b="1" baseline="0">
              <a:solidFill>
                <a:srgbClr val="FF0000"/>
              </a:solidFill>
            </a:rPr>
            <a:t> EMPRESA S/A</a:t>
          </a:r>
          <a:endParaRPr lang="pt-BR" sz="2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311150</xdr:colOff>
      <xdr:row>1</xdr:row>
      <xdr:rowOff>95250</xdr:rowOff>
    </xdr:from>
    <xdr:to>
      <xdr:col>12</xdr:col>
      <xdr:colOff>50800</xdr:colOff>
      <xdr:row>3</xdr:row>
      <xdr:rowOff>114300</xdr:rowOff>
    </xdr:to>
    <xdr:sp macro="" textlink="">
      <xdr:nvSpPr>
        <xdr:cNvPr id="4" name="Hexágono 3">
          <a:extLst>
            <a:ext uri="{FF2B5EF4-FFF2-40B4-BE49-F238E27FC236}">
              <a16:creationId xmlns:a16="http://schemas.microsoft.com/office/drawing/2014/main" id="{E0051FA1-5EED-A846-EB18-ACFEE1195FCE}"/>
            </a:ext>
          </a:extLst>
        </xdr:cNvPr>
        <xdr:cNvSpPr/>
      </xdr:nvSpPr>
      <xdr:spPr>
        <a:xfrm>
          <a:off x="3708400" y="781050"/>
          <a:ext cx="4006850" cy="482600"/>
        </a:xfrm>
        <a:prstGeom prst="hexagon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Amasis MT Pro Black" panose="02040A04050005020304" pitchFamily="18" charset="0"/>
            </a:rPr>
            <a:t>CADASTRO DE CLIENTES</a:t>
          </a:r>
        </a:p>
      </xdr:txBody>
    </xdr:sp>
    <xdr:clientData/>
  </xdr:twoCellAnchor>
  <xdr:twoCellAnchor>
    <xdr:from>
      <xdr:col>6</xdr:col>
      <xdr:colOff>323850</xdr:colOff>
      <xdr:row>12</xdr:row>
      <xdr:rowOff>114300</xdr:rowOff>
    </xdr:from>
    <xdr:to>
      <xdr:col>10</xdr:col>
      <xdr:colOff>482600</xdr:colOff>
      <xdr:row>15</xdr:row>
      <xdr:rowOff>25400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240BA869-8144-E42E-E6A6-546908E3C8CB}"/>
            </a:ext>
          </a:extLst>
        </xdr:cNvPr>
        <xdr:cNvSpPr/>
      </xdr:nvSpPr>
      <xdr:spPr>
        <a:xfrm>
          <a:off x="4330700" y="2984500"/>
          <a:ext cx="2597150" cy="4635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CONFIRMAR CADASTRO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203200</xdr:rowOff>
    </xdr:from>
    <xdr:to>
      <xdr:col>16</xdr:col>
      <xdr:colOff>673100</xdr:colOff>
      <xdr:row>0</xdr:row>
      <xdr:rowOff>660400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DE748003-D3F9-4A92-9D76-AD37DBE2312B}"/>
            </a:ext>
          </a:extLst>
        </xdr:cNvPr>
        <xdr:cNvSpPr/>
      </xdr:nvSpPr>
      <xdr:spPr>
        <a:xfrm>
          <a:off x="996950" y="203200"/>
          <a:ext cx="9544050" cy="457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 b="1"/>
            <a:t>MINHA</a:t>
          </a:r>
          <a:r>
            <a:rPr lang="pt-BR" sz="2400" b="1" baseline="0"/>
            <a:t> EMPRESA S/A</a:t>
          </a:r>
          <a:endParaRPr lang="pt-BR" sz="2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@" TargetMode="External"/><Relationship Id="rId2" Type="http://schemas.openxmlformats.org/officeDocument/2006/relationships/hyperlink" Target="mailto:B@" TargetMode="External"/><Relationship Id="rId1" Type="http://schemas.openxmlformats.org/officeDocument/2006/relationships/hyperlink" Target="mailto:A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@" TargetMode="External"/><Relationship Id="rId2" Type="http://schemas.openxmlformats.org/officeDocument/2006/relationships/hyperlink" Target="mailto:B@" TargetMode="External"/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A9" sqref="A9"/>
    </sheetView>
  </sheetViews>
  <sheetFormatPr defaultRowHeight="14.5" x14ac:dyDescent="0.35"/>
  <cols>
    <col min="1" max="1" width="13.54296875" customWidth="1"/>
    <col min="3" max="3" width="9.90625" customWidth="1"/>
  </cols>
  <sheetData>
    <row r="1" spans="1:17" ht="54" customHeight="1" x14ac:dyDescent="0.35">
      <c r="A1" s="33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5" x14ac:dyDescent="0.35">
      <c r="A2" s="3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5" x14ac:dyDescent="0.35">
      <c r="A3" s="45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5" x14ac:dyDescent="0.35">
      <c r="A4" s="3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5" x14ac:dyDescent="0.35">
      <c r="A5" s="3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5" x14ac:dyDescent="0.35">
      <c r="A6" s="38"/>
      <c r="B6" s="1"/>
      <c r="C6" s="1"/>
      <c r="D6" s="1"/>
      <c r="E6" s="1"/>
      <c r="F6" s="34" t="s">
        <v>5</v>
      </c>
      <c r="G6" s="35"/>
      <c r="H6" s="36"/>
      <c r="I6" s="36"/>
      <c r="J6" s="36"/>
      <c r="K6" s="36"/>
      <c r="L6" s="36"/>
      <c r="M6" s="1"/>
      <c r="N6" s="1"/>
      <c r="O6" s="1"/>
      <c r="P6" s="1"/>
      <c r="Q6" s="1"/>
    </row>
    <row r="7" spans="1:17" ht="15.5" x14ac:dyDescent="0.35">
      <c r="A7" s="38" t="s">
        <v>2</v>
      </c>
      <c r="B7" s="1"/>
      <c r="C7" s="1"/>
      <c r="D7" s="1"/>
      <c r="E7" s="1"/>
      <c r="F7" s="34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39"/>
      <c r="B8" s="1"/>
      <c r="C8" s="1"/>
      <c r="D8" s="1"/>
      <c r="E8" s="1"/>
      <c r="F8" s="34" t="s">
        <v>6</v>
      </c>
      <c r="G8" s="3"/>
      <c r="H8" s="3"/>
      <c r="I8" s="3"/>
      <c r="J8" s="3"/>
      <c r="K8" s="3"/>
      <c r="L8" s="3"/>
      <c r="M8" s="1"/>
      <c r="N8" s="1"/>
      <c r="O8" s="1"/>
      <c r="P8" s="1"/>
      <c r="Q8" s="1"/>
    </row>
    <row r="9" spans="1:17" ht="15.5" x14ac:dyDescent="0.35">
      <c r="A9" s="38" t="s">
        <v>3</v>
      </c>
      <c r="B9" s="1"/>
      <c r="C9" s="1"/>
      <c r="D9" s="1"/>
      <c r="E9" s="1"/>
      <c r="F9" s="34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39"/>
      <c r="B10" s="1"/>
      <c r="C10" s="1"/>
      <c r="D10" s="1"/>
      <c r="E10" s="1"/>
      <c r="F10" s="34" t="s">
        <v>7</v>
      </c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</row>
    <row r="11" spans="1:17" ht="15.5" x14ac:dyDescent="0.35">
      <c r="A11" s="38" t="s">
        <v>4</v>
      </c>
      <c r="B11" s="1"/>
      <c r="C11" s="1"/>
      <c r="D11" s="1"/>
      <c r="E11" s="1"/>
      <c r="F11" s="3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39"/>
      <c r="B12" s="1"/>
      <c r="C12" s="1"/>
      <c r="D12" s="1"/>
      <c r="E12" s="1"/>
      <c r="F12" s="34" t="s">
        <v>8</v>
      </c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</row>
    <row r="13" spans="1:17" x14ac:dyDescent="0.35">
      <c r="A13" s="3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4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4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4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mergeCells count="1">
    <mergeCell ref="G6:L6"/>
  </mergeCells>
  <hyperlinks>
    <hyperlink ref="A3" location="CADASTRO!A1" display="Cadastro" xr:uid="{ADEF7A3F-8E08-4485-91B5-833B8ACA79E7}"/>
    <hyperlink ref="A9" location="VENDAS!A1" display="Vendas" xr:uid="{5F3656DF-B1E1-4CBA-BCBE-6237FC232211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3F0E-EA0C-49BD-86BA-A6DAA13E17AA}">
  <dimension ref="A1:R30"/>
  <sheetViews>
    <sheetView tabSelected="1" workbookViewId="0">
      <selection activeCell="D5" sqref="D5"/>
    </sheetView>
  </sheetViews>
  <sheetFormatPr defaultRowHeight="14.5" x14ac:dyDescent="0.35"/>
  <cols>
    <col min="1" max="1" width="12" style="12" customWidth="1"/>
    <col min="2" max="2" width="2.26953125" style="12" customWidth="1"/>
    <col min="3" max="3" width="9.90625" style="12" customWidth="1"/>
    <col min="4" max="4" width="10.81640625" style="12" bestFit="1" customWidth="1"/>
    <col min="5" max="7" width="8.7265625" style="12"/>
    <col min="8" max="8" width="9.36328125" style="12" customWidth="1"/>
    <col min="9" max="9" width="12.6328125" style="12" bestFit="1" customWidth="1"/>
    <col min="10" max="10" width="8.7265625" style="12"/>
    <col min="11" max="11" width="3.26953125" style="12" customWidth="1"/>
    <col min="12" max="12" width="9.453125" style="12" customWidth="1"/>
    <col min="13" max="13" width="13" style="12" customWidth="1"/>
    <col min="14" max="14" width="3.26953125" style="12" customWidth="1"/>
    <col min="15" max="15" width="9.453125" style="12" customWidth="1"/>
    <col min="16" max="16" width="13" style="12" customWidth="1"/>
    <col min="17" max="17" width="10.08984375" style="12" bestFit="1" customWidth="1"/>
    <col min="18" max="16384" width="8.7265625" style="12"/>
  </cols>
  <sheetData>
    <row r="1" spans="1:18" ht="64.5" customHeight="1" thickBot="1" x14ac:dyDescent="0.4">
      <c r="A1" s="3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0" customHeight="1" thickBot="1" x14ac:dyDescent="0.4">
      <c r="A2" s="37"/>
      <c r="B2" s="4"/>
      <c r="C2" s="4"/>
      <c r="D2" s="4"/>
      <c r="E2" s="4"/>
      <c r="F2" s="46" t="s">
        <v>18</v>
      </c>
      <c r="G2" s="47"/>
      <c r="H2" s="47"/>
      <c r="I2" s="47"/>
      <c r="J2" s="47"/>
      <c r="K2" s="47"/>
      <c r="L2" s="47"/>
      <c r="M2" s="47"/>
      <c r="N2" s="47"/>
      <c r="O2" s="48"/>
      <c r="P2" s="4"/>
      <c r="Q2" s="4"/>
      <c r="R2" s="4"/>
    </row>
    <row r="3" spans="1:18" ht="20" customHeight="1" thickBot="1" x14ac:dyDescent="0.4">
      <c r="A3" s="38" t="s">
        <v>0</v>
      </c>
      <c r="B3" s="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4"/>
    </row>
    <row r="4" spans="1:18" ht="20" customHeight="1" thickBot="1" x14ac:dyDescent="0.4">
      <c r="A4" s="38"/>
      <c r="B4" s="4"/>
      <c r="C4" s="14" t="s">
        <v>9</v>
      </c>
      <c r="D4" s="42" t="s">
        <v>31</v>
      </c>
      <c r="E4" s="43"/>
      <c r="F4" s="13" t="s">
        <v>30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4"/>
    </row>
    <row r="5" spans="1:18" ht="20" customHeight="1" thickBot="1" x14ac:dyDescent="0.4">
      <c r="A5" s="38" t="s">
        <v>1</v>
      </c>
      <c r="B5" s="4"/>
      <c r="C5" s="13"/>
      <c r="D5" s="13"/>
      <c r="E5" s="13"/>
      <c r="F5" s="13"/>
      <c r="G5" s="13"/>
      <c r="H5" s="15"/>
      <c r="I5" s="16"/>
      <c r="J5" s="16"/>
      <c r="K5" s="13"/>
      <c r="L5" s="13"/>
      <c r="M5" s="13"/>
      <c r="N5" s="13"/>
      <c r="O5" s="13"/>
      <c r="P5" s="13"/>
      <c r="Q5" s="13"/>
      <c r="R5" s="4"/>
    </row>
    <row r="6" spans="1:18" ht="20" customHeight="1" thickTop="1" thickBot="1" x14ac:dyDescent="0.4">
      <c r="A6" s="38"/>
      <c r="B6" s="4"/>
      <c r="C6" s="14" t="s">
        <v>5</v>
      </c>
      <c r="D6" s="17" t="str">
        <f>IFERROR(VLOOKUP("*"&amp;D4&amp;"*",'DADOS CLIENTES'!A:D,1,0),"ERRO")</f>
        <v>BELTRANO DE SOUSA</v>
      </c>
      <c r="E6" s="18"/>
      <c r="F6" s="19"/>
      <c r="G6" s="15"/>
      <c r="H6" s="20" t="s">
        <v>12</v>
      </c>
      <c r="I6" s="21" t="s">
        <v>20</v>
      </c>
      <c r="J6" s="22"/>
      <c r="K6" s="5" t="s">
        <v>16</v>
      </c>
      <c r="L6" s="6"/>
      <c r="M6" s="6"/>
      <c r="N6" s="6"/>
      <c r="O6" s="6"/>
      <c r="P6" s="7"/>
      <c r="Q6" s="13"/>
      <c r="R6" s="4"/>
    </row>
    <row r="7" spans="1:18" ht="20" customHeight="1" thickBot="1" x14ac:dyDescent="0.4">
      <c r="A7" s="38" t="s">
        <v>2</v>
      </c>
      <c r="B7" s="4"/>
      <c r="C7" s="23"/>
      <c r="D7" s="13"/>
      <c r="E7" s="13"/>
      <c r="F7" s="13"/>
      <c r="G7" s="13"/>
      <c r="H7" s="24"/>
      <c r="I7" s="13"/>
      <c r="J7" s="13"/>
      <c r="K7" s="8">
        <v>1</v>
      </c>
      <c r="L7" s="10">
        <f>IF(M7&lt;&gt;"",I8,"")</f>
        <v>44978</v>
      </c>
      <c r="M7" s="9">
        <f>IF($I$12&gt;=K7,$I$14,"")</f>
        <v>37.777777777777779</v>
      </c>
      <c r="N7" s="8">
        <v>7</v>
      </c>
      <c r="O7" s="10">
        <f>IF(P7&lt;&gt;"",EDATE(L12,1),"")</f>
        <v>45159</v>
      </c>
      <c r="P7" s="9">
        <f>IF($I$12&gt;=N7,$I$14,"")</f>
        <v>37.777777777777779</v>
      </c>
      <c r="Q7" s="13"/>
      <c r="R7" s="4"/>
    </row>
    <row r="8" spans="1:18" ht="20" customHeight="1" thickBot="1" x14ac:dyDescent="0.4">
      <c r="A8" s="32"/>
      <c r="B8" s="4"/>
      <c r="C8" s="23" t="s">
        <v>6</v>
      </c>
      <c r="D8" s="17">
        <f>IFERROR(VLOOKUP("*"&amp;D4&amp;"*",'DADOS CLIENTES'!A:D,2,0),"ERRO")</f>
        <v>1010101010</v>
      </c>
      <c r="E8" s="18"/>
      <c r="F8" s="19"/>
      <c r="G8" s="13"/>
      <c r="H8" s="24" t="s">
        <v>14</v>
      </c>
      <c r="I8" s="29">
        <v>44978</v>
      </c>
      <c r="J8" s="30"/>
      <c r="K8" s="8">
        <v>2</v>
      </c>
      <c r="L8" s="10">
        <f>IF(M8&lt;&gt;"",EDATE(L7,1),"")</f>
        <v>45006</v>
      </c>
      <c r="M8" s="9">
        <f t="shared" ref="M8:M12" si="0">IF($I$12&gt;=K8,$I$14,"")</f>
        <v>37.777777777777779</v>
      </c>
      <c r="N8" s="8">
        <v>8</v>
      </c>
      <c r="O8" s="10">
        <f>IF(P8&lt;&gt;"",EDATE(O7,1),"")</f>
        <v>45190</v>
      </c>
      <c r="P8" s="9">
        <f t="shared" ref="P8:P12" si="1">IF($I$12&gt;=N8,$I$14,"")</f>
        <v>37.777777777777779</v>
      </c>
      <c r="Q8" s="13"/>
      <c r="R8" s="4"/>
    </row>
    <row r="9" spans="1:18" ht="20" customHeight="1" thickBot="1" x14ac:dyDescent="0.4">
      <c r="A9" s="45" t="s">
        <v>3</v>
      </c>
      <c r="B9" s="4"/>
      <c r="C9" s="23"/>
      <c r="D9" s="13"/>
      <c r="E9" s="13"/>
      <c r="F9" s="13"/>
      <c r="G9" s="13"/>
      <c r="H9" s="24"/>
      <c r="I9" s="13"/>
      <c r="J9" s="13"/>
      <c r="K9" s="8">
        <v>3</v>
      </c>
      <c r="L9" s="10">
        <f t="shared" ref="L9:L12" si="2">IF(M9&lt;&gt;"",EDATE(L8,1),"")</f>
        <v>45037</v>
      </c>
      <c r="M9" s="9">
        <f t="shared" si="0"/>
        <v>37.777777777777779</v>
      </c>
      <c r="N9" s="8">
        <v>9</v>
      </c>
      <c r="O9" s="10">
        <f t="shared" ref="O9:O12" si="3">IF(P9&lt;&gt;"",EDATE(O8,1),"")</f>
        <v>45220</v>
      </c>
      <c r="P9" s="9">
        <f t="shared" si="1"/>
        <v>37.777777777777779</v>
      </c>
      <c r="Q9" s="13"/>
      <c r="R9" s="4"/>
    </row>
    <row r="10" spans="1:18" ht="20" customHeight="1" thickBot="1" x14ac:dyDescent="0.4">
      <c r="A10" s="32"/>
      <c r="B10" s="4"/>
      <c r="C10" s="23" t="s">
        <v>7</v>
      </c>
      <c r="D10" s="17">
        <f>IFERROR(VLOOKUP("*"&amp;D4&amp;"*",'DADOS CLIENTES'!A:D,3,0),"ERRO")</f>
        <v>1111111</v>
      </c>
      <c r="E10" s="18"/>
      <c r="F10" s="19"/>
      <c r="G10" s="13"/>
      <c r="H10" s="24" t="s">
        <v>13</v>
      </c>
      <c r="I10" s="25">
        <v>340</v>
      </c>
      <c r="J10" s="26"/>
      <c r="K10" s="8">
        <v>4</v>
      </c>
      <c r="L10" s="10">
        <f t="shared" si="2"/>
        <v>45067</v>
      </c>
      <c r="M10" s="9">
        <f t="shared" si="0"/>
        <v>37.777777777777779</v>
      </c>
      <c r="N10" s="8">
        <v>10</v>
      </c>
      <c r="O10" s="10" t="str">
        <f t="shared" si="3"/>
        <v/>
      </c>
      <c r="P10" s="9" t="str">
        <f t="shared" si="1"/>
        <v/>
      </c>
      <c r="Q10" s="13"/>
      <c r="R10" s="4"/>
    </row>
    <row r="11" spans="1:18" ht="20" customHeight="1" thickBot="1" x14ac:dyDescent="0.4">
      <c r="A11" s="38" t="s">
        <v>4</v>
      </c>
      <c r="B11" s="4"/>
      <c r="C11" s="23"/>
      <c r="D11" s="44"/>
      <c r="E11" s="13"/>
      <c r="F11" s="13"/>
      <c r="G11" s="13"/>
      <c r="H11" s="24"/>
      <c r="I11" s="13"/>
      <c r="J11" s="13"/>
      <c r="K11" s="8">
        <v>5</v>
      </c>
      <c r="L11" s="10">
        <f t="shared" si="2"/>
        <v>45098</v>
      </c>
      <c r="M11" s="9">
        <f t="shared" si="0"/>
        <v>37.777777777777779</v>
      </c>
      <c r="N11" s="8">
        <v>11</v>
      </c>
      <c r="O11" s="10" t="str">
        <f t="shared" si="3"/>
        <v/>
      </c>
      <c r="P11" s="9" t="str">
        <f t="shared" si="1"/>
        <v/>
      </c>
      <c r="Q11" s="13"/>
      <c r="R11" s="4"/>
    </row>
    <row r="12" spans="1:18" ht="20" customHeight="1" thickBot="1" x14ac:dyDescent="0.4">
      <c r="A12" s="32"/>
      <c r="B12" s="4"/>
      <c r="C12" s="23" t="s">
        <v>8</v>
      </c>
      <c r="D12" s="17" t="str">
        <f>IFERROR(VLOOKUP("*"&amp;D4&amp;"*",'DADOS CLIENTES'!A:D,4,0),"ERRO")</f>
        <v>A@</v>
      </c>
      <c r="E12" s="18"/>
      <c r="F12" s="19"/>
      <c r="G12" s="13"/>
      <c r="H12" s="24" t="s">
        <v>15</v>
      </c>
      <c r="I12" s="27">
        <v>9</v>
      </c>
      <c r="J12" s="28"/>
      <c r="K12" s="8">
        <v>6</v>
      </c>
      <c r="L12" s="10">
        <f t="shared" si="2"/>
        <v>45128</v>
      </c>
      <c r="M12" s="9">
        <f t="shared" si="0"/>
        <v>37.777777777777779</v>
      </c>
      <c r="N12" s="8">
        <v>12</v>
      </c>
      <c r="O12" s="10" t="str">
        <f t="shared" si="3"/>
        <v/>
      </c>
      <c r="P12" s="9" t="str">
        <f t="shared" si="1"/>
        <v/>
      </c>
      <c r="Q12" s="13"/>
      <c r="R12" s="4"/>
    </row>
    <row r="13" spans="1:18" ht="15" thickBot="1" x14ac:dyDescent="0.4">
      <c r="A13" s="11"/>
      <c r="B13" s="4"/>
      <c r="C13" s="13"/>
      <c r="D13" s="13"/>
      <c r="E13" s="13"/>
      <c r="F13" s="13"/>
      <c r="G13" s="13"/>
      <c r="H13" s="24"/>
      <c r="I13" s="13"/>
      <c r="J13" s="13"/>
      <c r="K13" s="13"/>
      <c r="L13" s="13"/>
      <c r="M13" s="13"/>
      <c r="N13" s="13"/>
      <c r="O13" s="13"/>
      <c r="P13" s="13"/>
      <c r="Q13" s="13"/>
      <c r="R13" s="4"/>
    </row>
    <row r="14" spans="1:18" ht="15" thickBot="1" x14ac:dyDescent="0.4">
      <c r="A14" s="11"/>
      <c r="B14" s="4"/>
      <c r="C14" s="13"/>
      <c r="D14" s="13"/>
      <c r="E14" s="13"/>
      <c r="F14" s="13"/>
      <c r="G14" s="13"/>
      <c r="H14" s="24" t="s">
        <v>19</v>
      </c>
      <c r="I14" s="31">
        <f>I10/I12</f>
        <v>37.777777777777779</v>
      </c>
      <c r="J14" s="13"/>
      <c r="K14" s="13"/>
      <c r="L14" s="13"/>
      <c r="M14" s="13"/>
      <c r="N14" s="13"/>
      <c r="O14" s="13"/>
      <c r="P14" s="13"/>
      <c r="Q14" s="13"/>
      <c r="R14" s="4"/>
    </row>
    <row r="15" spans="1:18" x14ac:dyDescent="0.35">
      <c r="A15" s="4"/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4"/>
    </row>
    <row r="16" spans="1:18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</sheetData>
  <mergeCells count="6">
    <mergeCell ref="D4:E4"/>
    <mergeCell ref="K6:P6"/>
    <mergeCell ref="I10:J10"/>
    <mergeCell ref="I12:J12"/>
    <mergeCell ref="I8:J8"/>
    <mergeCell ref="F2:O2"/>
  </mergeCells>
  <hyperlinks>
    <hyperlink ref="A3" location="CADASTRO!A1" display="Cadastro" xr:uid="{4EAE8F30-B85A-403B-BED1-4C6D46E99C51}"/>
    <hyperlink ref="A9" location="VENDAS!A1" display="Vendas" xr:uid="{A68A5043-9247-4F6D-BA9E-05AE13015933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BB6B-BD16-4B33-8CC1-8281D4967915}">
  <dimension ref="A1:J4"/>
  <sheetViews>
    <sheetView workbookViewId="0">
      <selection activeCell="C6" sqref="C6"/>
    </sheetView>
  </sheetViews>
  <sheetFormatPr defaultRowHeight="14.5" x14ac:dyDescent="0.35"/>
  <cols>
    <col min="1" max="1" width="7.7265625" customWidth="1"/>
    <col min="2" max="2" width="10.54296875" customWidth="1"/>
    <col min="3" max="3" width="9.6328125" bestFit="1" customWidth="1"/>
    <col min="4" max="4" width="8.453125" customWidth="1"/>
    <col min="5" max="5" width="9.08984375" customWidth="1"/>
    <col min="6" max="6" width="13.54296875" customWidth="1"/>
    <col min="7" max="7" width="9" customWidth="1"/>
    <col min="8" max="8" width="9.90625" customWidth="1"/>
    <col min="9" max="9" width="14.6328125" customWidth="1"/>
    <col min="10" max="10" width="17.08984375" bestFit="1" customWidth="1"/>
  </cols>
  <sheetData>
    <row r="1" spans="1:10" x14ac:dyDescent="0.35">
      <c r="A1" t="s">
        <v>10</v>
      </c>
      <c r="B1" t="s">
        <v>6</v>
      </c>
      <c r="C1" t="s">
        <v>11</v>
      </c>
      <c r="D1" t="s">
        <v>8</v>
      </c>
      <c r="E1" s="1" t="s">
        <v>12</v>
      </c>
      <c r="F1" s="1" t="s">
        <v>22</v>
      </c>
      <c r="G1" s="1" t="s">
        <v>13</v>
      </c>
      <c r="H1" s="1" t="s">
        <v>15</v>
      </c>
      <c r="I1" s="1" t="s">
        <v>17</v>
      </c>
      <c r="J1" s="1" t="s">
        <v>23</v>
      </c>
    </row>
    <row r="2" spans="1:10" x14ac:dyDescent="0.35">
      <c r="A2" t="s">
        <v>27</v>
      </c>
      <c r="B2">
        <v>1010101010</v>
      </c>
      <c r="C2">
        <v>1111111</v>
      </c>
      <c r="D2" s="41" t="s">
        <v>24</v>
      </c>
    </row>
    <row r="3" spans="1:10" x14ac:dyDescent="0.35">
      <c r="A3" t="s">
        <v>28</v>
      </c>
      <c r="B3">
        <v>202020202020</v>
      </c>
      <c r="C3">
        <v>22222</v>
      </c>
      <c r="D3" s="41" t="s">
        <v>25</v>
      </c>
    </row>
    <row r="4" spans="1:10" x14ac:dyDescent="0.35">
      <c r="A4" t="s">
        <v>29</v>
      </c>
      <c r="B4">
        <v>3030303030303</v>
      </c>
      <c r="C4">
        <v>33333</v>
      </c>
      <c r="D4" s="41" t="s">
        <v>26</v>
      </c>
    </row>
  </sheetData>
  <hyperlinks>
    <hyperlink ref="D2" r:id="rId1" xr:uid="{CB2870DB-33A6-4C03-AC95-7861AD436076}"/>
    <hyperlink ref="D3" r:id="rId2" xr:uid="{0B4099E1-33B9-40E8-AC9D-42C6B15F5FCE}"/>
    <hyperlink ref="D4" r:id="rId3" xr:uid="{614E2E50-A7F2-4C62-9248-F6338612BAB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166-21FE-4F04-94EA-9414EB98E708}">
  <dimension ref="A1:J4"/>
  <sheetViews>
    <sheetView workbookViewId="0">
      <selection activeCell="A2" sqref="A2:D4"/>
    </sheetView>
  </sheetViews>
  <sheetFormatPr defaultRowHeight="14.5" x14ac:dyDescent="0.35"/>
  <cols>
    <col min="1" max="1" width="23" bestFit="1" customWidth="1"/>
    <col min="2" max="4" width="22" customWidth="1"/>
    <col min="5" max="5" width="9.08984375" customWidth="1"/>
    <col min="6" max="6" width="13.54296875" customWidth="1"/>
    <col min="7" max="7" width="9" customWidth="1"/>
    <col min="8" max="8" width="9.90625" customWidth="1"/>
    <col min="9" max="9" width="14.6328125" customWidth="1"/>
    <col min="10" max="10" width="17.08984375" bestFit="1" customWidth="1"/>
  </cols>
  <sheetData>
    <row r="1" spans="1:10" x14ac:dyDescent="0.35">
      <c r="A1" t="s">
        <v>10</v>
      </c>
      <c r="B1" t="s">
        <v>6</v>
      </c>
      <c r="C1" t="s">
        <v>11</v>
      </c>
      <c r="D1" t="s">
        <v>8</v>
      </c>
      <c r="E1" s="1"/>
      <c r="F1" s="1"/>
      <c r="G1" s="1"/>
      <c r="H1" s="1"/>
      <c r="I1" s="1"/>
      <c r="J1" s="1"/>
    </row>
    <row r="2" spans="1:10" x14ac:dyDescent="0.35">
      <c r="A2" t="s">
        <v>27</v>
      </c>
      <c r="B2">
        <v>1010101010</v>
      </c>
      <c r="C2">
        <v>1111111</v>
      </c>
      <c r="D2" s="41" t="s">
        <v>24</v>
      </c>
    </row>
    <row r="3" spans="1:10" x14ac:dyDescent="0.35">
      <c r="A3" t="s">
        <v>28</v>
      </c>
      <c r="B3">
        <v>202020202020</v>
      </c>
      <c r="C3">
        <v>22222</v>
      </c>
      <c r="D3" s="41" t="s">
        <v>25</v>
      </c>
    </row>
    <row r="4" spans="1:10" x14ac:dyDescent="0.35">
      <c r="A4" t="s">
        <v>29</v>
      </c>
      <c r="B4">
        <v>3030303030303</v>
      </c>
      <c r="C4">
        <v>33333</v>
      </c>
      <c r="D4" s="41" t="s">
        <v>26</v>
      </c>
    </row>
  </sheetData>
  <hyperlinks>
    <hyperlink ref="D2" r:id="rId1" xr:uid="{372C137C-D755-4E05-BF19-71659AE33BC4}"/>
    <hyperlink ref="D3" r:id="rId2" xr:uid="{EA5315FB-F6B9-40A3-920B-13DE31D68250}"/>
    <hyperlink ref="D4" r:id="rId3" xr:uid="{B78C7411-1BC3-4663-BABA-93705C1621D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VENDAS</vt:lpstr>
      <vt:lpstr>DADOS VENDAS</vt:lpstr>
      <vt:lpstr>DADOS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2015-06-05T18:19:34Z</dcterms:created>
  <dcterms:modified xsi:type="dcterms:W3CDTF">2023-06-21T23:37:25Z</dcterms:modified>
</cp:coreProperties>
</file>