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Z:\Recursos Humanos\FOLHA\2023\09 2023\CONFERENCIA ENCARGOS\"/>
    </mc:Choice>
  </mc:AlternateContent>
  <xr:revisionPtr revIDLastSave="0" documentId="13_ncr:1_{4E2C094D-D030-4BE7-B34D-9D780CA8447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ONFERÊNCIA" sheetId="7" r:id="rId1"/>
    <sheet name="VERBAS FOLHA" sheetId="8" r:id="rId2"/>
  </sheets>
  <definedNames>
    <definedName name="_xlnm._FilterDatabase" localSheetId="0" hidden="1">CONFERÊNCIA!$A$20:$D$110</definedName>
    <definedName name="_xlnm._FilterDatabase" localSheetId="1" hidden="1">'VERBAS FOLHA'!#REF!</definedName>
  </definedNames>
  <calcPr calcId="191029"/>
</workbook>
</file>

<file path=xl/calcChain.xml><?xml version="1.0" encoding="utf-8"?>
<calcChain xmlns="http://schemas.openxmlformats.org/spreadsheetml/2006/main">
  <c r="D11" i="7" l="1"/>
  <c r="D10" i="7"/>
  <c r="F2" i="7"/>
  <c r="J38" i="7" l="1"/>
  <c r="C66" i="7"/>
  <c r="H188" i="7"/>
  <c r="C195" i="7" s="1"/>
  <c r="C192" i="7" l="1"/>
  <c r="H9" i="7" l="1"/>
  <c r="H8" i="7"/>
  <c r="H7" i="7"/>
  <c r="H6" i="7"/>
  <c r="C166" i="7" l="1"/>
  <c r="C114" i="7"/>
  <c r="C108" i="7"/>
  <c r="C39" i="7"/>
  <c r="C191" i="7"/>
  <c r="C75" i="7" l="1"/>
  <c r="C189" i="7"/>
  <c r="C190" i="7"/>
  <c r="C188" i="7"/>
  <c r="C181" i="7"/>
  <c r="C182" i="7"/>
  <c r="C183" i="7"/>
  <c r="C180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9" i="7"/>
  <c r="C160" i="7"/>
  <c r="C161" i="7"/>
  <c r="C162" i="7"/>
  <c r="C163" i="7"/>
  <c r="C164" i="7"/>
  <c r="C165" i="7"/>
  <c r="C167" i="7"/>
  <c r="C168" i="7"/>
  <c r="C169" i="7"/>
  <c r="C170" i="7"/>
  <c r="C171" i="7"/>
  <c r="C172" i="7"/>
  <c r="C173" i="7"/>
  <c r="C120" i="7"/>
  <c r="C121" i="7"/>
  <c r="C122" i="7"/>
  <c r="C123" i="7"/>
  <c r="C124" i="7"/>
  <c r="C125" i="7"/>
  <c r="C126" i="7"/>
  <c r="C127" i="7"/>
  <c r="C128" i="7"/>
  <c r="C129" i="7"/>
  <c r="C119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7" i="7"/>
  <c r="C68" i="7"/>
  <c r="C69" i="7"/>
  <c r="C70" i="7"/>
  <c r="C71" i="7"/>
  <c r="C72" i="7"/>
  <c r="C73" i="7"/>
  <c r="C74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9" i="7"/>
  <c r="C110" i="7"/>
  <c r="C111" i="7"/>
  <c r="C112" i="7"/>
  <c r="C113" i="7"/>
  <c r="C21" i="7"/>
  <c r="M21" i="7"/>
  <c r="C5" i="7" l="1"/>
  <c r="H10" i="7" s="1"/>
  <c r="C9" i="7"/>
  <c r="G17" i="7" s="1"/>
  <c r="C117" i="7"/>
  <c r="E191" i="7"/>
  <c r="C193" i="7"/>
  <c r="C13" i="7" s="1"/>
  <c r="C175" i="7"/>
  <c r="C15" i="7"/>
  <c r="E15" i="7" s="1"/>
  <c r="C184" i="7"/>
  <c r="C4" i="7"/>
  <c r="C6" i="7" s="1"/>
  <c r="E6" i="7" l="1"/>
  <c r="C11" i="7"/>
  <c r="I17" i="7" s="1"/>
  <c r="E13" i="7"/>
  <c r="K17" i="7"/>
  <c r="E9" i="7"/>
  <c r="G22" i="7"/>
  <c r="L17" i="7"/>
  <c r="L22" i="7" s="1"/>
  <c r="H12" i="7"/>
  <c r="I30" i="7"/>
  <c r="K30" i="7" s="1"/>
  <c r="I31" i="7"/>
  <c r="C12" i="7"/>
  <c r="C10" i="7"/>
  <c r="H17" i="7" s="1"/>
  <c r="H38" i="7"/>
  <c r="E12" i="7" l="1"/>
  <c r="J17" i="7"/>
  <c r="E10" i="7"/>
  <c r="I22" i="7"/>
  <c r="E11" i="7"/>
  <c r="C14" i="7"/>
  <c r="E14" i="7" s="1"/>
  <c r="K31" i="7"/>
  <c r="K22" i="7"/>
  <c r="C16" i="7" l="1"/>
  <c r="E16" i="7" s="1"/>
  <c r="I35" i="7"/>
  <c r="K35" i="7" s="1"/>
  <c r="I34" i="7"/>
  <c r="K34" i="7" s="1"/>
  <c r="I37" i="7"/>
  <c r="K37" i="7" s="1"/>
  <c r="I33" i="7"/>
  <c r="K33" i="7" s="1"/>
  <c r="I36" i="7"/>
  <c r="K36" i="7" s="1"/>
  <c r="I32" i="7"/>
  <c r="K32" i="7" l="1"/>
  <c r="I38" i="7"/>
  <c r="H22" i="7"/>
  <c r="C177" i="7"/>
  <c r="K8" i="7"/>
  <c r="J22" i="7" l="1"/>
  <c r="M17" i="7"/>
  <c r="M22" i="7" l="1"/>
  <c r="I23" i="7"/>
</calcChain>
</file>

<file path=xl/sharedStrings.xml><?xml version="1.0" encoding="utf-8"?>
<sst xmlns="http://schemas.openxmlformats.org/spreadsheetml/2006/main" count="617" uniqueCount="416">
  <si>
    <t>CONFERÊNCIA INSS CONSORCIO</t>
  </si>
  <si>
    <t xml:space="preserve">DESCRIÇÃO </t>
  </si>
  <si>
    <t>VALOR</t>
  </si>
  <si>
    <t>EMPREGADOS</t>
  </si>
  <si>
    <t>TERCEIROS</t>
  </si>
  <si>
    <t>DEDUÇÕES</t>
  </si>
  <si>
    <t>SUBTOTAL</t>
  </si>
  <si>
    <t>TOTAL A RECOLHER</t>
  </si>
  <si>
    <t>RESUMO DA FOLHA DE PAGAMENTO</t>
  </si>
  <si>
    <t>VERBAS</t>
  </si>
  <si>
    <t>INSALUBRIDADE</t>
  </si>
  <si>
    <t>PERICULOSIDADE</t>
  </si>
  <si>
    <t>AD. NOTURNO 20%</t>
  </si>
  <si>
    <t>HORA EXTRA 50%</t>
  </si>
  <si>
    <t>HENOT. 50%, AD. 20%</t>
  </si>
  <si>
    <t>DSR S/ HE</t>
  </si>
  <si>
    <t>DSR AD. NOT</t>
  </si>
  <si>
    <t>ATESTADO AC. TRABALHO</t>
  </si>
  <si>
    <t>13º SALÁRIO RCT</t>
  </si>
  <si>
    <t>13º SALÁRIO RCT MD</t>
  </si>
  <si>
    <t xml:space="preserve">TOTAL </t>
  </si>
  <si>
    <t>13º RCT P AP</t>
  </si>
  <si>
    <t>13º RCT P AP MD</t>
  </si>
  <si>
    <t>AV PREVIO INDENIZADO</t>
  </si>
  <si>
    <t>AV. PREVIO IND MD</t>
  </si>
  <si>
    <t>FÉRIAS PROP.</t>
  </si>
  <si>
    <t>FÉRIAS PROP. MD</t>
  </si>
  <si>
    <t>FÉRIAS PROP MD 1/3</t>
  </si>
  <si>
    <t>FÉRIAS PROP 1/3</t>
  </si>
  <si>
    <t xml:space="preserve">ARREDONDAMENTO </t>
  </si>
  <si>
    <t>SALÁRIO FAMILIA</t>
  </si>
  <si>
    <t>FÉRIAS PROJ AV. PREVIO</t>
  </si>
  <si>
    <t>FÉRIAS PROJ AV. PREVIO 1/3</t>
  </si>
  <si>
    <t>FÉRIAS MD PROJ AVPREVIO</t>
  </si>
  <si>
    <t>FÉRIAS MD PROJ AVPREVIO 1/3</t>
  </si>
  <si>
    <t>AUX. CRECHE</t>
  </si>
  <si>
    <t>ASS. MEDICA</t>
  </si>
  <si>
    <t>ASS. MED SIST TIT</t>
  </si>
  <si>
    <t>VALE TRANSPORTE</t>
  </si>
  <si>
    <t>CONTR. ASSISTENCIAL</t>
  </si>
  <si>
    <t>INSS 13S. QUIT</t>
  </si>
  <si>
    <t>INSS NORMAL</t>
  </si>
  <si>
    <t>IR NORMAL</t>
  </si>
  <si>
    <t>AV.PREVIO IND. A 487</t>
  </si>
  <si>
    <t>PENSÃO ALIMENTÍCIA</t>
  </si>
  <si>
    <t>ARREDONDAMENTO M ANT</t>
  </si>
  <si>
    <t>FALTAS - DIAS</t>
  </si>
  <si>
    <t>DESC.RSR - DIAS</t>
  </si>
  <si>
    <t>FARMÁCIA</t>
  </si>
  <si>
    <t>MULTAS TRANSITO</t>
  </si>
  <si>
    <t>VA NÃO UTILIZADO</t>
  </si>
  <si>
    <t>DESC DIV. AVARIAS</t>
  </si>
  <si>
    <t>TOTAL DE DESCONTOS</t>
  </si>
  <si>
    <t>VALOR EMPRESA</t>
  </si>
  <si>
    <t>VALOR EMPREGADO</t>
  </si>
  <si>
    <t>COMPENSAÇÕES</t>
  </si>
  <si>
    <t>DESCRIÇÃO DAS VERBAS</t>
  </si>
  <si>
    <t>BASE CALC. PREV. SOCIAL</t>
  </si>
  <si>
    <t>BASE CALC. 13º PREV. SOCIAL</t>
  </si>
  <si>
    <t>ATESTADO AUX. DOENÇA</t>
  </si>
  <si>
    <t>CODIGO</t>
  </si>
  <si>
    <t>TOTAL DE PROVENTOS</t>
  </si>
  <si>
    <t>MENSALIDADE SIND/ASSOC</t>
  </si>
  <si>
    <t>BANCO HS</t>
  </si>
  <si>
    <t>D NÃO TRABALHADO</t>
  </si>
  <si>
    <t>BASE DE CÁLCULO FOLHA</t>
  </si>
  <si>
    <t>GEFIP DIFERENÇA SALARIAL</t>
  </si>
  <si>
    <t>DIF. NC INSS NORM.</t>
  </si>
  <si>
    <t>INSUFIC. SALDO</t>
  </si>
  <si>
    <t>ASS. ODONT</t>
  </si>
  <si>
    <t>I</t>
  </si>
  <si>
    <t>N</t>
  </si>
  <si>
    <t>INS LIQUIDO DEMITIDOS</t>
  </si>
  <si>
    <t>INS LIQUIDO FOLHA</t>
  </si>
  <si>
    <t>VALE ALIMENTAÇÃO</t>
  </si>
  <si>
    <t>DIF IR 13º SALÁRIO</t>
  </si>
  <si>
    <t>FÉRIAS</t>
  </si>
  <si>
    <t>FÉRIAS PROX. MÊS</t>
  </si>
  <si>
    <t>FÉRIAS MD</t>
  </si>
  <si>
    <t>FÉRIAS MD PROX. MÊS</t>
  </si>
  <si>
    <t>INSS FÉRIAS NO Rc MÊS</t>
  </si>
  <si>
    <t>INSS FÉRIAS Rc PROX. MÊS</t>
  </si>
  <si>
    <t>IR FÉRIAS Rc MÊS</t>
  </si>
  <si>
    <t>IR FER Rc Px MÊS</t>
  </si>
  <si>
    <t>INC INSS</t>
  </si>
  <si>
    <t>TOTAL BASE INSS GEFIP</t>
  </si>
  <si>
    <t>CÓDIGO</t>
  </si>
  <si>
    <t>DEVOLUÇÃO DSR</t>
  </si>
  <si>
    <t>DEVOLUÇÃO FALTA INJ.</t>
  </si>
  <si>
    <t>FÉRIAS INDENIZADAS</t>
  </si>
  <si>
    <t>FÉRIAS INDENIZADAS MEDIA</t>
  </si>
  <si>
    <t>FÉRIAS INDENIZADAS 1/3</t>
  </si>
  <si>
    <t>FÉRIAS INDENIZADAS MEDIA 1/3</t>
  </si>
  <si>
    <t>SALARIO FAMILIA</t>
  </si>
  <si>
    <t>BASE</t>
  </si>
  <si>
    <t>D</t>
  </si>
  <si>
    <t>FÉRIAS 1/3</t>
  </si>
  <si>
    <t>FÉRIAS MD 1/3</t>
  </si>
  <si>
    <t>DIFERENÇA BASES FOLHA/GEFIP</t>
  </si>
  <si>
    <t>FÉRIAS 1/3 PROX. MÊS</t>
  </si>
  <si>
    <t>FÉRIAS MD 1/3 PROX. MÊS</t>
  </si>
  <si>
    <t>PENSÃO ALIMENTÍCIA REC. FÉRIAS</t>
  </si>
  <si>
    <t>BASE INSS 13° SALARIO</t>
  </si>
  <si>
    <t>BASE INSS ATÉ O TETO</t>
  </si>
  <si>
    <t>BASE INSS NO EXCELL</t>
  </si>
  <si>
    <t>BASE INSS/FGTS FM</t>
  </si>
  <si>
    <t>DEV. DESCONTO INDEVIDO</t>
  </si>
  <si>
    <t>IND. LEI 7238/84</t>
  </si>
  <si>
    <t>IND. LEI 12506/11</t>
  </si>
  <si>
    <t>IND. Q ART. 480 CLT</t>
  </si>
  <si>
    <t>FÉRIAS MÊS ANTERIOR</t>
  </si>
  <si>
    <t>FÉRIAS MÊS ANTERIOR 1/3</t>
  </si>
  <si>
    <t>FÉRIAS MÊS ANTERIOR MÉDIA</t>
  </si>
  <si>
    <t>FÉRIAS MÊS ANTERIOR MEDIA 1/ 3</t>
  </si>
  <si>
    <t>BASE FÉRIAS MÊS ANTERIOR</t>
  </si>
  <si>
    <t>HE 100% N</t>
  </si>
  <si>
    <t>IND. ART. 479</t>
  </si>
  <si>
    <t>INSUF. LIQ. DEMITIDOS</t>
  </si>
  <si>
    <t>AN 50%</t>
  </si>
  <si>
    <t>VT - NÃO UTIL. NO P. MÊS</t>
  </si>
  <si>
    <t>VA NÃO UTILIZADO PROX. MÊS</t>
  </si>
  <si>
    <t>DIF. DE FÉRIAS</t>
  </si>
  <si>
    <t>DIF. DE FÉRIAS 1/3</t>
  </si>
  <si>
    <t>DIF. DE FÉRIAS MD</t>
  </si>
  <si>
    <t>DIF. DE FÉRIAS MD 1/3</t>
  </si>
  <si>
    <t>GRATIFICAÇÃO</t>
  </si>
  <si>
    <t>IR 13S QUITAÇÃO</t>
  </si>
  <si>
    <t>DIF. INSS NO MêS</t>
  </si>
  <si>
    <t>SALARIO MATERNIDADE</t>
  </si>
  <si>
    <t>DEVOLUÇÃO DSR INJ.</t>
  </si>
  <si>
    <t>PRODUTOS ADQUIRIDOS</t>
  </si>
  <si>
    <t>ASS MED NOTRE TIT</t>
  </si>
  <si>
    <t>INSS MÊS ANTERIOR</t>
  </si>
  <si>
    <t>PENSÃO ALIM. DEB. JUDICIAL</t>
  </si>
  <si>
    <t>PENSÃO ALIMENTICIA FÉRIAS</t>
  </si>
  <si>
    <t>DIF: FOLHA X SEFIP</t>
  </si>
  <si>
    <t>PART. RESULTADOS - PLR</t>
  </si>
  <si>
    <t>BOLSA ESTAGIÁRIO MENS.</t>
  </si>
  <si>
    <t>PENSÃO ALIMENTÍCIA PPR</t>
  </si>
  <si>
    <t>Insalub Lic.Mat</t>
  </si>
  <si>
    <t>Df 13s (+)</t>
  </si>
  <si>
    <t>Ant 13s Resc</t>
  </si>
  <si>
    <t>Ant. 13º Sal. Re</t>
  </si>
  <si>
    <t>PENSÃO ALIMENTICIA 13º</t>
  </si>
  <si>
    <t>NOTA</t>
  </si>
  <si>
    <t>NOTAS RETENÇÃO</t>
  </si>
  <si>
    <t>INSALUBRIDADE LIC. MAT.</t>
  </si>
  <si>
    <t>DIF INSS 13º SALARIO</t>
  </si>
  <si>
    <t>TERCEIROS 5,8%</t>
  </si>
  <si>
    <t>DEDUÇÕES (S.Família+S. Maternidade)</t>
  </si>
  <si>
    <t>DEDUÇÃO DA BASE DO SAL MAT</t>
  </si>
  <si>
    <t>DESCANSO IND.</t>
  </si>
  <si>
    <t>DV INSS FER MÊS</t>
  </si>
  <si>
    <t>FALTA HS ATRASO</t>
  </si>
  <si>
    <t>HORA EXTRA 100%</t>
  </si>
  <si>
    <t>AT. M ACT AFAST</t>
  </si>
  <si>
    <t>AT. MED AUX AFAST</t>
  </si>
  <si>
    <t>Ab Pec Md 1/3 PxM</t>
  </si>
  <si>
    <t>Ab Pec Md 1/3</t>
  </si>
  <si>
    <t>Ab Pec Md PxM</t>
  </si>
  <si>
    <t>Ab Pec Md</t>
  </si>
  <si>
    <t>Ab Pec 1/3 PxM</t>
  </si>
  <si>
    <t>Ab Pec</t>
  </si>
  <si>
    <t>Ab Pec PxM</t>
  </si>
  <si>
    <t>Ab Pec 1/3</t>
  </si>
  <si>
    <t>SAL MAT 13 (DED)</t>
  </si>
  <si>
    <t>COD</t>
  </si>
  <si>
    <t>DESCRIÇÃO</t>
  </si>
  <si>
    <t>PERCENTUAL %</t>
  </si>
  <si>
    <t>1082-01</t>
  </si>
  <si>
    <t>CP SEGURADOS EMPREGADOS AVULSOS</t>
  </si>
  <si>
    <t>1138-01</t>
  </si>
  <si>
    <t>CP PATRONAL EMPREGADOS AVULSOS</t>
  </si>
  <si>
    <t>1170-01</t>
  </si>
  <si>
    <t>CP TERCEIROS SALARIO EDUCAÇÃO</t>
  </si>
  <si>
    <t>1176-01</t>
  </si>
  <si>
    <t>CP TERCEIROS INCRA</t>
  </si>
  <si>
    <t>1191-01</t>
  </si>
  <si>
    <t>CP TERCEIROS SENAC</t>
  </si>
  <si>
    <t>1196-01</t>
  </si>
  <si>
    <t>CP TERCEIROS SESC</t>
  </si>
  <si>
    <t>1200-01</t>
  </si>
  <si>
    <t>CP TERCEIROS SEBRAE</t>
  </si>
  <si>
    <t>1646-01</t>
  </si>
  <si>
    <t>GIL PATRONAL RAT AJUSTADO - GILRAT AJUSTADO</t>
  </si>
  <si>
    <t>TOTAL</t>
  </si>
  <si>
    <t>CONFERÊNCIA - E-SOCIAL</t>
  </si>
  <si>
    <t>IND. ART. 477 CLT</t>
  </si>
  <si>
    <t>Total Geral</t>
  </si>
  <si>
    <t>Reebolso de VT</t>
  </si>
  <si>
    <t>Dev. Faltas não Justificadas Horas</t>
  </si>
  <si>
    <t>2ª VIA CRACHÁ</t>
  </si>
  <si>
    <t>2ª VIA CARTÃO VA/VR</t>
  </si>
  <si>
    <t>Adiantamento 13%</t>
  </si>
  <si>
    <t>DIF NC FÉR</t>
  </si>
  <si>
    <t>DIF NC SAL MAT NOR</t>
  </si>
  <si>
    <t>DIF NC SALS</t>
  </si>
  <si>
    <t>DIF NC SALS (MD)</t>
  </si>
  <si>
    <t>DV ATR S ANTECIP</t>
  </si>
  <si>
    <t>DIF NC PRE AD/AT</t>
  </si>
  <si>
    <t>DIF PENSÃO ALIMENTICIA FÉRIAS</t>
  </si>
  <si>
    <t>Salário - Mensalistas</t>
  </si>
  <si>
    <t>Adicional de Insalubridade</t>
  </si>
  <si>
    <t>Adicional de Periculosidade</t>
  </si>
  <si>
    <t>Adic. Not 20%</t>
  </si>
  <si>
    <t>Hora Extra 50%</t>
  </si>
  <si>
    <t>Hora Extra Not 50% c/Ad Not 20%</t>
  </si>
  <si>
    <t>DSR s/ HE</t>
  </si>
  <si>
    <t>DSR Adic Not</t>
  </si>
  <si>
    <t>Férias</t>
  </si>
  <si>
    <t>Férias - Próximo Mês</t>
  </si>
  <si>
    <t>Férias 1/3</t>
  </si>
  <si>
    <t>Férias 1/3 - Próximo Mês</t>
  </si>
  <si>
    <t>Férias Médias</t>
  </si>
  <si>
    <t>Férias Médias 1/3</t>
  </si>
  <si>
    <t>Pensão Alimentícia % Líq Base Tributável</t>
  </si>
  <si>
    <t>Pens Alim Qtd Sal Mínimos Normal e Resc</t>
  </si>
  <si>
    <t>Base INSS 13º Salário</t>
  </si>
  <si>
    <t>Base do FGTS sobre Férias</t>
  </si>
  <si>
    <t>Valor do FGTS sobre Férias</t>
  </si>
  <si>
    <t>Base do FGTS Normal</t>
  </si>
  <si>
    <t>Valor do FGTS Normal</t>
  </si>
  <si>
    <t>Base do INSS Normal</t>
  </si>
  <si>
    <t>Base do INSS Normal Excedente</t>
  </si>
  <si>
    <t>Base Imposto de Renda Férias</t>
  </si>
  <si>
    <t>Base do FGTS 13º Salário</t>
  </si>
  <si>
    <t>Valor do FGTS 13o Salário</t>
  </si>
  <si>
    <t>Base Imposto de Renda Normal</t>
  </si>
  <si>
    <t>Rendimento Bruto</t>
  </si>
  <si>
    <t>Última Remuneração</t>
  </si>
  <si>
    <t>Base INSS Férias</t>
  </si>
  <si>
    <t>Base Imposto Renda 13º Salário</t>
  </si>
  <si>
    <t>Total de Vencimentos</t>
  </si>
  <si>
    <t>Total de Descontos</t>
  </si>
  <si>
    <t>Valor Líquido</t>
  </si>
  <si>
    <t>Salário Cadastral Mensal</t>
  </si>
  <si>
    <t>Dependentes Imposto Renda Normal</t>
  </si>
  <si>
    <t>Dependentes Imp Renda 13º Sal</t>
  </si>
  <si>
    <t>Base INSS/FGTS Férias do Mês</t>
  </si>
  <si>
    <t>Base INSS Férias Próximo Mês</t>
  </si>
  <si>
    <t>Salário-Base Rescisão/Férias</t>
  </si>
  <si>
    <t>Valor Bruto Férias Recibo - IR</t>
  </si>
  <si>
    <t>Valor Bruto Férias Recibo - INSS</t>
  </si>
  <si>
    <t>Dependentes Férias Recibo</t>
  </si>
  <si>
    <t>Base FGTS Férias do Mês</t>
  </si>
  <si>
    <t>Base FGTS Férias Próximo Mês</t>
  </si>
  <si>
    <t>Valor FGTS Férias do Mês</t>
  </si>
  <si>
    <t>Valor FGTS Férias Próximo Mês</t>
  </si>
  <si>
    <t>(vazio)</t>
  </si>
  <si>
    <t>13º Salário Rescisão</t>
  </si>
  <si>
    <t>Férias Proporcionais</t>
  </si>
  <si>
    <t>Férias Proporcionais - Médias</t>
  </si>
  <si>
    <t>Férias Proporcionais - Médias 1/3</t>
  </si>
  <si>
    <t>Férias Proporcionais 1/3</t>
  </si>
  <si>
    <t>Arred. do Processamento Mensal</t>
  </si>
  <si>
    <t>Insu Lq Folha</t>
  </si>
  <si>
    <t>Assistência Médica - Dependentes</t>
  </si>
  <si>
    <t>Assist Odontológica</t>
  </si>
  <si>
    <t>Assistência Médica Sistem- Titular</t>
  </si>
  <si>
    <t>Vale Transporte</t>
  </si>
  <si>
    <t>Contribuição Assistencial</t>
  </si>
  <si>
    <t>Mensalidade Sindical / Associativa</t>
  </si>
  <si>
    <t>INSS 13º Salário Quitação</t>
  </si>
  <si>
    <t>INSS Férias Recibo - Próximo Mês</t>
  </si>
  <si>
    <t>INSS Normal</t>
  </si>
  <si>
    <t>Imposto de Renda Férias Recibo - Mês</t>
  </si>
  <si>
    <t>Imposto de Renda Normal</t>
  </si>
  <si>
    <t>Pensão Alim Normal</t>
  </si>
  <si>
    <t>Arred. do Pagamento Mensal</t>
  </si>
  <si>
    <t>DSR - Dias</t>
  </si>
  <si>
    <t>Faltas não justificadas - Dias</t>
  </si>
  <si>
    <t>Faltas não justificadas - Horas</t>
  </si>
  <si>
    <t>Farmácia</t>
  </si>
  <si>
    <t>Multas de Trânsito</t>
  </si>
  <si>
    <t>Insufic. Saldo - M.Anter</t>
  </si>
  <si>
    <t>Base Férias Próximo Mês</t>
  </si>
  <si>
    <t>Apura Remuneração Consolidada</t>
  </si>
  <si>
    <t>Quantidade de Dias Ativo Mês Comercial</t>
  </si>
  <si>
    <t>Base Adicional de Insalubridade</t>
  </si>
  <si>
    <t>Base Adicional de Periculosidade</t>
  </si>
  <si>
    <t>Base do FGTS Seguro e Exército</t>
  </si>
  <si>
    <t>Subsídio Assistência Médica</t>
  </si>
  <si>
    <t>Subsídio Assistência Odontológica</t>
  </si>
  <si>
    <t>Subsídio de Vale-Transporte</t>
  </si>
  <si>
    <t>Subsídio Vale-Alimentação</t>
  </si>
  <si>
    <t>Subsídio Vale-Refeição</t>
  </si>
  <si>
    <t>Total Assistência Médica</t>
  </si>
  <si>
    <t>Total Assistência Odontológica</t>
  </si>
  <si>
    <t>Total de VT</t>
  </si>
  <si>
    <t>Total de VA</t>
  </si>
  <si>
    <t>Total de VR</t>
  </si>
  <si>
    <t>Férias Próximo Mês</t>
  </si>
  <si>
    <t>FGTS 13º Salário Rescisão</t>
  </si>
  <si>
    <t>Média Diária Férias - Mês Atual</t>
  </si>
  <si>
    <t>Quantidade de Ativo Mês Civil</t>
  </si>
  <si>
    <t>Quantidade Dias Faltas Justificadas</t>
  </si>
  <si>
    <t>Quantidade de Dias Inúteis Mês</t>
  </si>
  <si>
    <t>Quantidade de Dias Inúteis Mês Anterior</t>
  </si>
  <si>
    <t>Quantidade de Dias Total Mês</t>
  </si>
  <si>
    <t>Quantidade Dias Total do Mês Anterior</t>
  </si>
  <si>
    <t>Quantidade de Dias Úteis Mês</t>
  </si>
  <si>
    <t>Quantidade Dias Úteis do Mês Anterior</t>
  </si>
  <si>
    <t>Terço Férias Próximo Mês</t>
  </si>
  <si>
    <t>Líquido Férias Recibo - Mês</t>
  </si>
  <si>
    <t>Líquido Férias Recibo - Próximo Mês</t>
  </si>
  <si>
    <t>Total IR Férias Recibo - Pgto Mês Ant</t>
  </si>
  <si>
    <t>Auxílio-Creche - Filho até 5 Anos</t>
  </si>
  <si>
    <t>Vale-Transp/VC Não Utilizado</t>
  </si>
  <si>
    <t>INSS Férias - Mês</t>
  </si>
  <si>
    <t>Base Negativa Imposto de Renda</t>
  </si>
  <si>
    <t>Vale-Alimentação Não Utilizado</t>
  </si>
  <si>
    <t>Remuneração para Seguro Desemprego</t>
  </si>
  <si>
    <t>INSS Férias Recibo - Mês Ant - Pagto</t>
  </si>
  <si>
    <t>Saldo de Férias em Dias</t>
  </si>
  <si>
    <t>Faltas - Abonada</t>
  </si>
  <si>
    <t>Pensão Alimenticia - Débito Judicial</t>
  </si>
  <si>
    <t>Subsídio Assistência Médica Dep</t>
  </si>
  <si>
    <t>Subsídio Assistência Odontológica Dep</t>
  </si>
  <si>
    <t>Total Assistência Médica Dep.</t>
  </si>
  <si>
    <t>Total Assistência Odontológica Dep</t>
  </si>
  <si>
    <t>Assistência Médica NotreDame- Titular</t>
  </si>
  <si>
    <t>Dv Tick Alim</t>
  </si>
  <si>
    <t>INS LIQ 13s</t>
  </si>
  <si>
    <t>Verba</t>
  </si>
  <si>
    <t>Verba2</t>
  </si>
  <si>
    <t>Soma de Valor da Verba</t>
  </si>
  <si>
    <t>Férias Médias - Próximo Mês</t>
  </si>
  <si>
    <t>Férias Médias 1/3 - Próximo Mês</t>
  </si>
  <si>
    <t>Média de Férias Próximo Mês</t>
  </si>
  <si>
    <t>Terço Média Férias Próximo Mês</t>
  </si>
  <si>
    <t>CONTR. SINDICAL</t>
  </si>
  <si>
    <t>VT NAO UTILIZADO</t>
  </si>
  <si>
    <t>VR NÃO UTILIZADO</t>
  </si>
  <si>
    <t xml:space="preserve">CÁLCULO MANUAL DA GPS </t>
  </si>
  <si>
    <t>Férias Indenizadas</t>
  </si>
  <si>
    <t>Férias Indenizadas 1/3</t>
  </si>
  <si>
    <t>Avarias</t>
  </si>
  <si>
    <t>RECESSO PROP EST</t>
  </si>
  <si>
    <t>DESCONTO JUDICIAL</t>
  </si>
  <si>
    <t>Salário Aprendiz - Mensalistas</t>
  </si>
  <si>
    <t>SALARIO APRENDIZ MENOR</t>
  </si>
  <si>
    <t>HE Not 100% c/Ad Not 20%</t>
  </si>
  <si>
    <t>LIQ RES JÁ PAGO</t>
  </si>
  <si>
    <t>EMPRESA 20%</t>
  </si>
  <si>
    <t>VALOR RAT</t>
  </si>
  <si>
    <t>pj</t>
  </si>
  <si>
    <t>Média sobre Salário-Maternidade</t>
  </si>
  <si>
    <t>Base Bruta Imp de Renda Normal</t>
  </si>
  <si>
    <t>Dv INSS Normal</t>
  </si>
  <si>
    <t>PG DE BANCO HS 50%</t>
  </si>
  <si>
    <t>DSR BANCO DE HORAS</t>
  </si>
  <si>
    <t>Imp Renda Férias Recibo - Próximo Mês</t>
  </si>
  <si>
    <t>DIF NC AB P IR</t>
  </si>
  <si>
    <t>DIF NC FÉR (IR)</t>
  </si>
  <si>
    <t>DESCONTOS DIVERSOS</t>
  </si>
  <si>
    <t>INSS Férias Recibo - Mês</t>
  </si>
  <si>
    <t>Salário-Família</t>
  </si>
  <si>
    <t>2ª Via Cartão VR/VA/VC/VT</t>
  </si>
  <si>
    <t>MATERNIDADE</t>
  </si>
  <si>
    <t>TOTAL (S.Família+S. Maternidade)</t>
  </si>
  <si>
    <t>TOTAL - RETENÇÃO NOTA FISCAL</t>
  </si>
  <si>
    <t>RAT</t>
  </si>
  <si>
    <t>FAP</t>
  </si>
  <si>
    <t>RAT 3,1854%</t>
  </si>
  <si>
    <t>13º Salário Rescisão Médias</t>
  </si>
  <si>
    <t>Aviso Prévio Indenizado (Art 487 da CLT)</t>
  </si>
  <si>
    <t>DF. SAL APREN MEN</t>
  </si>
  <si>
    <t>13º Salário 1ª Parcela - Mês</t>
  </si>
  <si>
    <t>Pensão Aliment % Líquido Férias Recibo</t>
  </si>
  <si>
    <t>Insuficiência de Líquido - Demitidos</t>
  </si>
  <si>
    <t>Pen Alim Rec Fér</t>
  </si>
  <si>
    <t>Líquido de Rescisão Negativo</t>
  </si>
  <si>
    <t>Líquido de 13º Salário</t>
  </si>
  <si>
    <t>Pensão Alimentícia Férias Recibo - Mês</t>
  </si>
  <si>
    <t>INSS Férias Recibo - Mês - Pagto</t>
  </si>
  <si>
    <t>Base do FGTS - GRFF</t>
  </si>
  <si>
    <t>Valor do FGTS - GRFF</t>
  </si>
  <si>
    <t>Base Multa Rescisória do FGTS</t>
  </si>
  <si>
    <t>Indenização Multa Artigo 479 da CLT</t>
  </si>
  <si>
    <t>Vale-Transporte Não Utilizado Próx Mês</t>
  </si>
  <si>
    <t>Crachá - 2ª Via</t>
  </si>
  <si>
    <t>FGTS Multa 40% Rescisão</t>
  </si>
  <si>
    <t>FGTS Normal do Mês Rescisão</t>
  </si>
  <si>
    <t>Dev de DSR</t>
  </si>
  <si>
    <t>Dev de Falta Não Justificada - em Dias</t>
  </si>
  <si>
    <t>Desconto Judicial</t>
  </si>
  <si>
    <t>COMPETÊNCIA 09/2023</t>
  </si>
  <si>
    <t>BASE DE CÁLCULO GEFIP FOLHA COMPETÊNCIA COMPETÊNCIA 9/2023</t>
  </si>
  <si>
    <t>BASE DE CÁLCULO GEFIP DIF SALARIO COMP. 9/2023</t>
  </si>
  <si>
    <t>ANALITICO DE GPS CONFORME GEFIP COMPETÊNCIA 9/2023</t>
  </si>
  <si>
    <t>Hora Extra 100%</t>
  </si>
  <si>
    <t>Abono Pecuniário - Próximo Mês</t>
  </si>
  <si>
    <t>Abono Pecuniário 1/3 - Próximo Mês</t>
  </si>
  <si>
    <t>Pensão Aliment % Líq Base Trib 13º Sal</t>
  </si>
  <si>
    <t>Pensão Alimentícia % Líquido Férias</t>
  </si>
  <si>
    <t>Dif de Férias</t>
  </si>
  <si>
    <t>Dif de Férias 1/3</t>
  </si>
  <si>
    <t>Dif de Férias Médias</t>
  </si>
  <si>
    <t>Dif de Férias Médias 1/3</t>
  </si>
  <si>
    <t>Valor Av Prév Indenizado SEFIP</t>
  </si>
  <si>
    <t>FGTS Av Prév Indenizado SEFIP</t>
  </si>
  <si>
    <t>13º Salário Rescisão Proj Aviso Prévio</t>
  </si>
  <si>
    <t>13º Salário Rescisão Proj Av Prévio Méd</t>
  </si>
  <si>
    <t>Aviso Prévio Indenizado</t>
  </si>
  <si>
    <t>Aviso Prévio Indenizado - Médias</t>
  </si>
  <si>
    <t>Férias Indenizadas - Médias</t>
  </si>
  <si>
    <t>Férias Indenizadas - Médias 1/3</t>
  </si>
  <si>
    <t>Indeniz Quebra Contrato - (Art 480, CLT)</t>
  </si>
  <si>
    <t>Pensão Alim 13</t>
  </si>
  <si>
    <t>Pensão Alim Férias</t>
  </si>
  <si>
    <t>Base Abono Pecuniário Próximo Mês</t>
  </si>
  <si>
    <t>Férias Projeção Aviso Prévio</t>
  </si>
  <si>
    <t>Férias Projeção Aviso Prévio 1/3</t>
  </si>
  <si>
    <t>Férias Médias Projeção Aviso Prévio</t>
  </si>
  <si>
    <t>Férias Médias Projeção Aviso Prévio 1/3</t>
  </si>
  <si>
    <t>Indenização Lei 12506/2011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</si>
</sst>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  <numFmt numFmtId="165" formatCode="0.000%"/>
    <numFmt numFmtId="166" formatCode="_-* #,##0.000000_-;\-* #,##0.000000_-;_-* &quot;-&quot;??_-;_-@_-"/>
    <numFmt numFmtId="167" formatCode="0.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3" fillId="0" borderId="0" xfId="0" applyFont="1"/>
    <xf numFmtId="43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43" fontId="4" fillId="0" borderId="0" xfId="0" applyNumberFormat="1" applyFont="1"/>
    <xf numFmtId="43" fontId="3" fillId="3" borderId="1" xfId="1" applyFont="1" applyFill="1" applyBorder="1"/>
    <xf numFmtId="43" fontId="1" fillId="0" borderId="0" xfId="1" applyFont="1"/>
    <xf numFmtId="43" fontId="1" fillId="3" borderId="1" xfId="1" applyFont="1" applyFill="1" applyBorder="1"/>
    <xf numFmtId="43" fontId="1" fillId="0" borderId="0" xfId="1" applyFont="1" applyBorder="1"/>
    <xf numFmtId="43" fontId="1" fillId="0" borderId="1" xfId="1" applyFont="1" applyBorder="1"/>
    <xf numFmtId="43" fontId="1" fillId="0" borderId="0" xfId="1" applyFont="1" applyFill="1"/>
    <xf numFmtId="0" fontId="0" fillId="4" borderId="1" xfId="0" applyFill="1" applyBorder="1"/>
    <xf numFmtId="0" fontId="0" fillId="4" borderId="0" xfId="0" applyFill="1"/>
    <xf numFmtId="43" fontId="3" fillId="4" borderId="1" xfId="1" applyFont="1" applyFill="1" applyBorder="1"/>
    <xf numFmtId="44" fontId="0" fillId="0" borderId="0" xfId="2" applyFont="1"/>
    <xf numFmtId="0" fontId="0" fillId="0" borderId="1" xfId="0" applyBorder="1" applyAlignment="1">
      <alignment horizontal="left" vertical="top"/>
    </xf>
    <xf numFmtId="0" fontId="1" fillId="0" borderId="1" xfId="1" applyNumberFormat="1" applyFont="1" applyBorder="1" applyAlignment="1">
      <alignment horizontal="left" vertical="top"/>
    </xf>
    <xf numFmtId="44" fontId="1" fillId="0" borderId="1" xfId="2" applyFont="1" applyBorder="1"/>
    <xf numFmtId="0" fontId="0" fillId="6" borderId="1" xfId="0" applyFill="1" applyBorder="1"/>
    <xf numFmtId="0" fontId="0" fillId="7" borderId="1" xfId="0" applyFill="1" applyBorder="1"/>
    <xf numFmtId="44" fontId="0" fillId="0" borderId="0" xfId="2" applyFont="1" applyFill="1"/>
    <xf numFmtId="43" fontId="0" fillId="0" borderId="0" xfId="1" applyFont="1" applyFill="1"/>
    <xf numFmtId="43" fontId="0" fillId="0" borderId="0" xfId="1" applyFont="1"/>
    <xf numFmtId="0" fontId="5" fillId="2" borderId="0" xfId="0" applyFont="1" applyFill="1"/>
    <xf numFmtId="43" fontId="5" fillId="2" borderId="0" xfId="0" applyNumberFormat="1" applyFont="1" applyFill="1"/>
    <xf numFmtId="0" fontId="0" fillId="0" borderId="1" xfId="0" applyBorder="1" applyAlignment="1">
      <alignment horizontal="center"/>
    </xf>
    <xf numFmtId="0" fontId="0" fillId="4" borderId="8" xfId="0" applyFill="1" applyBorder="1"/>
    <xf numFmtId="0" fontId="0" fillId="8" borderId="4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6" xfId="2" applyFont="1" applyBorder="1"/>
    <xf numFmtId="44" fontId="0" fillId="0" borderId="10" xfId="2" applyFont="1" applyBorder="1"/>
    <xf numFmtId="0" fontId="0" fillId="0" borderId="0" xfId="0" applyAlignment="1">
      <alignment horizontal="center"/>
    </xf>
    <xf numFmtId="0" fontId="3" fillId="4" borderId="11" xfId="0" applyFont="1" applyFill="1" applyBorder="1"/>
    <xf numFmtId="0" fontId="2" fillId="0" borderId="1" xfId="0" applyFont="1" applyBorder="1"/>
    <xf numFmtId="10" fontId="0" fillId="0" borderId="0" xfId="0" applyNumberFormat="1"/>
    <xf numFmtId="44" fontId="0" fillId="0" borderId="7" xfId="2" applyFont="1" applyBorder="1"/>
    <xf numFmtId="44" fontId="1" fillId="4" borderId="9" xfId="2" applyFont="1" applyFill="1" applyBorder="1"/>
    <xf numFmtId="44" fontId="0" fillId="8" borderId="5" xfId="2" applyFont="1" applyFill="1" applyBorder="1"/>
    <xf numFmtId="44" fontId="3" fillId="4" borderId="12" xfId="2" applyFont="1" applyFill="1" applyBorder="1"/>
    <xf numFmtId="44" fontId="2" fillId="0" borderId="1" xfId="2" applyFont="1" applyBorder="1"/>
    <xf numFmtId="44" fontId="2" fillId="2" borderId="1" xfId="2" applyFont="1" applyFill="1" applyBorder="1"/>
    <xf numFmtId="44" fontId="2" fillId="0" borderId="1" xfId="2" applyFont="1" applyFill="1" applyBorder="1"/>
    <xf numFmtId="44" fontId="0" fillId="0" borderId="1" xfId="2" applyFont="1" applyBorder="1"/>
    <xf numFmtId="44" fontId="1" fillId="6" borderId="1" xfId="2" applyFont="1" applyFill="1" applyBorder="1"/>
    <xf numFmtId="44" fontId="1" fillId="4" borderId="1" xfId="2" applyFont="1" applyFill="1" applyBorder="1"/>
    <xf numFmtId="44" fontId="1" fillId="0" borderId="1" xfId="2" applyFont="1" applyFill="1" applyBorder="1"/>
    <xf numFmtId="44" fontId="0" fillId="0" borderId="0" xfId="2" applyFont="1" applyBorder="1"/>
    <xf numFmtId="0" fontId="0" fillId="0" borderId="1" xfId="0" applyBorder="1" applyAlignment="1">
      <alignment horizontal="right"/>
    </xf>
    <xf numFmtId="44" fontId="0" fillId="0" borderId="0" xfId="0" applyNumberFormat="1"/>
    <xf numFmtId="0" fontId="8" fillId="9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43" fontId="8" fillId="9" borderId="1" xfId="0" applyNumberFormat="1" applyFont="1" applyFill="1" applyBorder="1"/>
    <xf numFmtId="43" fontId="0" fillId="4" borderId="0" xfId="0" applyNumberFormat="1" applyFill="1"/>
    <xf numFmtId="0" fontId="10" fillId="5" borderId="1" xfId="0" applyFont="1" applyFill="1" applyBorder="1" applyAlignment="1">
      <alignment vertical="center"/>
    </xf>
    <xf numFmtId="44" fontId="10" fillId="5" borderId="1" xfId="2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0" fontId="10" fillId="10" borderId="1" xfId="0" applyFont="1" applyFill="1" applyBorder="1"/>
    <xf numFmtId="44" fontId="10" fillId="10" borderId="1" xfId="2" applyFont="1" applyFill="1" applyBorder="1"/>
    <xf numFmtId="0" fontId="10" fillId="10" borderId="0" xfId="0" applyFont="1" applyFill="1"/>
    <xf numFmtId="16" fontId="0" fillId="0" borderId="0" xfId="0" applyNumberFormat="1"/>
    <xf numFmtId="164" fontId="0" fillId="0" borderId="0" xfId="0" applyNumberFormat="1"/>
    <xf numFmtId="43" fontId="4" fillId="11" borderId="1" xfId="0" applyNumberFormat="1" applyFont="1" applyFill="1" applyBorder="1"/>
    <xf numFmtId="43" fontId="4" fillId="4" borderId="1" xfId="0" applyNumberFormat="1" applyFont="1" applyFill="1" applyBorder="1"/>
    <xf numFmtId="8" fontId="12" fillId="0" borderId="0" xfId="0" applyNumberFormat="1" applyFont="1" applyAlignment="1">
      <alignment vertical="center"/>
    </xf>
    <xf numFmtId="43" fontId="11" fillId="0" borderId="0" xfId="1" applyFont="1" applyBorder="1"/>
    <xf numFmtId="0" fontId="11" fillId="0" borderId="0" xfId="0" applyFont="1"/>
    <xf numFmtId="44" fontId="11" fillId="0" borderId="0" xfId="2" applyFont="1" applyBorder="1"/>
    <xf numFmtId="0" fontId="0" fillId="12" borderId="1" xfId="0" applyFill="1" applyBorder="1"/>
    <xf numFmtId="44" fontId="1" fillId="12" borderId="1" xfId="2" applyFont="1" applyFill="1" applyBorder="1"/>
    <xf numFmtId="44" fontId="1" fillId="2" borderId="1" xfId="2" applyFont="1" applyFill="1" applyBorder="1"/>
    <xf numFmtId="43" fontId="3" fillId="0" borderId="0" xfId="0" applyNumberFormat="1" applyFont="1"/>
    <xf numFmtId="4" fontId="14" fillId="0" borderId="0" xfId="0" applyNumberFormat="1" applyFont="1"/>
    <xf numFmtId="8" fontId="0" fillId="0" borderId="0" xfId="0" applyNumberFormat="1"/>
    <xf numFmtId="44" fontId="0" fillId="0" borderId="1" xfId="0" applyNumberFormat="1" applyBorder="1"/>
    <xf numFmtId="44" fontId="0" fillId="3" borderId="1" xfId="0" applyNumberFormat="1" applyFill="1" applyBorder="1"/>
    <xf numFmtId="44" fontId="11" fillId="3" borderId="1" xfId="2" applyFont="1" applyFill="1" applyBorder="1"/>
    <xf numFmtId="0" fontId="11" fillId="3" borderId="1" xfId="0" applyFont="1" applyFill="1" applyBorder="1"/>
    <xf numFmtId="43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3" fontId="1" fillId="3" borderId="1" xfId="1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44" fontId="1" fillId="7" borderId="1" xfId="2" applyFont="1" applyFill="1" applyBorder="1"/>
    <xf numFmtId="44" fontId="1" fillId="3" borderId="1" xfId="2" applyFont="1" applyFill="1" applyBorder="1"/>
    <xf numFmtId="44" fontId="1" fillId="13" borderId="1" xfId="2" applyFont="1" applyFill="1" applyBorder="1"/>
    <xf numFmtId="0" fontId="8" fillId="9" borderId="0" xfId="0" applyFont="1" applyFill="1"/>
    <xf numFmtId="10" fontId="8" fillId="9" borderId="0" xfId="0" applyNumberFormat="1" applyFont="1" applyFill="1"/>
    <xf numFmtId="43" fontId="8" fillId="9" borderId="0" xfId="0" applyNumberFormat="1" applyFont="1" applyFill="1"/>
    <xf numFmtId="165" fontId="0" fillId="0" borderId="0" xfId="4" applyNumberFormat="1" applyFont="1"/>
    <xf numFmtId="0" fontId="3" fillId="0" borderId="1" xfId="0" applyFont="1" applyBorder="1"/>
    <xf numFmtId="44" fontId="3" fillId="0" borderId="1" xfId="2" applyFont="1" applyBorder="1"/>
    <xf numFmtId="44" fontId="3" fillId="0" borderId="1" xfId="2" applyFont="1" applyFill="1" applyBorder="1"/>
    <xf numFmtId="166" fontId="1" fillId="0" borderId="0" xfId="1" applyNumberFormat="1" applyFont="1" applyBorder="1"/>
    <xf numFmtId="167" fontId="4" fillId="0" borderId="1" xfId="4" applyNumberFormat="1" applyFont="1" applyBorder="1"/>
    <xf numFmtId="167" fontId="8" fillId="9" borderId="1" xfId="0" applyNumberFormat="1" applyFont="1" applyFill="1" applyBorder="1"/>
    <xf numFmtId="0" fontId="0" fillId="0" borderId="0" xfId="0" applyAlignment="1">
      <alignment horizontal="right"/>
    </xf>
    <xf numFmtId="9" fontId="0" fillId="12" borderId="1" xfId="1" applyNumberFormat="1" applyFont="1" applyFill="1" applyBorder="1" applyAlignment="1">
      <alignment horizontal="center"/>
    </xf>
    <xf numFmtId="167" fontId="0" fillId="12" borderId="1" xfId="0" applyNumberForma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8" fontId="1" fillId="0" borderId="0" xfId="1" applyNumberFormat="1" applyFont="1" applyBorder="1"/>
    <xf numFmtId="9" fontId="0" fillId="0" borderId="0" xfId="0" applyNumberFormat="1"/>
    <xf numFmtId="0" fontId="7" fillId="5" borderId="16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4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">
    <cellStyle name="Moeda" xfId="2" builtinId="4"/>
    <cellStyle name="Normal" xfId="0" builtinId="0"/>
    <cellStyle name="Normal 2" xfId="3" xr:uid="{B813E006-6A49-4B32-94EB-0DCAA59C906A}"/>
    <cellStyle name="Porcentagem" xfId="4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C97C-A6C0-4F91-9CC5-EC0B1F0178C8}">
  <dimension ref="A1:N221"/>
  <sheetViews>
    <sheetView tabSelected="1" topLeftCell="C4" zoomScaleNormal="100" workbookViewId="0">
      <selection activeCell="K31" sqref="K31"/>
    </sheetView>
  </sheetViews>
  <sheetFormatPr defaultRowHeight="15" x14ac:dyDescent="0.25"/>
  <cols>
    <col min="2" max="2" width="39.85546875" bestFit="1" customWidth="1"/>
    <col min="3" max="3" width="20" style="16" customWidth="1"/>
    <col min="4" max="4" width="13.28515625" bestFit="1" customWidth="1"/>
    <col min="5" max="5" width="16.28515625" bestFit="1" customWidth="1"/>
    <col min="6" max="6" width="15.85546875" bestFit="1" customWidth="1"/>
    <col min="7" max="7" width="45.85546875" bestFit="1" customWidth="1"/>
    <col min="8" max="8" width="21" bestFit="1" customWidth="1"/>
    <col min="9" max="9" width="14.42578125" bestFit="1" customWidth="1"/>
    <col min="10" max="10" width="31" style="8" customWidth="1"/>
    <col min="11" max="11" width="18.5703125" customWidth="1"/>
    <col min="12" max="13" width="18" bestFit="1" customWidth="1"/>
    <col min="14" max="14" width="9.5703125" bestFit="1" customWidth="1"/>
  </cols>
  <sheetData>
    <row r="1" spans="2:14" x14ac:dyDescent="0.25">
      <c r="B1" s="106" t="s">
        <v>0</v>
      </c>
      <c r="C1" s="106"/>
      <c r="D1" s="101" t="s">
        <v>361</v>
      </c>
      <c r="E1" s="101" t="s">
        <v>362</v>
      </c>
      <c r="F1" s="101" t="s">
        <v>20</v>
      </c>
    </row>
    <row r="2" spans="2:14" x14ac:dyDescent="0.25">
      <c r="B2" s="107" t="s">
        <v>386</v>
      </c>
      <c r="C2" s="107"/>
      <c r="D2" s="99">
        <v>0.03</v>
      </c>
      <c r="E2" s="100">
        <v>1.0618000000000001E-2</v>
      </c>
      <c r="F2" s="100">
        <f>D2*E2*100</f>
        <v>3.1854E-2</v>
      </c>
    </row>
    <row r="3" spans="2:14" ht="15.75" thickBot="1" x14ac:dyDescent="0.3">
      <c r="D3" s="24"/>
      <c r="E3" s="24"/>
    </row>
    <row r="4" spans="2:14" x14ac:dyDescent="0.25">
      <c r="B4" s="28" t="s">
        <v>65</v>
      </c>
      <c r="C4" s="39">
        <f>SUMIF(D20:D183,"I",C20:C183)-SUMIF(D20:D177,"D",C20:C177)</f>
        <v>3392472.4800000424</v>
      </c>
      <c r="D4" s="24"/>
      <c r="E4" s="24"/>
      <c r="F4" s="34" t="s">
        <v>60</v>
      </c>
      <c r="G4" s="108" t="s">
        <v>387</v>
      </c>
      <c r="H4" s="109"/>
      <c r="I4" s="2"/>
      <c r="J4" s="110" t="s">
        <v>388</v>
      </c>
      <c r="K4" s="111"/>
      <c r="L4" s="2"/>
    </row>
    <row r="5" spans="2:14" x14ac:dyDescent="0.25">
      <c r="B5" s="29" t="s">
        <v>150</v>
      </c>
      <c r="C5" s="40">
        <f>C189+C190+C191+C192</f>
        <v>0</v>
      </c>
      <c r="D5" s="37"/>
      <c r="E5" s="3"/>
      <c r="F5" s="34"/>
      <c r="G5" s="1" t="s">
        <v>56</v>
      </c>
      <c r="H5" s="1" t="s">
        <v>2</v>
      </c>
      <c r="J5" s="9" t="s">
        <v>56</v>
      </c>
      <c r="K5" s="5" t="s">
        <v>2</v>
      </c>
    </row>
    <row r="6" spans="2:14" x14ac:dyDescent="0.25">
      <c r="B6" s="35" t="s">
        <v>65</v>
      </c>
      <c r="C6" s="41">
        <f>C4-C5</f>
        <v>3392472.4800000424</v>
      </c>
      <c r="D6" s="3"/>
      <c r="E6" s="3">
        <f>C6-D6</f>
        <v>3392472.4800000424</v>
      </c>
      <c r="F6" s="98">
        <v>1001</v>
      </c>
      <c r="G6" s="17" t="s">
        <v>102</v>
      </c>
      <c r="H6" s="87">
        <f>SUMIF('VERBAS FOLHA'!A:A,F6,'VERBAS FOLHA'!C:C)</f>
        <v>22374.639999999999</v>
      </c>
      <c r="J6" s="9" t="s">
        <v>57</v>
      </c>
      <c r="K6" s="9">
        <v>0</v>
      </c>
    </row>
    <row r="7" spans="2:14" x14ac:dyDescent="0.25">
      <c r="B7" s="112" t="s">
        <v>333</v>
      </c>
      <c r="C7" s="112"/>
      <c r="E7" s="3"/>
      <c r="F7" s="98">
        <v>1007</v>
      </c>
      <c r="G7" s="18" t="s">
        <v>103</v>
      </c>
      <c r="H7" s="48">
        <f>SUMIF('VERBAS FOLHA'!A:A,F7,'VERBAS FOLHA'!C:C)</f>
        <v>3042457.4700000351</v>
      </c>
      <c r="I7" s="10"/>
      <c r="J7" s="9" t="s">
        <v>58</v>
      </c>
      <c r="K7" s="9">
        <v>0</v>
      </c>
      <c r="L7" s="10"/>
    </row>
    <row r="8" spans="2:14" ht="15.75" x14ac:dyDescent="0.25">
      <c r="B8" s="36" t="s">
        <v>1</v>
      </c>
      <c r="C8" s="42" t="s">
        <v>2</v>
      </c>
      <c r="D8" s="3"/>
      <c r="E8" s="75"/>
      <c r="F8" s="98">
        <v>1008</v>
      </c>
      <c r="G8" s="18" t="s">
        <v>104</v>
      </c>
      <c r="H8" s="48">
        <f>SUMIF('VERBAS FOLHA'!A:A,F8,'VERBAS FOLHA'!C:C)</f>
        <v>18728.47</v>
      </c>
      <c r="J8" s="9"/>
      <c r="K8" s="7">
        <f>SUM(K6:K7)</f>
        <v>0</v>
      </c>
    </row>
    <row r="9" spans="2:14" x14ac:dyDescent="0.25">
      <c r="B9" s="36" t="s">
        <v>3</v>
      </c>
      <c r="C9" s="43">
        <f>C130+C131+C132+C133+C135+C136+C158-C106</f>
        <v>289213.86999999854</v>
      </c>
      <c r="D9" s="3"/>
      <c r="E9" s="3">
        <f>C9-D9</f>
        <v>289213.86999999854</v>
      </c>
      <c r="F9" s="98">
        <v>1031</v>
      </c>
      <c r="G9" s="18" t="s">
        <v>105</v>
      </c>
      <c r="H9" s="48">
        <f>SUMIF('VERBAS FOLHA'!A:A,F9,'VERBAS FOLHA'!C:C)</f>
        <v>308911.90000000014</v>
      </c>
      <c r="I9" s="3"/>
    </row>
    <row r="10" spans="2:14" x14ac:dyDescent="0.25">
      <c r="B10" s="36" t="s">
        <v>343</v>
      </c>
      <c r="C10" s="43">
        <f>C6*20%</f>
        <v>678494.49600000854</v>
      </c>
      <c r="D10" s="3">
        <f>674019.54+4474.91</f>
        <v>678494.45000000007</v>
      </c>
      <c r="E10" s="3">
        <f>C10-D10</f>
        <v>4.6000008471310139E-2</v>
      </c>
      <c r="G10" s="13" t="s">
        <v>85</v>
      </c>
      <c r="H10" s="15">
        <f>SUM(H6:H9)-C5</f>
        <v>3392472.4800000358</v>
      </c>
      <c r="I10" s="3"/>
      <c r="J10" s="10"/>
    </row>
    <row r="11" spans="2:14" x14ac:dyDescent="0.25">
      <c r="B11" s="36" t="s">
        <v>363</v>
      </c>
      <c r="C11" s="43">
        <f>C6*F2</f>
        <v>108063.81837792136</v>
      </c>
      <c r="D11" s="3">
        <f>107351.12+712.75</f>
        <v>108063.87</v>
      </c>
      <c r="E11" s="3">
        <f t="shared" ref="E11:E16" si="0">C11-D11</f>
        <v>-5.1622078637592494E-2</v>
      </c>
      <c r="H11" s="51"/>
      <c r="I11" s="51"/>
      <c r="L11" s="3"/>
    </row>
    <row r="12" spans="2:14" x14ac:dyDescent="0.25">
      <c r="B12" s="36" t="s">
        <v>148</v>
      </c>
      <c r="C12" s="43">
        <f>C6*0.058</f>
        <v>196763.40384000246</v>
      </c>
      <c r="D12" s="3">
        <v>196763.39</v>
      </c>
      <c r="E12" s="3">
        <f t="shared" si="0"/>
        <v>1.3840002444339916E-2</v>
      </c>
      <c r="G12" s="14" t="s">
        <v>98</v>
      </c>
      <c r="H12" s="56">
        <f>H10-C6</f>
        <v>-6.5192580223083496E-9</v>
      </c>
    </row>
    <row r="13" spans="2:14" x14ac:dyDescent="0.25">
      <c r="B13" s="36" t="s">
        <v>149</v>
      </c>
      <c r="C13" s="43">
        <f>C193</f>
        <v>11926.109999999984</v>
      </c>
      <c r="D13" s="74">
        <v>11926.11</v>
      </c>
      <c r="E13" s="3">
        <f t="shared" si="0"/>
        <v>-1.6370904631912708E-11</v>
      </c>
      <c r="G13" s="51"/>
      <c r="H13" s="51"/>
      <c r="M13" s="3"/>
      <c r="N13" s="3"/>
    </row>
    <row r="14" spans="2:14" x14ac:dyDescent="0.25">
      <c r="B14" s="36" t="s">
        <v>6</v>
      </c>
      <c r="C14" s="44">
        <f>C9+C10+C11+C12-C13</f>
        <v>1260609.478217931</v>
      </c>
      <c r="D14" s="3"/>
      <c r="E14" s="3">
        <f t="shared" si="0"/>
        <v>1260609.478217931</v>
      </c>
    </row>
    <row r="15" spans="2:14" x14ac:dyDescent="0.25">
      <c r="B15" s="36" t="s">
        <v>55</v>
      </c>
      <c r="C15" s="43">
        <f>C195</f>
        <v>593335.68000000005</v>
      </c>
      <c r="D15" s="74">
        <v>593335.68000000005</v>
      </c>
      <c r="E15" s="3">
        <f t="shared" si="0"/>
        <v>0</v>
      </c>
      <c r="G15" s="114" t="s">
        <v>389</v>
      </c>
      <c r="H15" s="114"/>
      <c r="I15" s="114"/>
      <c r="J15" s="114"/>
      <c r="K15" s="114"/>
      <c r="L15" s="114"/>
      <c r="M15" s="114"/>
    </row>
    <row r="16" spans="2:14" x14ac:dyDescent="0.25">
      <c r="B16" s="80" t="s">
        <v>7</v>
      </c>
      <c r="C16" s="79">
        <f>C14-C15</f>
        <v>667273.79821793095</v>
      </c>
      <c r="D16" s="74"/>
      <c r="E16" s="3">
        <f t="shared" si="0"/>
        <v>667273.79821793095</v>
      </c>
      <c r="G16" s="27" t="s">
        <v>54</v>
      </c>
      <c r="H16" s="27" t="s">
        <v>53</v>
      </c>
      <c r="I16" s="27" t="s">
        <v>344</v>
      </c>
      <c r="J16" s="27" t="s">
        <v>4</v>
      </c>
      <c r="K16" s="81" t="s">
        <v>5</v>
      </c>
      <c r="L16" s="27" t="s">
        <v>55</v>
      </c>
      <c r="M16" s="27" t="s">
        <v>7</v>
      </c>
    </row>
    <row r="17" spans="1:14" x14ac:dyDescent="0.25">
      <c r="B17" s="3"/>
      <c r="C17" s="3"/>
      <c r="D17" s="3"/>
      <c r="E17" s="34"/>
      <c r="G17" s="11">
        <f>C9</f>
        <v>289213.86999999854</v>
      </c>
      <c r="H17" s="11">
        <f>C10</f>
        <v>678494.49600000854</v>
      </c>
      <c r="I17" s="77">
        <f>C11</f>
        <v>108063.81837792136</v>
      </c>
      <c r="J17" s="11">
        <f>C12</f>
        <v>196763.40384000246</v>
      </c>
      <c r="K17" s="11">
        <f>C13</f>
        <v>11926.109999999984</v>
      </c>
      <c r="L17" s="11">
        <f>C15</f>
        <v>593335.68000000005</v>
      </c>
      <c r="M17" s="11">
        <f>G17+H17+I17+J17-K17-L17</f>
        <v>667273.79821793095</v>
      </c>
      <c r="N17" s="3"/>
    </row>
    <row r="18" spans="1:14" x14ac:dyDescent="0.25">
      <c r="G18" s="6"/>
      <c r="H18" s="3"/>
      <c r="J18" s="3"/>
      <c r="K18" s="8"/>
      <c r="L18" s="8"/>
    </row>
    <row r="19" spans="1:14" x14ac:dyDescent="0.25">
      <c r="A19" s="1"/>
      <c r="B19" s="118" t="s">
        <v>8</v>
      </c>
      <c r="C19" s="118"/>
      <c r="D19" s="118"/>
      <c r="G19" s="115" t="s">
        <v>66</v>
      </c>
      <c r="H19" s="116"/>
      <c r="I19" s="116"/>
      <c r="J19" s="116"/>
      <c r="K19" s="116"/>
      <c r="L19" s="116"/>
      <c r="M19" s="117"/>
    </row>
    <row r="20" spans="1:14" x14ac:dyDescent="0.25">
      <c r="A20" s="1" t="s">
        <v>86</v>
      </c>
      <c r="B20" s="1" t="s">
        <v>9</v>
      </c>
      <c r="C20" s="45" t="s">
        <v>2</v>
      </c>
      <c r="D20" s="1" t="s">
        <v>84</v>
      </c>
      <c r="G20" s="82" t="s">
        <v>54</v>
      </c>
      <c r="H20" s="82" t="s">
        <v>53</v>
      </c>
      <c r="I20" s="82" t="s">
        <v>344</v>
      </c>
      <c r="J20" s="82" t="s">
        <v>4</v>
      </c>
      <c r="K20" s="83" t="s">
        <v>5</v>
      </c>
      <c r="L20" s="82" t="s">
        <v>55</v>
      </c>
      <c r="M20" s="82" t="s">
        <v>7</v>
      </c>
    </row>
    <row r="21" spans="1:14" x14ac:dyDescent="0.25">
      <c r="A21" s="20">
        <v>4</v>
      </c>
      <c r="B21" s="20" t="s">
        <v>201</v>
      </c>
      <c r="C21" s="46">
        <f>SUMIF('VERBAS FOLHA'!A:A,A21,'VERBAS FOLHA'!C:C)</f>
        <v>2678984.2300000424</v>
      </c>
      <c r="D21" s="1" t="s">
        <v>70</v>
      </c>
      <c r="G21" s="9">
        <v>0</v>
      </c>
      <c r="H21" s="9">
        <v>0</v>
      </c>
      <c r="I21" s="78">
        <v>0</v>
      </c>
      <c r="J21" s="9">
        <v>0</v>
      </c>
      <c r="K21" s="9">
        <v>0</v>
      </c>
      <c r="L21" s="9">
        <v>0</v>
      </c>
      <c r="M21" s="9">
        <f>G21+H21+I21+J21-K21-L21</f>
        <v>0</v>
      </c>
    </row>
    <row r="22" spans="1:14" x14ac:dyDescent="0.25">
      <c r="A22" s="1">
        <v>5</v>
      </c>
      <c r="B22" s="1" t="s">
        <v>30</v>
      </c>
      <c r="C22" s="46">
        <f>SUMIF('VERBAS FOLHA'!A:A,A22,'VERBAS FOLHA'!C:C)</f>
        <v>11926.109999999984</v>
      </c>
      <c r="D22" s="1" t="s">
        <v>71</v>
      </c>
      <c r="G22" s="3">
        <f t="shared" ref="G22:M22" si="1">G21-G17</f>
        <v>-289213.86999999854</v>
      </c>
      <c r="H22" s="3">
        <f t="shared" si="1"/>
        <v>-678494.49600000854</v>
      </c>
      <c r="I22" s="3">
        <f>I21-I17</f>
        <v>-108063.81837792136</v>
      </c>
      <c r="J22" s="3">
        <f t="shared" si="1"/>
        <v>-196763.40384000246</v>
      </c>
      <c r="K22" s="3">
        <f t="shared" si="1"/>
        <v>-11926.109999999984</v>
      </c>
      <c r="L22" s="3">
        <f t="shared" si="1"/>
        <v>-593335.68000000005</v>
      </c>
      <c r="M22" s="3">
        <f t="shared" si="1"/>
        <v>-667273.79821793095</v>
      </c>
    </row>
    <row r="23" spans="1:14" ht="17.25" x14ac:dyDescent="0.3">
      <c r="A23" s="1">
        <v>7</v>
      </c>
      <c r="B23" s="1" t="s">
        <v>128</v>
      </c>
      <c r="C23" s="46">
        <f>SUMIF('VERBAS FOLHA'!A:A,A23,'VERBAS FOLHA'!C:C)</f>
        <v>0</v>
      </c>
      <c r="D23" s="1" t="s">
        <v>70</v>
      </c>
      <c r="G23" s="3"/>
      <c r="H23" s="25" t="s">
        <v>135</v>
      </c>
      <c r="I23" s="26">
        <f>M21-M17</f>
        <v>-667273.79821793095</v>
      </c>
      <c r="L23" s="3"/>
    </row>
    <row r="24" spans="1:14" ht="17.25" x14ac:dyDescent="0.3">
      <c r="A24" s="1">
        <v>15</v>
      </c>
      <c r="B24" s="1" t="s">
        <v>340</v>
      </c>
      <c r="C24" s="46">
        <f>SUMIF('VERBAS FOLHA'!A:A,A24,'VERBAS FOLHA'!C:C)</f>
        <v>19800</v>
      </c>
      <c r="D24" s="1" t="s">
        <v>70</v>
      </c>
      <c r="G24" s="3"/>
      <c r="H24" s="25"/>
      <c r="I24" s="26"/>
      <c r="L24" s="3"/>
      <c r="M24" s="24"/>
    </row>
    <row r="25" spans="1:14" x14ac:dyDescent="0.25">
      <c r="A25" s="20">
        <v>28</v>
      </c>
      <c r="B25" s="20" t="s">
        <v>10</v>
      </c>
      <c r="C25" s="46">
        <f>SUMIF('VERBAS FOLHA'!A:A,A25,'VERBAS FOLHA'!C:C)</f>
        <v>283421.60000000003</v>
      </c>
      <c r="D25" s="1" t="s">
        <v>70</v>
      </c>
      <c r="K25" s="3"/>
      <c r="L25" s="91"/>
    </row>
    <row r="26" spans="1:14" x14ac:dyDescent="0.25">
      <c r="A26" s="20">
        <v>29</v>
      </c>
      <c r="B26" s="20" t="s">
        <v>11</v>
      </c>
      <c r="C26" s="46">
        <f>SUMIF('VERBAS FOLHA'!A:A,A26,'VERBAS FOLHA'!C:C)</f>
        <v>10525.21</v>
      </c>
      <c r="D26" s="1" t="s">
        <v>70</v>
      </c>
      <c r="M26" s="24"/>
    </row>
    <row r="27" spans="1:14" x14ac:dyDescent="0.25">
      <c r="A27" s="20">
        <v>36</v>
      </c>
      <c r="B27" s="20" t="s">
        <v>125</v>
      </c>
      <c r="C27" s="46">
        <f>SUMIF('VERBAS FOLHA'!A:A,A27,'VERBAS FOLHA'!C:C)</f>
        <v>0</v>
      </c>
      <c r="D27" s="1" t="s">
        <v>70</v>
      </c>
      <c r="J27" s="67"/>
      <c r="K27" s="16"/>
      <c r="L27" s="3"/>
      <c r="M27" s="24"/>
    </row>
    <row r="28" spans="1:14" ht="18.75" x14ac:dyDescent="0.3">
      <c r="A28" s="20">
        <v>43</v>
      </c>
      <c r="B28" s="20" t="s">
        <v>139</v>
      </c>
      <c r="C28" s="46">
        <f>SUMIF('VERBAS FOLHA'!A:A,A28,'VERBAS FOLHA'!C:C)</f>
        <v>0</v>
      </c>
      <c r="D28" s="1" t="s">
        <v>70</v>
      </c>
      <c r="F28" s="113" t="s">
        <v>186</v>
      </c>
      <c r="G28" s="113"/>
      <c r="H28" s="113"/>
      <c r="I28" s="113"/>
      <c r="J28" s="67"/>
      <c r="K28" s="16"/>
      <c r="L28" s="3"/>
      <c r="M28" s="24"/>
    </row>
    <row r="29" spans="1:14" x14ac:dyDescent="0.25">
      <c r="A29" s="20">
        <v>56</v>
      </c>
      <c r="B29" s="20" t="s">
        <v>346</v>
      </c>
      <c r="C29" s="46">
        <f>SUMIF('VERBAS FOLHA'!A:A,A29,'VERBAS FOLHA'!C:C)</f>
        <v>0</v>
      </c>
      <c r="D29" s="1" t="s">
        <v>70</v>
      </c>
      <c r="F29" s="52" t="s">
        <v>166</v>
      </c>
      <c r="G29" s="52" t="s">
        <v>167</v>
      </c>
      <c r="H29" s="52" t="s">
        <v>168</v>
      </c>
      <c r="I29" s="52" t="s">
        <v>2</v>
      </c>
      <c r="J29" s="67"/>
      <c r="K29" s="16"/>
      <c r="L29" s="3"/>
      <c r="M29" s="24"/>
    </row>
    <row r="30" spans="1:14" x14ac:dyDescent="0.25">
      <c r="A30" s="20">
        <v>73</v>
      </c>
      <c r="B30" s="20" t="s">
        <v>12</v>
      </c>
      <c r="C30" s="46">
        <f>SUMIF('VERBAS FOLHA'!A:A,A30,'VERBAS FOLHA'!C:C)</f>
        <v>73425.489999999962</v>
      </c>
      <c r="D30" s="1" t="s">
        <v>70</v>
      </c>
      <c r="F30" s="53" t="s">
        <v>169</v>
      </c>
      <c r="G30" s="53" t="s">
        <v>170</v>
      </c>
      <c r="H30" s="54">
        <v>0</v>
      </c>
      <c r="I30" s="66">
        <f>C9</f>
        <v>289213.86999999854</v>
      </c>
      <c r="J30" s="67">
        <v>289213.87</v>
      </c>
      <c r="K30" s="3">
        <f>I30-J30</f>
        <v>-1.4551915228366852E-9</v>
      </c>
      <c r="L30" s="76"/>
      <c r="M30" s="3"/>
      <c r="N30" t="s">
        <v>345</v>
      </c>
    </row>
    <row r="31" spans="1:14" x14ac:dyDescent="0.25">
      <c r="A31" s="20">
        <v>181</v>
      </c>
      <c r="B31" s="20" t="s">
        <v>13</v>
      </c>
      <c r="C31" s="46">
        <f>SUMIF('VERBAS FOLHA'!A:A,A31,'VERBAS FOLHA'!C:C)</f>
        <v>3839.2200000000003</v>
      </c>
      <c r="D31" s="1" t="s">
        <v>70</v>
      </c>
      <c r="F31" s="53" t="s">
        <v>171</v>
      </c>
      <c r="G31" s="53" t="s">
        <v>172</v>
      </c>
      <c r="H31" s="54">
        <v>0.2</v>
      </c>
      <c r="I31" s="66">
        <f>H31*$C$6</f>
        <v>678494.49600000854</v>
      </c>
      <c r="J31" s="67">
        <v>678494.49</v>
      </c>
      <c r="K31" s="3">
        <f>I31-J31</f>
        <v>6.0000085504725575E-3</v>
      </c>
      <c r="L31" s="76"/>
      <c r="M31" s="76"/>
    </row>
    <row r="32" spans="1:14" x14ac:dyDescent="0.25">
      <c r="A32" s="20">
        <v>191</v>
      </c>
      <c r="B32" s="20" t="s">
        <v>154</v>
      </c>
      <c r="C32" s="46">
        <f>SUMIF('VERBAS FOLHA'!A:A,A32,'VERBAS FOLHA'!C:C)</f>
        <v>591.21999999999991</v>
      </c>
      <c r="D32" s="1" t="s">
        <v>70</v>
      </c>
      <c r="F32" s="53" t="s">
        <v>173</v>
      </c>
      <c r="G32" s="53" t="s">
        <v>174</v>
      </c>
      <c r="H32" s="54">
        <v>2.5000000000000001E-2</v>
      </c>
      <c r="I32" s="65">
        <f>H32*$C$6</f>
        <v>84811.812000001068</v>
      </c>
      <c r="J32" s="67">
        <v>84811.81</v>
      </c>
      <c r="K32" s="3">
        <f t="shared" ref="K32:K37" si="2">I32-J32</f>
        <v>2.0000010699732229E-3</v>
      </c>
      <c r="L32" s="76"/>
      <c r="M32" s="24"/>
    </row>
    <row r="33" spans="1:13" x14ac:dyDescent="0.25">
      <c r="A33" s="20">
        <v>207</v>
      </c>
      <c r="B33" s="20" t="s">
        <v>14</v>
      </c>
      <c r="C33" s="46">
        <f>SUMIF('VERBAS FOLHA'!A:A,A33,'VERBAS FOLHA'!C:C)</f>
        <v>1066.6400000000001</v>
      </c>
      <c r="D33" s="1" t="s">
        <v>70</v>
      </c>
      <c r="F33" s="53" t="s">
        <v>175</v>
      </c>
      <c r="G33" s="53" t="s">
        <v>176</v>
      </c>
      <c r="H33" s="54">
        <v>2E-3</v>
      </c>
      <c r="I33" s="65">
        <f>H33*$C$6</f>
        <v>6784.9449600000853</v>
      </c>
      <c r="J33" s="10">
        <v>6784.94</v>
      </c>
      <c r="K33" s="3">
        <f t="shared" si="2"/>
        <v>4.9600000857026316E-3</v>
      </c>
      <c r="L33" s="76"/>
      <c r="M33" s="76"/>
    </row>
    <row r="34" spans="1:13" x14ac:dyDescent="0.25">
      <c r="A34" s="20">
        <v>225</v>
      </c>
      <c r="B34" s="20" t="s">
        <v>115</v>
      </c>
      <c r="C34" s="46">
        <f>SUMIF('VERBAS FOLHA'!A:A,A34,'VERBAS FOLHA'!C:C)</f>
        <v>909.7099999999997</v>
      </c>
      <c r="D34" s="1" t="s">
        <v>70</v>
      </c>
      <c r="F34" s="53" t="s">
        <v>177</v>
      </c>
      <c r="G34" s="53" t="s">
        <v>178</v>
      </c>
      <c r="H34" s="54">
        <v>0.01</v>
      </c>
      <c r="I34" s="65">
        <f>H34*$C$6</f>
        <v>33924.724800000426</v>
      </c>
      <c r="J34" s="67">
        <v>33924.720000000001</v>
      </c>
      <c r="K34" s="3">
        <f t="shared" si="2"/>
        <v>4.8000004244386218E-3</v>
      </c>
      <c r="L34" s="76"/>
      <c r="M34" s="76"/>
    </row>
    <row r="35" spans="1:13" x14ac:dyDescent="0.25">
      <c r="A35" s="20">
        <v>346</v>
      </c>
      <c r="B35" s="20" t="s">
        <v>15</v>
      </c>
      <c r="C35" s="46">
        <f>SUMIF('VERBAS FOLHA'!A:A,A35,'VERBAS FOLHA'!C:C)</f>
        <v>1281.4299999999996</v>
      </c>
      <c r="D35" s="1" t="s">
        <v>70</v>
      </c>
      <c r="F35" s="53" t="s">
        <v>179</v>
      </c>
      <c r="G35" s="53" t="s">
        <v>180</v>
      </c>
      <c r="H35" s="54">
        <v>1.4999999999999999E-2</v>
      </c>
      <c r="I35" s="65">
        <f>H35*$C$6</f>
        <v>50887.087200000635</v>
      </c>
      <c r="J35" s="68">
        <v>50887.08</v>
      </c>
      <c r="K35" s="3">
        <f t="shared" si="2"/>
        <v>7.200000633019954E-3</v>
      </c>
      <c r="L35" s="76"/>
      <c r="M35" s="76"/>
    </row>
    <row r="36" spans="1:13" x14ac:dyDescent="0.25">
      <c r="A36" s="20">
        <v>351</v>
      </c>
      <c r="B36" s="20" t="s">
        <v>16</v>
      </c>
      <c r="C36" s="46">
        <f>SUMIF('VERBAS FOLHA'!A:A,A36,'VERBAS FOLHA'!C:C)</f>
        <v>14685.209999999983</v>
      </c>
      <c r="D36" s="1" t="s">
        <v>70</v>
      </c>
      <c r="F36" s="53" t="s">
        <v>181</v>
      </c>
      <c r="G36" s="53" t="s">
        <v>182</v>
      </c>
      <c r="H36" s="54">
        <v>6.0000000000000001E-3</v>
      </c>
      <c r="I36" s="65">
        <f t="shared" ref="I36:I37" si="3">H36*$C$6</f>
        <v>20354.834880000253</v>
      </c>
      <c r="J36" s="10">
        <v>20354.830000000002</v>
      </c>
      <c r="K36" s="3">
        <f t="shared" si="2"/>
        <v>4.8800002514326479E-3</v>
      </c>
      <c r="L36" s="76"/>
      <c r="M36" s="76"/>
    </row>
    <row r="37" spans="1:13" x14ac:dyDescent="0.25">
      <c r="A37" s="20">
        <v>354</v>
      </c>
      <c r="B37" s="20" t="s">
        <v>151</v>
      </c>
      <c r="C37" s="46">
        <f>SUMIF('VERBAS FOLHA'!A:A,A37,'VERBAS FOLHA'!C:C)</f>
        <v>0</v>
      </c>
      <c r="D37" s="1" t="s">
        <v>70</v>
      </c>
      <c r="F37" s="53" t="s">
        <v>183</v>
      </c>
      <c r="G37" s="53" t="s">
        <v>184</v>
      </c>
      <c r="H37" s="96">
        <v>3.1854E-2</v>
      </c>
      <c r="I37" s="65">
        <f t="shared" si="3"/>
        <v>108063.81837792136</v>
      </c>
      <c r="J37" s="10">
        <v>108063.81</v>
      </c>
      <c r="K37" s="3">
        <f t="shared" si="2"/>
        <v>8.3779213600791991E-3</v>
      </c>
      <c r="L37" s="76"/>
      <c r="M37" s="76"/>
    </row>
    <row r="38" spans="1:13" x14ac:dyDescent="0.25">
      <c r="A38" s="20">
        <v>375</v>
      </c>
      <c r="B38" s="20" t="s">
        <v>137</v>
      </c>
      <c r="C38" s="46">
        <f>SUMIF('VERBAS FOLHA'!A:A,A38,'VERBAS FOLHA'!C:C)</f>
        <v>0</v>
      </c>
      <c r="D38" s="1" t="s">
        <v>71</v>
      </c>
      <c r="G38" s="52" t="s">
        <v>185</v>
      </c>
      <c r="H38" s="97">
        <f>SUM(H31:H37)</f>
        <v>0.289854</v>
      </c>
      <c r="I38" s="55">
        <f>SUM(I31:I37)</f>
        <v>983321.71821793239</v>
      </c>
      <c r="J38" s="102">
        <f>SUM(J31:J37)</f>
        <v>983321.67999999993</v>
      </c>
      <c r="K38" s="3"/>
    </row>
    <row r="39" spans="1:13" x14ac:dyDescent="0.25">
      <c r="A39" s="20">
        <v>421</v>
      </c>
      <c r="B39" s="20" t="s">
        <v>349</v>
      </c>
      <c r="C39" s="46">
        <f>SUMIF('VERBAS FOLHA'!A:A,A39,'VERBAS FOLHA'!C:C)</f>
        <v>0</v>
      </c>
      <c r="D39" s="1" t="s">
        <v>70</v>
      </c>
      <c r="G39" s="88"/>
      <c r="H39" s="89"/>
      <c r="I39" s="90"/>
      <c r="J39" s="95"/>
    </row>
    <row r="40" spans="1:13" x14ac:dyDescent="0.25">
      <c r="A40" s="20">
        <v>423</v>
      </c>
      <c r="B40" s="20" t="s">
        <v>136</v>
      </c>
      <c r="C40" s="46">
        <f>SUMIF('VERBAS FOLHA'!A:A,A40,'VERBAS FOLHA'!C:C)</f>
        <v>0</v>
      </c>
      <c r="D40" s="1" t="s">
        <v>71</v>
      </c>
      <c r="H40" s="16"/>
      <c r="I40" s="16"/>
      <c r="J40" s="10"/>
    </row>
    <row r="41" spans="1:13" x14ac:dyDescent="0.25">
      <c r="A41" s="20">
        <v>443</v>
      </c>
      <c r="B41" s="20" t="s">
        <v>193</v>
      </c>
      <c r="C41" s="46">
        <f>SUMIF('VERBAS FOLHA'!A:A,A41,'VERBAS FOLHA'!C:C)</f>
        <v>1305.1199999999999</v>
      </c>
      <c r="D41" s="1" t="s">
        <v>71</v>
      </c>
      <c r="H41" s="16"/>
      <c r="I41" s="16"/>
      <c r="J41" s="70"/>
      <c r="K41" s="69"/>
    </row>
    <row r="42" spans="1:13" x14ac:dyDescent="0.25">
      <c r="A42" s="20">
        <v>453</v>
      </c>
      <c r="B42" s="20" t="s">
        <v>76</v>
      </c>
      <c r="C42" s="46">
        <f>SUMIF('VERBAS FOLHA'!A:A,A42,'VERBAS FOLHA'!C:C)</f>
        <v>167597.28999999986</v>
      </c>
      <c r="D42" s="1" t="s">
        <v>70</v>
      </c>
      <c r="H42" s="16"/>
      <c r="I42" s="16"/>
      <c r="J42" s="16"/>
    </row>
    <row r="43" spans="1:13" x14ac:dyDescent="0.25">
      <c r="A43" s="21">
        <v>455</v>
      </c>
      <c r="B43" s="21" t="s">
        <v>77</v>
      </c>
      <c r="C43" s="85">
        <f>SUMIF('VERBAS FOLHA'!A:A,A43,'VERBAS FOLHA'!C:C)</f>
        <v>77653.890000000101</v>
      </c>
      <c r="D43" s="1" t="s">
        <v>71</v>
      </c>
      <c r="H43" s="16"/>
      <c r="I43" s="16"/>
      <c r="J43" s="16"/>
    </row>
    <row r="44" spans="1:13" x14ac:dyDescent="0.25">
      <c r="A44" s="21">
        <v>456</v>
      </c>
      <c r="B44" s="21" t="s">
        <v>96</v>
      </c>
      <c r="C44" s="85">
        <f>SUMIF('VERBAS FOLHA'!A:A,A44,'VERBAS FOLHA'!C:C)</f>
        <v>55865.539999999957</v>
      </c>
      <c r="D44" s="1" t="s">
        <v>70</v>
      </c>
      <c r="H44" s="16"/>
      <c r="I44" s="16"/>
      <c r="J44" s="16"/>
    </row>
    <row r="45" spans="1:13" x14ac:dyDescent="0.25">
      <c r="A45" s="21">
        <v>458</v>
      </c>
      <c r="B45" s="21" t="s">
        <v>99</v>
      </c>
      <c r="C45" s="85">
        <f>SUMIF('VERBAS FOLHA'!A:A,A45,'VERBAS FOLHA'!C:C)</f>
        <v>25884.649999999969</v>
      </c>
      <c r="D45" s="1" t="s">
        <v>71</v>
      </c>
      <c r="H45" s="16"/>
      <c r="I45" s="16"/>
      <c r="J45" s="16"/>
    </row>
    <row r="46" spans="1:13" x14ac:dyDescent="0.25">
      <c r="A46" s="21">
        <v>471</v>
      </c>
      <c r="B46" s="21" t="s">
        <v>78</v>
      </c>
      <c r="C46" s="85">
        <f>SUMIF('VERBAS FOLHA'!A:A,A46,'VERBAS FOLHA'!C:C)</f>
        <v>5503.6400000000021</v>
      </c>
      <c r="D46" s="1" t="s">
        <v>70</v>
      </c>
      <c r="H46" s="16"/>
      <c r="I46" s="16"/>
      <c r="J46" s="16"/>
    </row>
    <row r="47" spans="1:13" x14ac:dyDescent="0.25">
      <c r="A47" s="21">
        <v>473</v>
      </c>
      <c r="B47" s="21" t="s">
        <v>79</v>
      </c>
      <c r="C47" s="85">
        <f>SUMIF('VERBAS FOLHA'!A:A,A47,'VERBAS FOLHA'!C:C)</f>
        <v>2580.0499999999979</v>
      </c>
      <c r="D47" s="1" t="s">
        <v>71</v>
      </c>
      <c r="H47" s="16"/>
      <c r="I47" s="16"/>
      <c r="J47" s="16"/>
    </row>
    <row r="48" spans="1:13" x14ac:dyDescent="0.25">
      <c r="A48" s="21">
        <v>474</v>
      </c>
      <c r="B48" s="21" t="s">
        <v>97</v>
      </c>
      <c r="C48" s="85">
        <f>SUMIF('VERBAS FOLHA'!A:A,A48,'VERBAS FOLHA'!C:C)</f>
        <v>1834.5299999999995</v>
      </c>
      <c r="D48" s="1" t="s">
        <v>70</v>
      </c>
      <c r="H48" s="16"/>
      <c r="I48" s="16"/>
      <c r="J48" s="16"/>
    </row>
    <row r="49" spans="1:10" x14ac:dyDescent="0.25">
      <c r="A49" s="21">
        <v>476</v>
      </c>
      <c r="B49" s="21" t="s">
        <v>100</v>
      </c>
      <c r="C49" s="85">
        <f>SUMIF('VERBAS FOLHA'!A:A,A49,'VERBAS FOLHA'!C:C)</f>
        <v>860</v>
      </c>
      <c r="D49" s="1" t="s">
        <v>71</v>
      </c>
      <c r="H49" s="16"/>
      <c r="I49" s="16"/>
      <c r="J49" s="16"/>
    </row>
    <row r="50" spans="1:10" x14ac:dyDescent="0.25">
      <c r="A50" s="21">
        <v>480</v>
      </c>
      <c r="B50" s="21" t="s">
        <v>162</v>
      </c>
      <c r="C50" s="85">
        <f>SUMIF('VERBAS FOLHA'!A:A,A50,'VERBAS FOLHA'!C:C)</f>
        <v>0</v>
      </c>
      <c r="D50" s="1" t="s">
        <v>71</v>
      </c>
      <c r="H50" s="16"/>
      <c r="I50" s="16"/>
      <c r="J50" s="16"/>
    </row>
    <row r="51" spans="1:10" x14ac:dyDescent="0.25">
      <c r="A51" s="21">
        <v>482</v>
      </c>
      <c r="B51" s="21" t="s">
        <v>163</v>
      </c>
      <c r="C51" s="85">
        <f>SUMIF('VERBAS FOLHA'!A:A,A51,'VERBAS FOLHA'!C:C)</f>
        <v>870.08</v>
      </c>
      <c r="D51" s="1" t="s">
        <v>71</v>
      </c>
      <c r="H51" s="16"/>
      <c r="I51" s="16"/>
      <c r="J51" s="16"/>
    </row>
    <row r="52" spans="1:10" x14ac:dyDescent="0.25">
      <c r="A52" s="21">
        <v>483</v>
      </c>
      <c r="B52" s="21" t="s">
        <v>164</v>
      </c>
      <c r="C52" s="85">
        <f>SUMIF('VERBAS FOLHA'!A:A,A52,'VERBAS FOLHA'!C:C)</f>
        <v>0</v>
      </c>
      <c r="D52" s="1" t="s">
        <v>71</v>
      </c>
      <c r="H52" s="16"/>
      <c r="I52" s="16"/>
      <c r="J52" s="16"/>
    </row>
    <row r="53" spans="1:10" x14ac:dyDescent="0.25">
      <c r="A53" s="21">
        <v>485</v>
      </c>
      <c r="B53" s="21" t="s">
        <v>161</v>
      </c>
      <c r="C53" s="85">
        <f>SUMIF('VERBAS FOLHA'!A:A,A53,'VERBAS FOLHA'!C:C)</f>
        <v>290.02999999999997</v>
      </c>
      <c r="D53" s="1" t="s">
        <v>71</v>
      </c>
      <c r="H53" s="16"/>
      <c r="I53" s="16"/>
      <c r="J53" s="16"/>
    </row>
    <row r="54" spans="1:10" x14ac:dyDescent="0.25">
      <c r="A54" s="21">
        <v>492</v>
      </c>
      <c r="B54" s="21" t="s">
        <v>160</v>
      </c>
      <c r="C54" s="85">
        <f>SUMIF('VERBAS FOLHA'!A:A,A54,'VERBAS FOLHA'!C:C)</f>
        <v>0</v>
      </c>
      <c r="D54" s="1" t="s">
        <v>71</v>
      </c>
      <c r="G54" s="16"/>
      <c r="H54" s="16"/>
      <c r="I54" s="16"/>
    </row>
    <row r="55" spans="1:10" x14ac:dyDescent="0.25">
      <c r="A55" s="21">
        <v>494</v>
      </c>
      <c r="B55" s="21" t="s">
        <v>159</v>
      </c>
      <c r="C55" s="85">
        <f>SUMIF('VERBAS FOLHA'!A:A,A55,'VERBAS FOLHA'!C:C)</f>
        <v>0</v>
      </c>
      <c r="D55" s="1" t="s">
        <v>71</v>
      </c>
      <c r="G55" s="16"/>
      <c r="H55" s="16"/>
      <c r="I55" s="16"/>
    </row>
    <row r="56" spans="1:10" x14ac:dyDescent="0.25">
      <c r="A56" s="21">
        <v>495</v>
      </c>
      <c r="B56" s="21" t="s">
        <v>158</v>
      </c>
      <c r="C56" s="85">
        <f>SUMIF('VERBAS FOLHA'!A:A,A56,'VERBAS FOLHA'!C:C)</f>
        <v>0</v>
      </c>
      <c r="D56" s="1" t="s">
        <v>71</v>
      </c>
      <c r="G56" s="16"/>
      <c r="H56" s="16"/>
      <c r="I56" s="16"/>
    </row>
    <row r="57" spans="1:10" x14ac:dyDescent="0.25">
      <c r="A57" s="21">
        <v>497</v>
      </c>
      <c r="B57" s="21" t="s">
        <v>157</v>
      </c>
      <c r="C57" s="85">
        <f>SUMIF('VERBAS FOLHA'!A:A,A57,'VERBAS FOLHA'!C:C)</f>
        <v>0</v>
      </c>
      <c r="D57" s="1" t="s">
        <v>71</v>
      </c>
      <c r="G57" s="16"/>
      <c r="H57" s="16"/>
      <c r="I57" s="16"/>
    </row>
    <row r="58" spans="1:10" x14ac:dyDescent="0.25">
      <c r="A58" s="21">
        <v>513</v>
      </c>
      <c r="B58" s="21" t="s">
        <v>17</v>
      </c>
      <c r="C58" s="85">
        <f>SUMIF('VERBAS FOLHA'!A:A,A58,'VERBAS FOLHA'!C:C)</f>
        <v>0</v>
      </c>
      <c r="D58" s="1" t="s">
        <v>70</v>
      </c>
      <c r="G58" s="16"/>
      <c r="H58" s="16"/>
      <c r="I58" s="16"/>
    </row>
    <row r="59" spans="1:10" x14ac:dyDescent="0.25">
      <c r="A59" s="21">
        <v>514</v>
      </c>
      <c r="B59" s="21" t="s">
        <v>59</v>
      </c>
      <c r="C59" s="85">
        <f>SUMIF('VERBAS FOLHA'!A:A,A59,'VERBAS FOLHA'!C:C)</f>
        <v>0</v>
      </c>
      <c r="D59" s="1" t="s">
        <v>70</v>
      </c>
      <c r="G59" s="16"/>
      <c r="H59" s="16"/>
      <c r="I59" s="16"/>
    </row>
    <row r="60" spans="1:10" x14ac:dyDescent="0.25">
      <c r="A60" s="21">
        <v>646</v>
      </c>
      <c r="B60" s="21" t="s">
        <v>140</v>
      </c>
      <c r="C60" s="85">
        <f>SUMIF('VERBAS FOLHA'!A:A,A60,'VERBAS FOLHA'!C:C)</f>
        <v>0</v>
      </c>
      <c r="D60" s="1" t="s">
        <v>70</v>
      </c>
      <c r="G60" s="16"/>
      <c r="H60" s="16"/>
      <c r="I60" s="16"/>
    </row>
    <row r="61" spans="1:10" x14ac:dyDescent="0.25">
      <c r="A61" s="21">
        <v>793</v>
      </c>
      <c r="B61" s="21" t="s">
        <v>194</v>
      </c>
      <c r="C61" s="85">
        <v>0</v>
      </c>
      <c r="D61" s="1" t="s">
        <v>71</v>
      </c>
      <c r="G61" s="16"/>
      <c r="H61" s="16"/>
      <c r="I61" s="16"/>
    </row>
    <row r="62" spans="1:10" x14ac:dyDescent="0.25">
      <c r="A62" s="21">
        <v>794</v>
      </c>
      <c r="B62" s="21" t="s">
        <v>353</v>
      </c>
      <c r="C62" s="85">
        <v>0</v>
      </c>
      <c r="D62" s="1" t="s">
        <v>71</v>
      </c>
      <c r="G62" s="16"/>
      <c r="H62" s="16"/>
      <c r="I62" s="16"/>
    </row>
    <row r="63" spans="1:10" x14ac:dyDescent="0.25">
      <c r="A63" s="21">
        <v>798</v>
      </c>
      <c r="B63" s="21" t="s">
        <v>195</v>
      </c>
      <c r="C63" s="85">
        <v>0</v>
      </c>
      <c r="D63" s="1" t="s">
        <v>71</v>
      </c>
    </row>
    <row r="64" spans="1:10" x14ac:dyDescent="0.25">
      <c r="A64" s="21">
        <v>799</v>
      </c>
      <c r="B64" s="21" t="s">
        <v>196</v>
      </c>
      <c r="C64" s="85">
        <v>0</v>
      </c>
      <c r="D64" s="1" t="s">
        <v>71</v>
      </c>
    </row>
    <row r="65" spans="1:4" x14ac:dyDescent="0.25">
      <c r="A65" s="21">
        <v>801</v>
      </c>
      <c r="B65" s="21" t="s">
        <v>197</v>
      </c>
      <c r="C65" s="85">
        <v>0</v>
      </c>
      <c r="D65" s="1" t="s">
        <v>71</v>
      </c>
    </row>
    <row r="66" spans="1:4" x14ac:dyDescent="0.25">
      <c r="A66" s="1">
        <v>953</v>
      </c>
      <c r="B66" s="1" t="s">
        <v>366</v>
      </c>
      <c r="C66" s="46">
        <f>SUMIF('VERBAS FOLHA'!A:A,A66,'VERBAS FOLHA'!C:C)</f>
        <v>0</v>
      </c>
      <c r="D66" s="1" t="s">
        <v>70</v>
      </c>
    </row>
    <row r="67" spans="1:4" x14ac:dyDescent="0.25">
      <c r="A67" s="1">
        <v>978</v>
      </c>
      <c r="B67" s="1" t="s">
        <v>121</v>
      </c>
      <c r="C67" s="46">
        <f>SUMIF('VERBAS FOLHA'!A:A,A67,'VERBAS FOLHA'!C:C)</f>
        <v>250.48</v>
      </c>
      <c r="D67" s="1" t="s">
        <v>70</v>
      </c>
    </row>
    <row r="68" spans="1:4" x14ac:dyDescent="0.25">
      <c r="A68" s="1">
        <v>979</v>
      </c>
      <c r="B68" s="1" t="s">
        <v>122</v>
      </c>
      <c r="C68" s="46">
        <f>SUMIF('VERBAS FOLHA'!A:A,A68,'VERBAS FOLHA'!C:C)</f>
        <v>83.49</v>
      </c>
      <c r="D68" s="1" t="s">
        <v>70</v>
      </c>
    </row>
    <row r="69" spans="1:4" x14ac:dyDescent="0.25">
      <c r="A69" s="1">
        <v>984</v>
      </c>
      <c r="B69" s="1" t="s">
        <v>123</v>
      </c>
      <c r="C69" s="46">
        <f>SUMIF('VERBAS FOLHA'!A:A,A69,'VERBAS FOLHA'!C:C)</f>
        <v>1.76</v>
      </c>
      <c r="D69" s="1" t="s">
        <v>70</v>
      </c>
    </row>
    <row r="70" spans="1:4" x14ac:dyDescent="0.25">
      <c r="A70" s="1">
        <v>985</v>
      </c>
      <c r="B70" s="1" t="s">
        <v>124</v>
      </c>
      <c r="C70" s="46">
        <f>SUMIF('VERBAS FOLHA'!A:A,A70,'VERBAS FOLHA'!C:C)</f>
        <v>0.59</v>
      </c>
      <c r="D70" s="1" t="s">
        <v>70</v>
      </c>
    </row>
    <row r="71" spans="1:4" x14ac:dyDescent="0.25">
      <c r="A71" s="1">
        <v>1605</v>
      </c>
      <c r="B71" s="1" t="s">
        <v>198</v>
      </c>
      <c r="C71" s="46">
        <f>SUMIF('VERBAS FOLHA'!A:A,A71,'VERBAS FOLHA'!C:C)</f>
        <v>0</v>
      </c>
      <c r="D71" s="1" t="s">
        <v>70</v>
      </c>
    </row>
    <row r="72" spans="1:4" x14ac:dyDescent="0.25">
      <c r="A72" s="1">
        <v>1629</v>
      </c>
      <c r="B72" s="1" t="s">
        <v>106</v>
      </c>
      <c r="C72" s="46">
        <f>SUMIF('VERBAS FOLHA'!A:A,A72,'VERBAS FOLHA'!C:C)</f>
        <v>0</v>
      </c>
      <c r="D72" s="1" t="s">
        <v>71</v>
      </c>
    </row>
    <row r="73" spans="1:4" x14ac:dyDescent="0.25">
      <c r="A73" s="1">
        <v>1630</v>
      </c>
      <c r="B73" s="1" t="s">
        <v>87</v>
      </c>
      <c r="C73" s="46">
        <f>SUMIF('VERBAS FOLHA'!A:A,A73,'VERBAS FOLHA'!C:C)</f>
        <v>173.60999999999999</v>
      </c>
      <c r="D73" s="1" t="s">
        <v>70</v>
      </c>
    </row>
    <row r="74" spans="1:4" x14ac:dyDescent="0.25">
      <c r="A74" s="1">
        <v>1636</v>
      </c>
      <c r="B74" s="1" t="s">
        <v>88</v>
      </c>
      <c r="C74" s="46">
        <f>SUMIF('VERBAS FOLHA'!A:A,A74,'VERBAS FOLHA'!C:C)</f>
        <v>173.60999999999999</v>
      </c>
      <c r="D74" s="1" t="s">
        <v>70</v>
      </c>
    </row>
    <row r="75" spans="1:4" x14ac:dyDescent="0.25">
      <c r="A75" s="1">
        <v>1651</v>
      </c>
      <c r="B75" s="1" t="s">
        <v>348</v>
      </c>
      <c r="C75" s="46">
        <f>SUMIF('VERBAS FOLHA'!A:A,A75,'VERBAS FOLHA'!C:C)</f>
        <v>0</v>
      </c>
      <c r="D75" s="1" t="s">
        <v>71</v>
      </c>
    </row>
    <row r="76" spans="1:4" x14ac:dyDescent="0.25">
      <c r="A76" s="1">
        <v>1673</v>
      </c>
      <c r="B76" s="1" t="s">
        <v>321</v>
      </c>
      <c r="C76" s="46">
        <f>SUMIF('VERBAS FOLHA'!A:A,A76,'VERBAS FOLHA'!C:C)</f>
        <v>0</v>
      </c>
      <c r="D76" s="1" t="s">
        <v>71</v>
      </c>
    </row>
    <row r="77" spans="1:4" x14ac:dyDescent="0.25">
      <c r="A77" s="1">
        <v>1681</v>
      </c>
      <c r="B77" s="1" t="s">
        <v>129</v>
      </c>
      <c r="C77" s="46">
        <f>SUMIF('VERBAS FOLHA'!A:A,A77,'VERBAS FOLHA'!C:C)</f>
        <v>0</v>
      </c>
      <c r="D77" s="1" t="s">
        <v>70</v>
      </c>
    </row>
    <row r="78" spans="1:4" x14ac:dyDescent="0.25">
      <c r="A78" s="1">
        <v>1700</v>
      </c>
      <c r="B78" s="1" t="s">
        <v>18</v>
      </c>
      <c r="C78" s="46">
        <f>SUMIF('VERBAS FOLHA'!A:A,A78,'VERBAS FOLHA'!C:C)</f>
        <v>20557.230000000003</v>
      </c>
      <c r="D78" s="1" t="s">
        <v>70</v>
      </c>
    </row>
    <row r="79" spans="1:4" x14ac:dyDescent="0.25">
      <c r="A79" s="1">
        <v>1701</v>
      </c>
      <c r="B79" s="1" t="s">
        <v>19</v>
      </c>
      <c r="C79" s="46">
        <f>SUMIF('VERBAS FOLHA'!A:A,A79,'VERBAS FOLHA'!C:C)</f>
        <v>191.48000000000002</v>
      </c>
      <c r="D79" s="1" t="s">
        <v>70</v>
      </c>
    </row>
    <row r="80" spans="1:4" x14ac:dyDescent="0.25">
      <c r="A80" s="1">
        <v>1702</v>
      </c>
      <c r="B80" s="1" t="s">
        <v>21</v>
      </c>
      <c r="C80" s="46">
        <f>SUMIF('VERBAS FOLHA'!A:A,A80,'VERBAS FOLHA'!C:C)</f>
        <v>1611.2200000000003</v>
      </c>
      <c r="D80" s="1" t="s">
        <v>70</v>
      </c>
    </row>
    <row r="81" spans="1:4" x14ac:dyDescent="0.25">
      <c r="A81" s="1">
        <v>1703</v>
      </c>
      <c r="B81" s="1" t="s">
        <v>22</v>
      </c>
      <c r="C81" s="46">
        <f>SUMIF('VERBAS FOLHA'!A:A,A81,'VERBAS FOLHA'!C:C)</f>
        <v>14.71</v>
      </c>
      <c r="D81" s="1" t="s">
        <v>70</v>
      </c>
    </row>
    <row r="82" spans="1:4" x14ac:dyDescent="0.25">
      <c r="A82" s="1">
        <v>1706</v>
      </c>
      <c r="B82" s="1" t="s">
        <v>23</v>
      </c>
      <c r="C82" s="46">
        <f>SUMIF('VERBAS FOLHA'!A:A,A82,'VERBAS FOLHA'!C:C)</f>
        <v>19334.13</v>
      </c>
      <c r="D82" s="1" t="s">
        <v>71</v>
      </c>
    </row>
    <row r="83" spans="1:4" x14ac:dyDescent="0.25">
      <c r="A83" s="1">
        <v>1707</v>
      </c>
      <c r="B83" s="1" t="s">
        <v>24</v>
      </c>
      <c r="C83" s="46">
        <f>SUMIF('VERBAS FOLHA'!A:A,A83,'VERBAS FOLHA'!C:C)</f>
        <v>130.78</v>
      </c>
      <c r="D83" s="1" t="s">
        <v>71</v>
      </c>
    </row>
    <row r="84" spans="1:4" x14ac:dyDescent="0.25">
      <c r="A84" s="1">
        <v>1711</v>
      </c>
      <c r="B84" s="1" t="s">
        <v>89</v>
      </c>
      <c r="C84" s="46">
        <f>SUMIF('VERBAS FOLHA'!A:A,A84,'VERBAS FOLHA'!C:C)</f>
        <v>13862.16</v>
      </c>
      <c r="D84" s="1" t="s">
        <v>71</v>
      </c>
    </row>
    <row r="85" spans="1:4" x14ac:dyDescent="0.25">
      <c r="A85" s="1">
        <v>1712</v>
      </c>
      <c r="B85" s="1" t="s">
        <v>90</v>
      </c>
      <c r="C85" s="46">
        <f>SUMIF('VERBAS FOLHA'!A:A,A85,'VERBAS FOLHA'!C:C)</f>
        <v>176.36</v>
      </c>
      <c r="D85" s="1" t="s">
        <v>71</v>
      </c>
    </row>
    <row r="86" spans="1:4" x14ac:dyDescent="0.25">
      <c r="A86" s="1">
        <v>1713</v>
      </c>
      <c r="B86" s="1" t="s">
        <v>92</v>
      </c>
      <c r="C86" s="46">
        <f>SUMIF('VERBAS FOLHA'!A:A,A86,'VERBAS FOLHA'!C:C)</f>
        <v>58.790000000000006</v>
      </c>
      <c r="D86" s="1" t="s">
        <v>71</v>
      </c>
    </row>
    <row r="87" spans="1:4" x14ac:dyDescent="0.25">
      <c r="A87" s="1">
        <v>1714</v>
      </c>
      <c r="B87" s="1" t="s">
        <v>91</v>
      </c>
      <c r="C87" s="46">
        <f>SUMIF('VERBAS FOLHA'!A:A,A87,'VERBAS FOLHA'!C:C)</f>
        <v>4620.7</v>
      </c>
      <c r="D87" s="1" t="s">
        <v>71</v>
      </c>
    </row>
    <row r="88" spans="1:4" x14ac:dyDescent="0.25">
      <c r="A88" s="1">
        <v>1719</v>
      </c>
      <c r="B88" s="1" t="s">
        <v>25</v>
      </c>
      <c r="C88" s="46">
        <f>SUMIF('VERBAS FOLHA'!A:A,A88,'VERBAS FOLHA'!C:C)</f>
        <v>9024.81</v>
      </c>
      <c r="D88" s="1" t="s">
        <v>71</v>
      </c>
    </row>
    <row r="89" spans="1:4" x14ac:dyDescent="0.25">
      <c r="A89" s="1">
        <v>1720</v>
      </c>
      <c r="B89" s="1" t="s">
        <v>26</v>
      </c>
      <c r="C89" s="46">
        <f>SUMIF('VERBAS FOLHA'!A:A,A89,'VERBAS FOLHA'!C:C)</f>
        <v>78.98</v>
      </c>
      <c r="D89" s="1" t="s">
        <v>71</v>
      </c>
    </row>
    <row r="90" spans="1:4" x14ac:dyDescent="0.25">
      <c r="A90" s="1">
        <v>1721</v>
      </c>
      <c r="B90" s="1" t="s">
        <v>27</v>
      </c>
      <c r="C90" s="46">
        <f>SUMIF('VERBAS FOLHA'!A:A,A90,'VERBAS FOLHA'!C:C)</f>
        <v>26.320000000000004</v>
      </c>
      <c r="D90" s="1" t="s">
        <v>71</v>
      </c>
    </row>
    <row r="91" spans="1:4" x14ac:dyDescent="0.25">
      <c r="A91" s="1">
        <v>1722</v>
      </c>
      <c r="B91" s="1" t="s">
        <v>28</v>
      </c>
      <c r="C91" s="46">
        <f>SUMIF('VERBAS FOLHA'!A:A,A91,'VERBAS FOLHA'!C:C)</f>
        <v>3008.27</v>
      </c>
      <c r="D91" s="1" t="s">
        <v>71</v>
      </c>
    </row>
    <row r="92" spans="1:4" x14ac:dyDescent="0.25">
      <c r="A92" s="1">
        <v>1736</v>
      </c>
      <c r="B92" s="1" t="s">
        <v>107</v>
      </c>
      <c r="C92" s="46">
        <f>SUMIF('VERBAS FOLHA'!A:A,A92,'VERBAS FOLHA'!C:C)</f>
        <v>0</v>
      </c>
      <c r="D92" s="1" t="s">
        <v>71</v>
      </c>
    </row>
    <row r="93" spans="1:4" x14ac:dyDescent="0.25">
      <c r="A93" s="1">
        <v>1737</v>
      </c>
      <c r="B93" s="1" t="s">
        <v>187</v>
      </c>
      <c r="C93" s="46">
        <f>SUMIF('VERBAS FOLHA'!A:A,A93,'VERBAS FOLHA'!C:C)</f>
        <v>0</v>
      </c>
      <c r="D93" s="1" t="s">
        <v>71</v>
      </c>
    </row>
    <row r="94" spans="1:4" x14ac:dyDescent="0.25">
      <c r="A94" s="1">
        <v>1738</v>
      </c>
      <c r="B94" s="1" t="s">
        <v>116</v>
      </c>
      <c r="C94" s="46">
        <f>SUMIF('VERBAS FOLHA'!A:A,A94,'VERBAS FOLHA'!C:C)</f>
        <v>115.73</v>
      </c>
      <c r="D94" s="1" t="s">
        <v>71</v>
      </c>
    </row>
    <row r="95" spans="1:4" x14ac:dyDescent="0.25">
      <c r="A95" s="1">
        <v>1760</v>
      </c>
      <c r="B95" s="1" t="s">
        <v>337</v>
      </c>
      <c r="C95" s="46">
        <f>SUMIF('VERBAS FOLHA'!A:A,A95,'VERBAS FOLHA'!C:C)</f>
        <v>0</v>
      </c>
      <c r="D95" s="1" t="s">
        <v>71</v>
      </c>
    </row>
    <row r="96" spans="1:4" x14ac:dyDescent="0.25">
      <c r="A96" s="1">
        <v>1844</v>
      </c>
      <c r="B96" s="1" t="s">
        <v>189</v>
      </c>
      <c r="C96" s="46">
        <f>SUMIF('VERBAS FOLHA'!A:A,A96,'VERBAS FOLHA'!C:C)</f>
        <v>0</v>
      </c>
      <c r="D96" s="1" t="s">
        <v>71</v>
      </c>
    </row>
    <row r="97" spans="1:7" x14ac:dyDescent="0.25">
      <c r="A97" s="1">
        <v>1855</v>
      </c>
      <c r="B97" s="1" t="s">
        <v>29</v>
      </c>
      <c r="C97" s="46">
        <f>SUMIF('VERBAS FOLHA'!A:A,A97,'VERBAS FOLHA'!C:C)</f>
        <v>699.67999999999938</v>
      </c>
      <c r="D97" s="1" t="s">
        <v>71</v>
      </c>
    </row>
    <row r="98" spans="1:7" x14ac:dyDescent="0.25">
      <c r="A98" s="1">
        <v>1860</v>
      </c>
      <c r="B98" s="1" t="s">
        <v>72</v>
      </c>
      <c r="C98" s="46">
        <f>SUMIF('VERBAS FOLHA'!A:A,A98,'VERBAS FOLHA'!C:C)</f>
        <v>4240.58</v>
      </c>
      <c r="D98" s="1" t="s">
        <v>71</v>
      </c>
    </row>
    <row r="99" spans="1:7" x14ac:dyDescent="0.25">
      <c r="A99" s="1">
        <v>1862</v>
      </c>
      <c r="B99" s="1" t="s">
        <v>73</v>
      </c>
      <c r="C99" s="46">
        <f>SUMIF('VERBAS FOLHA'!A:A,A99,'VERBAS FOLHA'!C:C)</f>
        <v>6226.5000000000009</v>
      </c>
      <c r="D99" s="1" t="s">
        <v>71</v>
      </c>
    </row>
    <row r="100" spans="1:7" x14ac:dyDescent="0.25">
      <c r="A100" s="1">
        <v>3480</v>
      </c>
      <c r="B100" s="1" t="s">
        <v>31</v>
      </c>
      <c r="C100" s="46">
        <f>SUMIF('VERBAS FOLHA'!A:A,A100,'VERBAS FOLHA'!C:C)</f>
        <v>1600.2099999999998</v>
      </c>
      <c r="D100" s="1" t="s">
        <v>71</v>
      </c>
    </row>
    <row r="101" spans="1:7" x14ac:dyDescent="0.25">
      <c r="A101" s="1">
        <v>3481</v>
      </c>
      <c r="B101" s="1" t="s">
        <v>32</v>
      </c>
      <c r="C101" s="46">
        <f>SUMIF('VERBAS FOLHA'!A:A,A101,'VERBAS FOLHA'!C:C)</f>
        <v>533.38</v>
      </c>
      <c r="D101" s="1" t="s">
        <v>71</v>
      </c>
    </row>
    <row r="102" spans="1:7" x14ac:dyDescent="0.25">
      <c r="A102" s="1">
        <v>3482</v>
      </c>
      <c r="B102" s="1" t="s">
        <v>33</v>
      </c>
      <c r="C102" s="46">
        <f>SUMIF('VERBAS FOLHA'!A:A,A102,'VERBAS FOLHA'!C:C)</f>
        <v>8.3000000000000007</v>
      </c>
      <c r="D102" s="1" t="s">
        <v>71</v>
      </c>
    </row>
    <row r="103" spans="1:7" x14ac:dyDescent="0.25">
      <c r="A103" s="1">
        <v>3483</v>
      </c>
      <c r="B103" s="1" t="s">
        <v>34</v>
      </c>
      <c r="C103" s="46">
        <f>SUMIF('VERBAS FOLHA'!A:A,A103,'VERBAS FOLHA'!C:C)</f>
        <v>2.76</v>
      </c>
      <c r="D103" s="1" t="s">
        <v>71</v>
      </c>
    </row>
    <row r="104" spans="1:7" x14ac:dyDescent="0.25">
      <c r="A104" s="1">
        <v>3638</v>
      </c>
      <c r="B104" s="1" t="s">
        <v>35</v>
      </c>
      <c r="C104" s="46">
        <f>SUMIF('VERBAS FOLHA'!A:A,A104,'VERBAS FOLHA'!C:C)</f>
        <v>4411.0000000000009</v>
      </c>
      <c r="D104" s="1" t="s">
        <v>71</v>
      </c>
      <c r="F104" s="3"/>
    </row>
    <row r="105" spans="1:7" x14ac:dyDescent="0.25">
      <c r="A105" s="1">
        <v>3761</v>
      </c>
      <c r="B105" s="1" t="s">
        <v>190</v>
      </c>
      <c r="C105" s="46">
        <f>SUMIF('VERBAS FOLHA'!A:A,A105,'VERBAS FOLHA'!C:C)</f>
        <v>0</v>
      </c>
      <c r="D105" s="1" t="s">
        <v>70</v>
      </c>
      <c r="F105" s="51"/>
      <c r="G105" s="51"/>
    </row>
    <row r="106" spans="1:7" x14ac:dyDescent="0.25">
      <c r="A106" s="53">
        <v>3763</v>
      </c>
      <c r="B106" s="53" t="s">
        <v>152</v>
      </c>
      <c r="C106" s="46">
        <f>SUMIF('VERBAS FOLHA'!A:A,A106,'VERBAS FOLHA'!C:C)</f>
        <v>0</v>
      </c>
      <c r="D106" s="53" t="s">
        <v>71</v>
      </c>
    </row>
    <row r="107" spans="1:7" x14ac:dyDescent="0.25">
      <c r="A107" s="1">
        <v>4377</v>
      </c>
      <c r="B107" s="1" t="s">
        <v>118</v>
      </c>
      <c r="C107" s="46">
        <f>SUMIF('VERBAS FOLHA'!A:A,A107,'VERBAS FOLHA'!C:C)</f>
        <v>0</v>
      </c>
      <c r="D107" s="1" t="s">
        <v>70</v>
      </c>
    </row>
    <row r="108" spans="1:7" x14ac:dyDescent="0.25">
      <c r="A108" s="1">
        <v>4765</v>
      </c>
      <c r="B108" s="1" t="s">
        <v>350</v>
      </c>
      <c r="C108" s="46">
        <f>SUMIF('VERBAS FOLHA'!A:A,A108,'VERBAS FOLHA'!C:C)</f>
        <v>0</v>
      </c>
      <c r="D108" s="1" t="s">
        <v>70</v>
      </c>
    </row>
    <row r="109" spans="1:7" x14ac:dyDescent="0.25">
      <c r="A109" s="1">
        <v>5005</v>
      </c>
      <c r="B109" s="1" t="s">
        <v>108</v>
      </c>
      <c r="C109" s="46">
        <f>SUMIF('VERBAS FOLHA'!A:A,A109,'VERBAS FOLHA'!C:C)</f>
        <v>4237.7800000000007</v>
      </c>
      <c r="D109" s="1" t="s">
        <v>71</v>
      </c>
      <c r="F109" s="3"/>
    </row>
    <row r="110" spans="1:7" x14ac:dyDescent="0.25">
      <c r="A110" s="1">
        <v>5900</v>
      </c>
      <c r="B110" s="1" t="s">
        <v>117</v>
      </c>
      <c r="C110" s="46">
        <f>SUMIF('VERBAS FOLHA'!A:A,A110,'VERBAS FOLHA'!C:C)</f>
        <v>0</v>
      </c>
      <c r="D110" s="1" t="s">
        <v>71</v>
      </c>
      <c r="F110" s="3"/>
    </row>
    <row r="111" spans="1:7" x14ac:dyDescent="0.25">
      <c r="A111" s="1">
        <v>7241</v>
      </c>
      <c r="B111" s="1" t="s">
        <v>155</v>
      </c>
      <c r="C111" s="46">
        <f>SUMIF('VERBAS FOLHA'!A:A,A111,'VERBAS FOLHA'!C:C)</f>
        <v>0</v>
      </c>
      <c r="D111" s="1" t="s">
        <v>71</v>
      </c>
    </row>
    <row r="112" spans="1:7" x14ac:dyDescent="0.25">
      <c r="A112" s="1">
        <v>7242</v>
      </c>
      <c r="B112" s="1" t="s">
        <v>156</v>
      </c>
      <c r="C112" s="46">
        <f>SUMIF('VERBAS FOLHA'!A:A,A112,'VERBAS FOLHA'!C:C)</f>
        <v>3025.7699999999995</v>
      </c>
      <c r="D112" s="1" t="s">
        <v>71</v>
      </c>
      <c r="E112" s="51"/>
      <c r="F112" s="51"/>
    </row>
    <row r="113" spans="1:10" x14ac:dyDescent="0.25">
      <c r="A113" s="1">
        <v>7378</v>
      </c>
      <c r="B113" s="1" t="s">
        <v>199</v>
      </c>
      <c r="C113" s="46">
        <f>SUMIF('VERBAS FOLHA'!A:A,A113,'VERBAS FOLHA'!C:C)</f>
        <v>0</v>
      </c>
      <c r="D113" s="1" t="s">
        <v>71</v>
      </c>
    </row>
    <row r="114" spans="1:10" x14ac:dyDescent="0.25">
      <c r="A114" s="1">
        <v>7574</v>
      </c>
      <c r="B114" s="1" t="s">
        <v>352</v>
      </c>
      <c r="C114" s="46">
        <f>SUMIF('VERBAS FOLHA'!A:A,A114,'VERBAS FOLHA'!C:C)</f>
        <v>0</v>
      </c>
      <c r="D114" s="1" t="s">
        <v>71</v>
      </c>
    </row>
    <row r="115" spans="1:10" x14ac:dyDescent="0.25">
      <c r="A115" s="13"/>
      <c r="B115" s="13"/>
      <c r="C115" s="47"/>
      <c r="D115" s="13"/>
    </row>
    <row r="116" spans="1:10" x14ac:dyDescent="0.25">
      <c r="A116" s="1"/>
      <c r="B116" s="1"/>
      <c r="C116" s="19"/>
      <c r="D116" s="1"/>
    </row>
    <row r="117" spans="1:10" ht="15.75" x14ac:dyDescent="0.25">
      <c r="A117" s="57"/>
      <c r="B117" s="57" t="s">
        <v>61</v>
      </c>
      <c r="C117" s="58">
        <f>SUM(C21:C116)</f>
        <v>3539182.0600000415</v>
      </c>
      <c r="D117" s="59"/>
      <c r="F117" s="51"/>
    </row>
    <row r="118" spans="1:10" x14ac:dyDescent="0.25">
      <c r="A118" s="1"/>
      <c r="B118" s="1"/>
      <c r="C118" s="19"/>
    </row>
    <row r="119" spans="1:10" x14ac:dyDescent="0.25">
      <c r="A119" s="1">
        <v>2021</v>
      </c>
      <c r="B119" s="1" t="s">
        <v>141</v>
      </c>
      <c r="C119" s="46">
        <f>SUMIF('VERBAS FOLHA'!A:A,A119,'VERBAS FOLHA'!C:C)</f>
        <v>0</v>
      </c>
      <c r="D119" s="1" t="s">
        <v>71</v>
      </c>
    </row>
    <row r="120" spans="1:10" x14ac:dyDescent="0.25">
      <c r="A120" s="1">
        <v>2049</v>
      </c>
      <c r="B120" s="1" t="s">
        <v>130</v>
      </c>
      <c r="C120" s="46">
        <f>SUMIF('VERBAS FOLHA'!A:A,A120,'VERBAS FOLHA'!C:C)</f>
        <v>0</v>
      </c>
      <c r="D120" s="1" t="s">
        <v>71</v>
      </c>
    </row>
    <row r="121" spans="1:10" x14ac:dyDescent="0.25">
      <c r="A121" s="1">
        <v>2052</v>
      </c>
      <c r="B121" s="1" t="s">
        <v>36</v>
      </c>
      <c r="C121" s="46">
        <f>SUMIF('VERBAS FOLHA'!A:A,A121,'VERBAS FOLHA'!C:C)</f>
        <v>12028.390000000083</v>
      </c>
      <c r="D121" s="1" t="s">
        <v>71</v>
      </c>
      <c r="G121" s="3"/>
    </row>
    <row r="122" spans="1:10" x14ac:dyDescent="0.25">
      <c r="A122" s="1">
        <v>2057</v>
      </c>
      <c r="B122" s="1" t="s">
        <v>69</v>
      </c>
      <c r="C122" s="46">
        <f>SUMIF('VERBAS FOLHA'!A:A,A122,'VERBAS FOLHA'!C:C)</f>
        <v>4826.5800000001927</v>
      </c>
      <c r="D122" s="1" t="s">
        <v>71</v>
      </c>
    </row>
    <row r="123" spans="1:10" x14ac:dyDescent="0.25">
      <c r="A123" s="1">
        <v>2070</v>
      </c>
      <c r="B123" s="1" t="s">
        <v>37</v>
      </c>
      <c r="C123" s="46">
        <f>SUMIF('VERBAS FOLHA'!A:A,A123,'VERBAS FOLHA'!C:C)</f>
        <v>6853.520000000005</v>
      </c>
      <c r="D123" s="1" t="s">
        <v>71</v>
      </c>
      <c r="G123" s="3"/>
      <c r="H123" s="3"/>
    </row>
    <row r="124" spans="1:10" x14ac:dyDescent="0.25">
      <c r="A124" s="1">
        <v>2075</v>
      </c>
      <c r="B124" s="1" t="s">
        <v>74</v>
      </c>
      <c r="C124" s="46">
        <f>SUMIF('VERBAS FOLHA'!A:A,A124,'VERBAS FOLHA'!C:C)</f>
        <v>0</v>
      </c>
      <c r="D124" s="1" t="s">
        <v>71</v>
      </c>
      <c r="G124" s="3"/>
      <c r="H124" s="3"/>
      <c r="I124" s="3"/>
    </row>
    <row r="125" spans="1:10" x14ac:dyDescent="0.25">
      <c r="A125" s="1">
        <v>2079</v>
      </c>
      <c r="B125" s="1" t="s">
        <v>38</v>
      </c>
      <c r="C125" s="46">
        <f>SUMIF('VERBAS FOLHA'!A:A,A125,'VERBAS FOLHA'!C:C)</f>
        <v>96571.140000000742</v>
      </c>
      <c r="D125" s="1" t="s">
        <v>71</v>
      </c>
    </row>
    <row r="126" spans="1:10" x14ac:dyDescent="0.25">
      <c r="A126" s="1">
        <v>2081</v>
      </c>
      <c r="B126" s="1" t="s">
        <v>119</v>
      </c>
      <c r="C126" s="46">
        <f>SUMIF('VERBAS FOLHA'!A:A,A126,'VERBAS FOLHA'!C:C)</f>
        <v>2904</v>
      </c>
      <c r="D126" s="1" t="s">
        <v>71</v>
      </c>
      <c r="F126" s="3"/>
      <c r="H126" s="3"/>
      <c r="I126" s="3"/>
    </row>
    <row r="127" spans="1:10" x14ac:dyDescent="0.25">
      <c r="A127" s="1">
        <v>2083</v>
      </c>
      <c r="B127" s="1" t="s">
        <v>39</v>
      </c>
      <c r="C127" s="46">
        <f>SUMIF('VERBAS FOLHA'!A:A,A127,'VERBAS FOLHA'!C:C)</f>
        <v>20006.55999999999</v>
      </c>
      <c r="D127" s="1" t="s">
        <v>71</v>
      </c>
      <c r="F127" s="3"/>
      <c r="H127" s="3"/>
      <c r="I127" s="3"/>
    </row>
    <row r="128" spans="1:10" x14ac:dyDescent="0.25">
      <c r="A128" s="1">
        <v>2090</v>
      </c>
      <c r="B128" s="1" t="s">
        <v>330</v>
      </c>
      <c r="C128" s="46">
        <f>SUMIF('VERBAS FOLHA'!A:A,A128,'VERBAS FOLHA'!C:C)</f>
        <v>0</v>
      </c>
      <c r="D128" s="1" t="s">
        <v>71</v>
      </c>
      <c r="G128" s="23"/>
      <c r="H128" s="23"/>
      <c r="J128" s="12"/>
    </row>
    <row r="129" spans="1:10" x14ac:dyDescent="0.25">
      <c r="A129" s="1">
        <v>2092</v>
      </c>
      <c r="B129" s="1" t="s">
        <v>62</v>
      </c>
      <c r="C129" s="46">
        <f>SUMIF('VERBAS FOLHA'!A:A,A129,'VERBAS FOLHA'!C:C)</f>
        <v>35599.020000000019</v>
      </c>
      <c r="D129" s="1" t="s">
        <v>71</v>
      </c>
      <c r="F129" s="3"/>
      <c r="G129" s="23"/>
      <c r="H129" s="23"/>
      <c r="J129" s="12"/>
    </row>
    <row r="130" spans="1:10" x14ac:dyDescent="0.25">
      <c r="A130" s="71">
        <v>4452</v>
      </c>
      <c r="B130" s="71" t="s">
        <v>132</v>
      </c>
      <c r="C130" s="72">
        <f>SUMIF('VERBAS FOLHA'!A:A,A130,'VERBAS FOLHA'!C:C)</f>
        <v>7030.3399999999929</v>
      </c>
      <c r="D130" s="1" t="s">
        <v>71</v>
      </c>
      <c r="G130" s="23"/>
      <c r="H130" s="3"/>
      <c r="J130" s="12"/>
    </row>
    <row r="131" spans="1:10" x14ac:dyDescent="0.25">
      <c r="A131" s="71">
        <v>2097</v>
      </c>
      <c r="B131" s="71" t="s">
        <v>40</v>
      </c>
      <c r="C131" s="72">
        <f>SUMIF('VERBAS FOLHA'!A:A,A131,'VERBAS FOLHA'!C:C)</f>
        <v>1723.6999999999998</v>
      </c>
      <c r="D131" s="1" t="s">
        <v>71</v>
      </c>
      <c r="G131" s="23"/>
      <c r="H131" s="23"/>
      <c r="I131" s="22"/>
      <c r="J131" s="12"/>
    </row>
    <row r="132" spans="1:10" x14ac:dyDescent="0.25">
      <c r="A132" s="71">
        <v>2703</v>
      </c>
      <c r="B132" s="71" t="s">
        <v>147</v>
      </c>
      <c r="C132" s="72">
        <f>SUMIF('VERBAS FOLHA'!A:A,A132,'VERBAS FOLHA'!C:C)</f>
        <v>0</v>
      </c>
      <c r="D132" s="1" t="s">
        <v>71</v>
      </c>
      <c r="G132" s="24"/>
      <c r="H132" s="24"/>
    </row>
    <row r="133" spans="1:10" x14ac:dyDescent="0.25">
      <c r="A133" s="1">
        <v>2100</v>
      </c>
      <c r="B133" s="71" t="s">
        <v>80</v>
      </c>
      <c r="C133" s="72">
        <f>SUMIF('VERBAS FOLHA'!A:A,A133,'VERBAS FOLHA'!C:C)</f>
        <v>20851.869999999984</v>
      </c>
      <c r="D133" s="1" t="s">
        <v>71</v>
      </c>
      <c r="H133" s="3"/>
    </row>
    <row r="134" spans="1:10" x14ac:dyDescent="0.25">
      <c r="A134" s="4">
        <v>2102</v>
      </c>
      <c r="B134" s="4" t="s">
        <v>81</v>
      </c>
      <c r="C134" s="46">
        <f>SUMIF('VERBAS FOLHA'!A:A,A134,'VERBAS FOLHA'!C:C)</f>
        <v>9696.1699999999946</v>
      </c>
      <c r="D134" s="1" t="s">
        <v>71</v>
      </c>
      <c r="H134" s="3"/>
    </row>
    <row r="135" spans="1:10" x14ac:dyDescent="0.25">
      <c r="A135" s="71">
        <v>2103</v>
      </c>
      <c r="B135" s="71" t="s">
        <v>41</v>
      </c>
      <c r="C135" s="72">
        <f>SUMIF('VERBAS FOLHA'!A:A,A135,'VERBAS FOLHA'!C:C)</f>
        <v>259607.95999999857</v>
      </c>
      <c r="D135" s="1" t="s">
        <v>71</v>
      </c>
      <c r="H135" s="3"/>
    </row>
    <row r="136" spans="1:10" x14ac:dyDescent="0.25">
      <c r="A136" s="71">
        <v>3728</v>
      </c>
      <c r="B136" s="71" t="s">
        <v>127</v>
      </c>
      <c r="C136" s="72">
        <f>SUMIF('VERBAS FOLHA'!A:A,A136,'VERBAS FOLHA'!C:C)</f>
        <v>0</v>
      </c>
      <c r="D136" s="1" t="s">
        <v>71</v>
      </c>
    </row>
    <row r="137" spans="1:10" x14ac:dyDescent="0.25">
      <c r="A137" s="1">
        <v>2112</v>
      </c>
      <c r="B137" s="1" t="s">
        <v>126</v>
      </c>
      <c r="C137" s="46">
        <f>SUMIF('VERBAS FOLHA'!A:A,A137,'VERBAS FOLHA'!C:C)</f>
        <v>0</v>
      </c>
      <c r="D137" s="1" t="s">
        <v>71</v>
      </c>
    </row>
    <row r="138" spans="1:10" x14ac:dyDescent="0.25">
      <c r="A138" s="1">
        <v>2120</v>
      </c>
      <c r="B138" s="1" t="s">
        <v>82</v>
      </c>
      <c r="C138" s="46">
        <f>SUMIF('VERBAS FOLHA'!A:A,A138,'VERBAS FOLHA'!C:C)</f>
        <v>4568.1499999999996</v>
      </c>
      <c r="D138" s="1" t="s">
        <v>71</v>
      </c>
    </row>
    <row r="139" spans="1:10" x14ac:dyDescent="0.25">
      <c r="A139" s="1">
        <v>2121</v>
      </c>
      <c r="B139" s="1" t="s">
        <v>83</v>
      </c>
      <c r="C139" s="46">
        <f>SUMIF('VERBAS FOLHA'!A:A,A139,'VERBAS FOLHA'!C:C)</f>
        <v>2188.0299999999993</v>
      </c>
      <c r="D139" s="1" t="s">
        <v>71</v>
      </c>
    </row>
    <row r="140" spans="1:10" x14ac:dyDescent="0.25">
      <c r="A140" s="1">
        <v>2125</v>
      </c>
      <c r="B140" s="1" t="s">
        <v>42</v>
      </c>
      <c r="C140" s="46">
        <f>SUMIF('VERBAS FOLHA'!A:A,A140,'VERBAS FOLHA'!C:C)</f>
        <v>36110.920000000006</v>
      </c>
      <c r="D140" s="1" t="s">
        <v>71</v>
      </c>
    </row>
    <row r="141" spans="1:10" x14ac:dyDescent="0.25">
      <c r="A141" s="1">
        <v>2148</v>
      </c>
      <c r="B141" s="1" t="s">
        <v>109</v>
      </c>
      <c r="C141" s="46">
        <f>SUMIF('VERBAS FOLHA'!A:A,A141,'VERBAS FOLHA'!C:C)</f>
        <v>462.93</v>
      </c>
      <c r="D141" s="1" t="s">
        <v>71</v>
      </c>
    </row>
    <row r="142" spans="1:10" x14ac:dyDescent="0.25">
      <c r="A142" s="1">
        <v>2153</v>
      </c>
      <c r="B142" s="1" t="s">
        <v>43</v>
      </c>
      <c r="C142" s="46">
        <f>SUMIF('VERBAS FOLHA'!A:A,A142,'VERBAS FOLHA'!C:C)</f>
        <v>11968.41</v>
      </c>
      <c r="D142" s="1" t="s">
        <v>71</v>
      </c>
    </row>
    <row r="143" spans="1:10" x14ac:dyDescent="0.25">
      <c r="A143" s="1">
        <v>2157</v>
      </c>
      <c r="B143" s="1" t="s">
        <v>143</v>
      </c>
      <c r="C143" s="46">
        <f>SUMIF('VERBAS FOLHA'!A:A,A143,'VERBAS FOLHA'!C:C)</f>
        <v>613.03</v>
      </c>
      <c r="D143" s="1" t="s">
        <v>71</v>
      </c>
    </row>
    <row r="144" spans="1:10" x14ac:dyDescent="0.25">
      <c r="A144" s="1">
        <v>2159</v>
      </c>
      <c r="B144" s="1" t="s">
        <v>134</v>
      </c>
      <c r="C144" s="46">
        <f>SUMIF('VERBAS FOLHA'!A:A,A144,'VERBAS FOLHA'!C:C)</f>
        <v>1087.78</v>
      </c>
      <c r="D144" s="1" t="s">
        <v>71</v>
      </c>
    </row>
    <row r="145" spans="1:11" x14ac:dyDescent="0.25">
      <c r="A145" s="1">
        <v>2708</v>
      </c>
      <c r="B145" s="1" t="s">
        <v>200</v>
      </c>
      <c r="C145" s="46">
        <f>SUMIF('VERBAS FOLHA'!A:A,A145,'VERBAS FOLHA'!C:C)</f>
        <v>0</v>
      </c>
      <c r="D145" s="1" t="s">
        <v>71</v>
      </c>
      <c r="G145" s="3"/>
    </row>
    <row r="146" spans="1:11" x14ac:dyDescent="0.25">
      <c r="A146" s="1">
        <v>2160</v>
      </c>
      <c r="B146" s="1" t="s">
        <v>44</v>
      </c>
      <c r="C146" s="46">
        <f>SUMIF('VERBAS FOLHA'!A:A,A146,'VERBAS FOLHA'!C:C)</f>
        <v>23638.86</v>
      </c>
      <c r="D146" s="1" t="s">
        <v>71</v>
      </c>
    </row>
    <row r="147" spans="1:11" x14ac:dyDescent="0.25">
      <c r="A147" s="1">
        <v>2161</v>
      </c>
      <c r="B147" s="1" t="s">
        <v>101</v>
      </c>
      <c r="C147" s="46">
        <f>SUMIF('VERBAS FOLHA'!A:A,A147,'VERBAS FOLHA'!C:C)</f>
        <v>1308.8699999999999</v>
      </c>
      <c r="D147" s="1" t="s">
        <v>71</v>
      </c>
    </row>
    <row r="148" spans="1:11" x14ac:dyDescent="0.25">
      <c r="A148" s="1">
        <v>2165</v>
      </c>
      <c r="B148" s="1" t="s">
        <v>138</v>
      </c>
      <c r="C148" s="46">
        <f>SUMIF('VERBAS FOLHA'!A:A,A148,'VERBAS FOLHA'!C:C)</f>
        <v>0</v>
      </c>
      <c r="D148" s="1" t="s">
        <v>71</v>
      </c>
    </row>
    <row r="149" spans="1:11" x14ac:dyDescent="0.25">
      <c r="A149" s="1">
        <v>2171</v>
      </c>
      <c r="B149" s="1" t="s">
        <v>45</v>
      </c>
      <c r="C149" s="46">
        <f>SUMIF('VERBAS FOLHA'!A:A,A149,'VERBAS FOLHA'!C:C)</f>
        <v>705.14</v>
      </c>
      <c r="D149" s="1" t="s">
        <v>71</v>
      </c>
    </row>
    <row r="150" spans="1:11" x14ac:dyDescent="0.25">
      <c r="A150" s="4">
        <v>2175</v>
      </c>
      <c r="B150" s="4" t="s">
        <v>63</v>
      </c>
      <c r="C150" s="73">
        <f>SUMIF('VERBAS FOLHA'!A:A,A150,'VERBAS FOLHA'!C:C)</f>
        <v>0</v>
      </c>
      <c r="D150" s="1" t="s">
        <v>95</v>
      </c>
    </row>
    <row r="151" spans="1:11" x14ac:dyDescent="0.25">
      <c r="A151" s="4">
        <v>2182</v>
      </c>
      <c r="B151" s="1" t="s">
        <v>191</v>
      </c>
      <c r="C151" s="48">
        <f>SUMIF('VERBAS FOLHA'!A:A,A151,'VERBAS FOLHA'!C:C)</f>
        <v>96</v>
      </c>
      <c r="D151" s="1" t="s">
        <v>71</v>
      </c>
    </row>
    <row r="152" spans="1:11" x14ac:dyDescent="0.25">
      <c r="A152" s="4">
        <v>2183</v>
      </c>
      <c r="B152" s="4" t="s">
        <v>64</v>
      </c>
      <c r="C152" s="73">
        <f>SUMIF('VERBAS FOLHA'!A:A,A152,'VERBAS FOLHA'!C:C)</f>
        <v>0</v>
      </c>
      <c r="D152" s="1" t="s">
        <v>95</v>
      </c>
    </row>
    <row r="153" spans="1:11" x14ac:dyDescent="0.25">
      <c r="A153" s="4">
        <v>2184</v>
      </c>
      <c r="B153" s="4" t="s">
        <v>47</v>
      </c>
      <c r="C153" s="73">
        <f>SUMIF('VERBAS FOLHA'!A:A,A153,'VERBAS FOLHA'!C:C)</f>
        <v>6468.0399999999954</v>
      </c>
      <c r="D153" s="1" t="s">
        <v>95</v>
      </c>
    </row>
    <row r="154" spans="1:11" x14ac:dyDescent="0.25">
      <c r="A154" s="4">
        <v>2193</v>
      </c>
      <c r="B154" s="4" t="s">
        <v>46</v>
      </c>
      <c r="C154" s="73">
        <f>SUMIF('VERBAS FOLHA'!A:A,A154,'VERBAS FOLHA'!C:C)</f>
        <v>12490.090000000002</v>
      </c>
      <c r="D154" s="1" t="s">
        <v>95</v>
      </c>
    </row>
    <row r="155" spans="1:11" x14ac:dyDescent="0.25">
      <c r="A155" s="4">
        <v>2194</v>
      </c>
      <c r="B155" s="4" t="s">
        <v>153</v>
      </c>
      <c r="C155" s="73">
        <f>SUMIF('VERBAS FOLHA'!A:A,A155,'VERBAS FOLHA'!C:C)</f>
        <v>8733.1099999999969</v>
      </c>
      <c r="D155" s="1" t="s">
        <v>95</v>
      </c>
    </row>
    <row r="156" spans="1:11" x14ac:dyDescent="0.25">
      <c r="A156" s="1">
        <v>2195</v>
      </c>
      <c r="B156" s="1" t="s">
        <v>48</v>
      </c>
      <c r="C156" s="46">
        <f>SUMIF('VERBAS FOLHA'!A:A,A156,'VERBAS FOLHA'!C:C)</f>
        <v>36949.9</v>
      </c>
      <c r="D156" s="1" t="s">
        <v>71</v>
      </c>
    </row>
    <row r="157" spans="1:11" x14ac:dyDescent="0.25">
      <c r="A157" s="1">
        <v>2206</v>
      </c>
      <c r="B157" s="1" t="s">
        <v>49</v>
      </c>
      <c r="C157" s="46">
        <f>SUMIF('VERBAS FOLHA'!A:A,A157,'VERBAS FOLHA'!C:C)</f>
        <v>850.27</v>
      </c>
      <c r="D157" s="1" t="s">
        <v>71</v>
      </c>
      <c r="K157" s="3"/>
    </row>
    <row r="158" spans="1:11" x14ac:dyDescent="0.25">
      <c r="A158" s="5">
        <v>2209</v>
      </c>
      <c r="B158" s="5" t="s">
        <v>67</v>
      </c>
      <c r="C158" s="86">
        <v>0</v>
      </c>
      <c r="D158" s="1" t="s">
        <v>71</v>
      </c>
      <c r="K158" s="3"/>
    </row>
    <row r="159" spans="1:11" x14ac:dyDescent="0.25">
      <c r="A159" s="5">
        <v>2694</v>
      </c>
      <c r="B159" s="5" t="s">
        <v>75</v>
      </c>
      <c r="C159" s="86">
        <f>SUMIF('VERBAS FOLHA'!A:A,A159,'VERBAS FOLHA'!C:C)</f>
        <v>0</v>
      </c>
      <c r="D159" s="1" t="s">
        <v>71</v>
      </c>
      <c r="K159" s="3"/>
    </row>
    <row r="160" spans="1:11" x14ac:dyDescent="0.25">
      <c r="A160" s="1">
        <v>2724</v>
      </c>
      <c r="B160" s="1" t="s">
        <v>322</v>
      </c>
      <c r="C160" s="46">
        <f>SUMIF('VERBAS FOLHA'!A:A,A160,'VERBAS FOLHA'!C:C)</f>
        <v>0</v>
      </c>
      <c r="D160" s="1" t="s">
        <v>71</v>
      </c>
      <c r="K160" s="3"/>
    </row>
    <row r="161" spans="1:7" x14ac:dyDescent="0.25">
      <c r="A161" s="1">
        <v>2727</v>
      </c>
      <c r="B161" s="1" t="s">
        <v>68</v>
      </c>
      <c r="C161" s="46">
        <f>SUMIF('VERBAS FOLHA'!A:A,A161,'VERBAS FOLHA'!C:C)</f>
        <v>5941.54</v>
      </c>
      <c r="D161" s="1" t="s">
        <v>71</v>
      </c>
    </row>
    <row r="162" spans="1:7" x14ac:dyDescent="0.25">
      <c r="A162" s="1">
        <v>3724</v>
      </c>
      <c r="B162" s="1" t="s">
        <v>331</v>
      </c>
      <c r="C162" s="46">
        <f>SUMIF('VERBAS FOLHA'!A:A,A162,'VERBAS FOLHA'!C:C)</f>
        <v>519.46</v>
      </c>
      <c r="D162" s="1" t="s">
        <v>71</v>
      </c>
    </row>
    <row r="163" spans="1:7" x14ac:dyDescent="0.25">
      <c r="A163" s="1">
        <v>4262</v>
      </c>
      <c r="B163" s="1" t="s">
        <v>332</v>
      </c>
      <c r="C163" s="46">
        <f>SUMIF('VERBAS FOLHA'!A:A,A163,'VERBAS FOLHA'!C:C)</f>
        <v>0</v>
      </c>
      <c r="D163" s="1" t="s">
        <v>71</v>
      </c>
    </row>
    <row r="164" spans="1:7" x14ac:dyDescent="0.25">
      <c r="A164" s="1">
        <v>4263</v>
      </c>
      <c r="B164" s="1" t="s">
        <v>50</v>
      </c>
      <c r="C164" s="46">
        <f>SUMIF('VERBAS FOLHA'!A:A,A164,'VERBAS FOLHA'!C:C)</f>
        <v>4565.9399999999996</v>
      </c>
      <c r="D164" s="1" t="s">
        <v>71</v>
      </c>
    </row>
    <row r="165" spans="1:7" x14ac:dyDescent="0.25">
      <c r="A165" s="1">
        <v>4264</v>
      </c>
      <c r="B165" s="1" t="s">
        <v>120</v>
      </c>
      <c r="C165" s="46">
        <f>SUMIF('VERBAS FOLHA'!A:A,A165,'VERBAS FOLHA'!C:C)</f>
        <v>0</v>
      </c>
      <c r="D165" s="1" t="s">
        <v>71</v>
      </c>
      <c r="F165" s="3"/>
    </row>
    <row r="166" spans="1:7" x14ac:dyDescent="0.25">
      <c r="A166" s="1">
        <v>4516</v>
      </c>
      <c r="B166" s="1" t="s">
        <v>354</v>
      </c>
      <c r="C166" s="46">
        <f>SUMIF('VERBAS FOLHA'!A:A,A166,'VERBAS FOLHA'!C:C)</f>
        <v>0</v>
      </c>
      <c r="D166" s="1" t="s">
        <v>71</v>
      </c>
      <c r="F166" s="3"/>
    </row>
    <row r="167" spans="1:7" x14ac:dyDescent="0.25">
      <c r="A167" s="1">
        <v>4520</v>
      </c>
      <c r="B167" s="1" t="s">
        <v>192</v>
      </c>
      <c r="C167" s="46">
        <f>SUMIF('VERBAS FOLHA'!A:A,A167,'VERBAS FOLHA'!C:C)</f>
        <v>218</v>
      </c>
      <c r="D167" s="1" t="s">
        <v>71</v>
      </c>
      <c r="F167" s="3"/>
    </row>
    <row r="168" spans="1:7" x14ac:dyDescent="0.25">
      <c r="A168" s="1">
        <v>4522</v>
      </c>
      <c r="B168" s="1" t="s">
        <v>342</v>
      </c>
      <c r="C168" s="46">
        <f>SUMIF('VERBAS FOLHA'!A:A,A168,'VERBAS FOLHA'!C:C)</f>
        <v>0</v>
      </c>
      <c r="D168" s="1" t="s">
        <v>71</v>
      </c>
      <c r="F168" s="3"/>
      <c r="G168" s="3"/>
    </row>
    <row r="169" spans="1:7" x14ac:dyDescent="0.25">
      <c r="A169" s="1">
        <v>4672</v>
      </c>
      <c r="B169" s="1" t="s">
        <v>142</v>
      </c>
      <c r="C169" s="46">
        <f>SUMIF('VERBAS FOLHA'!A:A,A169,'VERBAS FOLHA'!C:C)</f>
        <v>0</v>
      </c>
      <c r="D169" s="1" t="s">
        <v>71</v>
      </c>
    </row>
    <row r="170" spans="1:7" x14ac:dyDescent="0.25">
      <c r="A170" s="1">
        <v>5450</v>
      </c>
      <c r="B170" s="1" t="s">
        <v>51</v>
      </c>
      <c r="C170" s="46">
        <f>SUMIF('VERBAS FOLHA'!A:A,A170,'VERBAS FOLHA'!C:C)</f>
        <v>8071.1399999999994</v>
      </c>
      <c r="D170" s="1" t="s">
        <v>71</v>
      </c>
    </row>
    <row r="171" spans="1:7" x14ac:dyDescent="0.25">
      <c r="A171" s="1">
        <v>6610</v>
      </c>
      <c r="B171" s="1" t="s">
        <v>133</v>
      </c>
      <c r="C171" s="46">
        <f>SUMIF('VERBAS FOLHA'!A:A,A171,'VERBAS FOLHA'!C:C)</f>
        <v>440</v>
      </c>
      <c r="D171" s="1" t="s">
        <v>71</v>
      </c>
    </row>
    <row r="172" spans="1:7" x14ac:dyDescent="0.25">
      <c r="A172" s="1">
        <v>6822</v>
      </c>
      <c r="B172" s="1" t="s">
        <v>338</v>
      </c>
      <c r="C172" s="46">
        <f>SUMIF('VERBAS FOLHA'!A:A,A172,'VERBAS FOLHA'!C:C)</f>
        <v>129.01</v>
      </c>
      <c r="D172" s="1" t="s">
        <v>71</v>
      </c>
      <c r="F172" s="51"/>
    </row>
    <row r="173" spans="1:7" x14ac:dyDescent="0.25">
      <c r="A173" s="1">
        <v>9958</v>
      </c>
      <c r="B173" s="1" t="s">
        <v>131</v>
      </c>
      <c r="C173" s="46">
        <f>SUMIF('VERBAS FOLHA'!A:A,A173,'VERBAS FOLHA'!C:C)</f>
        <v>2846.6500000000005</v>
      </c>
      <c r="D173" s="1" t="s">
        <v>71</v>
      </c>
    </row>
    <row r="174" spans="1:7" x14ac:dyDescent="0.25">
      <c r="A174" s="1"/>
      <c r="B174" s="1"/>
      <c r="C174" s="48"/>
      <c r="F174" s="51"/>
    </row>
    <row r="175" spans="1:7" ht="15.75" x14ac:dyDescent="0.25">
      <c r="A175" s="57"/>
      <c r="B175" s="57" t="s">
        <v>52</v>
      </c>
      <c r="C175" s="58">
        <f>SUM(C119:C174)-C130</f>
        <v>641640.1799999997</v>
      </c>
      <c r="D175" s="59"/>
    </row>
    <row r="176" spans="1:7" x14ac:dyDescent="0.25">
      <c r="A176" s="1"/>
      <c r="B176" s="1"/>
      <c r="C176" s="19"/>
    </row>
    <row r="177" spans="1:8" ht="15.75" x14ac:dyDescent="0.25">
      <c r="A177" s="60"/>
      <c r="B177" s="60" t="s">
        <v>20</v>
      </c>
      <c r="C177" s="61">
        <f>C117-C175</f>
        <v>2897541.8800000418</v>
      </c>
      <c r="D177" s="62"/>
    </row>
    <row r="178" spans="1:8" x14ac:dyDescent="0.25">
      <c r="C178" s="49"/>
      <c r="G178" s="3"/>
    </row>
    <row r="179" spans="1:8" x14ac:dyDescent="0.25">
      <c r="A179" s="1"/>
      <c r="B179" s="1" t="s">
        <v>114</v>
      </c>
      <c r="C179" s="45"/>
      <c r="D179" s="1"/>
    </row>
    <row r="180" spans="1:8" x14ac:dyDescent="0.25">
      <c r="A180" s="1">
        <v>5816</v>
      </c>
      <c r="B180" s="1" t="s">
        <v>110</v>
      </c>
      <c r="C180" s="46">
        <f>SUMIF('VERBAS FOLHA'!A:A,A180,'VERBAS FOLHA'!C:C)</f>
        <v>56504.75</v>
      </c>
      <c r="D180" s="1" t="s">
        <v>70</v>
      </c>
      <c r="G180" s="3"/>
    </row>
    <row r="181" spans="1:8" x14ac:dyDescent="0.25">
      <c r="A181" s="1">
        <v>5819</v>
      </c>
      <c r="B181" s="1" t="s">
        <v>111</v>
      </c>
      <c r="C181" s="46">
        <f>SUMIF('VERBAS FOLHA'!A:A,A181,'VERBAS FOLHA'!C:C)</f>
        <v>18835.000000000036</v>
      </c>
      <c r="D181" s="1" t="s">
        <v>70</v>
      </c>
    </row>
    <row r="182" spans="1:8" x14ac:dyDescent="0.25">
      <c r="A182" s="1">
        <v>5820</v>
      </c>
      <c r="B182" s="1" t="s">
        <v>112</v>
      </c>
      <c r="C182" s="46">
        <f>SUMIF('VERBAS FOLHA'!A:A,A182,'VERBAS FOLHA'!C:C)</f>
        <v>1826.1200000000003</v>
      </c>
      <c r="D182" s="1" t="s">
        <v>70</v>
      </c>
    </row>
    <row r="183" spans="1:8" x14ac:dyDescent="0.25">
      <c r="A183" s="1">
        <v>5821</v>
      </c>
      <c r="B183" s="1" t="s">
        <v>113</v>
      </c>
      <c r="C183" s="46">
        <f>SUMIF('VERBAS FOLHA'!A:A,A183,'VERBAS FOLHA'!C:C)</f>
        <v>608.71000000000049</v>
      </c>
      <c r="D183" s="1" t="s">
        <v>70</v>
      </c>
    </row>
    <row r="184" spans="1:8" x14ac:dyDescent="0.25">
      <c r="A184" s="92"/>
      <c r="B184" s="92" t="s">
        <v>20</v>
      </c>
      <c r="C184" s="93">
        <f>SUM(C180:C183)</f>
        <v>77774.580000000031</v>
      </c>
      <c r="D184" s="1"/>
    </row>
    <row r="185" spans="1:8" x14ac:dyDescent="0.25">
      <c r="C185" s="49"/>
      <c r="F185" s="104" t="s">
        <v>145</v>
      </c>
      <c r="G185" s="105"/>
      <c r="H185" s="105"/>
    </row>
    <row r="186" spans="1:8" x14ac:dyDescent="0.25">
      <c r="F186" s="30" t="s">
        <v>144</v>
      </c>
      <c r="G186" s="27" t="s">
        <v>144</v>
      </c>
      <c r="H186" s="31" t="s">
        <v>185</v>
      </c>
    </row>
    <row r="187" spans="1:8" x14ac:dyDescent="0.25">
      <c r="A187" s="84" t="s">
        <v>5</v>
      </c>
      <c r="B187" s="84"/>
      <c r="C187" s="84"/>
      <c r="F187" s="30">
        <v>116</v>
      </c>
      <c r="G187" s="27">
        <v>117</v>
      </c>
      <c r="H187" s="31"/>
    </row>
    <row r="188" spans="1:8" ht="15.75" thickBot="1" x14ac:dyDescent="0.3">
      <c r="A188" s="1">
        <v>5</v>
      </c>
      <c r="B188" s="1" t="s">
        <v>93</v>
      </c>
      <c r="C188" s="46">
        <f>SUMIF('VERBAS FOLHA'!A:A,A188,'VERBAS FOLHA'!C:C)</f>
        <v>11926.109999999984</v>
      </c>
      <c r="D188" t="s">
        <v>94</v>
      </c>
      <c r="F188" s="32">
        <v>534328.5</v>
      </c>
      <c r="G188" s="33">
        <v>59007.18</v>
      </c>
      <c r="H188" s="38">
        <f>F188+G188</f>
        <v>593335.68000000005</v>
      </c>
    </row>
    <row r="189" spans="1:8" x14ac:dyDescent="0.25">
      <c r="A189" s="1">
        <v>7</v>
      </c>
      <c r="B189" s="1" t="s">
        <v>128</v>
      </c>
      <c r="C189" s="46">
        <f>SUMIF('VERBAS FOLHA'!A:A,A189,'VERBAS FOLHA'!C:C)</f>
        <v>0</v>
      </c>
      <c r="D189" t="s">
        <v>94</v>
      </c>
    </row>
    <row r="190" spans="1:8" x14ac:dyDescent="0.25">
      <c r="A190" s="1">
        <v>43</v>
      </c>
      <c r="B190" s="1" t="s">
        <v>146</v>
      </c>
      <c r="C190" s="46">
        <f>SUMIF('VERBAS FOLHA'!A:A,A190,'VERBAS FOLHA'!C:C)</f>
        <v>0</v>
      </c>
      <c r="D190" t="s">
        <v>94</v>
      </c>
    </row>
    <row r="191" spans="1:8" x14ac:dyDescent="0.25">
      <c r="A191" s="20">
        <v>56</v>
      </c>
      <c r="B191" s="20" t="s">
        <v>346</v>
      </c>
      <c r="C191" s="46">
        <f>SUMIF('VERBAS FOLHA'!A:A,A191,'VERBAS FOLHA'!C:C)</f>
        <v>0</v>
      </c>
      <c r="D191" t="s">
        <v>94</v>
      </c>
      <c r="E191" s="51">
        <f>C189+C190+C191</f>
        <v>0</v>
      </c>
      <c r="F191" t="s">
        <v>358</v>
      </c>
    </row>
    <row r="192" spans="1:8" x14ac:dyDescent="0.25">
      <c r="A192" s="1">
        <v>3108</v>
      </c>
      <c r="B192" s="1" t="s">
        <v>165</v>
      </c>
      <c r="C192" s="46">
        <f>SUMIF('VERBAS FOLHA'!A:A,A192,'VERBAS FOLHA'!C:C)</f>
        <v>0</v>
      </c>
      <c r="D192" t="s">
        <v>94</v>
      </c>
    </row>
    <row r="193" spans="1:3" x14ac:dyDescent="0.25">
      <c r="A193" s="92"/>
      <c r="B193" s="92" t="s">
        <v>359</v>
      </c>
      <c r="C193" s="93">
        <f>SUM(C188:C192)</f>
        <v>11926.109999999984</v>
      </c>
    </row>
    <row r="195" spans="1:3" x14ac:dyDescent="0.25">
      <c r="A195" s="50"/>
      <c r="B195" s="92" t="s">
        <v>360</v>
      </c>
      <c r="C195" s="94">
        <f>H188</f>
        <v>593335.68000000005</v>
      </c>
    </row>
    <row r="199" spans="1:3" x14ac:dyDescent="0.25">
      <c r="B199" s="63"/>
    </row>
    <row r="200" spans="1:3" x14ac:dyDescent="0.25">
      <c r="B200" s="64"/>
    </row>
    <row r="201" spans="1:3" x14ac:dyDescent="0.25">
      <c r="B201" s="64"/>
    </row>
    <row r="202" spans="1:3" x14ac:dyDescent="0.25">
      <c r="B202" s="64"/>
    </row>
    <row r="203" spans="1:3" x14ac:dyDescent="0.25">
      <c r="B203" s="64"/>
    </row>
    <row r="204" spans="1:3" x14ac:dyDescent="0.25">
      <c r="B204" s="64"/>
    </row>
    <row r="205" spans="1:3" x14ac:dyDescent="0.25">
      <c r="B205" s="64"/>
    </row>
    <row r="206" spans="1:3" x14ac:dyDescent="0.25">
      <c r="B206" s="64"/>
    </row>
    <row r="207" spans="1:3" x14ac:dyDescent="0.25">
      <c r="B207" s="64"/>
    </row>
    <row r="208" spans="1:3" x14ac:dyDescent="0.25">
      <c r="B208" s="64"/>
    </row>
    <row r="209" spans="2:2" x14ac:dyDescent="0.25">
      <c r="B209" s="64"/>
    </row>
    <row r="210" spans="2:2" x14ac:dyDescent="0.25">
      <c r="B210" s="64"/>
    </row>
    <row r="211" spans="2:2" x14ac:dyDescent="0.25">
      <c r="B211" s="64"/>
    </row>
    <row r="212" spans="2:2" x14ac:dyDescent="0.25">
      <c r="B212" s="64"/>
    </row>
    <row r="213" spans="2:2" x14ac:dyDescent="0.25">
      <c r="B213" s="64"/>
    </row>
    <row r="214" spans="2:2" x14ac:dyDescent="0.25">
      <c r="B214" s="64"/>
    </row>
    <row r="215" spans="2:2" x14ac:dyDescent="0.25">
      <c r="B215" s="64"/>
    </row>
    <row r="216" spans="2:2" x14ac:dyDescent="0.25">
      <c r="B216" s="64"/>
    </row>
    <row r="217" spans="2:2" x14ac:dyDescent="0.25">
      <c r="B217" s="64"/>
    </row>
    <row r="218" spans="2:2" x14ac:dyDescent="0.25">
      <c r="B218" s="64"/>
    </row>
    <row r="219" spans="2:2" x14ac:dyDescent="0.25">
      <c r="B219" s="64"/>
    </row>
    <row r="220" spans="2:2" x14ac:dyDescent="0.25">
      <c r="B220" s="64"/>
    </row>
    <row r="221" spans="2:2" x14ac:dyDescent="0.25">
      <c r="B221" s="64"/>
    </row>
  </sheetData>
  <autoFilter ref="A20:D109" xr:uid="{006FC9A9-3331-4ADA-A5ED-B685F67FDDA9}"/>
  <mergeCells count="10">
    <mergeCell ref="F185:H185"/>
    <mergeCell ref="B1:C1"/>
    <mergeCell ref="B2:C2"/>
    <mergeCell ref="G4:H4"/>
    <mergeCell ref="J4:K4"/>
    <mergeCell ref="B7:C7"/>
    <mergeCell ref="F28:I28"/>
    <mergeCell ref="G15:M15"/>
    <mergeCell ref="G19:M19"/>
    <mergeCell ref="B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3F17-32DE-47D6-9C8C-F23C3DE41CED}">
  <dimension ref="A3:I209"/>
  <sheetViews>
    <sheetView workbookViewId="0">
      <selection activeCell="G11" sqref="G11:J19"/>
    </sheetView>
  </sheetViews>
  <sheetFormatPr defaultRowHeight="15" x14ac:dyDescent="0.25"/>
  <cols>
    <col min="1" max="1" width="10.5703125" bestFit="1" customWidth="1"/>
    <col min="2" max="2" width="38.5703125" bestFit="1" customWidth="1"/>
    <col min="3" max="3" width="22.42578125" bestFit="1" customWidth="1"/>
    <col min="4" max="87" width="16" bestFit="1" customWidth="1"/>
    <col min="88" max="88" width="12" bestFit="1" customWidth="1"/>
  </cols>
  <sheetData>
    <row r="3" spans="1:9" x14ac:dyDescent="0.25">
      <c r="A3" t="s">
        <v>323</v>
      </c>
      <c r="B3" t="s">
        <v>324</v>
      </c>
      <c r="C3" t="s">
        <v>325</v>
      </c>
    </row>
    <row r="4" spans="1:9" x14ac:dyDescent="0.25">
      <c r="A4">
        <v>4</v>
      </c>
      <c r="B4" t="s">
        <v>201</v>
      </c>
      <c r="C4">
        <v>2678984.2300000424</v>
      </c>
    </row>
    <row r="5" spans="1:9" x14ac:dyDescent="0.25">
      <c r="A5">
        <v>5</v>
      </c>
      <c r="B5" t="s">
        <v>356</v>
      </c>
      <c r="C5">
        <v>11926.109999999984</v>
      </c>
    </row>
    <row r="6" spans="1:9" x14ac:dyDescent="0.25">
      <c r="A6">
        <v>15</v>
      </c>
      <c r="B6" t="s">
        <v>339</v>
      </c>
      <c r="C6">
        <v>19800</v>
      </c>
    </row>
    <row r="7" spans="1:9" x14ac:dyDescent="0.25">
      <c r="A7">
        <v>28</v>
      </c>
      <c r="B7" t="s">
        <v>202</v>
      </c>
      <c r="C7">
        <v>283421.60000000003</v>
      </c>
    </row>
    <row r="8" spans="1:9" x14ac:dyDescent="0.25">
      <c r="A8">
        <v>29</v>
      </c>
      <c r="B8" t="s">
        <v>203</v>
      </c>
      <c r="C8">
        <v>10525.21</v>
      </c>
    </row>
    <row r="9" spans="1:9" x14ac:dyDescent="0.25">
      <c r="A9">
        <v>73</v>
      </c>
      <c r="B9" t="s">
        <v>204</v>
      </c>
      <c r="C9">
        <v>73425.489999999962</v>
      </c>
    </row>
    <row r="10" spans="1:9" x14ac:dyDescent="0.25">
      <c r="A10">
        <v>181</v>
      </c>
      <c r="B10" t="s">
        <v>205</v>
      </c>
      <c r="C10">
        <v>3839.2200000000003</v>
      </c>
    </row>
    <row r="11" spans="1:9" x14ac:dyDescent="0.25">
      <c r="A11">
        <v>191</v>
      </c>
      <c r="B11" t="s">
        <v>390</v>
      </c>
      <c r="C11">
        <v>591.21999999999991</v>
      </c>
    </row>
    <row r="12" spans="1:9" x14ac:dyDescent="0.25">
      <c r="A12">
        <v>207</v>
      </c>
      <c r="B12" t="s">
        <v>206</v>
      </c>
      <c r="C12">
        <v>1066.6400000000001</v>
      </c>
    </row>
    <row r="13" spans="1:9" x14ac:dyDescent="0.25">
      <c r="A13">
        <v>225</v>
      </c>
      <c r="B13" t="s">
        <v>341</v>
      </c>
      <c r="C13">
        <v>909.7099999999997</v>
      </c>
    </row>
    <row r="14" spans="1:9" x14ac:dyDescent="0.25">
      <c r="A14">
        <v>346</v>
      </c>
      <c r="B14" t="s">
        <v>207</v>
      </c>
      <c r="C14">
        <v>1281.4299999999996</v>
      </c>
    </row>
    <row r="15" spans="1:9" x14ac:dyDescent="0.25">
      <c r="A15">
        <v>351</v>
      </c>
      <c r="B15" t="s">
        <v>208</v>
      </c>
      <c r="C15">
        <v>14685.209999999983</v>
      </c>
      <c r="H15" s="103"/>
      <c r="I15" s="16"/>
    </row>
    <row r="16" spans="1:9" x14ac:dyDescent="0.25">
      <c r="A16">
        <v>443</v>
      </c>
      <c r="B16" t="s">
        <v>367</v>
      </c>
      <c r="C16">
        <v>1305.1199999999999</v>
      </c>
      <c r="H16" s="103"/>
      <c r="I16" s="16"/>
    </row>
    <row r="17" spans="1:9" x14ac:dyDescent="0.25">
      <c r="A17">
        <v>453</v>
      </c>
      <c r="B17" t="s">
        <v>209</v>
      </c>
      <c r="C17">
        <v>167597.28999999986</v>
      </c>
      <c r="I17" s="16"/>
    </row>
    <row r="18" spans="1:9" x14ac:dyDescent="0.25">
      <c r="A18">
        <v>455</v>
      </c>
      <c r="B18" t="s">
        <v>210</v>
      </c>
      <c r="C18">
        <v>77653.890000000101</v>
      </c>
    </row>
    <row r="19" spans="1:9" x14ac:dyDescent="0.25">
      <c r="A19">
        <v>456</v>
      </c>
      <c r="B19" t="s">
        <v>211</v>
      </c>
      <c r="C19">
        <v>55865.539999999957</v>
      </c>
    </row>
    <row r="20" spans="1:9" x14ac:dyDescent="0.25">
      <c r="A20">
        <v>458</v>
      </c>
      <c r="B20" t="s">
        <v>212</v>
      </c>
      <c r="C20">
        <v>25884.649999999969</v>
      </c>
    </row>
    <row r="21" spans="1:9" x14ac:dyDescent="0.25">
      <c r="A21">
        <v>471</v>
      </c>
      <c r="B21" t="s">
        <v>213</v>
      </c>
      <c r="C21">
        <v>5503.6400000000021</v>
      </c>
    </row>
    <row r="22" spans="1:9" x14ac:dyDescent="0.25">
      <c r="A22">
        <v>473</v>
      </c>
      <c r="B22" t="s">
        <v>326</v>
      </c>
      <c r="C22">
        <v>2580.0499999999979</v>
      </c>
    </row>
    <row r="23" spans="1:9" x14ac:dyDescent="0.25">
      <c r="A23">
        <v>474</v>
      </c>
      <c r="B23" t="s">
        <v>214</v>
      </c>
      <c r="C23">
        <v>1834.5299999999995</v>
      </c>
    </row>
    <row r="24" spans="1:9" x14ac:dyDescent="0.25">
      <c r="A24">
        <v>476</v>
      </c>
      <c r="B24" t="s">
        <v>327</v>
      </c>
      <c r="C24">
        <v>860</v>
      </c>
    </row>
    <row r="25" spans="1:9" x14ac:dyDescent="0.25">
      <c r="A25">
        <v>482</v>
      </c>
      <c r="B25" t="s">
        <v>391</v>
      </c>
      <c r="C25">
        <v>870.08</v>
      </c>
    </row>
    <row r="26" spans="1:9" x14ac:dyDescent="0.25">
      <c r="A26">
        <v>485</v>
      </c>
      <c r="B26" t="s">
        <v>392</v>
      </c>
      <c r="C26">
        <v>290.02999999999997</v>
      </c>
    </row>
    <row r="27" spans="1:9" x14ac:dyDescent="0.25">
      <c r="A27">
        <v>529</v>
      </c>
      <c r="B27" t="s">
        <v>393</v>
      </c>
      <c r="C27">
        <v>359.09</v>
      </c>
    </row>
    <row r="28" spans="1:9" x14ac:dyDescent="0.25">
      <c r="A28">
        <v>530</v>
      </c>
      <c r="B28" t="s">
        <v>394</v>
      </c>
      <c r="C28">
        <v>344.92</v>
      </c>
    </row>
    <row r="29" spans="1:9" x14ac:dyDescent="0.25">
      <c r="A29">
        <v>531</v>
      </c>
      <c r="B29" t="s">
        <v>368</v>
      </c>
      <c r="C29">
        <v>1308.8699999999999</v>
      </c>
    </row>
    <row r="30" spans="1:9" x14ac:dyDescent="0.25">
      <c r="A30">
        <v>534</v>
      </c>
      <c r="B30" t="s">
        <v>215</v>
      </c>
      <c r="C30">
        <v>22091.599999999995</v>
      </c>
    </row>
    <row r="31" spans="1:9" x14ac:dyDescent="0.25">
      <c r="A31">
        <v>541</v>
      </c>
      <c r="B31" t="s">
        <v>216</v>
      </c>
      <c r="C31">
        <v>1531.2</v>
      </c>
    </row>
    <row r="32" spans="1:9" x14ac:dyDescent="0.25">
      <c r="A32">
        <v>978</v>
      </c>
      <c r="B32" t="s">
        <v>395</v>
      </c>
      <c r="C32">
        <v>250.48</v>
      </c>
    </row>
    <row r="33" spans="1:3" x14ac:dyDescent="0.25">
      <c r="A33">
        <v>979</v>
      </c>
      <c r="B33" t="s">
        <v>396</v>
      </c>
      <c r="C33">
        <v>83.49</v>
      </c>
    </row>
    <row r="34" spans="1:3" x14ac:dyDescent="0.25">
      <c r="A34">
        <v>984</v>
      </c>
      <c r="B34" t="s">
        <v>397</v>
      </c>
      <c r="C34">
        <v>1.76</v>
      </c>
    </row>
    <row r="35" spans="1:3" x14ac:dyDescent="0.25">
      <c r="A35">
        <v>985</v>
      </c>
      <c r="B35" t="s">
        <v>398</v>
      </c>
      <c r="C35">
        <v>0.59</v>
      </c>
    </row>
    <row r="36" spans="1:3" x14ac:dyDescent="0.25">
      <c r="A36">
        <v>1001</v>
      </c>
      <c r="B36" t="s">
        <v>217</v>
      </c>
      <c r="C36">
        <v>22374.639999999999</v>
      </c>
    </row>
    <row r="37" spans="1:3" x14ac:dyDescent="0.25">
      <c r="A37">
        <v>1003</v>
      </c>
      <c r="B37" t="s">
        <v>218</v>
      </c>
      <c r="C37">
        <v>415890.49000000057</v>
      </c>
    </row>
    <row r="38" spans="1:3" x14ac:dyDescent="0.25">
      <c r="A38">
        <v>1004</v>
      </c>
      <c r="B38" t="s">
        <v>219</v>
      </c>
      <c r="C38">
        <v>33270.74</v>
      </c>
    </row>
    <row r="39" spans="1:3" x14ac:dyDescent="0.25">
      <c r="A39">
        <v>1005</v>
      </c>
      <c r="B39" t="s">
        <v>220</v>
      </c>
      <c r="C39">
        <v>3089661.8300000355</v>
      </c>
    </row>
    <row r="40" spans="1:3" x14ac:dyDescent="0.25">
      <c r="A40">
        <v>1006</v>
      </c>
      <c r="B40" t="s">
        <v>221</v>
      </c>
      <c r="C40">
        <v>245975.80999999808</v>
      </c>
    </row>
    <row r="41" spans="1:3" x14ac:dyDescent="0.25">
      <c r="A41">
        <v>1007</v>
      </c>
      <c r="B41" t="s">
        <v>222</v>
      </c>
      <c r="C41">
        <v>3042457.4700000351</v>
      </c>
    </row>
    <row r="42" spans="1:3" x14ac:dyDescent="0.25">
      <c r="A42">
        <v>1008</v>
      </c>
      <c r="B42" t="s">
        <v>223</v>
      </c>
      <c r="C42">
        <v>18728.47</v>
      </c>
    </row>
    <row r="43" spans="1:3" x14ac:dyDescent="0.25">
      <c r="A43">
        <v>1009</v>
      </c>
      <c r="B43" t="s">
        <v>224</v>
      </c>
      <c r="C43">
        <v>268818.28000000014</v>
      </c>
    </row>
    <row r="44" spans="1:3" x14ac:dyDescent="0.25">
      <c r="A44">
        <v>1010</v>
      </c>
      <c r="B44" t="s">
        <v>225</v>
      </c>
      <c r="C44">
        <v>23679.760000000002</v>
      </c>
    </row>
    <row r="45" spans="1:3" x14ac:dyDescent="0.25">
      <c r="A45">
        <v>1011</v>
      </c>
      <c r="B45" t="s">
        <v>226</v>
      </c>
      <c r="C45">
        <v>1894.29</v>
      </c>
    </row>
    <row r="46" spans="1:3" x14ac:dyDescent="0.25">
      <c r="A46">
        <v>1012</v>
      </c>
      <c r="B46" t="s">
        <v>227</v>
      </c>
      <c r="C46">
        <v>2205546.1799999964</v>
      </c>
    </row>
    <row r="47" spans="1:3" x14ac:dyDescent="0.25">
      <c r="A47">
        <v>1013</v>
      </c>
      <c r="B47" t="s">
        <v>228</v>
      </c>
      <c r="C47">
        <v>3040945.3500000299</v>
      </c>
    </row>
    <row r="48" spans="1:3" x14ac:dyDescent="0.25">
      <c r="A48">
        <v>1014</v>
      </c>
      <c r="B48" t="s">
        <v>229</v>
      </c>
      <c r="C48">
        <v>3542488.9000001098</v>
      </c>
    </row>
    <row r="49" spans="1:3" x14ac:dyDescent="0.25">
      <c r="A49">
        <v>1016</v>
      </c>
      <c r="B49" t="s">
        <v>230</v>
      </c>
      <c r="C49">
        <v>539712.90000000037</v>
      </c>
    </row>
    <row r="50" spans="1:3" x14ac:dyDescent="0.25">
      <c r="A50">
        <v>1018</v>
      </c>
      <c r="B50" t="s">
        <v>231</v>
      </c>
      <c r="C50">
        <v>12430.79</v>
      </c>
    </row>
    <row r="51" spans="1:3" x14ac:dyDescent="0.25">
      <c r="A51">
        <v>1019</v>
      </c>
      <c r="B51" t="s">
        <v>232</v>
      </c>
      <c r="C51">
        <v>3564817.7400000035</v>
      </c>
    </row>
    <row r="52" spans="1:3" x14ac:dyDescent="0.25">
      <c r="A52">
        <v>1020</v>
      </c>
      <c r="B52" t="s">
        <v>233</v>
      </c>
      <c r="C52">
        <v>641640.17999999982</v>
      </c>
    </row>
    <row r="53" spans="1:3" x14ac:dyDescent="0.25">
      <c r="A53">
        <v>1021</v>
      </c>
      <c r="B53" t="s">
        <v>234</v>
      </c>
      <c r="C53">
        <v>2923177.5599999991</v>
      </c>
    </row>
    <row r="54" spans="1:3" x14ac:dyDescent="0.25">
      <c r="A54">
        <v>1022</v>
      </c>
      <c r="B54" t="s">
        <v>235</v>
      </c>
      <c r="C54">
        <v>2966595.9200000749</v>
      </c>
    </row>
    <row r="55" spans="1:3" x14ac:dyDescent="0.25">
      <c r="A55">
        <v>1023</v>
      </c>
      <c r="B55" t="s">
        <v>236</v>
      </c>
      <c r="C55">
        <v>319079.97000000352</v>
      </c>
    </row>
    <row r="56" spans="1:3" x14ac:dyDescent="0.25">
      <c r="A56">
        <v>1025</v>
      </c>
      <c r="B56" t="s">
        <v>237</v>
      </c>
      <c r="C56">
        <v>2843.8500000000004</v>
      </c>
    </row>
    <row r="57" spans="1:3" x14ac:dyDescent="0.25">
      <c r="A57">
        <v>1031</v>
      </c>
      <c r="B57" t="s">
        <v>238</v>
      </c>
      <c r="C57">
        <v>308911.90000000014</v>
      </c>
    </row>
    <row r="58" spans="1:3" x14ac:dyDescent="0.25">
      <c r="A58">
        <v>1032</v>
      </c>
      <c r="B58" t="s">
        <v>239</v>
      </c>
      <c r="C58">
        <v>106978.59000000001</v>
      </c>
    </row>
    <row r="59" spans="1:3" x14ac:dyDescent="0.25">
      <c r="A59">
        <v>1036</v>
      </c>
      <c r="B59" t="s">
        <v>399</v>
      </c>
      <c r="C59">
        <v>23702.690000000002</v>
      </c>
    </row>
    <row r="60" spans="1:3" x14ac:dyDescent="0.25">
      <c r="A60">
        <v>1037</v>
      </c>
      <c r="B60" t="s">
        <v>400</v>
      </c>
      <c r="C60">
        <v>1896.2</v>
      </c>
    </row>
    <row r="61" spans="1:3" x14ac:dyDescent="0.25">
      <c r="A61">
        <v>1038</v>
      </c>
      <c r="B61" t="s">
        <v>375</v>
      </c>
      <c r="C61">
        <v>54438.31</v>
      </c>
    </row>
    <row r="62" spans="1:3" x14ac:dyDescent="0.25">
      <c r="A62">
        <v>1039</v>
      </c>
      <c r="B62" t="s">
        <v>376</v>
      </c>
      <c r="C62">
        <v>4354.9699999999993</v>
      </c>
    </row>
    <row r="63" spans="1:3" x14ac:dyDescent="0.25">
      <c r="A63">
        <v>1040</v>
      </c>
      <c r="B63" t="s">
        <v>240</v>
      </c>
      <c r="C63">
        <v>481116.75999999838</v>
      </c>
    </row>
    <row r="64" spans="1:3" x14ac:dyDescent="0.25">
      <c r="A64">
        <v>1041</v>
      </c>
      <c r="B64" t="s">
        <v>377</v>
      </c>
      <c r="C64">
        <v>43924.41</v>
      </c>
    </row>
    <row r="65" spans="1:3" x14ac:dyDescent="0.25">
      <c r="A65">
        <v>1049</v>
      </c>
      <c r="B65" t="s">
        <v>241</v>
      </c>
      <c r="C65">
        <v>338069.62000000011</v>
      </c>
    </row>
    <row r="66" spans="1:3" x14ac:dyDescent="0.25">
      <c r="A66">
        <v>1050</v>
      </c>
      <c r="B66" t="s">
        <v>242</v>
      </c>
      <c r="C66">
        <v>230800.99999999991</v>
      </c>
    </row>
    <row r="67" spans="1:3" x14ac:dyDescent="0.25">
      <c r="A67">
        <v>1076</v>
      </c>
      <c r="B67" t="s">
        <v>243</v>
      </c>
      <c r="C67">
        <v>22940.390000000014</v>
      </c>
    </row>
    <row r="68" spans="1:3" x14ac:dyDescent="0.25">
      <c r="A68">
        <v>1106</v>
      </c>
      <c r="B68" t="s">
        <v>244</v>
      </c>
      <c r="C68">
        <v>308911.89999999997</v>
      </c>
    </row>
    <row r="69" spans="1:3" x14ac:dyDescent="0.25">
      <c r="A69">
        <v>1107</v>
      </c>
      <c r="B69" t="s">
        <v>245</v>
      </c>
      <c r="C69">
        <v>106978.59000000007</v>
      </c>
    </row>
    <row r="70" spans="1:3" x14ac:dyDescent="0.25">
      <c r="A70">
        <v>1112</v>
      </c>
      <c r="B70" t="s">
        <v>246</v>
      </c>
      <c r="C70">
        <v>24711.960000000003</v>
      </c>
    </row>
    <row r="71" spans="1:3" x14ac:dyDescent="0.25">
      <c r="A71">
        <v>1113</v>
      </c>
      <c r="B71" t="s">
        <v>247</v>
      </c>
      <c r="C71">
        <v>8557.7299999999959</v>
      </c>
    </row>
    <row r="72" spans="1:3" x14ac:dyDescent="0.25">
      <c r="A72">
        <v>1132</v>
      </c>
      <c r="B72" t="s">
        <v>347</v>
      </c>
      <c r="C72">
        <v>3041335.7700000354</v>
      </c>
    </row>
    <row r="73" spans="1:3" x14ac:dyDescent="0.25">
      <c r="A73">
        <v>1133</v>
      </c>
      <c r="B73" t="s">
        <v>248</v>
      </c>
      <c r="C73">
        <v>336760.75000000017</v>
      </c>
    </row>
    <row r="74" spans="1:3" x14ac:dyDescent="0.25">
      <c r="A74">
        <v>1172</v>
      </c>
      <c r="B74" t="s">
        <v>248</v>
      </c>
      <c r="C74">
        <v>337779.59</v>
      </c>
    </row>
    <row r="75" spans="1:3" x14ac:dyDescent="0.25">
      <c r="A75">
        <v>1177</v>
      </c>
      <c r="B75" t="s">
        <v>248</v>
      </c>
      <c r="C75">
        <v>536963.92000000016</v>
      </c>
    </row>
    <row r="76" spans="1:3" x14ac:dyDescent="0.25">
      <c r="A76">
        <v>1630</v>
      </c>
      <c r="B76" t="s">
        <v>383</v>
      </c>
      <c r="C76">
        <v>173.60999999999999</v>
      </c>
    </row>
    <row r="77" spans="1:3" x14ac:dyDescent="0.25">
      <c r="A77">
        <v>1636</v>
      </c>
      <c r="B77" t="s">
        <v>384</v>
      </c>
      <c r="C77">
        <v>173.60999999999999</v>
      </c>
    </row>
    <row r="78" spans="1:3" x14ac:dyDescent="0.25">
      <c r="A78">
        <v>1700</v>
      </c>
      <c r="B78" t="s">
        <v>249</v>
      </c>
      <c r="C78">
        <v>20557.230000000003</v>
      </c>
    </row>
    <row r="79" spans="1:3" x14ac:dyDescent="0.25">
      <c r="A79">
        <v>1701</v>
      </c>
      <c r="B79" t="s">
        <v>364</v>
      </c>
      <c r="C79">
        <v>191.48000000000002</v>
      </c>
    </row>
    <row r="80" spans="1:3" x14ac:dyDescent="0.25">
      <c r="A80">
        <v>1702</v>
      </c>
      <c r="B80" t="s">
        <v>401</v>
      </c>
      <c r="C80">
        <v>1611.2200000000003</v>
      </c>
    </row>
    <row r="81" spans="1:3" x14ac:dyDescent="0.25">
      <c r="A81">
        <v>1703</v>
      </c>
      <c r="B81" t="s">
        <v>402</v>
      </c>
      <c r="C81">
        <v>14.71</v>
      </c>
    </row>
    <row r="82" spans="1:3" x14ac:dyDescent="0.25">
      <c r="A82">
        <v>1706</v>
      </c>
      <c r="B82" t="s">
        <v>403</v>
      </c>
      <c r="C82">
        <v>19334.13</v>
      </c>
    </row>
    <row r="83" spans="1:3" x14ac:dyDescent="0.25">
      <c r="A83">
        <v>1707</v>
      </c>
      <c r="B83" t="s">
        <v>404</v>
      </c>
      <c r="C83">
        <v>130.78</v>
      </c>
    </row>
    <row r="84" spans="1:3" x14ac:dyDescent="0.25">
      <c r="A84">
        <v>1711</v>
      </c>
      <c r="B84" t="s">
        <v>334</v>
      </c>
      <c r="C84">
        <v>13862.16</v>
      </c>
    </row>
    <row r="85" spans="1:3" x14ac:dyDescent="0.25">
      <c r="A85">
        <v>1712</v>
      </c>
      <c r="B85" t="s">
        <v>405</v>
      </c>
      <c r="C85">
        <v>176.36</v>
      </c>
    </row>
    <row r="86" spans="1:3" x14ac:dyDescent="0.25">
      <c r="A86">
        <v>1713</v>
      </c>
      <c r="B86" t="s">
        <v>406</v>
      </c>
      <c r="C86">
        <v>58.790000000000006</v>
      </c>
    </row>
    <row r="87" spans="1:3" x14ac:dyDescent="0.25">
      <c r="A87">
        <v>1714</v>
      </c>
      <c r="B87" t="s">
        <v>335</v>
      </c>
      <c r="C87">
        <v>4620.7</v>
      </c>
    </row>
    <row r="88" spans="1:3" x14ac:dyDescent="0.25">
      <c r="A88">
        <v>1719</v>
      </c>
      <c r="B88" t="s">
        <v>250</v>
      </c>
      <c r="C88">
        <v>9024.81</v>
      </c>
    </row>
    <row r="89" spans="1:3" x14ac:dyDescent="0.25">
      <c r="A89">
        <v>1720</v>
      </c>
      <c r="B89" t="s">
        <v>251</v>
      </c>
      <c r="C89">
        <v>78.98</v>
      </c>
    </row>
    <row r="90" spans="1:3" x14ac:dyDescent="0.25">
      <c r="A90">
        <v>1721</v>
      </c>
      <c r="B90" t="s">
        <v>252</v>
      </c>
      <c r="C90">
        <v>26.320000000000004</v>
      </c>
    </row>
    <row r="91" spans="1:3" x14ac:dyDescent="0.25">
      <c r="A91">
        <v>1722</v>
      </c>
      <c r="B91" t="s">
        <v>253</v>
      </c>
      <c r="C91">
        <v>3008.27</v>
      </c>
    </row>
    <row r="92" spans="1:3" x14ac:dyDescent="0.25">
      <c r="A92">
        <v>1738</v>
      </c>
      <c r="B92" t="s">
        <v>378</v>
      </c>
      <c r="C92">
        <v>115.73</v>
      </c>
    </row>
    <row r="93" spans="1:3" x14ac:dyDescent="0.25">
      <c r="A93">
        <v>1855</v>
      </c>
      <c r="B93" t="s">
        <v>254</v>
      </c>
      <c r="C93">
        <v>699.67999999999938</v>
      </c>
    </row>
    <row r="94" spans="1:3" x14ac:dyDescent="0.25">
      <c r="A94">
        <v>1860</v>
      </c>
      <c r="B94" t="s">
        <v>369</v>
      </c>
      <c r="C94">
        <v>4240.58</v>
      </c>
    </row>
    <row r="95" spans="1:3" x14ac:dyDescent="0.25">
      <c r="A95">
        <v>1862</v>
      </c>
      <c r="B95" t="s">
        <v>255</v>
      </c>
      <c r="C95">
        <v>6226.5000000000009</v>
      </c>
    </row>
    <row r="96" spans="1:3" x14ac:dyDescent="0.25">
      <c r="A96">
        <v>2052</v>
      </c>
      <c r="B96" t="s">
        <v>256</v>
      </c>
      <c r="C96">
        <v>12028.390000000083</v>
      </c>
    </row>
    <row r="97" spans="1:3" x14ac:dyDescent="0.25">
      <c r="A97">
        <v>2057</v>
      </c>
      <c r="B97" t="s">
        <v>257</v>
      </c>
      <c r="C97">
        <v>4826.5800000001927</v>
      </c>
    </row>
    <row r="98" spans="1:3" x14ac:dyDescent="0.25">
      <c r="A98">
        <v>2070</v>
      </c>
      <c r="B98" t="s">
        <v>258</v>
      </c>
      <c r="C98">
        <v>6853.520000000005</v>
      </c>
    </row>
    <row r="99" spans="1:3" x14ac:dyDescent="0.25">
      <c r="A99">
        <v>2079</v>
      </c>
      <c r="B99" t="s">
        <v>259</v>
      </c>
      <c r="C99">
        <v>96571.140000000742</v>
      </c>
    </row>
    <row r="100" spans="1:3" x14ac:dyDescent="0.25">
      <c r="A100">
        <v>2081</v>
      </c>
      <c r="B100" t="s">
        <v>379</v>
      </c>
      <c r="C100">
        <v>2904</v>
      </c>
    </row>
    <row r="101" spans="1:3" x14ac:dyDescent="0.25">
      <c r="A101">
        <v>2083</v>
      </c>
      <c r="B101" t="s">
        <v>260</v>
      </c>
      <c r="C101">
        <v>20006.55999999999</v>
      </c>
    </row>
    <row r="102" spans="1:3" x14ac:dyDescent="0.25">
      <c r="A102">
        <v>2092</v>
      </c>
      <c r="B102" t="s">
        <v>261</v>
      </c>
      <c r="C102">
        <v>35599.020000000019</v>
      </c>
    </row>
    <row r="103" spans="1:3" x14ac:dyDescent="0.25">
      <c r="A103">
        <v>2097</v>
      </c>
      <c r="B103" t="s">
        <v>262</v>
      </c>
      <c r="C103">
        <v>1723.6999999999998</v>
      </c>
    </row>
    <row r="104" spans="1:3" x14ac:dyDescent="0.25">
      <c r="A104">
        <v>2100</v>
      </c>
      <c r="B104" t="s">
        <v>355</v>
      </c>
      <c r="C104">
        <v>20851.869999999984</v>
      </c>
    </row>
    <row r="105" spans="1:3" x14ac:dyDescent="0.25">
      <c r="A105">
        <v>2102</v>
      </c>
      <c r="B105" t="s">
        <v>263</v>
      </c>
      <c r="C105">
        <v>9696.1699999999946</v>
      </c>
    </row>
    <row r="106" spans="1:3" x14ac:dyDescent="0.25">
      <c r="A106">
        <v>2103</v>
      </c>
      <c r="B106" t="s">
        <v>264</v>
      </c>
      <c r="C106">
        <v>259607.95999999857</v>
      </c>
    </row>
    <row r="107" spans="1:3" x14ac:dyDescent="0.25">
      <c r="A107">
        <v>2120</v>
      </c>
      <c r="B107" t="s">
        <v>265</v>
      </c>
      <c r="C107">
        <v>4568.1499999999996</v>
      </c>
    </row>
    <row r="108" spans="1:3" x14ac:dyDescent="0.25">
      <c r="A108">
        <v>2121</v>
      </c>
      <c r="B108" t="s">
        <v>351</v>
      </c>
      <c r="C108">
        <v>2188.0299999999993</v>
      </c>
    </row>
    <row r="109" spans="1:3" x14ac:dyDescent="0.25">
      <c r="A109">
        <v>2125</v>
      </c>
      <c r="B109" t="s">
        <v>266</v>
      </c>
      <c r="C109">
        <v>36110.920000000006</v>
      </c>
    </row>
    <row r="110" spans="1:3" x14ac:dyDescent="0.25">
      <c r="A110">
        <v>2148</v>
      </c>
      <c r="B110" t="s">
        <v>407</v>
      </c>
      <c r="C110">
        <v>462.93</v>
      </c>
    </row>
    <row r="111" spans="1:3" x14ac:dyDescent="0.25">
      <c r="A111">
        <v>2153</v>
      </c>
      <c r="B111" t="s">
        <v>365</v>
      </c>
      <c r="C111">
        <v>11968.41</v>
      </c>
    </row>
    <row r="112" spans="1:3" x14ac:dyDescent="0.25">
      <c r="A112">
        <v>2157</v>
      </c>
      <c r="B112" t="s">
        <v>408</v>
      </c>
      <c r="C112">
        <v>613.03</v>
      </c>
    </row>
    <row r="113" spans="1:3" x14ac:dyDescent="0.25">
      <c r="A113">
        <v>2159</v>
      </c>
      <c r="B113" t="s">
        <v>409</v>
      </c>
      <c r="C113">
        <v>1087.78</v>
      </c>
    </row>
    <row r="114" spans="1:3" x14ac:dyDescent="0.25">
      <c r="A114">
        <v>2160</v>
      </c>
      <c r="B114" t="s">
        <v>267</v>
      </c>
      <c r="C114">
        <v>23638.86</v>
      </c>
    </row>
    <row r="115" spans="1:3" x14ac:dyDescent="0.25">
      <c r="A115">
        <v>2161</v>
      </c>
      <c r="B115" t="s">
        <v>370</v>
      </c>
      <c r="C115">
        <v>1308.8699999999999</v>
      </c>
    </row>
    <row r="116" spans="1:3" x14ac:dyDescent="0.25">
      <c r="A116">
        <v>2171</v>
      </c>
      <c r="B116" t="s">
        <v>268</v>
      </c>
      <c r="C116">
        <v>705.14</v>
      </c>
    </row>
    <row r="117" spans="1:3" x14ac:dyDescent="0.25">
      <c r="A117">
        <v>2182</v>
      </c>
      <c r="B117" t="s">
        <v>380</v>
      </c>
      <c r="C117">
        <v>96</v>
      </c>
    </row>
    <row r="118" spans="1:3" x14ac:dyDescent="0.25">
      <c r="A118">
        <v>2184</v>
      </c>
      <c r="B118" t="s">
        <v>269</v>
      </c>
      <c r="C118">
        <v>6468.0399999999954</v>
      </c>
    </row>
    <row r="119" spans="1:3" x14ac:dyDescent="0.25">
      <c r="A119">
        <v>2193</v>
      </c>
      <c r="B119" t="s">
        <v>270</v>
      </c>
      <c r="C119">
        <v>12490.090000000002</v>
      </c>
    </row>
    <row r="120" spans="1:3" x14ac:dyDescent="0.25">
      <c r="A120">
        <v>2194</v>
      </c>
      <c r="B120" t="s">
        <v>271</v>
      </c>
      <c r="C120">
        <v>8733.1099999999969</v>
      </c>
    </row>
    <row r="121" spans="1:3" x14ac:dyDescent="0.25">
      <c r="A121">
        <v>2195</v>
      </c>
      <c r="B121" t="s">
        <v>272</v>
      </c>
      <c r="C121">
        <v>36949.9</v>
      </c>
    </row>
    <row r="122" spans="1:3" x14ac:dyDescent="0.25">
      <c r="A122">
        <v>2206</v>
      </c>
      <c r="B122" t="s">
        <v>273</v>
      </c>
      <c r="C122">
        <v>850.27</v>
      </c>
    </row>
    <row r="123" spans="1:3" x14ac:dyDescent="0.25">
      <c r="A123">
        <v>2727</v>
      </c>
      <c r="B123" t="s">
        <v>274</v>
      </c>
      <c r="C123">
        <v>5941.54</v>
      </c>
    </row>
    <row r="124" spans="1:3" x14ac:dyDescent="0.25">
      <c r="A124">
        <v>2789</v>
      </c>
      <c r="B124" t="s">
        <v>410</v>
      </c>
      <c r="C124">
        <v>1160.1099999999999</v>
      </c>
    </row>
    <row r="125" spans="1:3" x14ac:dyDescent="0.25">
      <c r="A125">
        <v>2791</v>
      </c>
      <c r="B125" t="s">
        <v>275</v>
      </c>
      <c r="C125">
        <v>106978.59000000007</v>
      </c>
    </row>
    <row r="126" spans="1:3" x14ac:dyDescent="0.25">
      <c r="A126">
        <v>2802</v>
      </c>
      <c r="B126" t="s">
        <v>276</v>
      </c>
      <c r="C126">
        <v>3542488.9000001149</v>
      </c>
    </row>
    <row r="127" spans="1:3" x14ac:dyDescent="0.25">
      <c r="A127">
        <v>2818</v>
      </c>
      <c r="B127" t="s">
        <v>277</v>
      </c>
      <c r="C127">
        <v>39780</v>
      </c>
    </row>
    <row r="128" spans="1:3" x14ac:dyDescent="0.25">
      <c r="A128">
        <v>2824</v>
      </c>
      <c r="B128" t="s">
        <v>278</v>
      </c>
      <c r="C128">
        <v>337656</v>
      </c>
    </row>
    <row r="129" spans="1:3" x14ac:dyDescent="0.25">
      <c r="A129">
        <v>2825</v>
      </c>
      <c r="B129" t="s">
        <v>279</v>
      </c>
      <c r="C129">
        <v>13482.34</v>
      </c>
    </row>
    <row r="130" spans="1:3" x14ac:dyDescent="0.25">
      <c r="A130">
        <v>2841</v>
      </c>
      <c r="B130" t="s">
        <v>280</v>
      </c>
      <c r="C130">
        <v>1747.43</v>
      </c>
    </row>
    <row r="131" spans="1:3" x14ac:dyDescent="0.25">
      <c r="A131">
        <v>2848</v>
      </c>
      <c r="B131" t="s">
        <v>244</v>
      </c>
      <c r="C131">
        <v>337779.5900000002</v>
      </c>
    </row>
    <row r="132" spans="1:3" x14ac:dyDescent="0.25">
      <c r="A132">
        <v>2916</v>
      </c>
      <c r="B132" t="s">
        <v>281</v>
      </c>
      <c r="C132">
        <v>278832.11999999988</v>
      </c>
    </row>
    <row r="133" spans="1:3" x14ac:dyDescent="0.25">
      <c r="A133">
        <v>2918</v>
      </c>
      <c r="B133" t="s">
        <v>282</v>
      </c>
      <c r="C133">
        <v>27517.999999999778</v>
      </c>
    </row>
    <row r="134" spans="1:3" x14ac:dyDescent="0.25">
      <c r="A134">
        <v>2925</v>
      </c>
      <c r="B134" t="s">
        <v>283</v>
      </c>
      <c r="C134">
        <v>150840.19999999946</v>
      </c>
    </row>
    <row r="135" spans="1:3" x14ac:dyDescent="0.25">
      <c r="A135">
        <v>2938</v>
      </c>
      <c r="B135" t="s">
        <v>284</v>
      </c>
      <c r="C135">
        <v>1378328.0199999737</v>
      </c>
    </row>
    <row r="136" spans="1:3" x14ac:dyDescent="0.25">
      <c r="A136">
        <v>2939</v>
      </c>
      <c r="B136" t="s">
        <v>285</v>
      </c>
      <c r="C136">
        <v>61766.94999999999</v>
      </c>
    </row>
    <row r="137" spans="1:3" x14ac:dyDescent="0.25">
      <c r="A137">
        <v>2946</v>
      </c>
      <c r="B137" t="s">
        <v>286</v>
      </c>
      <c r="C137">
        <v>315941.96000000037</v>
      </c>
    </row>
    <row r="138" spans="1:3" x14ac:dyDescent="0.25">
      <c r="A138">
        <v>2948</v>
      </c>
      <c r="B138" t="s">
        <v>287</v>
      </c>
      <c r="C138">
        <v>32344.58000000042</v>
      </c>
    </row>
    <row r="139" spans="1:3" x14ac:dyDescent="0.25">
      <c r="A139">
        <v>2955</v>
      </c>
      <c r="B139" t="s">
        <v>288</v>
      </c>
      <c r="C139">
        <v>248172.30000000016</v>
      </c>
    </row>
    <row r="140" spans="1:3" x14ac:dyDescent="0.25">
      <c r="A140">
        <v>2969</v>
      </c>
      <c r="B140" t="s">
        <v>289</v>
      </c>
      <c r="C140">
        <v>1386879.5699999728</v>
      </c>
    </row>
    <row r="141" spans="1:3" x14ac:dyDescent="0.25">
      <c r="A141">
        <v>2970</v>
      </c>
      <c r="B141" t="s">
        <v>290</v>
      </c>
      <c r="C141">
        <v>62424.45</v>
      </c>
    </row>
    <row r="142" spans="1:3" x14ac:dyDescent="0.25">
      <c r="A142">
        <v>3028</v>
      </c>
      <c r="B142" t="s">
        <v>291</v>
      </c>
      <c r="C142">
        <v>77653.890000000145</v>
      </c>
    </row>
    <row r="143" spans="1:3" x14ac:dyDescent="0.25">
      <c r="A143">
        <v>3029</v>
      </c>
      <c r="B143" t="s">
        <v>292</v>
      </c>
      <c r="C143">
        <v>1789.89</v>
      </c>
    </row>
    <row r="144" spans="1:3" x14ac:dyDescent="0.25">
      <c r="A144">
        <v>3033</v>
      </c>
      <c r="B144" t="s">
        <v>381</v>
      </c>
      <c r="C144">
        <v>17569.73</v>
      </c>
    </row>
    <row r="145" spans="1:3" x14ac:dyDescent="0.25">
      <c r="A145">
        <v>3034</v>
      </c>
      <c r="B145" t="s">
        <v>382</v>
      </c>
      <c r="C145">
        <v>3201.5299999999997</v>
      </c>
    </row>
    <row r="146" spans="1:3" x14ac:dyDescent="0.25">
      <c r="A146">
        <v>3038</v>
      </c>
      <c r="B146" t="s">
        <v>371</v>
      </c>
      <c r="C146">
        <v>4240.58</v>
      </c>
    </row>
    <row r="147" spans="1:3" x14ac:dyDescent="0.25">
      <c r="A147">
        <v>3070</v>
      </c>
      <c r="B147" t="s">
        <v>328</v>
      </c>
      <c r="C147">
        <v>2580.0500000000002</v>
      </c>
    </row>
    <row r="148" spans="1:3" x14ac:dyDescent="0.25">
      <c r="A148">
        <v>3072</v>
      </c>
      <c r="B148" t="s">
        <v>293</v>
      </c>
      <c r="C148">
        <v>100724.22000000009</v>
      </c>
    </row>
    <row r="149" spans="1:3" x14ac:dyDescent="0.25">
      <c r="A149">
        <v>3095</v>
      </c>
      <c r="B149" t="s">
        <v>294</v>
      </c>
      <c r="C149">
        <v>39780</v>
      </c>
    </row>
    <row r="150" spans="1:3" x14ac:dyDescent="0.25">
      <c r="A150">
        <v>3096</v>
      </c>
      <c r="B150" t="s">
        <v>295</v>
      </c>
      <c r="C150">
        <v>0</v>
      </c>
    </row>
    <row r="151" spans="1:3" x14ac:dyDescent="0.25">
      <c r="A151">
        <v>3097</v>
      </c>
      <c r="B151" t="s">
        <v>296</v>
      </c>
      <c r="C151">
        <v>7310</v>
      </c>
    </row>
    <row r="152" spans="1:3" x14ac:dyDescent="0.25">
      <c r="A152">
        <v>3098</v>
      </c>
      <c r="B152" t="s">
        <v>297</v>
      </c>
      <c r="C152">
        <v>5848</v>
      </c>
    </row>
    <row r="153" spans="1:3" x14ac:dyDescent="0.25">
      <c r="A153">
        <v>3100</v>
      </c>
      <c r="B153" t="s">
        <v>298</v>
      </c>
      <c r="C153">
        <v>43860</v>
      </c>
    </row>
    <row r="154" spans="1:3" x14ac:dyDescent="0.25">
      <c r="A154">
        <v>3101</v>
      </c>
      <c r="B154" t="s">
        <v>299</v>
      </c>
      <c r="C154">
        <v>45322</v>
      </c>
    </row>
    <row r="155" spans="1:3" x14ac:dyDescent="0.25">
      <c r="A155">
        <v>3103</v>
      </c>
      <c r="B155" t="s">
        <v>300</v>
      </c>
      <c r="C155">
        <v>36550</v>
      </c>
    </row>
    <row r="156" spans="1:3" x14ac:dyDescent="0.25">
      <c r="A156">
        <v>3104</v>
      </c>
      <c r="B156" t="s">
        <v>301</v>
      </c>
      <c r="C156">
        <v>39474</v>
      </c>
    </row>
    <row r="157" spans="1:3" x14ac:dyDescent="0.25">
      <c r="A157">
        <v>3120</v>
      </c>
      <c r="B157" t="s">
        <v>302</v>
      </c>
      <c r="C157">
        <v>25884.649999999965</v>
      </c>
    </row>
    <row r="158" spans="1:3" x14ac:dyDescent="0.25">
      <c r="A158">
        <v>3122</v>
      </c>
      <c r="B158" t="s">
        <v>329</v>
      </c>
      <c r="C158">
        <v>859.9999999999992</v>
      </c>
    </row>
    <row r="159" spans="1:3" x14ac:dyDescent="0.25">
      <c r="A159">
        <v>3179</v>
      </c>
      <c r="B159" t="s">
        <v>372</v>
      </c>
      <c r="C159">
        <v>1305.1199999999999</v>
      </c>
    </row>
    <row r="160" spans="1:3" x14ac:dyDescent="0.25">
      <c r="A160">
        <v>3191</v>
      </c>
      <c r="B160" t="s">
        <v>263</v>
      </c>
      <c r="C160">
        <v>9696.1699999999964</v>
      </c>
    </row>
    <row r="161" spans="1:3" x14ac:dyDescent="0.25">
      <c r="A161">
        <v>3193</v>
      </c>
      <c r="B161" t="s">
        <v>303</v>
      </c>
      <c r="C161">
        <v>204508.40000000014</v>
      </c>
    </row>
    <row r="162" spans="1:3" x14ac:dyDescent="0.25">
      <c r="A162">
        <v>3194</v>
      </c>
      <c r="B162" t="s">
        <v>304</v>
      </c>
      <c r="C162">
        <v>95818.209999999948</v>
      </c>
    </row>
    <row r="163" spans="1:3" x14ac:dyDescent="0.25">
      <c r="A163">
        <v>3198</v>
      </c>
      <c r="B163" t="s">
        <v>373</v>
      </c>
      <c r="C163">
        <v>1308.8699999999999</v>
      </c>
    </row>
    <row r="164" spans="1:3" x14ac:dyDescent="0.25">
      <c r="A164">
        <v>3214</v>
      </c>
      <c r="B164" t="s">
        <v>305</v>
      </c>
      <c r="C164">
        <v>6756.1799999999985</v>
      </c>
    </row>
    <row r="165" spans="1:3" x14ac:dyDescent="0.25">
      <c r="A165">
        <v>3480</v>
      </c>
      <c r="B165" t="s">
        <v>411</v>
      </c>
      <c r="C165">
        <v>1600.2099999999998</v>
      </c>
    </row>
    <row r="166" spans="1:3" x14ac:dyDescent="0.25">
      <c r="A166">
        <v>3481</v>
      </c>
      <c r="B166" t="s">
        <v>412</v>
      </c>
      <c r="C166">
        <v>533.38</v>
      </c>
    </row>
    <row r="167" spans="1:3" x14ac:dyDescent="0.25">
      <c r="A167">
        <v>3482</v>
      </c>
      <c r="B167" t="s">
        <v>413</v>
      </c>
      <c r="C167">
        <v>8.3000000000000007</v>
      </c>
    </row>
    <row r="168" spans="1:3" x14ac:dyDescent="0.25">
      <c r="A168">
        <v>3483</v>
      </c>
      <c r="B168" t="s">
        <v>414</v>
      </c>
      <c r="C168">
        <v>2.76</v>
      </c>
    </row>
    <row r="169" spans="1:3" x14ac:dyDescent="0.25">
      <c r="A169">
        <v>3638</v>
      </c>
      <c r="B169" t="s">
        <v>306</v>
      </c>
      <c r="C169">
        <v>4411.0000000000009</v>
      </c>
    </row>
    <row r="170" spans="1:3" x14ac:dyDescent="0.25">
      <c r="A170">
        <v>3724</v>
      </c>
      <c r="B170" t="s">
        <v>307</v>
      </c>
      <c r="C170">
        <v>519.46</v>
      </c>
    </row>
    <row r="171" spans="1:3" x14ac:dyDescent="0.25">
      <c r="A171">
        <v>3985</v>
      </c>
      <c r="B171" t="s">
        <v>308</v>
      </c>
      <c r="C171">
        <v>20851.869999999992</v>
      </c>
    </row>
    <row r="172" spans="1:3" x14ac:dyDescent="0.25">
      <c r="A172">
        <v>4021</v>
      </c>
      <c r="B172" t="s">
        <v>309</v>
      </c>
      <c r="C172">
        <v>1323.32</v>
      </c>
    </row>
    <row r="173" spans="1:3" x14ac:dyDescent="0.25">
      <c r="A173">
        <v>4263</v>
      </c>
      <c r="B173" t="s">
        <v>310</v>
      </c>
      <c r="C173">
        <v>4565.9399999999996</v>
      </c>
    </row>
    <row r="174" spans="1:3" x14ac:dyDescent="0.25">
      <c r="A174">
        <v>4324</v>
      </c>
      <c r="B174" t="s">
        <v>374</v>
      </c>
      <c r="C174">
        <v>789.42</v>
      </c>
    </row>
    <row r="175" spans="1:3" x14ac:dyDescent="0.25">
      <c r="A175">
        <v>4402</v>
      </c>
      <c r="B175" t="s">
        <v>311</v>
      </c>
      <c r="C175">
        <v>3259416.3800000916</v>
      </c>
    </row>
    <row r="176" spans="1:3" x14ac:dyDescent="0.25">
      <c r="A176">
        <v>4452</v>
      </c>
      <c r="B176" t="s">
        <v>312</v>
      </c>
      <c r="C176">
        <v>7030.3399999999929</v>
      </c>
    </row>
    <row r="177" spans="1:3" x14ac:dyDescent="0.25">
      <c r="A177">
        <v>4520</v>
      </c>
      <c r="B177" t="s">
        <v>357</v>
      </c>
      <c r="C177">
        <v>218</v>
      </c>
    </row>
    <row r="178" spans="1:3" x14ac:dyDescent="0.25">
      <c r="A178">
        <v>4879</v>
      </c>
      <c r="B178" t="s">
        <v>313</v>
      </c>
      <c r="C178">
        <v>0</v>
      </c>
    </row>
    <row r="179" spans="1:3" x14ac:dyDescent="0.25">
      <c r="A179">
        <v>5005</v>
      </c>
      <c r="B179" t="s">
        <v>415</v>
      </c>
      <c r="C179">
        <v>4237.7800000000007</v>
      </c>
    </row>
    <row r="180" spans="1:3" x14ac:dyDescent="0.25">
      <c r="A180">
        <v>5013</v>
      </c>
      <c r="B180" t="s">
        <v>314</v>
      </c>
      <c r="C180">
        <v>0</v>
      </c>
    </row>
    <row r="181" spans="1:3" x14ac:dyDescent="0.25">
      <c r="A181">
        <v>5268</v>
      </c>
      <c r="B181" t="s">
        <v>248</v>
      </c>
      <c r="C181">
        <v>872.57999999999993</v>
      </c>
    </row>
    <row r="182" spans="1:3" x14ac:dyDescent="0.25">
      <c r="A182">
        <v>5270</v>
      </c>
      <c r="B182" t="s">
        <v>248</v>
      </c>
      <c r="C182">
        <v>436.28999999999996</v>
      </c>
    </row>
    <row r="183" spans="1:3" x14ac:dyDescent="0.25">
      <c r="A183">
        <v>5450</v>
      </c>
      <c r="B183" t="s">
        <v>336</v>
      </c>
      <c r="C183">
        <v>8071.1399999999994</v>
      </c>
    </row>
    <row r="184" spans="1:3" x14ac:dyDescent="0.25">
      <c r="A184">
        <v>5593</v>
      </c>
      <c r="B184" t="s">
        <v>248</v>
      </c>
      <c r="C184">
        <v>27882.20999999997</v>
      </c>
    </row>
    <row r="185" spans="1:3" x14ac:dyDescent="0.25">
      <c r="A185">
        <v>5816</v>
      </c>
      <c r="B185" t="s">
        <v>248</v>
      </c>
      <c r="C185">
        <v>56504.75</v>
      </c>
    </row>
    <row r="186" spans="1:3" x14ac:dyDescent="0.25">
      <c r="A186">
        <v>5819</v>
      </c>
      <c r="B186" t="s">
        <v>248</v>
      </c>
      <c r="C186">
        <v>18835.000000000036</v>
      </c>
    </row>
    <row r="187" spans="1:3" x14ac:dyDescent="0.25">
      <c r="A187">
        <v>5820</v>
      </c>
      <c r="B187" t="s">
        <v>248</v>
      </c>
      <c r="C187">
        <v>1826.1200000000003</v>
      </c>
    </row>
    <row r="188" spans="1:3" x14ac:dyDescent="0.25">
      <c r="A188">
        <v>5821</v>
      </c>
      <c r="B188" t="s">
        <v>248</v>
      </c>
      <c r="C188">
        <v>608.71000000000049</v>
      </c>
    </row>
    <row r="189" spans="1:3" x14ac:dyDescent="0.25">
      <c r="A189">
        <v>6610</v>
      </c>
      <c r="B189" t="s">
        <v>315</v>
      </c>
      <c r="C189">
        <v>440</v>
      </c>
    </row>
    <row r="190" spans="1:3" x14ac:dyDescent="0.25">
      <c r="A190">
        <v>6822</v>
      </c>
      <c r="B190" t="s">
        <v>385</v>
      </c>
      <c r="C190">
        <v>129.01</v>
      </c>
    </row>
    <row r="191" spans="1:3" x14ac:dyDescent="0.25">
      <c r="A191">
        <v>6882</v>
      </c>
      <c r="B191" t="s">
        <v>248</v>
      </c>
      <c r="C191">
        <v>6890.9700000000012</v>
      </c>
    </row>
    <row r="192" spans="1:3" x14ac:dyDescent="0.25">
      <c r="A192">
        <v>6883</v>
      </c>
      <c r="B192" t="s">
        <v>248</v>
      </c>
      <c r="C192">
        <v>21.78</v>
      </c>
    </row>
    <row r="193" spans="1:3" x14ac:dyDescent="0.25">
      <c r="A193">
        <v>7019</v>
      </c>
      <c r="B193" t="s">
        <v>248</v>
      </c>
      <c r="C193">
        <v>68239.489999999918</v>
      </c>
    </row>
    <row r="194" spans="1:3" x14ac:dyDescent="0.25">
      <c r="A194">
        <v>7052</v>
      </c>
      <c r="B194" t="s">
        <v>248</v>
      </c>
      <c r="C194">
        <v>2549148.88</v>
      </c>
    </row>
    <row r="195" spans="1:3" x14ac:dyDescent="0.25">
      <c r="A195">
        <v>7053</v>
      </c>
      <c r="B195" t="s">
        <v>248</v>
      </c>
      <c r="C195">
        <v>71088.08</v>
      </c>
    </row>
    <row r="196" spans="1:3" x14ac:dyDescent="0.25">
      <c r="A196">
        <v>7154</v>
      </c>
      <c r="B196" t="s">
        <v>248</v>
      </c>
      <c r="C196">
        <v>3330598.5400000671</v>
      </c>
    </row>
    <row r="197" spans="1:3" x14ac:dyDescent="0.25">
      <c r="A197">
        <v>7242</v>
      </c>
      <c r="B197" t="s">
        <v>248</v>
      </c>
      <c r="C197">
        <v>3025.7699999999995</v>
      </c>
    </row>
    <row r="198" spans="1:3" x14ac:dyDescent="0.25">
      <c r="A198">
        <v>7416</v>
      </c>
      <c r="B198" t="s">
        <v>248</v>
      </c>
      <c r="C198">
        <v>4482.83</v>
      </c>
    </row>
    <row r="199" spans="1:3" x14ac:dyDescent="0.25">
      <c r="A199">
        <v>7417</v>
      </c>
      <c r="B199" t="s">
        <v>248</v>
      </c>
      <c r="C199">
        <v>205.75</v>
      </c>
    </row>
    <row r="200" spans="1:3" x14ac:dyDescent="0.25">
      <c r="A200">
        <v>7725</v>
      </c>
      <c r="B200" t="s">
        <v>248</v>
      </c>
      <c r="C200">
        <v>3191351.0500000855</v>
      </c>
    </row>
    <row r="201" spans="1:3" x14ac:dyDescent="0.25">
      <c r="A201">
        <v>7726</v>
      </c>
      <c r="B201" t="s">
        <v>248</v>
      </c>
      <c r="C201">
        <v>830544</v>
      </c>
    </row>
    <row r="202" spans="1:3" x14ac:dyDescent="0.25">
      <c r="A202">
        <v>7731</v>
      </c>
      <c r="B202" t="s">
        <v>248</v>
      </c>
      <c r="C202">
        <v>883467.54999999923</v>
      </c>
    </row>
    <row r="203" spans="1:3" x14ac:dyDescent="0.25">
      <c r="A203">
        <v>7732</v>
      </c>
      <c r="B203" t="s">
        <v>248</v>
      </c>
      <c r="C203">
        <v>146933.31999999989</v>
      </c>
    </row>
    <row r="204" spans="1:3" x14ac:dyDescent="0.25">
      <c r="A204">
        <v>9916</v>
      </c>
      <c r="B204" t="s">
        <v>316</v>
      </c>
      <c r="C204">
        <v>87195.939999999726</v>
      </c>
    </row>
    <row r="205" spans="1:3" x14ac:dyDescent="0.25">
      <c r="A205">
        <v>9918</v>
      </c>
      <c r="B205" t="s">
        <v>317</v>
      </c>
      <c r="C205">
        <v>8350.6500000000779</v>
      </c>
    </row>
    <row r="206" spans="1:3" x14ac:dyDescent="0.25">
      <c r="A206">
        <v>9946</v>
      </c>
      <c r="B206" t="s">
        <v>318</v>
      </c>
      <c r="C206">
        <v>94042.299999999072</v>
      </c>
    </row>
    <row r="207" spans="1:3" x14ac:dyDescent="0.25">
      <c r="A207">
        <v>9948</v>
      </c>
      <c r="B207" t="s">
        <v>319</v>
      </c>
      <c r="C207">
        <v>9826.7400000000962</v>
      </c>
    </row>
    <row r="208" spans="1:3" x14ac:dyDescent="0.25">
      <c r="A208">
        <v>9958</v>
      </c>
      <c r="B208" t="s">
        <v>320</v>
      </c>
      <c r="C208">
        <v>2846.6500000000005</v>
      </c>
    </row>
    <row r="209" spans="1:3" x14ac:dyDescent="0.25">
      <c r="A209" t="s">
        <v>188</v>
      </c>
      <c r="C209">
        <v>61222551.55000066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CONFERÊNCIA</vt:lpstr>
      <vt:lpstr>VERBAS FOLHA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Djair Patricio</cp:lastModifiedBy>
  <dcterms:created xsi:type="dcterms:W3CDTF">2019-09-05T17:02:21Z</dcterms:created>
  <dcterms:modified xsi:type="dcterms:W3CDTF">2023-10-05T14:03:18Z</dcterms:modified>
</cp:coreProperties>
</file>