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PENSÕES\"/>
    </mc:Choice>
  </mc:AlternateContent>
  <xr:revisionPtr revIDLastSave="0" documentId="13_ncr:1_{186DADC9-4FE6-4AD7-9D62-4775DC5B57E5}" xr6:coauthVersionLast="47" xr6:coauthVersionMax="47" xr10:uidLastSave="{00000000-0000-0000-0000-000000000000}"/>
  <bookViews>
    <workbookView xWindow="-120" yWindow="-120" windowWidth="29040" windowHeight="15840" xr2:uid="{CC2B881C-6035-4896-A087-0EDB649F1D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H20" i="1" s="1"/>
  <c r="E19" i="1"/>
  <c r="D19" i="1"/>
  <c r="I19" i="1"/>
  <c r="D18" i="1"/>
  <c r="E18" i="1"/>
  <c r="F18" i="1"/>
  <c r="H18" i="1" s="1"/>
  <c r="D28" i="1"/>
  <c r="E17" i="1"/>
  <c r="F17" i="1" s="1"/>
  <c r="H17" i="1" s="1"/>
  <c r="E15" i="1"/>
  <c r="F15" i="1"/>
  <c r="J15" i="1" s="1"/>
  <c r="I16" i="1" s="1"/>
  <c r="D15" i="1"/>
  <c r="I15" i="1"/>
  <c r="K15" i="1"/>
  <c r="F16" i="1"/>
  <c r="H16" i="1" s="1"/>
  <c r="K16" i="1"/>
  <c r="K17" i="1" s="1"/>
  <c r="K18" i="1" s="1"/>
  <c r="K19" i="1" s="1"/>
  <c r="K20" i="1" s="1"/>
  <c r="K21" i="1" s="1"/>
  <c r="K22" i="1" s="1"/>
  <c r="K23" i="1" s="1"/>
  <c r="F19" i="1"/>
  <c r="J19" i="1" s="1"/>
  <c r="I20" i="1" s="1"/>
  <c r="F21" i="1"/>
  <c r="H21" i="1" s="1"/>
  <c r="F22" i="1"/>
  <c r="H22" i="1" s="1"/>
  <c r="F23" i="1"/>
  <c r="H23" i="1" s="1"/>
  <c r="F14" i="1"/>
  <c r="H14" i="1" s="1"/>
  <c r="D13" i="1"/>
  <c r="F13" i="1" s="1"/>
  <c r="E12" i="1"/>
  <c r="H12" i="1"/>
  <c r="E11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D10" i="1"/>
  <c r="F10" i="1" s="1"/>
  <c r="F9" i="1"/>
  <c r="H9" i="1" s="1"/>
  <c r="E8" i="1"/>
  <c r="F8" i="1" s="1"/>
  <c r="H8" i="1" s="1"/>
  <c r="D7" i="1"/>
  <c r="E6" i="1"/>
  <c r="D6" i="1"/>
  <c r="F5" i="1"/>
  <c r="H5" i="1" s="1"/>
  <c r="F4" i="1"/>
  <c r="H4" i="1" s="1"/>
  <c r="F3" i="1"/>
  <c r="J20" i="1" l="1"/>
  <c r="I21" i="1" s="1"/>
  <c r="J21" i="1" s="1"/>
  <c r="I22" i="1" s="1"/>
  <c r="J22" i="1" s="1"/>
  <c r="I23" i="1" s="1"/>
  <c r="J23" i="1" s="1"/>
  <c r="J16" i="1"/>
  <c r="I17" i="1" s="1"/>
  <c r="J17" i="1" s="1"/>
  <c r="I18" i="1" s="1"/>
  <c r="J18" i="1" s="1"/>
  <c r="H13" i="1"/>
  <c r="H10" i="1"/>
  <c r="D29" i="1"/>
  <c r="D30" i="1" s="1"/>
  <c r="F6" i="1"/>
  <c r="H6" i="1" s="1"/>
  <c r="F7" i="1"/>
  <c r="H7" i="1" s="1"/>
  <c r="H3" i="1"/>
  <c r="G27" i="1" l="1"/>
  <c r="G28" i="1" s="1"/>
  <c r="H24" i="1"/>
  <c r="F24" i="1"/>
  <c r="J3" i="1"/>
  <c r="I4" i="1" s="1"/>
  <c r="J4" i="1" s="1"/>
  <c r="I5" i="1" s="1"/>
  <c r="J5" i="1" s="1"/>
  <c r="I6" i="1" s="1"/>
  <c r="J6" i="1" s="1"/>
  <c r="I7" i="1" s="1"/>
  <c r="J7" i="1" s="1"/>
  <c r="I8" i="1" l="1"/>
  <c r="J8" i="1" l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</calcChain>
</file>

<file path=xl/sharedStrings.xml><?xml version="1.0" encoding="utf-8"?>
<sst xmlns="http://schemas.openxmlformats.org/spreadsheetml/2006/main" count="29" uniqueCount="29">
  <si>
    <t>MARCELO SILVA</t>
  </si>
  <si>
    <t>AJUDANTE EQ. SERV. DIVERSOS</t>
  </si>
  <si>
    <t>NOME</t>
  </si>
  <si>
    <t>FUNÇÃO</t>
  </si>
  <si>
    <t>CPF</t>
  </si>
  <si>
    <t>COMP</t>
  </si>
  <si>
    <t>DEBITO</t>
  </si>
  <si>
    <t>DESCONTO</t>
  </si>
  <si>
    <t>101.947.138-73</t>
  </si>
  <si>
    <t>SALARIO BRUTO</t>
  </si>
  <si>
    <t>SALARIO LIQUIDO</t>
  </si>
  <si>
    <t>% DESCONTO</t>
  </si>
  <si>
    <t>SALDO DEVEDOR</t>
  </si>
  <si>
    <t>TOTAL</t>
  </si>
  <si>
    <t>DESCONTO POR DETERMINAÇÃO JUDICIAL</t>
  </si>
  <si>
    <t>VALOR DO REPASSE</t>
  </si>
  <si>
    <t>PARCELA</t>
  </si>
  <si>
    <t>Líquido -Folha</t>
  </si>
  <si>
    <t>Jud- Folha</t>
  </si>
  <si>
    <t>Repasse - Jud.</t>
  </si>
  <si>
    <t>BRUTO</t>
  </si>
  <si>
    <t>ID</t>
  </si>
  <si>
    <t>NOVO LIQUIDO</t>
  </si>
  <si>
    <t>NOVO DESCONTO</t>
  </si>
  <si>
    <t>Liquído Certo</t>
  </si>
  <si>
    <t>13 º sal</t>
  </si>
  <si>
    <t>Vencimentos</t>
  </si>
  <si>
    <t>Descontos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</si>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</sst>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19191"/>
      <name val="Open Sans"/>
      <family val="2"/>
    </font>
    <font>
      <sz val="10"/>
      <color rgb="FF40404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9" fontId="0" fillId="0" borderId="1" xfId="0" applyNumberFormat="1" applyBorder="1"/>
    <xf numFmtId="44" fontId="0" fillId="0" borderId="1" xfId="1" applyFont="1" applyFill="1" applyBorder="1"/>
    <xf numFmtId="44" fontId="0" fillId="0" borderId="3" xfId="1" applyFont="1" applyFill="1" applyBorder="1"/>
    <xf numFmtId="44" fontId="0" fillId="0" borderId="3" xfId="0" applyNumberFormat="1" applyBorder="1"/>
    <xf numFmtId="9" fontId="0" fillId="0" borderId="3" xfId="0" applyNumberFormat="1" applyBorder="1"/>
    <xf numFmtId="0" fontId="0" fillId="4" borderId="5" xfId="0" applyFill="1" applyBorder="1" applyAlignment="1">
      <alignment horizontal="center" vertical="center" wrapText="1"/>
    </xf>
    <xf numFmtId="44" fontId="0" fillId="4" borderId="5" xfId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3" fontId="0" fillId="0" borderId="7" xfId="2" applyFont="1" applyBorder="1" applyAlignment="1">
      <alignment horizontal="center" vertical="center"/>
    </xf>
    <xf numFmtId="43" fontId="0" fillId="0" borderId="9" xfId="2" applyFont="1" applyBorder="1" applyAlignment="1">
      <alignment horizontal="center" vertical="center"/>
    </xf>
    <xf numFmtId="43" fontId="0" fillId="0" borderId="11" xfId="0" applyNumberFormat="1" applyBorder="1"/>
    <xf numFmtId="43" fontId="2" fillId="3" borderId="4" xfId="2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3" fontId="0" fillId="0" borderId="0" xfId="0" applyNumberFormat="1"/>
    <xf numFmtId="0" fontId="0" fillId="0" borderId="13" xfId="0" applyBorder="1"/>
    <xf numFmtId="43" fontId="0" fillId="0" borderId="13" xfId="0" applyNumberFormat="1" applyBorder="1"/>
    <xf numFmtId="0" fontId="0" fillId="0" borderId="13" xfId="0" applyBorder="1" applyAlignment="1">
      <alignment horizontal="left" vertical="center" wrapText="1"/>
    </xf>
    <xf numFmtId="44" fontId="0" fillId="0" borderId="13" xfId="0" applyNumberFormat="1" applyBorder="1"/>
    <xf numFmtId="0" fontId="0" fillId="4" borderId="14" xfId="0" applyFill="1" applyBorder="1" applyAlignment="1">
      <alignment horizontal="center" vertical="center" wrapText="1"/>
    </xf>
    <xf numFmtId="17" fontId="0" fillId="0" borderId="15" xfId="0" applyNumberFormat="1" applyBorder="1"/>
    <xf numFmtId="17" fontId="0" fillId="0" borderId="16" xfId="0" applyNumberFormat="1" applyBorder="1"/>
    <xf numFmtId="44" fontId="0" fillId="5" borderId="11" xfId="0" applyNumberFormat="1" applyFill="1" applyBorder="1"/>
    <xf numFmtId="0" fontId="0" fillId="5" borderId="20" xfId="0" applyFill="1" applyBorder="1"/>
    <xf numFmtId="44" fontId="0" fillId="5" borderId="12" xfId="0" applyNumberFormat="1" applyFill="1" applyBorder="1"/>
    <xf numFmtId="0" fontId="0" fillId="0" borderId="21" xfId="0" applyBorder="1" applyAlignment="1">
      <alignment horizontal="center"/>
    </xf>
    <xf numFmtId="17" fontId="0" fillId="0" borderId="17" xfId="0" applyNumberFormat="1" applyBorder="1"/>
    <xf numFmtId="0" fontId="0" fillId="0" borderId="18" xfId="0" applyBorder="1" applyAlignment="1">
      <alignment horizontal="center"/>
    </xf>
    <xf numFmtId="17" fontId="0" fillId="0" borderId="19" xfId="0" applyNumberFormat="1" applyBorder="1"/>
    <xf numFmtId="44" fontId="0" fillId="0" borderId="22" xfId="1" applyFont="1" applyFill="1" applyBorder="1"/>
    <xf numFmtId="44" fontId="0" fillId="0" borderId="22" xfId="1" applyFont="1" applyBorder="1"/>
    <xf numFmtId="9" fontId="0" fillId="0" borderId="22" xfId="0" applyNumberFormat="1" applyBorder="1"/>
    <xf numFmtId="0" fontId="3" fillId="6" borderId="23" xfId="0" applyFont="1" applyFill="1" applyBorder="1" applyAlignment="1">
      <alignment horizontal="left" vertical="center" wrapText="1"/>
    </xf>
    <xf numFmtId="0" fontId="3" fillId="6" borderId="24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24" xfId="0" applyFont="1" applyFill="1" applyBorder="1" applyAlignment="1">
      <alignment horizontal="left"/>
    </xf>
    <xf numFmtId="0" fontId="3" fillId="6" borderId="25" xfId="0" applyFont="1" applyFill="1" applyBorder="1" applyAlignment="1">
      <alignment horizontal="left"/>
    </xf>
    <xf numFmtId="44" fontId="0" fillId="0" borderId="0" xfId="0" applyNumberFormat="1"/>
    <xf numFmtId="43" fontId="0" fillId="0" borderId="0" xfId="2" applyFont="1"/>
    <xf numFmtId="17" fontId="0" fillId="0" borderId="17" xfId="0" applyNumberFormat="1" applyBorder="1" applyAlignment="1">
      <alignment horizontal="right"/>
    </xf>
    <xf numFmtId="17" fontId="0" fillId="5" borderId="17" xfId="0" applyNumberFormat="1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9" fontId="0" fillId="5" borderId="1" xfId="0" applyNumberFormat="1" applyFill="1" applyBorder="1"/>
    <xf numFmtId="44" fontId="0" fillId="5" borderId="3" xfId="0" applyNumberFormat="1" applyFill="1" applyBorder="1"/>
    <xf numFmtId="9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9B99-55E9-4B58-B15B-0DA7917570E5}">
  <dimension ref="A1:K47"/>
  <sheetViews>
    <sheetView tabSelected="1" workbookViewId="0">
      <selection activeCell="D27" sqref="D27"/>
    </sheetView>
  </sheetViews>
  <sheetFormatPr defaultRowHeight="15" x14ac:dyDescent="0.25"/>
  <cols>
    <col min="1" max="1" width="11.28515625" bestFit="1" customWidth="1"/>
    <col min="2" max="2" width="28.85546875" bestFit="1" customWidth="1"/>
    <col min="3" max="3" width="19.42578125" customWidth="1"/>
    <col min="4" max="4" width="19.140625" customWidth="1"/>
    <col min="5" max="5" width="14" customWidth="1"/>
    <col min="6" max="6" width="13.28515625" bestFit="1" customWidth="1"/>
    <col min="7" max="7" width="12.140625" bestFit="1" customWidth="1"/>
    <col min="8" max="8" width="13.28515625" bestFit="1" customWidth="1"/>
    <col min="9" max="9" width="12.7109375" bestFit="1" customWidth="1"/>
    <col min="10" max="10" width="17.5703125" customWidth="1"/>
    <col min="11" max="11" width="17.28515625" customWidth="1"/>
  </cols>
  <sheetData>
    <row r="1" spans="1:11" ht="15.75" thickBot="1" x14ac:dyDescent="0.3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30.75" thickBot="1" x14ac:dyDescent="0.3">
      <c r="A2" s="37" t="s">
        <v>21</v>
      </c>
      <c r="B2" s="37">
        <v>118641</v>
      </c>
      <c r="C2" s="24" t="s">
        <v>5</v>
      </c>
      <c r="D2" s="8" t="s">
        <v>9</v>
      </c>
      <c r="E2" s="8" t="s">
        <v>7</v>
      </c>
      <c r="F2" s="8" t="s">
        <v>10</v>
      </c>
      <c r="G2" s="8" t="s">
        <v>11</v>
      </c>
      <c r="H2" s="8" t="s">
        <v>15</v>
      </c>
      <c r="I2" s="9" t="s">
        <v>6</v>
      </c>
      <c r="J2" s="9" t="s">
        <v>12</v>
      </c>
      <c r="K2" s="10" t="s">
        <v>16</v>
      </c>
    </row>
    <row r="3" spans="1:11" x14ac:dyDescent="0.25">
      <c r="A3" s="38" t="s">
        <v>2</v>
      </c>
      <c r="B3" s="40" t="s">
        <v>0</v>
      </c>
      <c r="C3" s="25">
        <v>44682</v>
      </c>
      <c r="D3" s="5">
        <v>1680.71</v>
      </c>
      <c r="E3" s="5">
        <v>454.71</v>
      </c>
      <c r="F3" s="6">
        <f t="shared" ref="F3:F9" si="0">D3-E3</f>
        <v>1226</v>
      </c>
      <c r="G3" s="7">
        <v>0.3</v>
      </c>
      <c r="H3" s="5">
        <f t="shared" ref="H3:H9" si="1">F3*G3</f>
        <v>367.8</v>
      </c>
      <c r="I3" s="5">
        <v>5841.89</v>
      </c>
      <c r="J3" s="6">
        <f>I3-H3</f>
        <v>5474.09</v>
      </c>
      <c r="K3" s="30">
        <v>1</v>
      </c>
    </row>
    <row r="4" spans="1:11" x14ac:dyDescent="0.25">
      <c r="A4" s="38" t="s">
        <v>3</v>
      </c>
      <c r="B4" s="40" t="s">
        <v>1</v>
      </c>
      <c r="C4" s="26">
        <v>44713</v>
      </c>
      <c r="D4" s="4">
        <v>1586.12</v>
      </c>
      <c r="E4" s="1">
        <v>462.32</v>
      </c>
      <c r="F4" s="2">
        <f t="shared" si="0"/>
        <v>1123.8</v>
      </c>
      <c r="G4" s="3">
        <v>0.3</v>
      </c>
      <c r="H4" s="4">
        <f t="shared" si="1"/>
        <v>337.14</v>
      </c>
      <c r="I4" s="1">
        <f>J3</f>
        <v>5474.09</v>
      </c>
      <c r="J4" s="6">
        <f t="shared" ref="J4:J8" si="2">I4-H4</f>
        <v>5136.95</v>
      </c>
      <c r="K4" s="32">
        <f>K3+1</f>
        <v>2</v>
      </c>
    </row>
    <row r="5" spans="1:11" ht="15.75" thickBot="1" x14ac:dyDescent="0.3">
      <c r="A5" s="39" t="s">
        <v>4</v>
      </c>
      <c r="B5" s="41" t="s">
        <v>8</v>
      </c>
      <c r="C5" s="26">
        <v>44743</v>
      </c>
      <c r="D5" s="4">
        <v>1586.74</v>
      </c>
      <c r="E5" s="1">
        <v>470.74</v>
      </c>
      <c r="F5" s="2">
        <f t="shared" si="0"/>
        <v>1116</v>
      </c>
      <c r="G5" s="3">
        <v>0.3</v>
      </c>
      <c r="H5" s="4">
        <f t="shared" si="1"/>
        <v>334.8</v>
      </c>
      <c r="I5" s="1">
        <f t="shared" ref="I5:I8" si="3">J4</f>
        <v>5136.95</v>
      </c>
      <c r="J5" s="6">
        <f t="shared" si="2"/>
        <v>4802.1499999999996</v>
      </c>
      <c r="K5" s="32">
        <f t="shared" ref="K5:K23" si="4">K4+1</f>
        <v>3</v>
      </c>
    </row>
    <row r="6" spans="1:11" x14ac:dyDescent="0.25">
      <c r="C6" s="31">
        <v>44774</v>
      </c>
      <c r="D6" s="4">
        <f>1464.83+121.2+0.45</f>
        <v>1586.48</v>
      </c>
      <c r="E6" s="1">
        <f>7.32+5.97+3.66+87.89+14.64+25+122.83+0.81+19.18+124.38</f>
        <v>411.68</v>
      </c>
      <c r="F6" s="2">
        <f t="shared" si="0"/>
        <v>1174.8</v>
      </c>
      <c r="G6" s="3">
        <v>0.1</v>
      </c>
      <c r="H6" s="4">
        <f t="shared" si="1"/>
        <v>117.48</v>
      </c>
      <c r="I6" s="1">
        <f t="shared" si="3"/>
        <v>4802.1499999999996</v>
      </c>
      <c r="J6" s="6">
        <f t="shared" si="2"/>
        <v>4684.67</v>
      </c>
      <c r="K6" s="32">
        <f t="shared" si="4"/>
        <v>4</v>
      </c>
    </row>
    <row r="7" spans="1:11" x14ac:dyDescent="0.25">
      <c r="C7" s="31">
        <v>44805</v>
      </c>
      <c r="D7" s="4">
        <f>1464.83+121.2+0.25</f>
        <v>1586.28</v>
      </c>
      <c r="E7" s="1">
        <v>463.48</v>
      </c>
      <c r="F7" s="2">
        <f t="shared" si="0"/>
        <v>1122.8</v>
      </c>
      <c r="G7" s="3">
        <v>0.1</v>
      </c>
      <c r="H7" s="4">
        <f t="shared" si="1"/>
        <v>112.28</v>
      </c>
      <c r="I7" s="1">
        <f t="shared" si="3"/>
        <v>4684.67</v>
      </c>
      <c r="J7" s="6">
        <f t="shared" si="2"/>
        <v>4572.3900000000003</v>
      </c>
      <c r="K7" s="32">
        <f t="shared" si="4"/>
        <v>5</v>
      </c>
    </row>
    <row r="8" spans="1:11" x14ac:dyDescent="0.25">
      <c r="C8" s="31">
        <v>44835</v>
      </c>
      <c r="D8" s="4">
        <v>1863.88</v>
      </c>
      <c r="E8" s="1">
        <f>823.88-367.8</f>
        <v>456.08</v>
      </c>
      <c r="F8" s="2">
        <f t="shared" si="0"/>
        <v>1407.8000000000002</v>
      </c>
      <c r="G8" s="3">
        <v>0.1</v>
      </c>
      <c r="H8" s="4">
        <f t="shared" si="1"/>
        <v>140.78000000000003</v>
      </c>
      <c r="I8" s="1">
        <f t="shared" si="3"/>
        <v>4572.3900000000003</v>
      </c>
      <c r="J8" s="6">
        <f t="shared" si="2"/>
        <v>4431.6100000000006</v>
      </c>
      <c r="K8" s="32">
        <f t="shared" si="4"/>
        <v>6</v>
      </c>
    </row>
    <row r="9" spans="1:11" x14ac:dyDescent="0.25">
      <c r="C9" s="31">
        <v>44866</v>
      </c>
      <c r="D9" s="4">
        <v>1893.2</v>
      </c>
      <c r="E9" s="1">
        <v>449.22</v>
      </c>
      <c r="F9" s="2">
        <f t="shared" si="0"/>
        <v>1443.98</v>
      </c>
      <c r="G9" s="3">
        <v>0.1</v>
      </c>
      <c r="H9" s="4">
        <f t="shared" si="1"/>
        <v>144.398</v>
      </c>
      <c r="I9" s="1">
        <f t="shared" ref="I9:I18" si="5">J8</f>
        <v>4431.6100000000006</v>
      </c>
      <c r="J9" s="6">
        <f t="shared" ref="J9:J14" si="6">I9-H9</f>
        <v>4287.2120000000004</v>
      </c>
      <c r="K9" s="32">
        <f t="shared" si="4"/>
        <v>7</v>
      </c>
    </row>
    <row r="10" spans="1:11" x14ac:dyDescent="0.25">
      <c r="C10" s="44" t="s">
        <v>25</v>
      </c>
      <c r="D10" s="4">
        <f>1581.42+23.97</f>
        <v>1605.39</v>
      </c>
      <c r="E10" s="1">
        <v>126.3</v>
      </c>
      <c r="F10" s="2">
        <f t="shared" ref="F10" si="7">D10-E10</f>
        <v>1479.0900000000001</v>
      </c>
      <c r="G10" s="3">
        <v>0.1</v>
      </c>
      <c r="H10" s="4">
        <f t="shared" ref="H10" si="8">F10*G10</f>
        <v>147.90900000000002</v>
      </c>
      <c r="I10" s="1">
        <f t="shared" si="5"/>
        <v>4287.2120000000004</v>
      </c>
      <c r="J10" s="6">
        <f t="shared" si="6"/>
        <v>4139.3030000000008</v>
      </c>
      <c r="K10" s="32">
        <f t="shared" si="4"/>
        <v>8</v>
      </c>
    </row>
    <row r="11" spans="1:11" x14ac:dyDescent="0.25">
      <c r="C11" s="31">
        <v>44896</v>
      </c>
      <c r="D11" s="4">
        <v>1774.21</v>
      </c>
      <c r="E11" s="1">
        <f>D11-F11</f>
        <v>437.41000000000008</v>
      </c>
      <c r="F11" s="2">
        <v>1336.8</v>
      </c>
      <c r="G11" s="3">
        <v>0.1</v>
      </c>
      <c r="H11" s="4">
        <v>133.68</v>
      </c>
      <c r="I11" s="1">
        <f t="shared" si="5"/>
        <v>4139.3030000000008</v>
      </c>
      <c r="J11" s="6">
        <f t="shared" si="6"/>
        <v>4005.623000000001</v>
      </c>
      <c r="K11" s="32">
        <f t="shared" si="4"/>
        <v>9</v>
      </c>
    </row>
    <row r="12" spans="1:11" x14ac:dyDescent="0.25">
      <c r="C12" s="45">
        <v>44927</v>
      </c>
      <c r="D12" s="46">
        <v>1771</v>
      </c>
      <c r="E12" s="46">
        <f>D12-F12</f>
        <v>882.2</v>
      </c>
      <c r="F12" s="47">
        <v>888.8</v>
      </c>
      <c r="G12" s="48">
        <v>0.1</v>
      </c>
      <c r="H12" s="46">
        <f>F12*G12</f>
        <v>88.88</v>
      </c>
      <c r="I12" s="46">
        <f t="shared" si="5"/>
        <v>4005.623000000001</v>
      </c>
      <c r="J12" s="49">
        <f t="shared" si="6"/>
        <v>3916.7430000000008</v>
      </c>
      <c r="K12" s="32">
        <f t="shared" si="4"/>
        <v>10</v>
      </c>
    </row>
    <row r="13" spans="1:11" x14ac:dyDescent="0.25">
      <c r="C13" s="31">
        <v>44958</v>
      </c>
      <c r="D13" s="4">
        <f>1603.99+130.2+19.61+3.27</f>
        <v>1757.07</v>
      </c>
      <c r="E13" s="1">
        <v>1527.03</v>
      </c>
      <c r="F13" s="2">
        <f>D13-E13</f>
        <v>230.03999999999996</v>
      </c>
      <c r="G13" s="3">
        <v>0.1</v>
      </c>
      <c r="H13" s="46">
        <f>F13*G13</f>
        <v>23.003999999999998</v>
      </c>
      <c r="I13" s="46">
        <f t="shared" si="5"/>
        <v>3916.7430000000008</v>
      </c>
      <c r="J13" s="49">
        <f t="shared" si="6"/>
        <v>3893.7390000000009</v>
      </c>
      <c r="K13" s="32">
        <f t="shared" si="4"/>
        <v>11</v>
      </c>
    </row>
    <row r="14" spans="1:11" ht="15.75" thickBot="1" x14ac:dyDescent="0.3">
      <c r="C14" s="33">
        <v>44986</v>
      </c>
      <c r="D14" s="34">
        <v>1156.25</v>
      </c>
      <c r="E14" s="35">
        <v>503.46</v>
      </c>
      <c r="F14" s="2">
        <f>D14-E14</f>
        <v>652.79</v>
      </c>
      <c r="G14" s="36">
        <v>0.1</v>
      </c>
      <c r="H14" s="46">
        <f>F14*G14</f>
        <v>65.278999999999996</v>
      </c>
      <c r="I14" s="46">
        <f t="shared" si="5"/>
        <v>3893.7390000000009</v>
      </c>
      <c r="J14" s="49">
        <f t="shared" si="6"/>
        <v>3828.4600000000009</v>
      </c>
      <c r="K14" s="32">
        <f t="shared" si="4"/>
        <v>12</v>
      </c>
    </row>
    <row r="15" spans="1:11" ht="15.75" thickBot="1" x14ac:dyDescent="0.3">
      <c r="C15" s="33">
        <v>45017</v>
      </c>
      <c r="D15" s="34">
        <f>267.33+21.7</f>
        <v>289.02999999999997</v>
      </c>
      <c r="E15" s="35">
        <f>8+5.97+4+16.03+25+8.67+0.58+173.42+146.52</f>
        <v>388.19</v>
      </c>
      <c r="F15" s="2">
        <f t="shared" ref="F15:F23" si="9">D15-E15</f>
        <v>-99.160000000000025</v>
      </c>
      <c r="G15" s="36">
        <v>0.1</v>
      </c>
      <c r="H15" s="46">
        <v>0</v>
      </c>
      <c r="I15" s="46">
        <f t="shared" si="5"/>
        <v>3828.4600000000009</v>
      </c>
      <c r="J15" s="49">
        <f t="shared" ref="J15:J18" si="10">I15-H15</f>
        <v>3828.4600000000009</v>
      </c>
      <c r="K15" s="32">
        <f t="shared" si="4"/>
        <v>13</v>
      </c>
    </row>
    <row r="16" spans="1:11" ht="15.75" thickBot="1" x14ac:dyDescent="0.3">
      <c r="C16" s="33">
        <v>45047</v>
      </c>
      <c r="D16" s="34">
        <v>1842.68</v>
      </c>
      <c r="E16" s="35">
        <v>378.78</v>
      </c>
      <c r="F16" s="2">
        <f t="shared" si="9"/>
        <v>1463.9</v>
      </c>
      <c r="G16" s="36">
        <v>0.1</v>
      </c>
      <c r="H16" s="46">
        <f t="shared" ref="H16:H23" si="11">F16*G16</f>
        <v>146.39000000000001</v>
      </c>
      <c r="I16" s="46">
        <f t="shared" si="5"/>
        <v>3828.4600000000009</v>
      </c>
      <c r="J16" s="49">
        <f t="shared" si="10"/>
        <v>3682.0700000000011</v>
      </c>
      <c r="K16" s="32">
        <f t="shared" si="4"/>
        <v>14</v>
      </c>
    </row>
    <row r="17" spans="1:11" ht="15.75" thickBot="1" x14ac:dyDescent="0.3">
      <c r="C17" s="33">
        <v>45078</v>
      </c>
      <c r="D17" s="34">
        <v>1736.03</v>
      </c>
      <c r="E17" s="35">
        <f>8+6.39+4+96.24+16.03+25+118.53+57.87+141.09+141.08</f>
        <v>614.23</v>
      </c>
      <c r="F17" s="2">
        <f t="shared" si="9"/>
        <v>1121.8</v>
      </c>
      <c r="G17" s="36">
        <v>0.1</v>
      </c>
      <c r="H17" s="46">
        <f t="shared" si="11"/>
        <v>112.18</v>
      </c>
      <c r="I17" s="46">
        <f t="shared" si="5"/>
        <v>3682.0700000000011</v>
      </c>
      <c r="J17" s="49">
        <f t="shared" si="10"/>
        <v>3569.8900000000012</v>
      </c>
      <c r="K17" s="32">
        <f t="shared" si="4"/>
        <v>15</v>
      </c>
    </row>
    <row r="18" spans="1:11" ht="15.75" thickBot="1" x14ac:dyDescent="0.3">
      <c r="C18" s="33">
        <v>45108</v>
      </c>
      <c r="D18" s="34">
        <f>1603.99+132</f>
        <v>1735.99</v>
      </c>
      <c r="E18" s="35">
        <f>8+6.39+4+96.24+16.03+25+112.02+115.73+115.73+39.85+69.91</f>
        <v>608.9</v>
      </c>
      <c r="F18" s="2">
        <f t="shared" si="9"/>
        <v>1127.0900000000001</v>
      </c>
      <c r="G18" s="36">
        <v>0.1</v>
      </c>
      <c r="H18" s="46">
        <f t="shared" si="11"/>
        <v>112.70900000000002</v>
      </c>
      <c r="I18" s="46">
        <f t="shared" si="5"/>
        <v>3569.8900000000012</v>
      </c>
      <c r="J18" s="49">
        <f t="shared" si="10"/>
        <v>3457.1810000000014</v>
      </c>
      <c r="K18" s="32">
        <f t="shared" si="4"/>
        <v>16</v>
      </c>
    </row>
    <row r="19" spans="1:11" ht="15.75" thickBot="1" x14ac:dyDescent="0.3">
      <c r="C19" s="33">
        <v>45139</v>
      </c>
      <c r="D19" s="34">
        <f>1603.99+132</f>
        <v>1735.99</v>
      </c>
      <c r="E19" s="35">
        <f>8+6.39+4+96.24+16.03+25+133.89+28.25+197.43</f>
        <v>515.23</v>
      </c>
      <c r="F19" s="2">
        <f t="shared" si="9"/>
        <v>1220.76</v>
      </c>
      <c r="G19" s="36">
        <v>0.1</v>
      </c>
      <c r="H19" s="46">
        <v>122.1</v>
      </c>
      <c r="I19" s="46">
        <f t="shared" ref="I19:I23" si="12">J18</f>
        <v>3457.1810000000014</v>
      </c>
      <c r="J19" s="49">
        <f t="shared" ref="J19:J23" si="13">I19-H19</f>
        <v>3335.0810000000015</v>
      </c>
      <c r="K19" s="32">
        <f t="shared" si="4"/>
        <v>17</v>
      </c>
    </row>
    <row r="20" spans="1:11" ht="15.75" thickBot="1" x14ac:dyDescent="0.3">
      <c r="C20" s="33">
        <v>45170</v>
      </c>
      <c r="D20" s="34">
        <v>1736.22</v>
      </c>
      <c r="E20" s="35">
        <f>568.22-122.1</f>
        <v>446.12</v>
      </c>
      <c r="F20" s="2">
        <f t="shared" si="9"/>
        <v>1290.0999999999999</v>
      </c>
      <c r="G20" s="36">
        <v>0.1</v>
      </c>
      <c r="H20" s="46">
        <f t="shared" si="11"/>
        <v>129.01</v>
      </c>
      <c r="I20" s="46">
        <f t="shared" si="12"/>
        <v>3335.0810000000015</v>
      </c>
      <c r="J20" s="49">
        <f t="shared" si="13"/>
        <v>3206.0710000000017</v>
      </c>
      <c r="K20" s="32">
        <f t="shared" si="4"/>
        <v>18</v>
      </c>
    </row>
    <row r="21" spans="1:11" ht="15.75" thickBot="1" x14ac:dyDescent="0.3">
      <c r="C21" s="33">
        <v>45200</v>
      </c>
      <c r="D21" s="34"/>
      <c r="E21" s="35"/>
      <c r="F21" s="2">
        <f t="shared" si="9"/>
        <v>0</v>
      </c>
      <c r="G21" s="36">
        <v>0.1</v>
      </c>
      <c r="H21" s="46">
        <f t="shared" si="11"/>
        <v>0</v>
      </c>
      <c r="I21" s="46">
        <f t="shared" si="12"/>
        <v>3206.0710000000017</v>
      </c>
      <c r="J21" s="49">
        <f t="shared" si="13"/>
        <v>3206.0710000000017</v>
      </c>
      <c r="K21" s="32">
        <f t="shared" si="4"/>
        <v>19</v>
      </c>
    </row>
    <row r="22" spans="1:11" ht="15.75" thickBot="1" x14ac:dyDescent="0.3">
      <c r="C22" s="33">
        <v>45231</v>
      </c>
      <c r="D22" s="34"/>
      <c r="E22" s="35"/>
      <c r="F22" s="2">
        <f t="shared" si="9"/>
        <v>0</v>
      </c>
      <c r="G22" s="36">
        <v>0.1</v>
      </c>
      <c r="H22" s="46">
        <f t="shared" si="11"/>
        <v>0</v>
      </c>
      <c r="I22" s="46">
        <f t="shared" si="12"/>
        <v>3206.0710000000017</v>
      </c>
      <c r="J22" s="49">
        <f t="shared" si="13"/>
        <v>3206.0710000000017</v>
      </c>
      <c r="K22" s="32">
        <f t="shared" si="4"/>
        <v>20</v>
      </c>
    </row>
    <row r="23" spans="1:11" ht="15.75" thickBot="1" x14ac:dyDescent="0.3">
      <c r="C23" s="33">
        <v>45261</v>
      </c>
      <c r="D23" s="34"/>
      <c r="E23" s="35"/>
      <c r="F23" s="2">
        <f t="shared" si="9"/>
        <v>0</v>
      </c>
      <c r="G23" s="36">
        <v>0.1</v>
      </c>
      <c r="H23" s="46">
        <f t="shared" si="11"/>
        <v>0</v>
      </c>
      <c r="I23" s="46">
        <f t="shared" si="12"/>
        <v>3206.0710000000017</v>
      </c>
      <c r="J23" s="49">
        <f t="shared" si="13"/>
        <v>3206.0710000000017</v>
      </c>
      <c r="K23" s="32">
        <f t="shared" si="4"/>
        <v>21</v>
      </c>
    </row>
    <row r="24" spans="1:11" ht="15.75" thickBot="1" x14ac:dyDescent="0.3">
      <c r="C24" s="20"/>
      <c r="D24" s="20" t="s">
        <v>13</v>
      </c>
      <c r="E24" s="20"/>
      <c r="F24" s="27">
        <f>SUM(F3:F14)</f>
        <v>13202.7</v>
      </c>
      <c r="G24" s="27"/>
      <c r="H24" s="27">
        <f>SUM(H3:H14)</f>
        <v>2013.4299999999998</v>
      </c>
      <c r="I24" s="28"/>
      <c r="J24" s="29"/>
      <c r="K24" s="23"/>
    </row>
    <row r="25" spans="1:11" ht="16.5" thickTop="1" thickBot="1" x14ac:dyDescent="0.3"/>
    <row r="26" spans="1:11" x14ac:dyDescent="0.25">
      <c r="D26" s="11">
        <v>1161</v>
      </c>
      <c r="E26" s="15" t="s">
        <v>17</v>
      </c>
      <c r="G26" s="42">
        <v>1736.23</v>
      </c>
      <c r="H26" t="s">
        <v>20</v>
      </c>
    </row>
    <row r="27" spans="1:11" ht="15.75" thickBot="1" x14ac:dyDescent="0.3">
      <c r="D27" s="12">
        <v>129.01</v>
      </c>
      <c r="E27" s="16" t="s">
        <v>18</v>
      </c>
      <c r="G27" s="19">
        <f>D28-D29</f>
        <v>1161.009</v>
      </c>
      <c r="H27" t="s">
        <v>22</v>
      </c>
      <c r="J27" s="42"/>
    </row>
    <row r="28" spans="1:11" ht="15.75" thickBot="1" x14ac:dyDescent="0.3">
      <c r="D28" s="14">
        <f>D26+D27</f>
        <v>1290.01</v>
      </c>
      <c r="E28" s="17" t="s">
        <v>24</v>
      </c>
      <c r="G28" s="42">
        <f>G26-G27</f>
        <v>575.221</v>
      </c>
      <c r="H28" t="s">
        <v>23</v>
      </c>
      <c r="J28" s="42"/>
      <c r="K28" s="42"/>
    </row>
    <row r="29" spans="1:11" ht="15.75" thickBot="1" x14ac:dyDescent="0.3">
      <c r="D29" s="13">
        <f>D28*10%</f>
        <v>129.001</v>
      </c>
      <c r="E29" s="18" t="s">
        <v>19</v>
      </c>
      <c r="G29" s="42"/>
      <c r="J29" s="42"/>
    </row>
    <row r="30" spans="1:11" ht="15.75" thickBot="1" x14ac:dyDescent="0.3">
      <c r="A30" s="20"/>
      <c r="B30" s="20"/>
      <c r="C30" s="20"/>
      <c r="D30" s="21">
        <f>D28-D29</f>
        <v>1161.009</v>
      </c>
      <c r="E30" s="22"/>
      <c r="F30" s="20"/>
      <c r="G30" s="20"/>
      <c r="H30" s="20"/>
      <c r="I30" s="20"/>
      <c r="J30" s="21"/>
      <c r="K30" s="20"/>
    </row>
    <row r="31" spans="1:11" ht="15.75" thickTop="1" x14ac:dyDescent="0.25"/>
    <row r="32" spans="1:11" x14ac:dyDescent="0.25">
      <c r="H32" s="43"/>
    </row>
    <row r="33" spans="2:8" x14ac:dyDescent="0.25">
      <c r="H33" s="43"/>
    </row>
    <row r="34" spans="2:8" x14ac:dyDescent="0.25">
      <c r="H34" s="19"/>
    </row>
    <row r="42" spans="2:8" ht="18" x14ac:dyDescent="0.25">
      <c r="B42" s="51" t="s">
        <v>26</v>
      </c>
    </row>
    <row r="43" spans="2:8" x14ac:dyDescent="0.25">
      <c r="B43" s="52">
        <v>1736.23</v>
      </c>
    </row>
    <row r="44" spans="2:8" ht="18" x14ac:dyDescent="0.25">
      <c r="B44" s="51" t="s">
        <v>27</v>
      </c>
    </row>
    <row r="45" spans="2:8" x14ac:dyDescent="0.25">
      <c r="B45" s="52">
        <v>614.23</v>
      </c>
    </row>
    <row r="46" spans="2:8" ht="18" x14ac:dyDescent="0.25">
      <c r="B46" s="51" t="s">
        <v>28</v>
      </c>
    </row>
    <row r="47" spans="2:8" x14ac:dyDescent="0.25">
      <c r="B47" s="52">
        <v>1122</v>
      </c>
      <c r="H47" s="50"/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Djair Patricio</dc:creator>
  <cp:lastModifiedBy>Antonio Neto</cp:lastModifiedBy>
  <dcterms:created xsi:type="dcterms:W3CDTF">2022-06-01T16:24:58Z</dcterms:created>
  <dcterms:modified xsi:type="dcterms:W3CDTF">2023-10-03T14:43:07Z</dcterms:modified>
</cp:coreProperties>
</file>