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0030481721005\Documents\"/>
    </mc:Choice>
  </mc:AlternateContent>
  <bookViews>
    <workbookView xWindow="0" yWindow="0" windowWidth="16170" windowHeight="6135" firstSheet="2" activeTab="2"/>
  </bookViews>
  <sheets>
    <sheet name="Menu" sheetId="1" r:id="rId1"/>
    <sheet name="Aplicação" sheetId="2" r:id="rId2"/>
    <sheet name="Betão F" sheetId="4" r:id="rId3"/>
    <sheet name="Graficos" sheetId="5" r:id="rId4"/>
    <sheet name="dados" sheetId="6" r:id="rId5"/>
    <sheet name="Plan7" sheetId="7" r:id="rId6"/>
    <sheet name="Plan8" sheetId="8" r:id="rId7"/>
    <sheet name="Plan9" sheetId="9" r:id="rId8"/>
    <sheet name="Plan10" sheetId="10" r:id="rId9"/>
    <sheet name="Plan11" sheetId="11" r:id="rId10"/>
    <sheet name="Plan12" sheetId="12" r:id="rId11"/>
  </sheets>
  <definedNames>
    <definedName name="Betao_sal">'Betão F'!$I$8:$I$37</definedName>
    <definedName name="Desc_INSS">dados!$F$7</definedName>
    <definedName name="HD">dados!$B$4</definedName>
    <definedName name="HE">dados!$B$2</definedName>
    <definedName name="HN">dados!$B$1</definedName>
    <definedName name="HS">dados!$B$3</definedName>
    <definedName name="Tab_INSS">dados!$E$2:$F$4</definedName>
    <definedName name="Tab_IRRF">dados!$E$11:$G$14</definedName>
    <definedName name="Teto_INSS">dados!$F$6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4" l="1"/>
  <c r="L15" i="4"/>
  <c r="L13" i="4"/>
  <c r="E8" i="4"/>
  <c r="F7" i="6" l="1"/>
  <c r="C8" i="4"/>
  <c r="H8" i="4" l="1"/>
  <c r="G8" i="4"/>
  <c r="F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G37" i="4" l="1"/>
  <c r="H37" i="4"/>
  <c r="G33" i="4"/>
  <c r="I33" i="4" s="1"/>
  <c r="F33" i="4"/>
  <c r="H33" i="4"/>
  <c r="G29" i="4"/>
  <c r="F29" i="4"/>
  <c r="H29" i="4"/>
  <c r="G25" i="4"/>
  <c r="F25" i="4"/>
  <c r="H25" i="4"/>
  <c r="G21" i="4"/>
  <c r="H21" i="4"/>
  <c r="G17" i="4"/>
  <c r="F17" i="4"/>
  <c r="H17" i="4"/>
  <c r="G13" i="4"/>
  <c r="F13" i="4"/>
  <c r="H13" i="4"/>
  <c r="I13" i="4"/>
  <c r="G9" i="4"/>
  <c r="H9" i="4"/>
  <c r="H36" i="4"/>
  <c r="G36" i="4"/>
  <c r="F32" i="4"/>
  <c r="I32" i="4"/>
  <c r="H32" i="4"/>
  <c r="G32" i="4"/>
  <c r="F28" i="4"/>
  <c r="I28" i="4"/>
  <c r="H28" i="4"/>
  <c r="G28" i="4"/>
  <c r="H24" i="4"/>
  <c r="G24" i="4"/>
  <c r="F20" i="4"/>
  <c r="I20" i="4"/>
  <c r="H20" i="4"/>
  <c r="G20" i="4"/>
  <c r="F16" i="4"/>
  <c r="I16" i="4"/>
  <c r="H16" i="4"/>
  <c r="G16" i="4"/>
  <c r="F12" i="4"/>
  <c r="I12" i="4"/>
  <c r="H12" i="4"/>
  <c r="G12" i="4"/>
  <c r="I8" i="4"/>
  <c r="H35" i="4"/>
  <c r="G35" i="4"/>
  <c r="H31" i="4"/>
  <c r="G31" i="4"/>
  <c r="I27" i="4"/>
  <c r="H27" i="4"/>
  <c r="F27" i="4"/>
  <c r="G27" i="4"/>
  <c r="H23" i="4"/>
  <c r="G23" i="4"/>
  <c r="I19" i="4"/>
  <c r="H19" i="4"/>
  <c r="F19" i="4"/>
  <c r="G19" i="4"/>
  <c r="H15" i="4"/>
  <c r="G15" i="4"/>
  <c r="H11" i="4"/>
  <c r="G11" i="4"/>
  <c r="I34" i="4"/>
  <c r="H34" i="4"/>
  <c r="G34" i="4"/>
  <c r="F34" i="4"/>
  <c r="H30" i="4"/>
  <c r="G30" i="4"/>
  <c r="I26" i="4"/>
  <c r="H26" i="4"/>
  <c r="G26" i="4"/>
  <c r="F26" i="4"/>
  <c r="I22" i="4"/>
  <c r="H22" i="4"/>
  <c r="G22" i="4"/>
  <c r="F22" i="4"/>
  <c r="I18" i="4"/>
  <c r="H18" i="4"/>
  <c r="G18" i="4"/>
  <c r="F18" i="4"/>
  <c r="H14" i="4"/>
  <c r="G14" i="4"/>
  <c r="H10" i="4"/>
  <c r="G10" i="4"/>
  <c r="E37" i="4"/>
  <c r="E33" i="4"/>
  <c r="E29" i="4"/>
  <c r="I29" i="4" s="1"/>
  <c r="E25" i="4"/>
  <c r="I25" i="4" s="1"/>
  <c r="E21" i="4"/>
  <c r="E17" i="4"/>
  <c r="I17" i="4" s="1"/>
  <c r="E13" i="4"/>
  <c r="E9" i="4"/>
  <c r="F9" i="4" s="1"/>
  <c r="E36" i="4"/>
  <c r="F36" i="4" s="1"/>
  <c r="E32" i="4"/>
  <c r="E28" i="4"/>
  <c r="E24" i="4"/>
  <c r="F24" i="4" s="1"/>
  <c r="I24" i="4" s="1"/>
  <c r="E20" i="4"/>
  <c r="E16" i="4"/>
  <c r="E12" i="4"/>
  <c r="E35" i="4"/>
  <c r="F35" i="4" s="1"/>
  <c r="I35" i="4" s="1"/>
  <c r="E31" i="4"/>
  <c r="F31" i="4" s="1"/>
  <c r="E27" i="4"/>
  <c r="E23" i="4"/>
  <c r="F23" i="4" s="1"/>
  <c r="I23" i="4" s="1"/>
  <c r="E19" i="4"/>
  <c r="E15" i="4"/>
  <c r="F15" i="4" s="1"/>
  <c r="E11" i="4"/>
  <c r="F11" i="4" s="1"/>
  <c r="I11" i="4" s="1"/>
  <c r="E34" i="4"/>
  <c r="E30" i="4"/>
  <c r="F30" i="4" s="1"/>
  <c r="I30" i="4" s="1"/>
  <c r="E26" i="4"/>
  <c r="E22" i="4"/>
  <c r="E18" i="4"/>
  <c r="E14" i="4"/>
  <c r="F14" i="4" s="1"/>
  <c r="I14" i="4" s="1"/>
  <c r="E10" i="4"/>
  <c r="F10" i="4" s="1"/>
  <c r="I9" i="4" l="1"/>
  <c r="L11" i="4" s="1"/>
  <c r="L14" i="4" s="1"/>
  <c r="I21" i="4"/>
  <c r="I37" i="4"/>
  <c r="I10" i="4"/>
  <c r="I15" i="4"/>
  <c r="I31" i="4"/>
  <c r="I36" i="4"/>
  <c r="F21" i="4"/>
  <c r="F37" i="4"/>
  <c r="L10" i="4" l="1"/>
</calcChain>
</file>

<file path=xl/sharedStrings.xml><?xml version="1.0" encoding="utf-8"?>
<sst xmlns="http://schemas.openxmlformats.org/spreadsheetml/2006/main" count="39" uniqueCount="37">
  <si>
    <t>Folha</t>
  </si>
  <si>
    <t>Gráfico</t>
  </si>
  <si>
    <t>Configurações</t>
  </si>
  <si>
    <t xml:space="preserve">Carlão </t>
  </si>
  <si>
    <t xml:space="preserve">Renatão </t>
  </si>
  <si>
    <t>Jorjão</t>
  </si>
  <si>
    <t xml:space="preserve"> Betão </t>
  </si>
  <si>
    <t xml:space="preserve">Tonhão </t>
  </si>
  <si>
    <t xml:space="preserve">Zélão </t>
  </si>
  <si>
    <t>Ditão</t>
  </si>
  <si>
    <t>Betão</t>
  </si>
  <si>
    <t>Plantonista</t>
  </si>
  <si>
    <t>Agosto</t>
  </si>
  <si>
    <t>Relação de Cálculo Mensal</t>
  </si>
  <si>
    <t>Folha de pagamento</t>
  </si>
  <si>
    <t>Dia</t>
  </si>
  <si>
    <t>Sem</t>
  </si>
  <si>
    <t>HT</t>
  </si>
  <si>
    <t>HN</t>
  </si>
  <si>
    <t>HE</t>
  </si>
  <si>
    <t>HS</t>
  </si>
  <si>
    <t>HD</t>
  </si>
  <si>
    <t>Antiga</t>
  </si>
  <si>
    <t>Nova</t>
  </si>
  <si>
    <t>R$</t>
  </si>
  <si>
    <t>INSS</t>
  </si>
  <si>
    <t>IRRF</t>
  </si>
  <si>
    <t>Salário líquido</t>
  </si>
  <si>
    <t>Salário Bruto</t>
  </si>
  <si>
    <t>Valor HN</t>
  </si>
  <si>
    <t>Valor HE</t>
  </si>
  <si>
    <t>Valor HS</t>
  </si>
  <si>
    <t>Valor HD</t>
  </si>
  <si>
    <t>Salário Base</t>
  </si>
  <si>
    <t>Teto</t>
  </si>
  <si>
    <t>Desc</t>
  </si>
  <si>
    <t>Nº Dependentes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</si>
</sst>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dddd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99DEC"/>
        <bgColor indexed="64"/>
      </patternFill>
    </fill>
    <fill>
      <patternFill patternType="solid">
        <fgColor rgb="FFCCA5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1" fillId="2" borderId="0"/>
    <xf numFmtId="0" fontId="2" fillId="3" borderId="0"/>
    <xf numFmtId="0" fontId="1" fillId="4" borderId="0"/>
    <xf numFmtId="0" fontId="2" fillId="12" borderId="0"/>
    <xf numFmtId="0" fontId="2" fillId="11" borderId="0"/>
  </cellStyleXfs>
  <cellXfs count="25">
    <xf numFmtId="0" fontId="0" fillId="0" borderId="0" xfId="0"/>
    <xf numFmtId="44" fontId="0" fillId="0" borderId="0" xfId="1" applyFont="1"/>
    <xf numFmtId="0" fontId="0" fillId="8" borderId="1" xfId="0" applyFill="1" applyBorder="1"/>
    <xf numFmtId="0" fontId="0" fillId="9" borderId="0" xfId="0" applyFill="1"/>
    <xf numFmtId="0" fontId="0" fillId="6" borderId="0" xfId="0" applyFill="1"/>
    <xf numFmtId="164" fontId="0" fillId="6" borderId="1" xfId="0" applyNumberFormat="1" applyFill="1" applyBorder="1" applyAlignment="1">
      <alignment horizontal="center" vertical="center"/>
    </xf>
    <xf numFmtId="44" fontId="0" fillId="6" borderId="1" xfId="1" applyFon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44" fontId="0" fillId="0" borderId="0" xfId="0" applyNumberFormat="1"/>
    <xf numFmtId="0" fontId="0" fillId="0" borderId="0" xfId="0" applyNumberFormat="1"/>
    <xf numFmtId="9" fontId="0" fillId="0" borderId="0" xfId="0" applyNumberFormat="1"/>
    <xf numFmtId="0" fontId="3" fillId="0" borderId="0" xfId="0" applyFont="1"/>
    <xf numFmtId="0" fontId="0" fillId="10" borderId="2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10" fontId="0" fillId="0" borderId="0" xfId="0" applyNumberFormat="1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</cellXfs>
  <cellStyles count="7">
    <cellStyle name="Estilo 1" xfId="2"/>
    <cellStyle name="Estilo 2" xfId="3"/>
    <cellStyle name="Estilo 3" xfId="4"/>
    <cellStyle name="Estilo 4" xfId="5"/>
    <cellStyle name="Estilo 5" xfId="6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CCA500"/>
      <color rgb="FFFFCC00"/>
      <color rgb="FFF99DEC"/>
      <color rgb="FFF43AD9"/>
      <color rgb="FF00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0</xdr:row>
      <xdr:rowOff>0</xdr:rowOff>
    </xdr:from>
    <xdr:to>
      <xdr:col>8</xdr:col>
      <xdr:colOff>590550</xdr:colOff>
      <xdr:row>18</xdr:row>
      <xdr:rowOff>142875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0"/>
          <a:ext cx="4667250" cy="3571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14</xdr:row>
      <xdr:rowOff>66675</xdr:rowOff>
    </xdr:from>
    <xdr:to>
      <xdr:col>2</xdr:col>
      <xdr:colOff>507456</xdr:colOff>
      <xdr:row>16</xdr:row>
      <xdr:rowOff>135981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350" y="2733675"/>
          <a:ext cx="450306" cy="4503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ala de Cinza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S21" sqref="S21"/>
    </sheetView>
  </sheetViews>
  <sheetFormatPr defaultRowHeight="15" x14ac:dyDescent="0.25"/>
  <cols>
    <col min="2" max="2" width="25.7109375" customWidth="1"/>
    <col min="4" max="4" width="9.28515625" customWidth="1"/>
    <col min="5" max="5" width="10.140625" customWidth="1"/>
    <col min="6" max="6" width="14.7109375" customWidth="1"/>
  </cols>
  <sheetData>
    <row r="1" spans="1:15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25">
      <c r="A21" s="4"/>
      <c r="B21" s="4"/>
      <c r="C21" s="4"/>
      <c r="D21" s="17" t="s">
        <v>0</v>
      </c>
      <c r="E21" s="18"/>
      <c r="F21" s="18"/>
      <c r="G21" s="4"/>
      <c r="H21" s="4"/>
      <c r="I21" s="4"/>
      <c r="J21" s="4"/>
      <c r="K21" s="4"/>
      <c r="L21" s="4"/>
      <c r="M21" s="4"/>
      <c r="N21" s="4"/>
      <c r="O21" s="4"/>
    </row>
    <row r="22" spans="1:15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 x14ac:dyDescent="0.25">
      <c r="A25" s="4"/>
      <c r="B25" s="4"/>
      <c r="C25" s="4"/>
      <c r="D25" s="15" t="s">
        <v>1</v>
      </c>
      <c r="E25" s="16"/>
      <c r="F25" s="16"/>
      <c r="G25" s="4"/>
      <c r="H25" s="4"/>
      <c r="I25" s="4"/>
      <c r="J25" s="4"/>
      <c r="K25" s="4"/>
      <c r="L25" s="4"/>
      <c r="M25" s="4"/>
      <c r="N25" s="4"/>
      <c r="O25" s="4"/>
    </row>
    <row r="26" spans="1:1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x14ac:dyDescent="0.25">
      <c r="A29" s="4"/>
      <c r="B29" s="4"/>
      <c r="C29" s="4"/>
      <c r="D29" s="13" t="s">
        <v>2</v>
      </c>
      <c r="E29" s="14"/>
      <c r="F29" s="14"/>
      <c r="G29" s="4"/>
      <c r="H29" s="4"/>
      <c r="I29" s="4"/>
      <c r="J29" s="4"/>
      <c r="K29" s="4"/>
      <c r="L29" s="4"/>
      <c r="M29" s="4"/>
      <c r="N29" s="4"/>
      <c r="O29" s="4"/>
    </row>
    <row r="30" spans="1:1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1:15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</sheetData>
  <mergeCells count="3">
    <mergeCell ref="D29:F29"/>
    <mergeCell ref="D25:F25"/>
    <mergeCell ref="D21:F21"/>
  </mergeCells>
  <pageMargins left="0.511811024" right="0.511811024" top="0.78740157499999996" bottom="0.78740157499999996" header="0.31496062000000002" footer="0.31496062000000002"/>
  <pageSetup orientation="portrait" horizontalDpi="30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4"/>
  <sheetViews>
    <sheetView workbookViewId="0">
      <selection activeCell="B30" sqref="B30"/>
    </sheetView>
  </sheetViews>
  <sheetFormatPr defaultRowHeight="15" x14ac:dyDescent="0.25"/>
  <sheetData>
    <row r="2" spans="2:2" x14ac:dyDescent="0.25">
      <c r="B2" s="2" t="s">
        <v>3</v>
      </c>
    </row>
    <row r="4" spans="2:2" x14ac:dyDescent="0.25">
      <c r="B4" s="2" t="s">
        <v>4</v>
      </c>
    </row>
    <row r="6" spans="2:2" x14ac:dyDescent="0.25">
      <c r="B6" s="2" t="s">
        <v>5</v>
      </c>
    </row>
    <row r="8" spans="2:2" x14ac:dyDescent="0.25">
      <c r="B8" s="2" t="s">
        <v>6</v>
      </c>
    </row>
    <row r="10" spans="2:2" x14ac:dyDescent="0.25">
      <c r="B10" s="2" t="s">
        <v>7</v>
      </c>
    </row>
    <row r="12" spans="2:2" x14ac:dyDescent="0.25">
      <c r="B12" s="2" t="s">
        <v>8</v>
      </c>
    </row>
    <row r="14" spans="2:2" x14ac:dyDescent="0.25">
      <c r="B14" s="2" t="s">
        <v>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7"/>
  <sheetViews>
    <sheetView tabSelected="1" workbookViewId="0">
      <selection activeCell="M13" sqref="M13"/>
    </sheetView>
  </sheetViews>
  <sheetFormatPr defaultRowHeight="15" x14ac:dyDescent="0.25"/>
  <cols>
    <col min="2" max="2" width="10.7109375" bestFit="1" customWidth="1"/>
    <col min="3" max="3" width="14.28515625" customWidth="1"/>
    <col min="4" max="4" width="11" bestFit="1" customWidth="1"/>
    <col min="9" max="9" width="10.5703125" bestFit="1" customWidth="1"/>
    <col min="11" max="11" width="16.5703125" customWidth="1"/>
    <col min="12" max="12" width="12.7109375" customWidth="1"/>
    <col min="13" max="13" width="10.7109375" bestFit="1" customWidth="1"/>
    <col min="16" max="16" width="32.7109375" customWidth="1"/>
  </cols>
  <sheetData>
    <row r="1" spans="2:17" x14ac:dyDescent="0.25"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4" spans="2:17" x14ac:dyDescent="0.25">
      <c r="G4" s="19" t="s">
        <v>13</v>
      </c>
      <c r="H4" s="19"/>
      <c r="I4" s="19"/>
      <c r="J4" s="19"/>
      <c r="K4" s="19"/>
    </row>
    <row r="5" spans="2:17" x14ac:dyDescent="0.25">
      <c r="B5" t="s">
        <v>10</v>
      </c>
      <c r="D5" t="s">
        <v>11</v>
      </c>
      <c r="G5" t="s">
        <v>12</v>
      </c>
    </row>
    <row r="7" spans="2:17" x14ac:dyDescent="0.25">
      <c r="B7" s="3" t="s">
        <v>15</v>
      </c>
      <c r="C7" s="3" t="s">
        <v>16</v>
      </c>
      <c r="D7" s="3" t="s">
        <v>17</v>
      </c>
      <c r="E7" s="3" t="s">
        <v>18</v>
      </c>
      <c r="F7" s="3" t="s">
        <v>19</v>
      </c>
      <c r="G7" s="3" t="s">
        <v>20</v>
      </c>
      <c r="H7" s="3" t="s">
        <v>21</v>
      </c>
      <c r="I7" s="3" t="s">
        <v>24</v>
      </c>
    </row>
    <row r="8" spans="2:17" x14ac:dyDescent="0.25">
      <c r="B8" s="8">
        <v>42948</v>
      </c>
      <c r="C8" s="5">
        <f>WEEKDAY(B8)</f>
        <v>3</v>
      </c>
      <c r="D8" s="7">
        <v>8</v>
      </c>
      <c r="E8" s="7">
        <f>IF(OR(C8=1,C8=7),0,IF(D8&gt;8,8,D8))</f>
        <v>8</v>
      </c>
      <c r="F8" s="7">
        <f>IF(C8=1,0,IF(C8=7,0,D8-E8))</f>
        <v>0</v>
      </c>
      <c r="G8" s="7">
        <f>IF(C8=7,D8,0)</f>
        <v>0</v>
      </c>
      <c r="H8" s="7">
        <f>IF(C8=1,D8,0)</f>
        <v>0</v>
      </c>
      <c r="I8" s="6">
        <f t="shared" ref="I8:I37" si="0">IF(C8=1,H8*HD,IF(C8=7,G8*HS,E8*HN+F8*HE))</f>
        <v>159.19999999999999</v>
      </c>
      <c r="L8" s="9"/>
    </row>
    <row r="9" spans="2:17" x14ac:dyDescent="0.25">
      <c r="B9" s="8">
        <v>42949</v>
      </c>
      <c r="C9" s="5">
        <f t="shared" ref="C9:C37" si="1">WEEKDAY(B9)</f>
        <v>4</v>
      </c>
      <c r="D9" s="7">
        <v>7</v>
      </c>
      <c r="E9" s="7">
        <f>IF(OR(C9=1,C9=7),0,IF(D9&gt;8,8,D9))</f>
        <v>7</v>
      </c>
      <c r="F9" s="7">
        <f t="shared" ref="F9:F37" si="2">IF(C9=1,0,IF(C9=7,0,D9-E9))</f>
        <v>0</v>
      </c>
      <c r="G9" s="7">
        <f t="shared" ref="G9:G37" si="3">IF(C9=7,D9,0)</f>
        <v>0</v>
      </c>
      <c r="H9" s="7">
        <f t="shared" ref="H9:H37" si="4">IF(C9=1,D9,0)</f>
        <v>0</v>
      </c>
      <c r="I9" s="6">
        <f t="shared" si="0"/>
        <v>139.29999999999998</v>
      </c>
      <c r="K9" s="22" t="s">
        <v>22</v>
      </c>
      <c r="L9" s="23">
        <v>150</v>
      </c>
    </row>
    <row r="10" spans="2:17" x14ac:dyDescent="0.25">
      <c r="B10" s="8">
        <v>42950</v>
      </c>
      <c r="C10" s="5">
        <f t="shared" si="1"/>
        <v>5</v>
      </c>
      <c r="D10" s="7">
        <v>5</v>
      </c>
      <c r="E10" s="7">
        <f t="shared" ref="E10:E37" si="5">IF(OR(C10=1,C10=7),0,IF(D10&gt;8,8,D10))</f>
        <v>5</v>
      </c>
      <c r="F10" s="7">
        <f t="shared" si="2"/>
        <v>0</v>
      </c>
      <c r="G10" s="7">
        <f t="shared" si="3"/>
        <v>0</v>
      </c>
      <c r="H10" s="7">
        <f t="shared" si="4"/>
        <v>0</v>
      </c>
      <c r="I10" s="6">
        <f t="shared" si="0"/>
        <v>99.5</v>
      </c>
      <c r="K10" s="22" t="s">
        <v>23</v>
      </c>
      <c r="L10" s="24">
        <f>SUM(I8:I37)</f>
        <v>4448.9000000000015</v>
      </c>
    </row>
    <row r="11" spans="2:17" x14ac:dyDescent="0.25">
      <c r="B11" s="8">
        <v>42951</v>
      </c>
      <c r="C11" s="5">
        <f t="shared" si="1"/>
        <v>6</v>
      </c>
      <c r="D11" s="7">
        <v>3</v>
      </c>
      <c r="E11" s="7">
        <f t="shared" si="5"/>
        <v>3</v>
      </c>
      <c r="F11" s="7">
        <f t="shared" si="2"/>
        <v>0</v>
      </c>
      <c r="G11" s="7">
        <f t="shared" si="3"/>
        <v>0</v>
      </c>
      <c r="H11" s="7">
        <f t="shared" si="4"/>
        <v>0</v>
      </c>
      <c r="I11" s="6">
        <f t="shared" si="0"/>
        <v>59.699999999999996</v>
      </c>
      <c r="K11" s="22" t="s">
        <v>28</v>
      </c>
      <c r="L11" s="24">
        <f>SUM(I8:I37)</f>
        <v>4448.9000000000015</v>
      </c>
    </row>
    <row r="12" spans="2:17" x14ac:dyDescent="0.25">
      <c r="B12" s="8">
        <v>42952</v>
      </c>
      <c r="C12" s="5">
        <f t="shared" si="1"/>
        <v>7</v>
      </c>
      <c r="D12" s="7">
        <v>1</v>
      </c>
      <c r="E12" s="7">
        <f t="shared" si="5"/>
        <v>0</v>
      </c>
      <c r="F12" s="7">
        <f t="shared" si="2"/>
        <v>0</v>
      </c>
      <c r="G12" s="7">
        <f t="shared" si="3"/>
        <v>1</v>
      </c>
      <c r="H12" s="7">
        <f t="shared" si="4"/>
        <v>0</v>
      </c>
      <c r="I12" s="6">
        <f t="shared" si="0"/>
        <v>27.9</v>
      </c>
      <c r="K12" s="22" t="s">
        <v>27</v>
      </c>
      <c r="L12" s="24">
        <f>L11-L14-L15</f>
        <v>3832.7320250000007</v>
      </c>
      <c r="M12" s="12"/>
    </row>
    <row r="13" spans="2:17" x14ac:dyDescent="0.25">
      <c r="B13" s="8">
        <v>42953</v>
      </c>
      <c r="C13" s="5">
        <f t="shared" si="1"/>
        <v>1</v>
      </c>
      <c r="D13" s="7">
        <v>9</v>
      </c>
      <c r="E13" s="7">
        <f t="shared" si="5"/>
        <v>0</v>
      </c>
      <c r="F13" s="7">
        <f t="shared" si="2"/>
        <v>0</v>
      </c>
      <c r="G13" s="7">
        <f t="shared" si="3"/>
        <v>0</v>
      </c>
      <c r="H13" s="7">
        <f t="shared" si="4"/>
        <v>9</v>
      </c>
      <c r="I13" s="6">
        <f t="shared" si="0"/>
        <v>261</v>
      </c>
      <c r="K13" s="22" t="s">
        <v>33</v>
      </c>
      <c r="L13" s="23">
        <f>L11-L14-(L26*189.59)</f>
        <v>3390.7510000000011</v>
      </c>
    </row>
    <row r="14" spans="2:17" x14ac:dyDescent="0.25">
      <c r="B14" s="8">
        <v>42954</v>
      </c>
      <c r="C14" s="5">
        <f t="shared" si="1"/>
        <v>2</v>
      </c>
      <c r="D14" s="7">
        <v>7</v>
      </c>
      <c r="E14" s="7">
        <f t="shared" si="5"/>
        <v>7</v>
      </c>
      <c r="F14" s="7">
        <f t="shared" si="2"/>
        <v>0</v>
      </c>
      <c r="G14" s="7">
        <f t="shared" si="3"/>
        <v>0</v>
      </c>
      <c r="H14" s="7">
        <f t="shared" si="4"/>
        <v>0</v>
      </c>
      <c r="I14" s="6">
        <f t="shared" si="0"/>
        <v>139.29999999999998</v>
      </c>
      <c r="K14" s="22" t="s">
        <v>25</v>
      </c>
      <c r="L14" s="23">
        <f>IF(L11 &gt; Teto_INSS,Teto_INSS * 11%,L11 * VLOOKUP(L11,Tab_INSS,2))</f>
        <v>489.37900000000019</v>
      </c>
    </row>
    <row r="15" spans="2:17" x14ac:dyDescent="0.25">
      <c r="B15" s="8">
        <v>42955</v>
      </c>
      <c r="C15" s="5">
        <f t="shared" si="1"/>
        <v>3</v>
      </c>
      <c r="D15" s="7">
        <v>7</v>
      </c>
      <c r="E15" s="7">
        <f t="shared" si="5"/>
        <v>7</v>
      </c>
      <c r="F15" s="7">
        <f t="shared" si="2"/>
        <v>0</v>
      </c>
      <c r="G15" s="7">
        <f t="shared" si="3"/>
        <v>0</v>
      </c>
      <c r="H15" s="7">
        <f t="shared" si="4"/>
        <v>0</v>
      </c>
      <c r="I15" s="6">
        <f t="shared" si="0"/>
        <v>139.29999999999998</v>
      </c>
      <c r="K15" s="22" t="s">
        <v>26</v>
      </c>
      <c r="L15" s="23">
        <f>L13*VLOOKUP(L11,Tab_IRRF,2)-VLOOKUP(L11,Tab_IRRF,3)</f>
        <v>126.78897500000028</v>
      </c>
    </row>
    <row r="16" spans="2:17" x14ac:dyDescent="0.25">
      <c r="B16" s="8">
        <v>42956</v>
      </c>
      <c r="C16" s="5">
        <f t="shared" si="1"/>
        <v>4</v>
      </c>
      <c r="D16" s="7">
        <v>7</v>
      </c>
      <c r="E16" s="7">
        <f t="shared" si="5"/>
        <v>7</v>
      </c>
      <c r="F16" s="7">
        <f t="shared" si="2"/>
        <v>0</v>
      </c>
      <c r="G16" s="7">
        <f t="shared" si="3"/>
        <v>0</v>
      </c>
      <c r="H16" s="7">
        <f t="shared" si="4"/>
        <v>0</v>
      </c>
      <c r="I16" s="6">
        <f t="shared" si="0"/>
        <v>139.29999999999998</v>
      </c>
    </row>
    <row r="17" spans="2:16" x14ac:dyDescent="0.25">
      <c r="B17" s="8">
        <v>42957</v>
      </c>
      <c r="C17" s="5">
        <f t="shared" si="1"/>
        <v>5</v>
      </c>
      <c r="D17" s="7">
        <v>7</v>
      </c>
      <c r="E17" s="7">
        <f t="shared" si="5"/>
        <v>7</v>
      </c>
      <c r="F17" s="7">
        <f t="shared" si="2"/>
        <v>0</v>
      </c>
      <c r="G17" s="7">
        <f t="shared" si="3"/>
        <v>0</v>
      </c>
      <c r="H17" s="7">
        <f t="shared" si="4"/>
        <v>0</v>
      </c>
      <c r="I17" s="6">
        <f t="shared" si="0"/>
        <v>139.29999999999998</v>
      </c>
    </row>
    <row r="18" spans="2:16" x14ac:dyDescent="0.25">
      <c r="B18" s="8">
        <v>42958</v>
      </c>
      <c r="C18" s="5">
        <f t="shared" si="1"/>
        <v>6</v>
      </c>
      <c r="D18" s="7">
        <v>7</v>
      </c>
      <c r="E18" s="7">
        <f t="shared" si="5"/>
        <v>7</v>
      </c>
      <c r="F18" s="7">
        <f t="shared" si="2"/>
        <v>0</v>
      </c>
      <c r="G18" s="7">
        <f t="shared" si="3"/>
        <v>0</v>
      </c>
      <c r="H18" s="7">
        <f t="shared" si="4"/>
        <v>0</v>
      </c>
      <c r="I18" s="6">
        <f t="shared" si="0"/>
        <v>139.29999999999998</v>
      </c>
      <c r="P18" s="10"/>
    </row>
    <row r="19" spans="2:16" x14ac:dyDescent="0.25">
      <c r="B19" s="8">
        <v>42959</v>
      </c>
      <c r="C19" s="5">
        <f t="shared" si="1"/>
        <v>7</v>
      </c>
      <c r="D19" s="7">
        <v>7</v>
      </c>
      <c r="E19" s="7">
        <f t="shared" si="5"/>
        <v>0</v>
      </c>
      <c r="F19" s="7">
        <f t="shared" si="2"/>
        <v>0</v>
      </c>
      <c r="G19" s="7">
        <f t="shared" si="3"/>
        <v>7</v>
      </c>
      <c r="H19" s="7">
        <f t="shared" si="4"/>
        <v>0</v>
      </c>
      <c r="I19" s="6">
        <f t="shared" si="0"/>
        <v>195.29999999999998</v>
      </c>
    </row>
    <row r="20" spans="2:16" x14ac:dyDescent="0.25">
      <c r="B20" s="8">
        <v>42960</v>
      </c>
      <c r="C20" s="5">
        <f t="shared" si="1"/>
        <v>1</v>
      </c>
      <c r="D20" s="7">
        <v>7</v>
      </c>
      <c r="E20" s="7">
        <f t="shared" si="5"/>
        <v>0</v>
      </c>
      <c r="F20" s="7">
        <f t="shared" si="2"/>
        <v>0</v>
      </c>
      <c r="G20" s="7">
        <f t="shared" si="3"/>
        <v>0</v>
      </c>
      <c r="H20" s="7">
        <f t="shared" si="4"/>
        <v>7</v>
      </c>
      <c r="I20" s="6">
        <f t="shared" si="0"/>
        <v>203</v>
      </c>
    </row>
    <row r="21" spans="2:16" x14ac:dyDescent="0.25">
      <c r="B21" s="8">
        <v>42961</v>
      </c>
      <c r="C21" s="5">
        <f t="shared" si="1"/>
        <v>2</v>
      </c>
      <c r="D21" s="7">
        <v>7</v>
      </c>
      <c r="E21" s="7">
        <f t="shared" si="5"/>
        <v>7</v>
      </c>
      <c r="F21" s="7">
        <f t="shared" si="2"/>
        <v>0</v>
      </c>
      <c r="G21" s="7">
        <f t="shared" si="3"/>
        <v>0</v>
      </c>
      <c r="H21" s="7">
        <f t="shared" si="4"/>
        <v>0</v>
      </c>
      <c r="I21" s="6">
        <f t="shared" si="0"/>
        <v>139.29999999999998</v>
      </c>
    </row>
    <row r="22" spans="2:16" x14ac:dyDescent="0.25">
      <c r="B22" s="8">
        <v>42962</v>
      </c>
      <c r="C22" s="5">
        <f t="shared" si="1"/>
        <v>3</v>
      </c>
      <c r="D22" s="7">
        <v>7</v>
      </c>
      <c r="E22" s="7">
        <f t="shared" si="5"/>
        <v>7</v>
      </c>
      <c r="F22" s="7">
        <f t="shared" si="2"/>
        <v>0</v>
      </c>
      <c r="G22" s="7">
        <f t="shared" si="3"/>
        <v>0</v>
      </c>
      <c r="H22" s="7">
        <f t="shared" si="4"/>
        <v>0</v>
      </c>
      <c r="I22" s="6">
        <f t="shared" si="0"/>
        <v>139.29999999999998</v>
      </c>
    </row>
    <row r="23" spans="2:16" x14ac:dyDescent="0.25">
      <c r="B23" s="8">
        <v>42963</v>
      </c>
      <c r="C23" s="5">
        <f t="shared" si="1"/>
        <v>4</v>
      </c>
      <c r="D23" s="7">
        <v>7</v>
      </c>
      <c r="E23" s="7">
        <f t="shared" si="5"/>
        <v>7</v>
      </c>
      <c r="F23" s="7">
        <f t="shared" si="2"/>
        <v>0</v>
      </c>
      <c r="G23" s="7">
        <f t="shared" si="3"/>
        <v>0</v>
      </c>
      <c r="H23" s="7">
        <f t="shared" si="4"/>
        <v>0</v>
      </c>
      <c r="I23" s="6">
        <f t="shared" si="0"/>
        <v>139.29999999999998</v>
      </c>
      <c r="M23" s="10"/>
    </row>
    <row r="24" spans="2:16" x14ac:dyDescent="0.25">
      <c r="B24" s="8">
        <v>42964</v>
      </c>
      <c r="C24" s="5">
        <f t="shared" si="1"/>
        <v>5</v>
      </c>
      <c r="D24" s="7">
        <v>7</v>
      </c>
      <c r="E24" s="7">
        <f t="shared" si="5"/>
        <v>7</v>
      </c>
      <c r="F24" s="7">
        <f t="shared" si="2"/>
        <v>0</v>
      </c>
      <c r="G24" s="7">
        <f t="shared" si="3"/>
        <v>0</v>
      </c>
      <c r="H24" s="7">
        <f t="shared" si="4"/>
        <v>0</v>
      </c>
      <c r="I24" s="6">
        <f t="shared" si="0"/>
        <v>139.29999999999998</v>
      </c>
    </row>
    <row r="25" spans="2:16" x14ac:dyDescent="0.25">
      <c r="B25" s="8">
        <v>42965</v>
      </c>
      <c r="C25" s="5">
        <f t="shared" si="1"/>
        <v>6</v>
      </c>
      <c r="D25" s="7">
        <v>7</v>
      </c>
      <c r="E25" s="7">
        <f t="shared" si="5"/>
        <v>7</v>
      </c>
      <c r="F25" s="7">
        <f t="shared" si="2"/>
        <v>0</v>
      </c>
      <c r="G25" s="7">
        <f t="shared" si="3"/>
        <v>0</v>
      </c>
      <c r="H25" s="7">
        <f t="shared" si="4"/>
        <v>0</v>
      </c>
      <c r="I25" s="6">
        <f t="shared" si="0"/>
        <v>139.29999999999998</v>
      </c>
    </row>
    <row r="26" spans="2:16" x14ac:dyDescent="0.25">
      <c r="B26" s="8">
        <v>42966</v>
      </c>
      <c r="C26" s="5">
        <f t="shared" si="1"/>
        <v>7</v>
      </c>
      <c r="D26" s="7">
        <v>7</v>
      </c>
      <c r="E26" s="7">
        <f t="shared" si="5"/>
        <v>0</v>
      </c>
      <c r="F26" s="7">
        <f t="shared" si="2"/>
        <v>0</v>
      </c>
      <c r="G26" s="7">
        <f t="shared" si="3"/>
        <v>7</v>
      </c>
      <c r="H26" s="7">
        <f t="shared" si="4"/>
        <v>0</v>
      </c>
      <c r="I26" s="6">
        <f t="shared" si="0"/>
        <v>195.29999999999998</v>
      </c>
      <c r="K26" s="7" t="s">
        <v>36</v>
      </c>
      <c r="L26" s="22">
        <v>3</v>
      </c>
    </row>
    <row r="27" spans="2:16" x14ac:dyDescent="0.25">
      <c r="B27" s="8">
        <v>42967</v>
      </c>
      <c r="C27" s="5">
        <f t="shared" si="1"/>
        <v>1</v>
      </c>
      <c r="D27" s="7">
        <v>7</v>
      </c>
      <c r="E27" s="7">
        <f t="shared" si="5"/>
        <v>0</v>
      </c>
      <c r="F27" s="7">
        <f t="shared" si="2"/>
        <v>0</v>
      </c>
      <c r="G27" s="7">
        <f t="shared" si="3"/>
        <v>0</v>
      </c>
      <c r="H27" s="7">
        <f t="shared" si="4"/>
        <v>7</v>
      </c>
      <c r="I27" s="6">
        <f t="shared" si="0"/>
        <v>203</v>
      </c>
    </row>
    <row r="28" spans="2:16" x14ac:dyDescent="0.25">
      <c r="B28" s="8">
        <v>42968</v>
      </c>
      <c r="C28" s="5">
        <f t="shared" si="1"/>
        <v>2</v>
      </c>
      <c r="D28" s="7">
        <v>7</v>
      </c>
      <c r="E28" s="7">
        <f t="shared" si="5"/>
        <v>7</v>
      </c>
      <c r="F28" s="7">
        <f t="shared" si="2"/>
        <v>0</v>
      </c>
      <c r="G28" s="7">
        <f t="shared" si="3"/>
        <v>0</v>
      </c>
      <c r="H28" s="7">
        <f t="shared" si="4"/>
        <v>0</v>
      </c>
      <c r="I28" s="6">
        <f t="shared" si="0"/>
        <v>139.29999999999998</v>
      </c>
    </row>
    <row r="29" spans="2:16" x14ac:dyDescent="0.25">
      <c r="B29" s="8">
        <v>42969</v>
      </c>
      <c r="C29" s="5">
        <f t="shared" si="1"/>
        <v>3</v>
      </c>
      <c r="D29" s="7">
        <v>7</v>
      </c>
      <c r="E29" s="7">
        <f t="shared" si="5"/>
        <v>7</v>
      </c>
      <c r="F29" s="7">
        <f t="shared" si="2"/>
        <v>0</v>
      </c>
      <c r="G29" s="7">
        <f t="shared" si="3"/>
        <v>0</v>
      </c>
      <c r="H29" s="7">
        <f t="shared" si="4"/>
        <v>0</v>
      </c>
      <c r="I29" s="6">
        <f t="shared" si="0"/>
        <v>139.29999999999998</v>
      </c>
    </row>
    <row r="30" spans="2:16" x14ac:dyDescent="0.25">
      <c r="B30" s="8">
        <v>42970</v>
      </c>
      <c r="C30" s="5">
        <f t="shared" si="1"/>
        <v>4</v>
      </c>
      <c r="D30" s="7">
        <v>7</v>
      </c>
      <c r="E30" s="7">
        <f t="shared" si="5"/>
        <v>7</v>
      </c>
      <c r="F30" s="7">
        <f t="shared" si="2"/>
        <v>0</v>
      </c>
      <c r="G30" s="7">
        <f t="shared" si="3"/>
        <v>0</v>
      </c>
      <c r="H30" s="7">
        <f t="shared" si="4"/>
        <v>0</v>
      </c>
      <c r="I30" s="6">
        <f t="shared" si="0"/>
        <v>139.29999999999998</v>
      </c>
    </row>
    <row r="31" spans="2:16" x14ac:dyDescent="0.25">
      <c r="B31" s="8">
        <v>42971</v>
      </c>
      <c r="C31" s="5">
        <f t="shared" si="1"/>
        <v>5</v>
      </c>
      <c r="D31" s="7">
        <v>7</v>
      </c>
      <c r="E31" s="7">
        <f t="shared" si="5"/>
        <v>7</v>
      </c>
      <c r="F31" s="7">
        <f t="shared" si="2"/>
        <v>0</v>
      </c>
      <c r="G31" s="7">
        <f t="shared" si="3"/>
        <v>0</v>
      </c>
      <c r="H31" s="7">
        <f t="shared" si="4"/>
        <v>0</v>
      </c>
      <c r="I31" s="6">
        <f t="shared" si="0"/>
        <v>139.29999999999998</v>
      </c>
    </row>
    <row r="32" spans="2:16" x14ac:dyDescent="0.25">
      <c r="B32" s="8">
        <v>42972</v>
      </c>
      <c r="C32" s="5">
        <f t="shared" si="1"/>
        <v>6</v>
      </c>
      <c r="D32" s="7">
        <v>7</v>
      </c>
      <c r="E32" s="7">
        <f t="shared" si="5"/>
        <v>7</v>
      </c>
      <c r="F32" s="7">
        <f t="shared" si="2"/>
        <v>0</v>
      </c>
      <c r="G32" s="7">
        <f t="shared" si="3"/>
        <v>0</v>
      </c>
      <c r="H32" s="7">
        <f t="shared" si="4"/>
        <v>0</v>
      </c>
      <c r="I32" s="6">
        <f t="shared" si="0"/>
        <v>139.29999999999998</v>
      </c>
    </row>
    <row r="33" spans="2:9" x14ac:dyDescent="0.25">
      <c r="B33" s="8">
        <v>42973</v>
      </c>
      <c r="C33" s="5">
        <f t="shared" si="1"/>
        <v>7</v>
      </c>
      <c r="D33" s="7">
        <v>7</v>
      </c>
      <c r="E33" s="7">
        <f t="shared" si="5"/>
        <v>0</v>
      </c>
      <c r="F33" s="7">
        <f t="shared" si="2"/>
        <v>0</v>
      </c>
      <c r="G33" s="7">
        <f t="shared" si="3"/>
        <v>7</v>
      </c>
      <c r="H33" s="7">
        <f t="shared" si="4"/>
        <v>0</v>
      </c>
      <c r="I33" s="6">
        <f t="shared" si="0"/>
        <v>195.29999999999998</v>
      </c>
    </row>
    <row r="34" spans="2:9" x14ac:dyDescent="0.25">
      <c r="B34" s="8">
        <v>42974</v>
      </c>
      <c r="C34" s="5">
        <f t="shared" si="1"/>
        <v>1</v>
      </c>
      <c r="D34" s="7">
        <v>7</v>
      </c>
      <c r="E34" s="7">
        <f t="shared" si="5"/>
        <v>0</v>
      </c>
      <c r="F34" s="7">
        <f t="shared" si="2"/>
        <v>0</v>
      </c>
      <c r="G34" s="7">
        <f t="shared" si="3"/>
        <v>0</v>
      </c>
      <c r="H34" s="7">
        <f t="shared" si="4"/>
        <v>7</v>
      </c>
      <c r="I34" s="6">
        <f t="shared" si="0"/>
        <v>203</v>
      </c>
    </row>
    <row r="35" spans="2:9" x14ac:dyDescent="0.25">
      <c r="B35" s="8">
        <v>42975</v>
      </c>
      <c r="C35" s="5">
        <f t="shared" si="1"/>
        <v>2</v>
      </c>
      <c r="D35" s="7">
        <v>7</v>
      </c>
      <c r="E35" s="7">
        <f t="shared" si="5"/>
        <v>7</v>
      </c>
      <c r="F35" s="7">
        <f t="shared" si="2"/>
        <v>0</v>
      </c>
      <c r="G35" s="7">
        <f t="shared" si="3"/>
        <v>0</v>
      </c>
      <c r="H35" s="7">
        <f t="shared" si="4"/>
        <v>0</v>
      </c>
      <c r="I35" s="6">
        <f t="shared" si="0"/>
        <v>139.29999999999998</v>
      </c>
    </row>
    <row r="36" spans="2:9" x14ac:dyDescent="0.25">
      <c r="B36" s="8">
        <v>42976</v>
      </c>
      <c r="C36" s="5">
        <f t="shared" si="1"/>
        <v>3</v>
      </c>
      <c r="D36" s="7">
        <v>7</v>
      </c>
      <c r="E36" s="7">
        <f t="shared" si="5"/>
        <v>7</v>
      </c>
      <c r="F36" s="7">
        <f t="shared" si="2"/>
        <v>0</v>
      </c>
      <c r="G36" s="7">
        <f t="shared" si="3"/>
        <v>0</v>
      </c>
      <c r="H36" s="7">
        <f t="shared" si="4"/>
        <v>0</v>
      </c>
      <c r="I36" s="6">
        <f t="shared" si="0"/>
        <v>139.29999999999998</v>
      </c>
    </row>
    <row r="37" spans="2:9" x14ac:dyDescent="0.25">
      <c r="B37" s="8">
        <v>42977</v>
      </c>
      <c r="C37" s="5">
        <f t="shared" si="1"/>
        <v>4</v>
      </c>
      <c r="D37" s="7">
        <v>7</v>
      </c>
      <c r="E37" s="7">
        <f t="shared" si="5"/>
        <v>7</v>
      </c>
      <c r="F37" s="7">
        <f t="shared" si="2"/>
        <v>0</v>
      </c>
      <c r="G37" s="7">
        <f t="shared" si="3"/>
        <v>0</v>
      </c>
      <c r="H37" s="7">
        <f t="shared" si="4"/>
        <v>0</v>
      </c>
      <c r="I37" s="6">
        <f t="shared" si="0"/>
        <v>139.29999999999998</v>
      </c>
    </row>
  </sheetData>
  <mergeCells count="2">
    <mergeCell ref="G4:K4"/>
    <mergeCell ref="B1:Q1"/>
  </mergeCells>
  <pageMargins left="0.511811024" right="0.511811024" top="0.78740157499999996" bottom="0.78740157499999996" header="0.31496062000000002" footer="0.31496062000000002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1" sqref="J1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11" sqref="E11"/>
    </sheetView>
  </sheetViews>
  <sheetFormatPr defaultRowHeight="15" x14ac:dyDescent="0.25"/>
  <cols>
    <col min="1" max="1" width="14.7109375" customWidth="1"/>
    <col min="2" max="2" width="9.5703125" bestFit="1" customWidth="1"/>
    <col min="5" max="5" width="13.42578125" customWidth="1"/>
    <col min="6" max="6" width="12.140625" bestFit="1" customWidth="1"/>
  </cols>
  <sheetData>
    <row r="1" spans="1:7" x14ac:dyDescent="0.25">
      <c r="A1" t="s">
        <v>29</v>
      </c>
      <c r="B1" s="1">
        <v>19.899999999999999</v>
      </c>
      <c r="E1" t="s">
        <v>25</v>
      </c>
    </row>
    <row r="2" spans="1:7" x14ac:dyDescent="0.25">
      <c r="A2" t="s">
        <v>30</v>
      </c>
      <c r="B2" s="1">
        <v>22.6</v>
      </c>
      <c r="E2">
        <v>0</v>
      </c>
      <c r="F2" s="11">
        <v>0.08</v>
      </c>
    </row>
    <row r="3" spans="1:7" x14ac:dyDescent="0.25">
      <c r="A3" t="s">
        <v>31</v>
      </c>
      <c r="B3" s="1">
        <v>27.9</v>
      </c>
      <c r="E3">
        <v>1659.39</v>
      </c>
      <c r="F3" s="11">
        <v>0.09</v>
      </c>
    </row>
    <row r="4" spans="1:7" x14ac:dyDescent="0.25">
      <c r="A4" t="s">
        <v>32</v>
      </c>
      <c r="B4" s="1">
        <v>29</v>
      </c>
      <c r="E4">
        <v>2765.67</v>
      </c>
      <c r="F4" s="11">
        <v>0.11</v>
      </c>
    </row>
    <row r="6" spans="1:7" x14ac:dyDescent="0.25">
      <c r="E6" t="s">
        <v>34</v>
      </c>
      <c r="F6" s="1">
        <v>5531.31</v>
      </c>
    </row>
    <row r="7" spans="1:7" x14ac:dyDescent="0.25">
      <c r="E7" t="s">
        <v>35</v>
      </c>
      <c r="F7" s="1">
        <f>Teto_INSS*F4</f>
        <v>608.44410000000005</v>
      </c>
    </row>
    <row r="8" spans="1:7" x14ac:dyDescent="0.25">
      <c r="F8" s="1"/>
    </row>
    <row r="10" spans="1:7" x14ac:dyDescent="0.25">
      <c r="E10" t="s">
        <v>26</v>
      </c>
    </row>
    <row r="11" spans="1:7" x14ac:dyDescent="0.25">
      <c r="E11">
        <v>1903.98</v>
      </c>
      <c r="F11" s="21">
        <v>7.4999999999999997E-2</v>
      </c>
      <c r="G11">
        <v>142.80000000000001</v>
      </c>
    </row>
    <row r="12" spans="1:7" x14ac:dyDescent="0.25">
      <c r="E12">
        <v>2826.66</v>
      </c>
      <c r="F12" s="11">
        <v>0.15</v>
      </c>
      <c r="G12">
        <v>354.8</v>
      </c>
    </row>
    <row r="13" spans="1:7" x14ac:dyDescent="0.25">
      <c r="E13">
        <v>3751.06</v>
      </c>
      <c r="F13" s="21">
        <v>0.22500000000000001</v>
      </c>
      <c r="G13">
        <v>636.13</v>
      </c>
    </row>
    <row r="14" spans="1:7" x14ac:dyDescent="0.25">
      <c r="E14">
        <v>4664.68</v>
      </c>
      <c r="F14" s="21">
        <v>0.27500000000000002</v>
      </c>
      <c r="G14">
        <v>869.36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9</vt:i4>
      </vt:variant>
    </vt:vector>
  </HeadingPairs>
  <TitlesOfParts>
    <vt:vector size="20" baseType="lpstr">
      <vt:lpstr>Menu</vt:lpstr>
      <vt:lpstr>Aplicação</vt:lpstr>
      <vt:lpstr>Betão F</vt:lpstr>
      <vt:lpstr>Graficos</vt:lpstr>
      <vt:lpstr>dados</vt:lpstr>
      <vt:lpstr>Plan7</vt:lpstr>
      <vt:lpstr>Plan8</vt:lpstr>
      <vt:lpstr>Plan9</vt:lpstr>
      <vt:lpstr>Plan10</vt:lpstr>
      <vt:lpstr>Plan11</vt:lpstr>
      <vt:lpstr>Plan12</vt:lpstr>
      <vt:lpstr>Betao_sal</vt:lpstr>
      <vt:lpstr>Desc_INSS</vt:lpstr>
      <vt:lpstr>HD</vt:lpstr>
      <vt:lpstr>HE</vt:lpstr>
      <vt:lpstr>HN</vt:lpstr>
      <vt:lpstr>HS</vt:lpstr>
      <vt:lpstr>Tab_INSS</vt:lpstr>
      <vt:lpstr>Tab_IRRF</vt:lpstr>
      <vt:lpstr>Teto_INSS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AUGUSTO DE SOUSA</dc:creator>
  <cp:lastModifiedBy>GUILHERME AUGUSTO DE SOUSA</cp:lastModifiedBy>
  <dcterms:created xsi:type="dcterms:W3CDTF">2017-10-27T13:23:07Z</dcterms:created>
  <dcterms:modified xsi:type="dcterms:W3CDTF">2017-11-17T13:51:14Z</dcterms:modified>
</cp:coreProperties>
</file>