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Gabri\OneDrive\Documentos\Insper\6Semestre\RedesSociais\"/>
    </mc:Choice>
  </mc:AlternateContent>
  <xr:revisionPtr revIDLastSave="0" documentId="13_ncr:1_{25E213B6-5E56-4B86-9308-998438CDEA8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I10" i="1"/>
  <c r="G10" i="1" s="1"/>
  <c r="I9" i="1"/>
  <c r="I6" i="1"/>
  <c r="G6" i="1" s="1"/>
  <c r="I5" i="1"/>
  <c r="I4" i="1"/>
  <c r="I3" i="1"/>
  <c r="I2" i="1"/>
  <c r="E11" i="1"/>
  <c r="G11" i="1" s="1"/>
  <c r="E10" i="1"/>
  <c r="E9" i="1"/>
  <c r="G9" i="1" s="1"/>
  <c r="E8" i="1"/>
  <c r="E7" i="1"/>
  <c r="E6" i="1"/>
  <c r="E5" i="1"/>
  <c r="G5" i="1" s="1"/>
  <c r="E4" i="1"/>
  <c r="G4" i="1" s="1"/>
  <c r="E3" i="1"/>
  <c r="G3" i="1" s="1"/>
  <c r="E2" i="1"/>
  <c r="G2" i="1" s="1"/>
  <c r="I7" i="1" l="1"/>
  <c r="G7" i="1" s="1"/>
  <c r="I8" i="1"/>
  <c r="G8" i="1" s="1"/>
</calcChain>
</file>

<file path=xl/sharedStrings.xml><?xml version="1.0" encoding="utf-8"?>
<sst xmlns="http://schemas.openxmlformats.org/spreadsheetml/2006/main" count="294" uniqueCount="194">
  <si>
    <t>ARTISTAS</t>
  </si>
  <si>
    <t>GÊNERO</t>
  </si>
  <si>
    <t>CACHÊ</t>
  </si>
  <si>
    <t>Alexandre Pires</t>
  </si>
  <si>
    <t>Pagode</t>
  </si>
  <si>
    <t>Anitta</t>
  </si>
  <si>
    <t>Funk</t>
  </si>
  <si>
    <t>Armandinho e Banda</t>
  </si>
  <si>
    <t>Reggae</t>
  </si>
  <si>
    <t>Banda EVA</t>
  </si>
  <si>
    <t>Axé</t>
  </si>
  <si>
    <t>Bell Marques</t>
  </si>
  <si>
    <t>Belo</t>
  </si>
  <si>
    <t>Samba</t>
  </si>
  <si>
    <t>Bonde do Tigrão</t>
  </si>
  <si>
    <t>Bruninho e Davi</t>
  </si>
  <si>
    <t>Bruno e Marrone</t>
  </si>
  <si>
    <t>Sertanejo</t>
  </si>
  <si>
    <t>Buchecha</t>
  </si>
  <si>
    <t>Capital Inicial</t>
  </si>
  <si>
    <t>Pop Rock</t>
  </si>
  <si>
    <t>Cesar Menotti e Fabiano</t>
  </si>
  <si>
    <t>Chemical Surf</t>
  </si>
  <si>
    <t>Eletronico</t>
  </si>
  <si>
    <t>Chiclete com Banana</t>
  </si>
  <si>
    <t>Claudia Leite</t>
  </si>
  <si>
    <t>CPM22</t>
  </si>
  <si>
    <t>Dennis DJ</t>
  </si>
  <si>
    <t>Diogo Nogueira</t>
  </si>
  <si>
    <t>DJ Alok</t>
  </si>
  <si>
    <t>DJ Felguk</t>
  </si>
  <si>
    <t>DJ GBR</t>
  </si>
  <si>
    <t>Dj Gui Boratto</t>
  </si>
  <si>
    <t>DJ Henrique de Ferraz</t>
  </si>
  <si>
    <t>DJ Marina Diniz</t>
  </si>
  <si>
    <t>DJ Milton Chuquer</t>
  </si>
  <si>
    <t>DJ Tezinho</t>
  </si>
  <si>
    <t>DJ Vintage Culture</t>
  </si>
  <si>
    <t>ExaltaSamba</t>
  </si>
  <si>
    <t>Falamansa</t>
  </si>
  <si>
    <t>Forró</t>
  </si>
  <si>
    <t>Fernando e Sorocaba</t>
  </si>
  <si>
    <t>Gabriel O Pensador</t>
  </si>
  <si>
    <t>Gustavo Lima</t>
  </si>
  <si>
    <t>Henrique e Diego</t>
  </si>
  <si>
    <t>Henrique e Juliano</t>
  </si>
  <si>
    <t>Inimigos da HP</t>
  </si>
  <si>
    <t>Ivete Sangalo</t>
  </si>
  <si>
    <t>Jammil e uma noites</t>
  </si>
  <si>
    <t>JETLAG</t>
  </si>
  <si>
    <t>João Bosco e Vinicius</t>
  </si>
  <si>
    <t>João Lucas e Marcelo</t>
  </si>
  <si>
    <t>João Neto e Frederico</t>
  </si>
  <si>
    <t>Jorge Bem Jor</t>
  </si>
  <si>
    <t>Jorge e Matheus</t>
  </si>
  <si>
    <t>Jota Quest</t>
  </si>
  <si>
    <t>Hip Hop</t>
  </si>
  <si>
    <t>Latino</t>
  </si>
  <si>
    <t>Leo Santana</t>
  </si>
  <si>
    <t>Luan Santana</t>
  </si>
  <si>
    <t>Lucas Lucco</t>
  </si>
  <si>
    <t>Ludimilla</t>
  </si>
  <si>
    <t>Lulu Santos</t>
  </si>
  <si>
    <t>Maiara e Maraisa</t>
  </si>
  <si>
    <t>Make U Sweat</t>
  </si>
  <si>
    <t>Marcelo D2</t>
  </si>
  <si>
    <t>Marcos e Belutti</t>
  </si>
  <si>
    <t>Maria Cecilia e Rodolfo</t>
  </si>
  <si>
    <t>Marilia Mendonça</t>
  </si>
  <si>
    <t>Matheus e Kauan</t>
  </si>
  <si>
    <t>MC Davi</t>
  </si>
  <si>
    <t>Mc Don Juan</t>
  </si>
  <si>
    <t>MC G15</t>
  </si>
  <si>
    <t>MC Hariel</t>
  </si>
  <si>
    <t>MC IG</t>
  </si>
  <si>
    <t>MC Livinho</t>
  </si>
  <si>
    <t>MC Koringa</t>
  </si>
  <si>
    <t>Mc Leozinho</t>
  </si>
  <si>
    <t>MC Menor da VG</t>
  </si>
  <si>
    <t>MC Tati Zaqui</t>
  </si>
  <si>
    <t>Michel Teló</t>
  </si>
  <si>
    <t>Monobloco</t>
  </si>
  <si>
    <t>Nando Reis</t>
  </si>
  <si>
    <t>Nego do Borel</t>
  </si>
  <si>
    <t>Paralamas do Sucesso</t>
  </si>
  <si>
    <t>Péricles</t>
  </si>
  <si>
    <t>Pixote</t>
  </si>
  <si>
    <t>Preta Gil</t>
  </si>
  <si>
    <t>Raça Negra</t>
  </si>
  <si>
    <t>Raimundos</t>
  </si>
  <si>
    <t>Saulo Fernandes</t>
  </si>
  <si>
    <t>Seu Jorge</t>
  </si>
  <si>
    <t>Simone e Simara</t>
  </si>
  <si>
    <t>Skank</t>
  </si>
  <si>
    <t>Sorriso Maroto</t>
  </si>
  <si>
    <t>Thaeme e Thiago</t>
  </si>
  <si>
    <t>Thiaguinho</t>
  </si>
  <si>
    <t>Titãs</t>
  </si>
  <si>
    <t>Tropkillaz</t>
  </si>
  <si>
    <t>Turma do Pagode</t>
  </si>
  <si>
    <t>Victor e Leo</t>
  </si>
  <si>
    <t>Wesley Safadao</t>
  </si>
  <si>
    <t>Zé Neto e Cristiano</t>
  </si>
  <si>
    <t>Zeca Pagodinho</t>
  </si>
  <si>
    <t>Mc Marcinho</t>
  </si>
  <si>
    <t>MC MM</t>
  </si>
  <si>
    <t>Mc Nego Blue</t>
  </si>
  <si>
    <t>Mc Pedrinho</t>
  </si>
  <si>
    <t>Mc Sapão</t>
  </si>
  <si>
    <t>3CDoRporvSjdzTrm99a3gi</t>
  </si>
  <si>
    <t>0A1oy7PC7fdzURgaLaWkL1</t>
  </si>
  <si>
    <t>59jlthNnbmim5l9tmNA7se</t>
  </si>
  <si>
    <t>2REtZ0a1gh5LzXswkSkQUp</t>
  </si>
  <si>
    <t>1vEN3d3dJbmdHQpXD6AIkL</t>
  </si>
  <si>
    <t>1oOTUMbydEi6ogss5Klsom</t>
  </si>
  <si>
    <t>1yR65psqiazQpeM79CcGh8</t>
  </si>
  <si>
    <t>0NsJZ5PMjqghGDuMzY7CuT</t>
  </si>
  <si>
    <t>2Z0lRIqr997lIUiPtrpKCr</t>
  </si>
  <si>
    <t>1cYhx7ZOhYoVmnDPb9KMwo</t>
  </si>
  <si>
    <t>7Lmrb6KcIzfkmgbtokjsAL</t>
  </si>
  <si>
    <t>3Nipsl6GVwwGyeAk0J29C6</t>
  </si>
  <si>
    <t>0pcoadNMmvrUyab1RxWBoV</t>
  </si>
  <si>
    <t>2q9wk5fkeU2C9CgCKdh4AN</t>
  </si>
  <si>
    <t>1pk1stIyHnuK6lXZ8QiNKt</t>
  </si>
  <si>
    <t>2yf5bDosXW9OXQAlTVIXNr</t>
  </si>
  <si>
    <t>7me0S5Z40qVWj3gzyK8aC3</t>
  </si>
  <si>
    <t>3ZJCmnY5iUo1M0UFFWDXGf</t>
  </si>
  <si>
    <t>4maKTxhTIDEnWKra7wEIMR</t>
  </si>
  <si>
    <t>3a5ydeAaojKa3CHWe5PVWK</t>
  </si>
  <si>
    <t>5weiAKislfmFCXTe79irxU</t>
  </si>
  <si>
    <t>Mc Neguinho do Kaxeta</t>
  </si>
  <si>
    <t>1etNnR2SdlelBQAICa2Q5m</t>
  </si>
  <si>
    <t>27mVhYvJa7apj1zCoZ9TF2</t>
  </si>
  <si>
    <t>4I4iP1ZXPT2eLo3R4cBPig</t>
  </si>
  <si>
    <t>0e68cnJyUTJu1nEuxxMSLm</t>
  </si>
  <si>
    <t>1sDVuztNhGcetCLChkleDA</t>
  </si>
  <si>
    <t>4EU2koSlyxLmiyslykCis5</t>
  </si>
  <si>
    <t>7n1XMwvxPf10t4OX6h6Ufy</t>
  </si>
  <si>
    <t>1B0Rp4SWGnFgGCPU5Pju6E</t>
  </si>
  <si>
    <t>7EM9m7HOXxVgP9oEpDDv70</t>
  </si>
  <si>
    <t>6gEzJZrbm0F4ihvE9iXR9z</t>
  </si>
  <si>
    <t>0ciLF0bOuu2BhqzCEZgHoB</t>
  </si>
  <si>
    <t>1i2xi8v7H0aXgMNZcOaYzB</t>
  </si>
  <si>
    <t>1RnHJ07H3jcpay9PrUPjnt</t>
  </si>
  <si>
    <t>3CfJckVRuukdJSvK3r89yJ</t>
  </si>
  <si>
    <t>0Dc8MsvptXCM5DvYF3RCym?</t>
  </si>
  <si>
    <t>0i1s9WcIu0PrUvHzALgofo</t>
  </si>
  <si>
    <t>0MInKJqZscEeNc5K3K0mkE</t>
  </si>
  <si>
    <t>4C4kpaAdp6aKSkguw40SsU</t>
  </si>
  <si>
    <t>1fUSLFr4WUBx7joEcGwpvG</t>
  </si>
  <si>
    <t>7ABjmCErFBTzoGMVoQc2Sh</t>
  </si>
  <si>
    <t>1vppDmG3i5sXf3DJzrK4T1</t>
  </si>
  <si>
    <t>2euX7vCVnJy3TVEGfc0RCl</t>
  </si>
  <si>
    <t>5bzWtCkjIAMgN93gLt56SO</t>
  </si>
  <si>
    <t>5JG9GISYjRLQUJMH2C6iJ5</t>
  </si>
  <si>
    <t>2HtEBtekn0bXogyogD3PTr</t>
  </si>
  <si>
    <t>1AL2GKpmRrKXkYIcASuRFa</t>
  </si>
  <si>
    <t>487N2T9nIPEHrlTZLL3SQs</t>
  </si>
  <si>
    <t>3qZ2n5keOAat1SoF6bHwmb</t>
  </si>
  <si>
    <t>06cd30Cv9US973Ika84gDw</t>
  </si>
  <si>
    <t>3qvcCP2J0fWi0m0uQDUf6r</t>
  </si>
  <si>
    <t>7KVJCU4z5L4EUHILL8aMxR</t>
  </si>
  <si>
    <t>06EMbW4WO6U4fGNnKjeuI5</t>
  </si>
  <si>
    <t>6ODCVWBfGNFUf1bpo0c2Ge</t>
  </si>
  <si>
    <t>Karol Conka</t>
  </si>
  <si>
    <t>5re6NsyXzHg6uvNimzQ3F6</t>
  </si>
  <si>
    <t>1elUiq4X7pxej6FRlrEzjM</t>
  </si>
  <si>
    <t>5JYtpnUKxAzXfHEYpOeeit</t>
  </si>
  <si>
    <t>2FrLTuXGuFDzQsjKidB03W</t>
  </si>
  <si>
    <t>07qXCavgZGcwnfNHSvSPtG</t>
  </si>
  <si>
    <t>7zIRO89G0FBAQtGMHO1Wa0</t>
  </si>
  <si>
    <t>3iYbE4bdwzefh8zkoo5UEd</t>
  </si>
  <si>
    <t>3X5t1UTHfMkyDseHIzwC9Z</t>
  </si>
  <si>
    <t>7dzq55YG3wjViqexDwiycQ</t>
  </si>
  <si>
    <t>5IEFDMhrxPABOkcu6Vx93O</t>
  </si>
  <si>
    <t>3p7PcrEHaaKLJnPUGOtRlT</t>
  </si>
  <si>
    <t>1D6vAeVUcgMbSx80IA3Zun</t>
  </si>
  <si>
    <t>7MiDcPa6UiV3In7lIM71IN</t>
  </si>
  <si>
    <t>5BWqFYIPTnFx3OPWOoJvmD</t>
  </si>
  <si>
    <t>1oSgjdbgLYULVmEBojPRw8</t>
  </si>
  <si>
    <t>6uTK3YD9CT3pLx2yEfVmXk</t>
  </si>
  <si>
    <t>PAGODE</t>
  </si>
  <si>
    <t>FUNK</t>
  </si>
  <si>
    <t>REGGAE</t>
  </si>
  <si>
    <t>AXÉ</t>
  </si>
  <si>
    <t>SOMA TOTAL DOS CACHÊS</t>
  </si>
  <si>
    <t>SERTANEJO</t>
  </si>
  <si>
    <t>POP ROCK</t>
  </si>
  <si>
    <t>SAMBA</t>
  </si>
  <si>
    <t>ELETRÔNICO</t>
  </si>
  <si>
    <t>FORRÓ</t>
  </si>
  <si>
    <t>HIP HOP</t>
  </si>
  <si>
    <t>Artistas por gênero</t>
  </si>
  <si>
    <t>Cachê Médio Por Gênero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</si>
</sst>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CACHÊ MÉDIO</a:t>
            </a:r>
            <a:r>
              <a:rPr lang="pt-BR" baseline="0"/>
              <a:t> POR 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Planilha1!$F$1</c:f>
              <c:strCache>
                <c:ptCount val="1"/>
                <c:pt idx="0">
                  <c:v>GÊNERO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Planilha1!$F$2:$F$11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Planilha1!#REF!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E21-4138-9739-E293C93AB44D}"/>
            </c:ext>
          </c:extLst>
        </c:ser>
        <c:ser>
          <c:idx val="1"/>
          <c:order val="1"/>
          <c:tx>
            <c:strRef>
              <c:f>Planilha1!$G$1</c:f>
              <c:strCache>
                <c:ptCount val="1"/>
                <c:pt idx="0">
                  <c:v>Cachê Médio Por Gênero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Planilha1!$G$2:$G$11</c:f>
              <c:numCache>
                <c:formatCode>_("R$"* #,##0.00_);_("R$"* \(#,##0.00\);_("R$"* "-"??_);_(@_)</c:formatCode>
                <c:ptCount val="10"/>
                <c:pt idx="0">
                  <c:v>137500</c:v>
                </c:pt>
                <c:pt idx="1">
                  <c:v>49960</c:v>
                </c:pt>
                <c:pt idx="2">
                  <c:v>50000</c:v>
                </c:pt>
                <c:pt idx="3">
                  <c:v>211000</c:v>
                </c:pt>
                <c:pt idx="4">
                  <c:v>244583.33333333334</c:v>
                </c:pt>
                <c:pt idx="5">
                  <c:v>124333.33333333333</c:v>
                </c:pt>
                <c:pt idx="6">
                  <c:v>100750</c:v>
                </c:pt>
                <c:pt idx="7">
                  <c:v>96555.555555555562</c:v>
                </c:pt>
                <c:pt idx="8">
                  <c:v>58000</c:v>
                </c:pt>
                <c:pt idx="9">
                  <c:v>55000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Planilha1!#REF!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BE21-4138-9739-E293C93AB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8890200"/>
        <c:axId val="498894792"/>
        <c:axId val="0"/>
      </c:bar3DChart>
      <c:catAx>
        <c:axId val="49889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894792"/>
        <c:crosses val="autoZero"/>
        <c:auto val="1"/>
        <c:lblAlgn val="ctr"/>
        <c:lblOffset val="100"/>
        <c:noMultiLvlLbl val="0"/>
      </c:catAx>
      <c:valAx>
        <c:axId val="49889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89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Planilha1!$G$1</c:f>
              <c:strCache>
                <c:ptCount val="1"/>
                <c:pt idx="0">
                  <c:v>Cachê Médio Por Gênero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Planilha1!$F$2:$F$11</c:f>
              <c:strCache>
                <c:ptCount val="10"/>
                <c:pt idx="0">
                  <c:v>PAGODE</c:v>
                </c:pt>
                <c:pt idx="1">
                  <c:v>FUNK</c:v>
                </c:pt>
                <c:pt idx="2">
                  <c:v>REGGAE</c:v>
                </c:pt>
                <c:pt idx="3">
                  <c:v>AXÉ</c:v>
                </c:pt>
                <c:pt idx="4">
                  <c:v>SERTANEJO</c:v>
                </c:pt>
                <c:pt idx="5">
                  <c:v>POP ROCK</c:v>
                </c:pt>
                <c:pt idx="6">
                  <c:v>SAMBA</c:v>
                </c:pt>
                <c:pt idx="7">
                  <c:v>ELETRÔNICO</c:v>
                </c:pt>
                <c:pt idx="8">
                  <c:v>FORRÓ</c:v>
                </c:pt>
                <c:pt idx="9">
                  <c:v>HIP HOP</c:v>
                </c:pt>
              </c:strCache>
            </c:strRef>
          </c:cat>
          <c:val>
            <c:numRef>
              <c:f>Planilha1!$G$2:$G$11</c:f>
              <c:numCache>
                <c:formatCode>_("R$"* #,##0.00_);_("R$"* \(#,##0.00\);_("R$"* "-"??_);_(@_)</c:formatCode>
                <c:ptCount val="10"/>
                <c:pt idx="0">
                  <c:v>137500</c:v>
                </c:pt>
                <c:pt idx="1">
                  <c:v>49960</c:v>
                </c:pt>
                <c:pt idx="2">
                  <c:v>50000</c:v>
                </c:pt>
                <c:pt idx="3">
                  <c:v>211000</c:v>
                </c:pt>
                <c:pt idx="4">
                  <c:v>244583.33333333334</c:v>
                </c:pt>
                <c:pt idx="5">
                  <c:v>124333.33333333333</c:v>
                </c:pt>
                <c:pt idx="6">
                  <c:v>100750</c:v>
                </c:pt>
                <c:pt idx="7">
                  <c:v>96555.555555555562</c:v>
                </c:pt>
                <c:pt idx="8">
                  <c:v>58000</c:v>
                </c:pt>
                <c:pt idx="9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9-4AB3-80B2-9E5D3587F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4703680"/>
        <c:axId val="574702040"/>
        <c:axId val="0"/>
      </c:bar3DChart>
      <c:catAx>
        <c:axId val="5747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702040"/>
        <c:crosses val="autoZero"/>
        <c:auto val="1"/>
        <c:lblAlgn val="ctr"/>
        <c:lblOffset val="100"/>
        <c:noMultiLvlLbl val="0"/>
      </c:catAx>
      <c:valAx>
        <c:axId val="57470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70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1352550</xdr:colOff>
      <xdr:row>11</xdr:row>
      <xdr:rowOff>185737</xdr:rowOff>
    </xdr:from>
    <xdr:to>
      <xdr:col>6</xdr:col>
      <xdr:colOff>1571625</xdr:colOff>
      <xdr:row>26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E15C5C-DC03-4454-96FB-37F3D15A3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1214437</xdr:colOff>
      <xdr:row>27</xdr:row>
      <xdr:rowOff>14287</xdr:rowOff>
    </xdr:from>
    <xdr:to>
      <xdr:col>6</xdr:col>
      <xdr:colOff>1614487</xdr:colOff>
      <xdr:row>41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74DF9E-352E-4291-9D5B-F4748B48B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tabSelected="1" topLeftCell="A2" workbookViewId="0">
      <selection activeCell="H16" sqref="H16"/>
    </sheetView>
  </sheetViews>
  <sheetFormatPr defaultRowHeight="15" x14ac:dyDescent="0.25"/>
  <cols>
    <col min="1" max="1" width="38.42578125" customWidth="1"/>
    <col min="2" max="2" width="11.5703125" customWidth="1"/>
    <col min="3" max="3" width="20.140625" customWidth="1"/>
    <col min="4" max="4" width="30" customWidth="1"/>
    <col min="5" max="5" width="26.85546875" customWidth="1"/>
    <col min="6" max="6" width="17.85546875" customWidth="1"/>
    <col min="7" max="7" width="32.28515625" customWidth="1"/>
    <col min="8" max="8" width="17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E1" s="1" t="s">
        <v>185</v>
      </c>
      <c r="F1" s="1" t="s">
        <v>1</v>
      </c>
      <c r="G1" s="1" t="s">
        <v>193</v>
      </c>
      <c r="H1" s="1" t="s">
        <v>1</v>
      </c>
      <c r="I1" s="1" t="s">
        <v>192</v>
      </c>
    </row>
    <row r="2" spans="1:9" x14ac:dyDescent="0.25">
      <c r="A2" t="s">
        <v>3</v>
      </c>
      <c r="B2" t="s">
        <v>4</v>
      </c>
      <c r="C2" s="2">
        <v>115000</v>
      </c>
      <c r="E2" s="3">
        <f>SUMIF(B2:B99,"Pagode",C2:C99)</f>
        <v>550000</v>
      </c>
      <c r="F2" t="s">
        <v>181</v>
      </c>
      <c r="G2" s="4">
        <f>E2/I2</f>
        <v>137500</v>
      </c>
      <c r="H2" t="s">
        <v>181</v>
      </c>
      <c r="I2">
        <f>COUNTIF(B2:B99,"Pagode")</f>
        <v>4</v>
      </c>
    </row>
    <row r="3" spans="1:9" x14ac:dyDescent="0.25">
      <c r="A3" t="s">
        <v>5</v>
      </c>
      <c r="B3" t="s">
        <v>6</v>
      </c>
      <c r="C3" s="2">
        <v>280000</v>
      </c>
      <c r="E3" s="3">
        <f>SUMIF(B2:B99,"FUNK",C2:C99)</f>
        <v>1249000</v>
      </c>
      <c r="F3" t="s">
        <v>182</v>
      </c>
      <c r="G3" s="4">
        <f>E3/I3</f>
        <v>49960</v>
      </c>
      <c r="H3" t="s">
        <v>182</v>
      </c>
      <c r="I3">
        <f>COUNTIF(B2:B99,"Funk")</f>
        <v>25</v>
      </c>
    </row>
    <row r="4" spans="1:9" x14ac:dyDescent="0.25">
      <c r="A4" t="s">
        <v>7</v>
      </c>
      <c r="B4" t="s">
        <v>8</v>
      </c>
      <c r="C4" s="2">
        <v>50000</v>
      </c>
      <c r="E4" s="3">
        <f>SUMIF(B2:B99,"Reggae",C2:C99)</f>
        <v>50000</v>
      </c>
      <c r="F4" t="s">
        <v>183</v>
      </c>
      <c r="G4" s="4">
        <f>E4/I4</f>
        <v>50000</v>
      </c>
      <c r="H4" t="s">
        <v>183</v>
      </c>
      <c r="I4">
        <f>COUNTIF(B2:B99,"Reggae")</f>
        <v>1</v>
      </c>
    </row>
    <row r="5" spans="1:9" x14ac:dyDescent="0.25">
      <c r="A5" t="s">
        <v>9</v>
      </c>
      <c r="B5" t="s">
        <v>10</v>
      </c>
      <c r="C5" s="2">
        <v>88000</v>
      </c>
      <c r="E5" s="3">
        <f>SUMIF(B2:B99,"Axé",C2:C99)</f>
        <v>1688000</v>
      </c>
      <c r="F5" t="s">
        <v>184</v>
      </c>
      <c r="G5" s="4">
        <f>E5/I5</f>
        <v>211000</v>
      </c>
      <c r="H5" t="s">
        <v>184</v>
      </c>
      <c r="I5">
        <f>COUNTIF(B2:B99,"Axé")</f>
        <v>8</v>
      </c>
    </row>
    <row r="6" spans="1:9" x14ac:dyDescent="0.25">
      <c r="A6" t="s">
        <v>11</v>
      </c>
      <c r="B6" t="s">
        <v>10</v>
      </c>
      <c r="C6" s="2">
        <v>340000</v>
      </c>
      <c r="E6" s="3">
        <f>SUMIF(B2:B99,"Sertanejo",C2:C99)</f>
        <v>5870000</v>
      </c>
      <c r="F6" t="s">
        <v>186</v>
      </c>
      <c r="G6" s="4">
        <f>E6/I6</f>
        <v>244583.33333333334</v>
      </c>
      <c r="H6" t="s">
        <v>186</v>
      </c>
      <c r="I6">
        <f>COUNTIF(B2:B99,"Sertanejo")</f>
        <v>24</v>
      </c>
    </row>
    <row r="7" spans="1:9" x14ac:dyDescent="0.25">
      <c r="A7" t="s">
        <v>12</v>
      </c>
      <c r="B7" t="s">
        <v>13</v>
      </c>
      <c r="C7" s="2">
        <v>100000</v>
      </c>
      <c r="E7" s="3">
        <f>SUMIF(B2:B99,"Pop Rock",C2:C99)</f>
        <v>1865000</v>
      </c>
      <c r="F7" t="s">
        <v>187</v>
      </c>
      <c r="G7" s="4">
        <f>E7/I7</f>
        <v>124333.33333333333</v>
      </c>
      <c r="H7" t="s">
        <v>187</v>
      </c>
      <c r="I7">
        <f>COUNTIF(B2:E99,"Pop Rock")</f>
        <v>15</v>
      </c>
    </row>
    <row r="8" spans="1:9" x14ac:dyDescent="0.25">
      <c r="A8" t="s">
        <v>14</v>
      </c>
      <c r="B8" t="s">
        <v>6</v>
      </c>
      <c r="C8" s="2">
        <v>25000</v>
      </c>
      <c r="E8" s="3">
        <f>SUMIF(B2:B99,"Samba",C2:C99)</f>
        <v>806000</v>
      </c>
      <c r="F8" t="s">
        <v>188</v>
      </c>
      <c r="G8" s="4">
        <f>E8/I8</f>
        <v>100750</v>
      </c>
      <c r="H8" t="s">
        <v>188</v>
      </c>
      <c r="I8">
        <f>COUNTIF(B2:E99,"Samba")</f>
        <v>8</v>
      </c>
    </row>
    <row r="9" spans="1:9" x14ac:dyDescent="0.25">
      <c r="A9" t="s">
        <v>15</v>
      </c>
      <c r="B9" t="s">
        <v>17</v>
      </c>
      <c r="C9" s="2">
        <v>90000</v>
      </c>
      <c r="E9" s="3">
        <f>SUMIF(B2:B99,"Eletronico",C2:C99)</f>
        <v>869000</v>
      </c>
      <c r="F9" t="s">
        <v>189</v>
      </c>
      <c r="G9" s="4">
        <f>E9/I9</f>
        <v>96555.555555555562</v>
      </c>
      <c r="H9" t="s">
        <v>189</v>
      </c>
      <c r="I9">
        <f>COUNTIF(B2:B99,"Eletronico")</f>
        <v>9</v>
      </c>
    </row>
    <row r="10" spans="1:9" x14ac:dyDescent="0.25">
      <c r="A10" t="s">
        <v>16</v>
      </c>
      <c r="B10" t="s">
        <v>17</v>
      </c>
      <c r="C10" s="2">
        <v>220000</v>
      </c>
      <c r="E10" s="3">
        <f>SUMIF(B2:B99,"Forró",C2:C99)</f>
        <v>58000</v>
      </c>
      <c r="F10" t="s">
        <v>190</v>
      </c>
      <c r="G10" s="4">
        <f>E10/I10</f>
        <v>58000</v>
      </c>
      <c r="H10" t="s">
        <v>190</v>
      </c>
      <c r="I10">
        <f>COUNTIF(B2:B99,"Forró")</f>
        <v>1</v>
      </c>
    </row>
    <row r="11" spans="1:9" x14ac:dyDescent="0.25">
      <c r="A11" t="s">
        <v>18</v>
      </c>
      <c r="B11" t="s">
        <v>6</v>
      </c>
      <c r="C11" s="2">
        <v>58000</v>
      </c>
      <c r="E11" s="3">
        <f>SUMIF(B2:B99,"Hip Hop",C2:C99)</f>
        <v>165000</v>
      </c>
      <c r="F11" t="s">
        <v>191</v>
      </c>
      <c r="G11" s="4">
        <f>E11/I11</f>
        <v>55000</v>
      </c>
      <c r="H11" t="s">
        <v>191</v>
      </c>
      <c r="I11">
        <f>COUNTIF(B2:B99,"Hip Hop")</f>
        <v>3</v>
      </c>
    </row>
    <row r="12" spans="1:9" x14ac:dyDescent="0.25">
      <c r="A12" t="s">
        <v>19</v>
      </c>
      <c r="B12" t="s">
        <v>20</v>
      </c>
      <c r="C12" s="2">
        <v>150000</v>
      </c>
    </row>
    <row r="13" spans="1:9" x14ac:dyDescent="0.25">
      <c r="A13" t="s">
        <v>21</v>
      </c>
      <c r="B13" t="s">
        <v>17</v>
      </c>
      <c r="C13" s="2">
        <v>220000</v>
      </c>
    </row>
    <row r="14" spans="1:9" x14ac:dyDescent="0.25">
      <c r="A14" t="s">
        <v>22</v>
      </c>
      <c r="B14" t="s">
        <v>23</v>
      </c>
      <c r="C14" s="2">
        <v>40000</v>
      </c>
    </row>
    <row r="15" spans="1:9" x14ac:dyDescent="0.25">
      <c r="A15" t="s">
        <v>24</v>
      </c>
      <c r="B15" t="s">
        <v>10</v>
      </c>
      <c r="C15" s="2">
        <v>75000</v>
      </c>
    </row>
    <row r="16" spans="1:9" x14ac:dyDescent="0.25">
      <c r="A16" t="s">
        <v>25</v>
      </c>
      <c r="B16" t="s">
        <v>10</v>
      </c>
      <c r="C16" s="2">
        <v>240000</v>
      </c>
    </row>
    <row r="17" spans="1:4" x14ac:dyDescent="0.25">
      <c r="A17" t="s">
        <v>26</v>
      </c>
      <c r="B17" t="s">
        <v>20</v>
      </c>
      <c r="C17" s="2">
        <v>38000</v>
      </c>
    </row>
    <row r="18" spans="1:4" x14ac:dyDescent="0.25">
      <c r="A18" t="s">
        <v>27</v>
      </c>
      <c r="B18" t="s">
        <v>6</v>
      </c>
      <c r="C18" s="2">
        <v>260000</v>
      </c>
    </row>
    <row r="19" spans="1:4" x14ac:dyDescent="0.25">
      <c r="A19" t="s">
        <v>28</v>
      </c>
      <c r="B19" t="s">
        <v>13</v>
      </c>
      <c r="C19" s="2">
        <v>105000</v>
      </c>
    </row>
    <row r="20" spans="1:4" x14ac:dyDescent="0.25">
      <c r="A20" t="s">
        <v>29</v>
      </c>
      <c r="B20" t="s">
        <v>23</v>
      </c>
      <c r="C20" s="2">
        <v>280000</v>
      </c>
    </row>
    <row r="21" spans="1:4" x14ac:dyDescent="0.25">
      <c r="A21" t="s">
        <v>30</v>
      </c>
      <c r="B21" t="s">
        <v>23</v>
      </c>
      <c r="C21" s="2">
        <v>50000</v>
      </c>
    </row>
    <row r="22" spans="1:4" x14ac:dyDescent="0.25">
      <c r="A22" t="s">
        <v>31</v>
      </c>
      <c r="B22" t="s">
        <v>6</v>
      </c>
      <c r="C22" s="2">
        <v>10000</v>
      </c>
    </row>
    <row r="23" spans="1:4" x14ac:dyDescent="0.25">
      <c r="A23" t="s">
        <v>32</v>
      </c>
      <c r="B23" t="s">
        <v>23</v>
      </c>
      <c r="C23" s="2">
        <v>60000</v>
      </c>
    </row>
    <row r="24" spans="1:4" x14ac:dyDescent="0.25">
      <c r="A24" t="s">
        <v>33</v>
      </c>
      <c r="B24" t="s">
        <v>6</v>
      </c>
      <c r="C24" s="2">
        <v>8000</v>
      </c>
    </row>
    <row r="25" spans="1:4" x14ac:dyDescent="0.25">
      <c r="A25" t="s">
        <v>34</v>
      </c>
      <c r="B25" t="s">
        <v>23</v>
      </c>
      <c r="C25" s="2">
        <v>15000</v>
      </c>
    </row>
    <row r="26" spans="1:4" x14ac:dyDescent="0.25">
      <c r="A26" t="s">
        <v>35</v>
      </c>
      <c r="B26" t="s">
        <v>23</v>
      </c>
      <c r="C26" s="2">
        <v>9000</v>
      </c>
    </row>
    <row r="27" spans="1:4" x14ac:dyDescent="0.25">
      <c r="A27" t="s">
        <v>36</v>
      </c>
      <c r="B27" t="s">
        <v>6</v>
      </c>
      <c r="C27" s="2">
        <v>6000</v>
      </c>
    </row>
    <row r="28" spans="1:4" x14ac:dyDescent="0.25">
      <c r="A28" t="s">
        <v>37</v>
      </c>
      <c r="B28" t="s">
        <v>23</v>
      </c>
      <c r="C28" s="2">
        <v>300000</v>
      </c>
    </row>
    <row r="29" spans="1:4" x14ac:dyDescent="0.25">
      <c r="A29" t="s">
        <v>38</v>
      </c>
      <c r="B29" t="s">
        <v>13</v>
      </c>
      <c r="C29" s="2">
        <v>28000</v>
      </c>
    </row>
    <row r="30" spans="1:4" x14ac:dyDescent="0.25">
      <c r="A30" t="s">
        <v>39</v>
      </c>
      <c r="B30" t="s">
        <v>40</v>
      </c>
      <c r="C30" s="2">
        <v>58000</v>
      </c>
      <c r="D30" t="s">
        <v>180</v>
      </c>
    </row>
    <row r="31" spans="1:4" x14ac:dyDescent="0.25">
      <c r="A31" t="s">
        <v>41</v>
      </c>
      <c r="B31" t="s">
        <v>17</v>
      </c>
      <c r="C31" s="2">
        <v>280000</v>
      </c>
      <c r="D31" t="s">
        <v>179</v>
      </c>
    </row>
    <row r="32" spans="1:4" x14ac:dyDescent="0.25">
      <c r="A32" t="s">
        <v>42</v>
      </c>
      <c r="B32" t="s">
        <v>20</v>
      </c>
      <c r="C32" s="2">
        <v>40000</v>
      </c>
      <c r="D32" t="s">
        <v>178</v>
      </c>
    </row>
    <row r="33" spans="1:4" x14ac:dyDescent="0.25">
      <c r="A33" t="s">
        <v>43</v>
      </c>
      <c r="B33" t="s">
        <v>17</v>
      </c>
      <c r="C33" s="2">
        <v>510000</v>
      </c>
      <c r="D33" t="s">
        <v>177</v>
      </c>
    </row>
    <row r="34" spans="1:4" x14ac:dyDescent="0.25">
      <c r="A34" t="s">
        <v>44</v>
      </c>
      <c r="B34" t="s">
        <v>17</v>
      </c>
      <c r="C34" s="2">
        <v>105000</v>
      </c>
      <c r="D34" t="s">
        <v>176</v>
      </c>
    </row>
    <row r="35" spans="1:4" x14ac:dyDescent="0.25">
      <c r="A35" t="s">
        <v>45</v>
      </c>
      <c r="B35" t="s">
        <v>17</v>
      </c>
      <c r="C35" s="2">
        <v>450000</v>
      </c>
      <c r="D35" t="s">
        <v>175</v>
      </c>
    </row>
    <row r="36" spans="1:4" x14ac:dyDescent="0.25">
      <c r="A36" t="s">
        <v>46</v>
      </c>
      <c r="B36" t="s">
        <v>20</v>
      </c>
      <c r="C36" s="2">
        <v>55000</v>
      </c>
      <c r="D36" t="s">
        <v>174</v>
      </c>
    </row>
    <row r="37" spans="1:4" x14ac:dyDescent="0.25">
      <c r="A37" t="s">
        <v>47</v>
      </c>
      <c r="B37" t="s">
        <v>10</v>
      </c>
      <c r="C37" s="2">
        <v>500000</v>
      </c>
      <c r="D37" t="s">
        <v>173</v>
      </c>
    </row>
    <row r="38" spans="1:4" x14ac:dyDescent="0.25">
      <c r="A38" t="s">
        <v>48</v>
      </c>
      <c r="B38" t="s">
        <v>10</v>
      </c>
      <c r="C38" s="2">
        <v>80000</v>
      </c>
      <c r="D38" t="s">
        <v>172</v>
      </c>
    </row>
    <row r="39" spans="1:4" x14ac:dyDescent="0.25">
      <c r="A39" t="s">
        <v>49</v>
      </c>
      <c r="B39" t="s">
        <v>23</v>
      </c>
      <c r="C39" s="2">
        <v>75000</v>
      </c>
      <c r="D39" t="s">
        <v>171</v>
      </c>
    </row>
    <row r="40" spans="1:4" x14ac:dyDescent="0.25">
      <c r="A40" t="s">
        <v>50</v>
      </c>
      <c r="B40" t="s">
        <v>17</v>
      </c>
      <c r="C40" s="2">
        <v>110000</v>
      </c>
      <c r="D40" t="s">
        <v>170</v>
      </c>
    </row>
    <row r="41" spans="1:4" x14ac:dyDescent="0.25">
      <c r="A41" t="s">
        <v>51</v>
      </c>
      <c r="B41" t="s">
        <v>17</v>
      </c>
      <c r="C41" s="2">
        <v>155000</v>
      </c>
      <c r="D41" t="s">
        <v>169</v>
      </c>
    </row>
    <row r="42" spans="1:4" x14ac:dyDescent="0.25">
      <c r="A42" t="s">
        <v>52</v>
      </c>
      <c r="B42" t="s">
        <v>17</v>
      </c>
      <c r="C42" s="2">
        <v>120000</v>
      </c>
      <c r="D42" t="s">
        <v>168</v>
      </c>
    </row>
    <row r="43" spans="1:4" x14ac:dyDescent="0.25">
      <c r="A43" t="s">
        <v>53</v>
      </c>
      <c r="B43" t="s">
        <v>20</v>
      </c>
      <c r="C43" s="2">
        <v>220000</v>
      </c>
      <c r="D43" t="s">
        <v>167</v>
      </c>
    </row>
    <row r="44" spans="1:4" x14ac:dyDescent="0.25">
      <c r="A44" t="s">
        <v>54</v>
      </c>
      <c r="B44" t="s">
        <v>17</v>
      </c>
      <c r="C44" s="2">
        <v>450000</v>
      </c>
      <c r="D44" t="s">
        <v>166</v>
      </c>
    </row>
    <row r="45" spans="1:4" x14ac:dyDescent="0.25">
      <c r="A45" t="s">
        <v>55</v>
      </c>
      <c r="B45" t="s">
        <v>20</v>
      </c>
      <c r="C45" s="2">
        <v>130000</v>
      </c>
      <c r="D45" t="s">
        <v>165</v>
      </c>
    </row>
    <row r="46" spans="1:4" x14ac:dyDescent="0.25">
      <c r="A46" t="s">
        <v>164</v>
      </c>
      <c r="B46" t="s">
        <v>56</v>
      </c>
      <c r="C46" s="2">
        <v>50000</v>
      </c>
      <c r="D46" t="s">
        <v>163</v>
      </c>
    </row>
    <row r="47" spans="1:4" x14ac:dyDescent="0.25">
      <c r="A47" t="s">
        <v>57</v>
      </c>
      <c r="B47" t="s">
        <v>20</v>
      </c>
      <c r="C47" s="2">
        <v>77000</v>
      </c>
      <c r="D47" t="s">
        <v>162</v>
      </c>
    </row>
    <row r="48" spans="1:4" x14ac:dyDescent="0.25">
      <c r="A48" t="s">
        <v>58</v>
      </c>
      <c r="B48" t="s">
        <v>10</v>
      </c>
      <c r="C48" s="2">
        <v>220000</v>
      </c>
      <c r="D48" t="s">
        <v>161</v>
      </c>
    </row>
    <row r="49" spans="1:4" x14ac:dyDescent="0.25">
      <c r="A49" t="s">
        <v>59</v>
      </c>
      <c r="B49" t="s">
        <v>17</v>
      </c>
      <c r="C49" s="2">
        <v>350000</v>
      </c>
      <c r="D49" t="s">
        <v>160</v>
      </c>
    </row>
    <row r="50" spans="1:4" x14ac:dyDescent="0.25">
      <c r="A50" t="s">
        <v>60</v>
      </c>
      <c r="B50" t="s">
        <v>17</v>
      </c>
      <c r="C50" s="2">
        <v>125000</v>
      </c>
      <c r="D50" t="s">
        <v>159</v>
      </c>
    </row>
    <row r="51" spans="1:4" x14ac:dyDescent="0.25">
      <c r="A51" t="s">
        <v>61</v>
      </c>
      <c r="B51" t="s">
        <v>6</v>
      </c>
      <c r="C51" s="2">
        <v>135000</v>
      </c>
      <c r="D51" t="s">
        <v>109</v>
      </c>
    </row>
    <row r="52" spans="1:4" x14ac:dyDescent="0.25">
      <c r="A52" t="s">
        <v>62</v>
      </c>
      <c r="B52" t="s">
        <v>20</v>
      </c>
      <c r="C52" s="2">
        <v>300000</v>
      </c>
      <c r="D52" t="s">
        <v>110</v>
      </c>
    </row>
    <row r="53" spans="1:4" x14ac:dyDescent="0.25">
      <c r="A53" t="s">
        <v>63</v>
      </c>
      <c r="B53" t="s">
        <v>17</v>
      </c>
      <c r="C53" s="2">
        <v>200000</v>
      </c>
      <c r="D53" t="s">
        <v>111</v>
      </c>
    </row>
    <row r="54" spans="1:4" x14ac:dyDescent="0.25">
      <c r="A54" t="s">
        <v>64</v>
      </c>
      <c r="B54" t="s">
        <v>23</v>
      </c>
      <c r="C54" s="2">
        <v>40000</v>
      </c>
      <c r="D54" t="s">
        <v>112</v>
      </c>
    </row>
    <row r="55" spans="1:4" x14ac:dyDescent="0.25">
      <c r="A55" t="s">
        <v>65</v>
      </c>
      <c r="B55" t="s">
        <v>56</v>
      </c>
      <c r="C55" s="2">
        <v>80000</v>
      </c>
      <c r="D55" t="s">
        <v>113</v>
      </c>
    </row>
    <row r="56" spans="1:4" x14ac:dyDescent="0.25">
      <c r="A56" t="s">
        <v>66</v>
      </c>
      <c r="B56" t="s">
        <v>17</v>
      </c>
      <c r="C56" s="2">
        <v>120000</v>
      </c>
      <c r="D56" t="s">
        <v>116</v>
      </c>
    </row>
    <row r="57" spans="1:4" x14ac:dyDescent="0.25">
      <c r="A57" t="s">
        <v>67</v>
      </c>
      <c r="B57" t="s">
        <v>17</v>
      </c>
      <c r="C57" s="2">
        <v>65000</v>
      </c>
      <c r="D57" t="s">
        <v>114</v>
      </c>
    </row>
    <row r="58" spans="1:4" x14ac:dyDescent="0.25">
      <c r="A58" t="s">
        <v>68</v>
      </c>
      <c r="B58" t="s">
        <v>17</v>
      </c>
      <c r="C58" s="2">
        <v>400000</v>
      </c>
      <c r="D58" t="s">
        <v>115</v>
      </c>
    </row>
    <row r="59" spans="1:4" x14ac:dyDescent="0.25">
      <c r="A59" t="s">
        <v>69</v>
      </c>
      <c r="B59" t="s">
        <v>17</v>
      </c>
      <c r="C59" s="2">
        <v>200000</v>
      </c>
      <c r="D59" t="s">
        <v>117</v>
      </c>
    </row>
    <row r="60" spans="1:4" x14ac:dyDescent="0.25">
      <c r="A60" t="s">
        <v>70</v>
      </c>
      <c r="B60" t="s">
        <v>6</v>
      </c>
      <c r="C60" s="2">
        <v>25000</v>
      </c>
      <c r="D60" t="s">
        <v>118</v>
      </c>
    </row>
    <row r="61" spans="1:4" x14ac:dyDescent="0.25">
      <c r="A61" t="s">
        <v>71</v>
      </c>
      <c r="B61" t="s">
        <v>6</v>
      </c>
      <c r="C61" s="2">
        <v>33000</v>
      </c>
      <c r="D61" t="s">
        <v>119</v>
      </c>
    </row>
    <row r="62" spans="1:4" x14ac:dyDescent="0.25">
      <c r="A62" t="s">
        <v>72</v>
      </c>
      <c r="B62" t="s">
        <v>6</v>
      </c>
      <c r="C62" s="2">
        <v>23000</v>
      </c>
      <c r="D62" t="s">
        <v>120</v>
      </c>
    </row>
    <row r="63" spans="1:4" x14ac:dyDescent="0.25">
      <c r="A63" t="s">
        <v>73</v>
      </c>
      <c r="B63" t="s">
        <v>6</v>
      </c>
      <c r="C63" s="2">
        <v>12000</v>
      </c>
      <c r="D63" t="s">
        <v>121</v>
      </c>
    </row>
    <row r="64" spans="1:4" x14ac:dyDescent="0.25">
      <c r="A64" t="s">
        <v>74</v>
      </c>
      <c r="B64" t="s">
        <v>6</v>
      </c>
      <c r="C64" s="2">
        <v>7000</v>
      </c>
      <c r="D64" t="s">
        <v>122</v>
      </c>
    </row>
    <row r="65" spans="1:4" x14ac:dyDescent="0.25">
      <c r="A65" t="s">
        <v>76</v>
      </c>
      <c r="B65" t="s">
        <v>6</v>
      </c>
      <c r="C65" s="2">
        <v>40000</v>
      </c>
      <c r="D65" t="s">
        <v>123</v>
      </c>
    </row>
    <row r="66" spans="1:4" x14ac:dyDescent="0.25">
      <c r="A66" t="s">
        <v>77</v>
      </c>
      <c r="B66" t="s">
        <v>6</v>
      </c>
      <c r="C66" s="2">
        <v>35000</v>
      </c>
      <c r="D66" t="s">
        <v>124</v>
      </c>
    </row>
    <row r="67" spans="1:4" x14ac:dyDescent="0.25">
      <c r="A67" t="s">
        <v>75</v>
      </c>
      <c r="B67" t="s">
        <v>6</v>
      </c>
      <c r="C67" s="2">
        <v>60000</v>
      </c>
      <c r="D67" t="s">
        <v>125</v>
      </c>
    </row>
    <row r="68" spans="1:4" x14ac:dyDescent="0.25">
      <c r="A68" t="s">
        <v>104</v>
      </c>
      <c r="B68" t="s">
        <v>6</v>
      </c>
      <c r="C68" s="2">
        <v>37000</v>
      </c>
      <c r="D68" t="s">
        <v>126</v>
      </c>
    </row>
    <row r="69" spans="1:4" x14ac:dyDescent="0.25">
      <c r="A69" t="s">
        <v>78</v>
      </c>
      <c r="B69" t="s">
        <v>6</v>
      </c>
      <c r="C69" s="2">
        <v>12000</v>
      </c>
      <c r="D69" t="s">
        <v>127</v>
      </c>
    </row>
    <row r="70" spans="1:4" x14ac:dyDescent="0.25">
      <c r="A70" t="s">
        <v>105</v>
      </c>
      <c r="B70" t="s">
        <v>6</v>
      </c>
      <c r="C70" s="2">
        <v>11000</v>
      </c>
      <c r="D70" t="s">
        <v>128</v>
      </c>
    </row>
    <row r="71" spans="1:4" x14ac:dyDescent="0.25">
      <c r="A71" t="s">
        <v>106</v>
      </c>
      <c r="B71" t="s">
        <v>6</v>
      </c>
      <c r="C71" s="2">
        <v>8000</v>
      </c>
      <c r="D71" t="s">
        <v>129</v>
      </c>
    </row>
    <row r="72" spans="1:4" x14ac:dyDescent="0.25">
      <c r="A72" t="s">
        <v>130</v>
      </c>
      <c r="B72" t="s">
        <v>6</v>
      </c>
      <c r="C72" s="2">
        <v>7000</v>
      </c>
      <c r="D72" t="s">
        <v>132</v>
      </c>
    </row>
    <row r="73" spans="1:4" x14ac:dyDescent="0.25">
      <c r="A73" t="s">
        <v>107</v>
      </c>
      <c r="B73" t="s">
        <v>6</v>
      </c>
      <c r="C73" s="2">
        <v>17000</v>
      </c>
      <c r="D73" t="s">
        <v>131</v>
      </c>
    </row>
    <row r="74" spans="1:4" x14ac:dyDescent="0.25">
      <c r="A74" t="s">
        <v>108</v>
      </c>
      <c r="B74" t="s">
        <v>6</v>
      </c>
      <c r="C74" s="2">
        <v>30000</v>
      </c>
      <c r="D74" t="s">
        <v>133</v>
      </c>
    </row>
    <row r="75" spans="1:4" x14ac:dyDescent="0.25">
      <c r="A75" t="s">
        <v>79</v>
      </c>
      <c r="B75" t="s">
        <v>6</v>
      </c>
      <c r="C75" s="2">
        <v>18000</v>
      </c>
      <c r="D75" t="s">
        <v>134</v>
      </c>
    </row>
    <row r="76" spans="1:4" x14ac:dyDescent="0.25">
      <c r="A76" t="s">
        <v>80</v>
      </c>
      <c r="B76" t="s">
        <v>17</v>
      </c>
      <c r="C76" s="2">
        <v>150000</v>
      </c>
      <c r="D76" t="s">
        <v>135</v>
      </c>
    </row>
    <row r="77" spans="1:4" x14ac:dyDescent="0.25">
      <c r="A77" t="s">
        <v>81</v>
      </c>
      <c r="B77" t="s">
        <v>13</v>
      </c>
      <c r="C77" s="2">
        <v>90000</v>
      </c>
      <c r="D77" t="s">
        <v>136</v>
      </c>
    </row>
    <row r="78" spans="1:4" x14ac:dyDescent="0.25">
      <c r="A78" t="s">
        <v>82</v>
      </c>
      <c r="B78" t="s">
        <v>20</v>
      </c>
      <c r="C78" s="2">
        <v>100000</v>
      </c>
      <c r="D78" t="s">
        <v>137</v>
      </c>
    </row>
    <row r="79" spans="1:4" x14ac:dyDescent="0.25">
      <c r="A79" t="s">
        <v>83</v>
      </c>
      <c r="B79" t="s">
        <v>6</v>
      </c>
      <c r="C79" s="2">
        <v>92000</v>
      </c>
      <c r="D79" t="s">
        <v>138</v>
      </c>
    </row>
    <row r="80" spans="1:4" x14ac:dyDescent="0.25">
      <c r="A80" t="s">
        <v>84</v>
      </c>
      <c r="B80" t="s">
        <v>20</v>
      </c>
      <c r="C80" s="2">
        <v>90000</v>
      </c>
      <c r="D80" t="s">
        <v>139</v>
      </c>
    </row>
    <row r="81" spans="1:4" x14ac:dyDescent="0.25">
      <c r="A81" t="s">
        <v>85</v>
      </c>
      <c r="B81" t="s">
        <v>13</v>
      </c>
      <c r="C81" s="2">
        <v>120000</v>
      </c>
      <c r="D81" t="s">
        <v>140</v>
      </c>
    </row>
    <row r="82" spans="1:4" x14ac:dyDescent="0.25">
      <c r="A82" t="s">
        <v>86</v>
      </c>
      <c r="B82" t="s">
        <v>13</v>
      </c>
      <c r="C82" s="2">
        <v>33000</v>
      </c>
      <c r="D82" t="s">
        <v>141</v>
      </c>
    </row>
    <row r="83" spans="1:4" x14ac:dyDescent="0.25">
      <c r="A83" t="s">
        <v>87</v>
      </c>
      <c r="B83" t="s">
        <v>20</v>
      </c>
      <c r="C83" s="2">
        <v>80000</v>
      </c>
      <c r="D83" t="s">
        <v>142</v>
      </c>
    </row>
    <row r="84" spans="1:4" x14ac:dyDescent="0.25">
      <c r="A84" t="s">
        <v>88</v>
      </c>
      <c r="B84" t="s">
        <v>13</v>
      </c>
      <c r="C84" s="2">
        <v>80000</v>
      </c>
      <c r="D84" t="s">
        <v>143</v>
      </c>
    </row>
    <row r="85" spans="1:4" x14ac:dyDescent="0.25">
      <c r="A85" t="s">
        <v>89</v>
      </c>
      <c r="B85" t="s">
        <v>20</v>
      </c>
      <c r="C85" s="2">
        <v>40000</v>
      </c>
      <c r="D85" t="s">
        <v>144</v>
      </c>
    </row>
    <row r="86" spans="1:4" x14ac:dyDescent="0.25">
      <c r="A86" t="s">
        <v>90</v>
      </c>
      <c r="B86" t="s">
        <v>10</v>
      </c>
      <c r="C86" s="2">
        <v>145000</v>
      </c>
      <c r="D86" t="s">
        <v>145</v>
      </c>
    </row>
    <row r="87" spans="1:4" x14ac:dyDescent="0.25">
      <c r="A87" t="s">
        <v>91</v>
      </c>
      <c r="B87" t="s">
        <v>20</v>
      </c>
      <c r="C87" s="2">
        <v>270000</v>
      </c>
      <c r="D87" t="s">
        <v>146</v>
      </c>
    </row>
    <row r="88" spans="1:4" x14ac:dyDescent="0.25">
      <c r="A88" t="s">
        <v>92</v>
      </c>
      <c r="B88" t="s">
        <v>17</v>
      </c>
      <c r="C88" s="2">
        <v>300000</v>
      </c>
      <c r="D88" t="s">
        <v>147</v>
      </c>
    </row>
    <row r="89" spans="1:4" x14ac:dyDescent="0.25">
      <c r="A89" t="s">
        <v>93</v>
      </c>
      <c r="B89" t="s">
        <v>20</v>
      </c>
      <c r="C89" s="2">
        <v>190000</v>
      </c>
      <c r="D89" t="s">
        <v>148</v>
      </c>
    </row>
    <row r="90" spans="1:4" x14ac:dyDescent="0.25">
      <c r="A90" t="s">
        <v>94</v>
      </c>
      <c r="B90" t="s">
        <v>4</v>
      </c>
      <c r="C90" s="2">
        <v>220000</v>
      </c>
      <c r="D90" t="s">
        <v>149</v>
      </c>
    </row>
    <row r="91" spans="1:4" x14ac:dyDescent="0.25">
      <c r="A91" t="s">
        <v>95</v>
      </c>
      <c r="B91" t="s">
        <v>17</v>
      </c>
      <c r="C91" s="2">
        <v>120000</v>
      </c>
      <c r="D91" t="s">
        <v>150</v>
      </c>
    </row>
    <row r="92" spans="1:4" x14ac:dyDescent="0.25">
      <c r="A92" t="s">
        <v>96</v>
      </c>
      <c r="B92" t="s">
        <v>4</v>
      </c>
      <c r="C92" s="2">
        <v>140000</v>
      </c>
      <c r="D92" t="s">
        <v>151</v>
      </c>
    </row>
    <row r="93" spans="1:4" x14ac:dyDescent="0.25">
      <c r="A93" t="s">
        <v>97</v>
      </c>
      <c r="B93" t="s">
        <v>20</v>
      </c>
      <c r="C93" s="2">
        <v>85000</v>
      </c>
      <c r="D93" t="s">
        <v>152</v>
      </c>
    </row>
    <row r="94" spans="1:4" x14ac:dyDescent="0.25">
      <c r="A94" t="s">
        <v>98</v>
      </c>
      <c r="B94" t="s">
        <v>56</v>
      </c>
      <c r="C94" s="2">
        <v>35000</v>
      </c>
      <c r="D94" t="s">
        <v>153</v>
      </c>
    </row>
    <row r="95" spans="1:4" x14ac:dyDescent="0.25">
      <c r="A95" t="s">
        <v>99</v>
      </c>
      <c r="B95" t="s">
        <v>4</v>
      </c>
      <c r="C95" s="2">
        <v>75000</v>
      </c>
      <c r="D95" t="s">
        <v>154</v>
      </c>
    </row>
    <row r="96" spans="1:4" x14ac:dyDescent="0.25">
      <c r="A96" t="s">
        <v>100</v>
      </c>
      <c r="B96" t="s">
        <v>17</v>
      </c>
      <c r="C96" s="2">
        <v>230000</v>
      </c>
      <c r="D96" t="s">
        <v>155</v>
      </c>
    </row>
    <row r="97" spans="1:4" x14ac:dyDescent="0.25">
      <c r="A97" t="s">
        <v>101</v>
      </c>
      <c r="B97" t="s">
        <v>17</v>
      </c>
      <c r="C97" s="2">
        <v>550000</v>
      </c>
      <c r="D97" t="s">
        <v>156</v>
      </c>
    </row>
    <row r="98" spans="1:4" x14ac:dyDescent="0.25">
      <c r="A98" t="s">
        <v>102</v>
      </c>
      <c r="B98" t="s">
        <v>17</v>
      </c>
      <c r="C98" s="2">
        <v>350000</v>
      </c>
      <c r="D98" t="s">
        <v>157</v>
      </c>
    </row>
    <row r="99" spans="1:4" x14ac:dyDescent="0.25">
      <c r="A99" t="s">
        <v>103</v>
      </c>
      <c r="B99" t="s">
        <v>13</v>
      </c>
      <c r="C99" s="2">
        <v>250000</v>
      </c>
      <c r="D99" t="s">
        <v>158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Moura Almeida</dc:creator>
  <cp:lastModifiedBy>GabrielMoura</cp:lastModifiedBy>
  <dcterms:created xsi:type="dcterms:W3CDTF">2019-10-23T18:07:58Z</dcterms:created>
  <dcterms:modified xsi:type="dcterms:W3CDTF">2019-11-01T20:06:22Z</dcterms:modified>
</cp:coreProperties>
</file>