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esktop\Guido\Trabajo\Economia\Tematicas de Investigacion\Precariedad Mundial\precariedad.mundial\Fuentes Complementarias\"/>
    </mc:Choice>
  </mc:AlternateContent>
  <xr:revisionPtr revIDLastSave="0" documentId="13_ncr:1_{0BF5AA40-9E9E-4DE7-BF6E-C899A2B46AA4}" xr6:coauthVersionLast="47" xr6:coauthVersionMax="47" xr10:uidLastSave="{00000000-0000-0000-0000-000000000000}"/>
  <bookViews>
    <workbookView xWindow="-109" yWindow="-109" windowWidth="18775" windowHeight="10067" activeTab="1" xr2:uid="{00000000-000D-0000-FFFF-FFFF00000000}"/>
  </bookViews>
  <sheets>
    <sheet name="Original" sheetId="1" r:id="rId1"/>
    <sheet name="Para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40" i="2"/>
  <c r="C39" i="2"/>
  <c r="C38" i="2"/>
  <c r="C37" i="2"/>
  <c r="C36" i="2"/>
  <c r="D44" i="2"/>
  <c r="D43" i="2"/>
  <c r="D42" i="2"/>
  <c r="D41" i="2"/>
  <c r="D40" i="2"/>
  <c r="D39" i="2"/>
  <c r="D38" i="2"/>
  <c r="D37" i="2"/>
  <c r="D36" i="2"/>
  <c r="D35" i="2"/>
  <c r="AD21" i="1"/>
  <c r="AD20" i="1"/>
  <c r="AD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X21" i="1"/>
  <c r="X20" i="1"/>
  <c r="X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C24" i="2" l="1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C99" i="2"/>
  <c r="D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87" i="2"/>
  <c r="D86" i="2"/>
  <c r="D85" i="2"/>
  <c r="C85" i="2"/>
  <c r="D84" i="2"/>
  <c r="C84" i="2"/>
  <c r="D83" i="2"/>
  <c r="C83" i="2"/>
  <c r="D82" i="2"/>
  <c r="C82" i="2"/>
  <c r="D81" i="2"/>
  <c r="C81" i="2"/>
  <c r="D80" i="2"/>
  <c r="C80" i="2"/>
  <c r="D77" i="2"/>
  <c r="D76" i="2"/>
  <c r="D75" i="2"/>
  <c r="D74" i="2"/>
  <c r="C74" i="2"/>
  <c r="D73" i="2"/>
  <c r="C73" i="2"/>
  <c r="D72" i="2"/>
  <c r="C72" i="2"/>
  <c r="D71" i="2"/>
  <c r="C71" i="2"/>
  <c r="D70" i="2"/>
  <c r="C70" i="2"/>
  <c r="D69" i="2"/>
  <c r="C69" i="2"/>
  <c r="C58" i="2"/>
  <c r="D58" i="2"/>
  <c r="C59" i="2"/>
  <c r="D59" i="2"/>
  <c r="C60" i="2"/>
  <c r="D60" i="2"/>
  <c r="C61" i="2"/>
  <c r="D61" i="2"/>
  <c r="C62" i="2"/>
  <c r="D62" i="2"/>
  <c r="C63" i="2"/>
  <c r="D63" i="2"/>
  <c r="D64" i="2"/>
  <c r="D65" i="2"/>
  <c r="D6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33" i="2"/>
  <c r="D32" i="2"/>
  <c r="D31" i="2"/>
  <c r="D30" i="2"/>
  <c r="D29" i="2"/>
  <c r="D28" i="2"/>
  <c r="D27" i="2"/>
  <c r="D26" i="2"/>
  <c r="D25" i="2"/>
  <c r="C30" i="2"/>
  <c r="C29" i="2"/>
  <c r="C28" i="2"/>
  <c r="C27" i="2"/>
  <c r="C26" i="2"/>
  <c r="C25" i="2"/>
  <c r="D21" i="2"/>
  <c r="D20" i="2"/>
  <c r="D19" i="2"/>
  <c r="C19" i="2"/>
  <c r="D18" i="2"/>
  <c r="C18" i="2"/>
  <c r="D17" i="2"/>
  <c r="C17" i="2"/>
  <c r="D16" i="2"/>
  <c r="C16" i="2"/>
  <c r="D15" i="2"/>
  <c r="C15" i="2"/>
  <c r="D14" i="2"/>
  <c r="C14" i="2"/>
  <c r="A12" i="2"/>
  <c r="A11" i="2"/>
  <c r="A10" i="2"/>
  <c r="A9" i="2"/>
  <c r="A8" i="2"/>
  <c r="A7" i="2"/>
  <c r="A6" i="2"/>
  <c r="A5" i="2"/>
  <c r="A4" i="2"/>
  <c r="A3" i="2"/>
  <c r="A2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F18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D101" i="2" s="1"/>
  <c r="BX12" i="1"/>
  <c r="C101" i="2" s="1"/>
  <c r="BS21" i="1" l="1"/>
  <c r="BR21" i="1"/>
  <c r="BS20" i="1"/>
  <c r="BR20" i="1"/>
  <c r="BS19" i="1"/>
  <c r="BR19" i="1"/>
  <c r="BS18" i="1"/>
  <c r="BR18" i="1"/>
  <c r="BS17" i="1"/>
  <c r="BR17" i="1"/>
  <c r="BS16" i="1"/>
  <c r="BR16" i="1"/>
  <c r="BS15" i="1"/>
  <c r="BR15" i="1"/>
  <c r="BS14" i="1"/>
  <c r="BR14" i="1"/>
  <c r="BS13" i="1"/>
  <c r="BR13" i="1"/>
  <c r="BS12" i="1"/>
  <c r="D90" i="2" s="1"/>
  <c r="BR12" i="1"/>
  <c r="C90" i="2" s="1"/>
  <c r="G19" i="1"/>
  <c r="R20" i="1"/>
  <c r="AU21" i="1"/>
  <c r="AU12" i="1"/>
  <c r="D57" i="2" s="1"/>
  <c r="BF12" i="1"/>
  <c r="D68" i="2" s="1"/>
  <c r="BM12" i="1"/>
  <c r="D79" i="2" s="1"/>
  <c r="BM13" i="1"/>
  <c r="BM14" i="1"/>
  <c r="BM15" i="1"/>
  <c r="BM16" i="1"/>
  <c r="BM17" i="1"/>
  <c r="BM18" i="1"/>
  <c r="BM19" i="1"/>
  <c r="BM20" i="1"/>
  <c r="BF13" i="1"/>
  <c r="BF14" i="1"/>
  <c r="BF15" i="1"/>
  <c r="BF16" i="1"/>
  <c r="BF17" i="1"/>
  <c r="BF18" i="1"/>
  <c r="BF19" i="1"/>
  <c r="BF20" i="1"/>
  <c r="BF21" i="1"/>
  <c r="AU13" i="1"/>
  <c r="AU14" i="1"/>
  <c r="AU15" i="1"/>
  <c r="AU16" i="1"/>
  <c r="AU17" i="1"/>
  <c r="AU18" i="1"/>
  <c r="AU19" i="1"/>
  <c r="AU20" i="1"/>
  <c r="AO13" i="1"/>
  <c r="AO14" i="1"/>
  <c r="AO15" i="1"/>
  <c r="AO16" i="1"/>
  <c r="AO17" i="1"/>
  <c r="AO18" i="1"/>
  <c r="AO19" i="1"/>
  <c r="AO20" i="1"/>
  <c r="AO21" i="1"/>
  <c r="AO12" i="1"/>
  <c r="D46" i="2" s="1"/>
  <c r="D24" i="2"/>
  <c r="R13" i="1"/>
  <c r="R14" i="1"/>
  <c r="R15" i="1"/>
  <c r="R16" i="1"/>
  <c r="R17" i="1"/>
  <c r="R18" i="1"/>
  <c r="R19" i="1"/>
  <c r="R12" i="1"/>
  <c r="D13" i="2" s="1"/>
  <c r="G14" i="1"/>
  <c r="G15" i="1"/>
  <c r="G16" i="1"/>
  <c r="G17" i="1"/>
  <c r="G18" i="1"/>
  <c r="G12" i="1"/>
  <c r="D2" i="2" s="1"/>
  <c r="G13" i="1"/>
  <c r="AT12" i="1"/>
  <c r="C57" i="2" s="1"/>
  <c r="BL13" i="1"/>
  <c r="BL14" i="1"/>
  <c r="BL15" i="1"/>
  <c r="BL16" i="1"/>
  <c r="BL17" i="1"/>
  <c r="BL18" i="1"/>
  <c r="BL12" i="1"/>
  <c r="C79" i="2" s="1"/>
  <c r="BE13" i="1"/>
  <c r="BE14" i="1"/>
  <c r="BE15" i="1"/>
  <c r="BE16" i="1"/>
  <c r="BE17" i="1"/>
  <c r="BE18" i="1"/>
  <c r="BE19" i="1"/>
  <c r="BE20" i="1"/>
  <c r="BE21" i="1"/>
  <c r="BE12" i="1"/>
  <c r="C68" i="2" s="1"/>
  <c r="AT19" i="1"/>
  <c r="AT20" i="1"/>
  <c r="AT21" i="1"/>
  <c r="AT13" i="1"/>
  <c r="AT14" i="1"/>
  <c r="AT15" i="1"/>
  <c r="AT16" i="1"/>
  <c r="AT17" i="1"/>
  <c r="AT18" i="1"/>
  <c r="C35" i="2"/>
  <c r="AN19" i="1"/>
  <c r="AN20" i="1"/>
  <c r="AN21" i="1"/>
  <c r="AN13" i="1"/>
  <c r="AN14" i="1"/>
  <c r="AN15" i="1"/>
  <c r="AN16" i="1"/>
  <c r="AN17" i="1"/>
  <c r="AN18" i="1"/>
  <c r="AN12" i="1"/>
  <c r="C46" i="2" s="1"/>
  <c r="Q13" i="1"/>
  <c r="Q14" i="1"/>
  <c r="Q15" i="1"/>
  <c r="Q16" i="1"/>
  <c r="Q17" i="1"/>
  <c r="Q18" i="1"/>
  <c r="Q12" i="1"/>
  <c r="C13" i="2" s="1"/>
  <c r="L13" i="1"/>
  <c r="L14" i="1"/>
  <c r="L15" i="1"/>
  <c r="L16" i="1"/>
  <c r="L17" i="1"/>
  <c r="L18" i="1"/>
  <c r="L19" i="1"/>
  <c r="L20" i="1"/>
  <c r="L21" i="1"/>
  <c r="L12" i="1"/>
  <c r="F12" i="1"/>
  <c r="C2" i="2" s="1"/>
  <c r="F13" i="1"/>
  <c r="F14" i="1"/>
  <c r="F15" i="1"/>
  <c r="F16" i="1"/>
  <c r="F17" i="1"/>
  <c r="F19" i="1"/>
</calcChain>
</file>

<file path=xl/sharedStrings.xml><?xml version="1.0" encoding="utf-8"?>
<sst xmlns="http://schemas.openxmlformats.org/spreadsheetml/2006/main" count="243" uniqueCount="54">
  <si>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</si>
  <si>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</si>
  <si>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</si>
  <si>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</si>
  <si>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</si>
  <si>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</si>
  <si>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</si>
  <si>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</si>
  <si>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</si>
  <si>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</si>
  <si>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</si>
  <si>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</si>
  <si>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</si>
  <si>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</si>
  <si>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</si>
  <si>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</si>
  <si>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</si>
  <si>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[AÑO BASE 2004]</t>
  </si>
  <si>
    <t>Valor agregado total</t>
  </si>
  <si>
    <t>Argentina</t>
  </si>
  <si>
    <t>Participación asalariada</t>
  </si>
  <si>
    <t>CEPAL</t>
  </si>
  <si>
    <t>Asalariados</t>
  </si>
  <si>
    <t>ILOSTAT</t>
  </si>
  <si>
    <t>Salarios</t>
  </si>
  <si>
    <t>Productividad</t>
  </si>
  <si>
    <t>Bolivia</t>
  </si>
  <si>
    <t>[AÑO BASE 1990]</t>
  </si>
  <si>
    <t>[AÑO BASE 2010]</t>
  </si>
  <si>
    <t>Brasil</t>
  </si>
  <si>
    <t>Chile</t>
  </si>
  <si>
    <t>Colombia</t>
  </si>
  <si>
    <t>Costa rica</t>
  </si>
  <si>
    <t>Ecuador</t>
  </si>
  <si>
    <t>Mexico</t>
  </si>
  <si>
    <t>Paraguay</t>
  </si>
  <si>
    <t>Perú</t>
  </si>
  <si>
    <t>Uruguay</t>
  </si>
  <si>
    <t>[AÑO BASE 2015]</t>
  </si>
  <si>
    <t>Masa salarial</t>
  </si>
  <si>
    <t>Banco central de ecuador</t>
  </si>
  <si>
    <t>[AÑO BASE 2007]</t>
  </si>
  <si>
    <t>[AÑO BASE 2016]</t>
  </si>
  <si>
    <t>[AÑO BASE 2005]</t>
  </si>
  <si>
    <t>Ocupados</t>
  </si>
  <si>
    <t>Canada</t>
  </si>
  <si>
    <t>OCDE</t>
  </si>
  <si>
    <t>Estados Unidos</t>
  </si>
  <si>
    <t>BEA</t>
  </si>
  <si>
    <t>Anio</t>
  </si>
  <si>
    <t>Pais</t>
  </si>
  <si>
    <t>México</t>
  </si>
  <si>
    <t>Peru</t>
  </si>
  <si>
    <t>Canadá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</si>
</sst>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  <numFmt numFmtId="167" formatCode="_-* #,##0_-;\-* #,##0_-;_-* &quot;-&quot;?_-;_-@_-"/>
    <numFmt numFmtId="168" formatCode="_-* #,##0.00\ _$_-;\-* #,##0.00\ _$_-;_-* &quot;-&quot;??\ _$_-;_-@_-"/>
    <numFmt numFmtId="169" formatCode="_-* #,##0\ _$_-;\-* #,##0\ _$_-;_-* &quot;-&quot;??\ _$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sz val="10"/>
      <color indexed="63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DFD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EF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9" fillId="0" borderId="0"/>
  </cellStyleXfs>
  <cellXfs count="53">
    <xf numFmtId="0" fontId="0" fillId="0" borderId="0" xfId="0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/>
    <xf numFmtId="0" fontId="2" fillId="4" borderId="0" xfId="0" applyFont="1" applyFill="1" applyAlignment="1">
      <alignment horizontal="center"/>
    </xf>
    <xf numFmtId="165" fontId="0" fillId="0" borderId="1" xfId="2" applyNumberFormat="1" applyFont="1" applyBorder="1"/>
    <xf numFmtId="166" fontId="0" fillId="0" borderId="0" xfId="1" applyNumberFormat="1" applyFont="1"/>
    <xf numFmtId="3" fontId="0" fillId="0" borderId="0" xfId="0" applyNumberFormat="1"/>
    <xf numFmtId="0" fontId="0" fillId="5" borderId="0" xfId="0" applyFill="1" applyAlignment="1">
      <alignment horizontal="center" vertical="center"/>
    </xf>
    <xf numFmtId="0" fontId="2" fillId="6" borderId="0" xfId="0" applyFont="1" applyFill="1" applyAlignment="1"/>
    <xf numFmtId="165" fontId="0" fillId="6" borderId="1" xfId="2" applyNumberFormat="1" applyFont="1" applyFill="1" applyBorder="1"/>
    <xf numFmtId="167" fontId="0" fillId="0" borderId="0" xfId="0" applyNumberFormat="1"/>
    <xf numFmtId="164" fontId="4" fillId="3" borderId="0" xfId="0" applyNumberFormat="1" applyFont="1" applyFill="1" applyAlignment="1">
      <alignment horizontal="right" vertical="top"/>
    </xf>
    <xf numFmtId="0" fontId="0" fillId="0" borderId="0" xfId="0" applyBorder="1"/>
    <xf numFmtId="0" fontId="2" fillId="2" borderId="2" xfId="0" applyFont="1" applyFill="1" applyBorder="1" applyAlignment="1"/>
    <xf numFmtId="0" fontId="0" fillId="5" borderId="0" xfId="0" applyFill="1" applyBorder="1" applyAlignment="1">
      <alignment horizontal="center" vertical="center"/>
    </xf>
    <xf numFmtId="0" fontId="2" fillId="6" borderId="0" xfId="0" applyFont="1" applyFill="1" applyBorder="1" applyAlignment="1"/>
    <xf numFmtId="3" fontId="0" fillId="0" borderId="0" xfId="0" applyNumberFormat="1" applyBorder="1"/>
    <xf numFmtId="166" fontId="0" fillId="0" borderId="0" xfId="1" applyNumberFormat="1" applyFont="1" applyBorder="1"/>
    <xf numFmtId="0" fontId="0" fillId="0" borderId="3" xfId="0" applyBorder="1"/>
    <xf numFmtId="0" fontId="2" fillId="6" borderId="3" xfId="0" applyFont="1" applyFill="1" applyBorder="1" applyAlignment="1"/>
    <xf numFmtId="166" fontId="0" fillId="0" borderId="3" xfId="1" applyNumberFormat="1" applyFont="1" applyBorder="1"/>
    <xf numFmtId="165" fontId="0" fillId="0" borderId="4" xfId="2" applyNumberFormat="1" applyFont="1" applyBorder="1"/>
    <xf numFmtId="166" fontId="3" fillId="3" borderId="0" xfId="1" applyNumberFormat="1" applyFont="1" applyFill="1" applyAlignment="1">
      <alignment horizontal="right" vertical="top"/>
    </xf>
    <xf numFmtId="0" fontId="2" fillId="2" borderId="0" xfId="0" applyFont="1" applyFill="1" applyBorder="1" applyAlignment="1"/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169" fontId="5" fillId="0" borderId="5" xfId="3" applyNumberFormat="1" applyFont="1" applyBorder="1"/>
    <xf numFmtId="0" fontId="2" fillId="6" borderId="0" xfId="0" applyFont="1" applyFill="1" applyBorder="1" applyAlignment="1">
      <alignment wrapText="1"/>
    </xf>
    <xf numFmtId="169" fontId="6" fillId="7" borderId="5" xfId="3" applyNumberFormat="1" applyFont="1" applyFill="1" applyBorder="1" applyAlignment="1">
      <alignment vertical="center"/>
    </xf>
    <xf numFmtId="0" fontId="7" fillId="3" borderId="0" xfId="0" applyFont="1" applyFill="1" applyAlignment="1">
      <alignment horizontal="right"/>
    </xf>
    <xf numFmtId="166" fontId="3" fillId="8" borderId="0" xfId="1" applyNumberFormat="1" applyFont="1" applyFill="1" applyAlignment="1">
      <alignment horizontal="right" vertical="top"/>
    </xf>
    <xf numFmtId="0" fontId="0" fillId="0" borderId="6" xfId="0" applyBorder="1"/>
    <xf numFmtId="0" fontId="0" fillId="5" borderId="6" xfId="0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/>
    <xf numFmtId="0" fontId="2" fillId="4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3" fontId="10" fillId="9" borderId="9" xfId="4" applyNumberFormat="1" applyFont="1" applyFill="1" applyBorder="1" applyAlignment="1">
      <alignment vertical="center"/>
    </xf>
    <xf numFmtId="9" fontId="0" fillId="0" borderId="4" xfId="2" applyFont="1" applyBorder="1"/>
    <xf numFmtId="9" fontId="0" fillId="0" borderId="0" xfId="2" applyFont="1"/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</cellXfs>
  <cellStyles count="5">
    <cellStyle name="Millares" xfId="1" builtinId="3"/>
    <cellStyle name="Millares 13" xfId="3" xr:uid="{893D1872-8668-4890-A314-F25B563A2CE2}"/>
    <cellStyle name="Normal" xfId="0" builtinId="0"/>
    <cellStyle name="Normal 7" xfId="4" xr:uid="{B86401E2-19D3-4048-8EDA-1769103377F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22"/>
  <sheetViews>
    <sheetView workbookViewId="0">
      <pane xSplit="1" topLeftCell="R1" activePane="topRight" state="frozen"/>
      <selection pane="topRight" activeCell="AD12" sqref="AD12"/>
    </sheetView>
  </sheetViews>
  <sheetFormatPr baseColWidth="10" defaultColWidth="8.875" defaultRowHeight="14.3" x14ac:dyDescent="0.25"/>
  <cols>
    <col min="2" max="2" width="17" bestFit="1" customWidth="1"/>
    <col min="3" max="3" width="11.375" customWidth="1"/>
    <col min="4" max="4" width="11.375" bestFit="1" customWidth="1"/>
    <col min="5" max="5" width="11.375" customWidth="1"/>
    <col min="6" max="6" width="9.25" bestFit="1" customWidth="1"/>
    <col min="7" max="7" width="11.75" style="19" bestFit="1" customWidth="1"/>
    <col min="8" max="8" width="17" style="13" hidden="1" customWidth="1"/>
    <col min="9" max="9" width="12.25" style="13" hidden="1" customWidth="1"/>
    <col min="10" max="10" width="10.25" style="13" hidden="1" customWidth="1"/>
    <col min="11" max="11" width="7" style="13" hidden="1" customWidth="1"/>
    <col min="12" max="12" width="11.75" style="19" hidden="1" customWidth="1"/>
    <col min="13" max="13" width="17" bestFit="1" customWidth="1"/>
    <col min="14" max="14" width="11.625" customWidth="1"/>
    <col min="15" max="15" width="11.375" bestFit="1" customWidth="1"/>
    <col min="16" max="16" width="11.375" customWidth="1"/>
    <col min="18" max="18" width="8.875" style="19"/>
    <col min="19" max="19" width="17" bestFit="1" customWidth="1"/>
    <col min="20" max="20" width="11.625" customWidth="1"/>
    <col min="24" max="24" width="10.875" style="19" customWidth="1"/>
    <col min="26" max="26" width="11.375" customWidth="1"/>
    <col min="27" max="27" width="10.25" bestFit="1" customWidth="1"/>
    <col min="28" max="28" width="11.375" bestFit="1" customWidth="1"/>
    <col min="29" max="29" width="13.5" customWidth="1"/>
    <col min="30" max="30" width="13.75" style="19" customWidth="1"/>
    <col min="31" max="34" width="0" hidden="1" customWidth="1"/>
    <col min="35" max="35" width="0" style="19" hidden="1" customWidth="1"/>
    <col min="36" max="36" width="17" bestFit="1" customWidth="1"/>
    <col min="37" max="37" width="19.25" bestFit="1" customWidth="1"/>
    <col min="38" max="38" width="10.25" bestFit="1" customWidth="1"/>
    <col min="39" max="39" width="10.25" customWidth="1"/>
    <col min="40" max="40" width="9.625" customWidth="1"/>
    <col min="41" max="41" width="11.75" style="19" bestFit="1" customWidth="1"/>
    <col min="42" max="42" width="17" bestFit="1" customWidth="1"/>
    <col min="43" max="43" width="11.625" customWidth="1"/>
    <col min="44" max="44" width="10.25" bestFit="1" customWidth="1"/>
    <col min="45" max="45" width="11.375" bestFit="1" customWidth="1"/>
    <col min="47" max="47" width="8.875" style="19"/>
    <col min="48" max="48" width="17" hidden="1" customWidth="1"/>
    <col min="49" max="51" width="0" hidden="1" customWidth="1"/>
    <col min="52" max="52" width="0" style="19" hidden="1" customWidth="1"/>
    <col min="54" max="54" width="11.125" customWidth="1"/>
    <col min="56" max="56" width="11.375" bestFit="1" customWidth="1"/>
    <col min="58" max="58" width="8.875" style="19"/>
    <col min="59" max="59" width="17" bestFit="1" customWidth="1"/>
    <col min="60" max="60" width="14.875" bestFit="1" customWidth="1"/>
    <col min="61" max="61" width="11.25" customWidth="1"/>
    <col min="62" max="62" width="10.375" bestFit="1" customWidth="1"/>
    <col min="63" max="63" width="10.375" customWidth="1"/>
    <col min="64" max="64" width="11.375" bestFit="1" customWidth="1"/>
    <col min="65" max="65" width="12.375" style="19" bestFit="1" customWidth="1"/>
    <col min="66" max="66" width="17" bestFit="1" customWidth="1"/>
    <col min="67" max="67" width="11.25" customWidth="1"/>
    <col min="68" max="68" width="10.375" bestFit="1" customWidth="1"/>
    <col min="69" max="69" width="10.375" customWidth="1"/>
    <col min="70" max="70" width="11.375" bestFit="1" customWidth="1"/>
    <col min="71" max="71" width="12.375" style="19" bestFit="1" customWidth="1"/>
    <col min="74" max="74" width="12.625" bestFit="1" customWidth="1"/>
    <col min="75" max="75" width="11.625" bestFit="1" customWidth="1"/>
  </cols>
  <sheetData>
    <row r="2" spans="1:77" ht="17" x14ac:dyDescent="0.3">
      <c r="A2" s="35"/>
      <c r="B2" s="47" t="s">
        <v>19</v>
      </c>
      <c r="C2" s="47"/>
      <c r="D2" s="47"/>
      <c r="E2" s="47"/>
      <c r="F2" s="47"/>
      <c r="G2" s="47"/>
      <c r="H2" s="41" t="s">
        <v>26</v>
      </c>
      <c r="I2" s="42"/>
      <c r="J2" s="42"/>
      <c r="K2" s="42"/>
      <c r="L2" s="43"/>
      <c r="M2" s="41" t="s">
        <v>29</v>
      </c>
      <c r="N2" s="42"/>
      <c r="O2" s="42"/>
      <c r="P2" s="42"/>
      <c r="Q2" s="42"/>
      <c r="R2" s="43"/>
      <c r="S2" s="41" t="s">
        <v>30</v>
      </c>
      <c r="T2" s="42"/>
      <c r="U2" s="42"/>
      <c r="V2" s="42"/>
      <c r="W2" s="42"/>
      <c r="X2" s="43"/>
      <c r="Y2" s="41" t="s">
        <v>31</v>
      </c>
      <c r="Z2" s="42"/>
      <c r="AA2" s="42"/>
      <c r="AB2" s="42"/>
      <c r="AC2" s="42"/>
      <c r="AD2" s="43"/>
      <c r="AE2" s="41" t="s">
        <v>32</v>
      </c>
      <c r="AF2" s="42"/>
      <c r="AG2" s="42"/>
      <c r="AH2" s="42"/>
      <c r="AI2" s="43"/>
      <c r="AJ2" s="41" t="s">
        <v>33</v>
      </c>
      <c r="AK2" s="42"/>
      <c r="AL2" s="42"/>
      <c r="AM2" s="42"/>
      <c r="AN2" s="42"/>
      <c r="AO2" s="43"/>
      <c r="AP2" s="41" t="s">
        <v>34</v>
      </c>
      <c r="AQ2" s="42"/>
      <c r="AR2" s="42"/>
      <c r="AS2" s="42"/>
      <c r="AT2" s="42"/>
      <c r="AU2" s="43"/>
      <c r="AV2" s="41" t="s">
        <v>35</v>
      </c>
      <c r="AW2" s="42"/>
      <c r="AX2" s="42"/>
      <c r="AY2" s="42"/>
      <c r="AZ2" s="43"/>
      <c r="BA2" s="41" t="s">
        <v>36</v>
      </c>
      <c r="BB2" s="42"/>
      <c r="BC2" s="42"/>
      <c r="BD2" s="42"/>
      <c r="BE2" s="42"/>
      <c r="BF2" s="43"/>
      <c r="BG2" s="41" t="s">
        <v>37</v>
      </c>
      <c r="BH2" s="42"/>
      <c r="BI2" s="42"/>
      <c r="BJ2" s="42"/>
      <c r="BK2" s="42"/>
      <c r="BL2" s="42"/>
      <c r="BM2" s="43"/>
      <c r="BN2" s="41" t="s">
        <v>45</v>
      </c>
      <c r="BO2" s="42"/>
      <c r="BP2" s="42"/>
      <c r="BQ2" s="42"/>
      <c r="BR2" s="42"/>
      <c r="BS2" s="43"/>
      <c r="BT2" s="41" t="s">
        <v>47</v>
      </c>
      <c r="BU2" s="42"/>
      <c r="BV2" s="42"/>
      <c r="BW2" s="42"/>
      <c r="BX2" s="42"/>
      <c r="BY2" s="43"/>
    </row>
    <row r="3" spans="1:77" ht="14.45" customHeight="1" x14ac:dyDescent="0.25">
      <c r="B3" s="3" t="s">
        <v>18</v>
      </c>
      <c r="C3" s="48" t="s">
        <v>20</v>
      </c>
      <c r="D3" s="8" t="s">
        <v>22</v>
      </c>
      <c r="E3" s="8" t="s">
        <v>44</v>
      </c>
      <c r="F3" s="9" t="s">
        <v>24</v>
      </c>
      <c r="G3" s="20" t="s">
        <v>25</v>
      </c>
      <c r="H3" s="24" t="s">
        <v>18</v>
      </c>
      <c r="I3" s="44" t="s">
        <v>20</v>
      </c>
      <c r="J3" s="15" t="s">
        <v>22</v>
      </c>
      <c r="K3" s="16" t="s">
        <v>24</v>
      </c>
      <c r="L3" s="20" t="s">
        <v>25</v>
      </c>
      <c r="M3" s="14" t="s">
        <v>18</v>
      </c>
      <c r="N3" s="44" t="s">
        <v>20</v>
      </c>
      <c r="O3" s="15" t="s">
        <v>22</v>
      </c>
      <c r="P3" s="8" t="s">
        <v>44</v>
      </c>
      <c r="Q3" s="16" t="s">
        <v>24</v>
      </c>
      <c r="R3" s="20" t="s">
        <v>25</v>
      </c>
      <c r="S3" s="24" t="s">
        <v>18</v>
      </c>
      <c r="T3" s="44" t="s">
        <v>20</v>
      </c>
      <c r="U3" s="15" t="s">
        <v>22</v>
      </c>
      <c r="V3" s="8" t="s">
        <v>44</v>
      </c>
      <c r="W3" s="16" t="s">
        <v>24</v>
      </c>
      <c r="X3" s="20" t="s">
        <v>25</v>
      </c>
      <c r="Y3" s="24" t="s">
        <v>18</v>
      </c>
      <c r="Z3" s="44" t="s">
        <v>20</v>
      </c>
      <c r="AA3" s="15" t="s">
        <v>22</v>
      </c>
      <c r="AB3" s="8" t="s">
        <v>44</v>
      </c>
      <c r="AC3" s="16" t="s">
        <v>24</v>
      </c>
      <c r="AD3" s="20" t="s">
        <v>25</v>
      </c>
      <c r="AE3" s="24" t="s">
        <v>18</v>
      </c>
      <c r="AF3" s="44" t="s">
        <v>20</v>
      </c>
      <c r="AG3" s="15" t="s">
        <v>22</v>
      </c>
      <c r="AH3" s="16" t="s">
        <v>24</v>
      </c>
      <c r="AI3" s="20" t="s">
        <v>25</v>
      </c>
      <c r="AJ3" s="24" t="s">
        <v>18</v>
      </c>
      <c r="AK3" s="28" t="s">
        <v>39</v>
      </c>
      <c r="AL3" s="15" t="s">
        <v>22</v>
      </c>
      <c r="AM3" s="8" t="s">
        <v>44</v>
      </c>
      <c r="AN3" s="16" t="s">
        <v>24</v>
      </c>
      <c r="AO3" s="20" t="s">
        <v>25</v>
      </c>
      <c r="AP3" s="24" t="s">
        <v>18</v>
      </c>
      <c r="AQ3" s="44" t="s">
        <v>20</v>
      </c>
      <c r="AR3" s="15" t="s">
        <v>22</v>
      </c>
      <c r="AS3" s="8" t="s">
        <v>44</v>
      </c>
      <c r="AT3" s="16" t="s">
        <v>24</v>
      </c>
      <c r="AU3" s="20" t="s">
        <v>25</v>
      </c>
      <c r="AV3" s="24" t="s">
        <v>18</v>
      </c>
      <c r="AW3" s="44" t="s">
        <v>20</v>
      </c>
      <c r="AX3" s="15" t="s">
        <v>22</v>
      </c>
      <c r="AY3" s="16" t="s">
        <v>24</v>
      </c>
      <c r="AZ3" s="20" t="s">
        <v>25</v>
      </c>
      <c r="BA3" s="24" t="s">
        <v>18</v>
      </c>
      <c r="BB3" s="44" t="s">
        <v>20</v>
      </c>
      <c r="BC3" s="15" t="s">
        <v>22</v>
      </c>
      <c r="BD3" s="8" t="s">
        <v>44</v>
      </c>
      <c r="BE3" s="16" t="s">
        <v>24</v>
      </c>
      <c r="BF3" s="20" t="s">
        <v>25</v>
      </c>
      <c r="BG3" s="24" t="s">
        <v>18</v>
      </c>
      <c r="BH3" s="24"/>
      <c r="BI3" s="44" t="s">
        <v>20</v>
      </c>
      <c r="BJ3" s="15" t="s">
        <v>22</v>
      </c>
      <c r="BK3" s="8" t="s">
        <v>44</v>
      </c>
      <c r="BL3" s="16" t="s">
        <v>24</v>
      </c>
      <c r="BM3" s="20" t="s">
        <v>25</v>
      </c>
      <c r="BN3" s="24" t="s">
        <v>18</v>
      </c>
      <c r="BO3" s="44" t="s">
        <v>20</v>
      </c>
      <c r="BP3" s="37" t="s">
        <v>22</v>
      </c>
      <c r="BQ3" s="8" t="s">
        <v>44</v>
      </c>
      <c r="BR3" s="16" t="s">
        <v>24</v>
      </c>
      <c r="BS3" s="20" t="s">
        <v>25</v>
      </c>
      <c r="BT3" s="24" t="s">
        <v>18</v>
      </c>
      <c r="BU3" s="44" t="s">
        <v>20</v>
      </c>
      <c r="BV3" s="37" t="s">
        <v>22</v>
      </c>
      <c r="BW3" s="8" t="s">
        <v>44</v>
      </c>
      <c r="BX3" s="16" t="s">
        <v>24</v>
      </c>
      <c r="BY3" s="20" t="s">
        <v>25</v>
      </c>
    </row>
    <row r="4" spans="1:77" ht="27.7" customHeight="1" x14ac:dyDescent="0.25">
      <c r="B4" s="4" t="s">
        <v>17</v>
      </c>
      <c r="C4" s="48"/>
      <c r="H4" s="36" t="s">
        <v>27</v>
      </c>
      <c r="I4" s="44"/>
      <c r="M4" s="2" t="s">
        <v>28</v>
      </c>
      <c r="N4" s="44"/>
      <c r="O4" s="13"/>
      <c r="P4" s="13"/>
      <c r="Q4" s="13"/>
      <c r="S4" s="2" t="s">
        <v>28</v>
      </c>
      <c r="T4" s="44"/>
      <c r="U4" s="13"/>
      <c r="V4" s="13"/>
      <c r="W4" s="13"/>
      <c r="Y4" s="2" t="s">
        <v>38</v>
      </c>
      <c r="Z4" s="44"/>
      <c r="AA4" s="13"/>
      <c r="AB4" s="13"/>
      <c r="AC4" s="13"/>
      <c r="AE4" s="2" t="s">
        <v>28</v>
      </c>
      <c r="AF4" s="44"/>
      <c r="AG4" s="13"/>
      <c r="AH4" s="13"/>
      <c r="AJ4" s="2" t="s">
        <v>41</v>
      </c>
      <c r="AL4" s="13"/>
      <c r="AM4" s="13"/>
      <c r="AN4" s="13"/>
      <c r="AP4" s="2" t="s">
        <v>28</v>
      </c>
      <c r="AQ4" s="44"/>
      <c r="AR4" s="13"/>
      <c r="AS4" s="13"/>
      <c r="AT4" s="13"/>
      <c r="AV4" s="2"/>
      <c r="AW4" s="44"/>
      <c r="AX4" s="13"/>
      <c r="AY4" s="13"/>
      <c r="BA4" s="2" t="s">
        <v>41</v>
      </c>
      <c r="BB4" s="44"/>
      <c r="BC4" s="13"/>
      <c r="BD4" s="13"/>
      <c r="BE4" s="13"/>
      <c r="BG4" s="2" t="s">
        <v>43</v>
      </c>
      <c r="BH4" s="2" t="s">
        <v>42</v>
      </c>
      <c r="BI4" s="44"/>
      <c r="BJ4" s="13"/>
      <c r="BK4" s="13"/>
      <c r="BL4" s="13"/>
      <c r="BN4" s="2" t="s">
        <v>43</v>
      </c>
      <c r="BO4" s="44"/>
      <c r="BP4" s="13"/>
      <c r="BQ4" s="13"/>
      <c r="BR4" s="13"/>
      <c r="BT4" s="2" t="s">
        <v>43</v>
      </c>
      <c r="BU4" s="44"/>
      <c r="BV4" s="13"/>
      <c r="BW4" s="13"/>
      <c r="BX4" s="13"/>
      <c r="BY4" s="19"/>
    </row>
    <row r="5" spans="1:77" s="32" customFormat="1" ht="14.95" thickBot="1" x14ac:dyDescent="0.3">
      <c r="B5" s="46" t="s">
        <v>21</v>
      </c>
      <c r="C5" s="46"/>
      <c r="D5" s="49" t="s">
        <v>23</v>
      </c>
      <c r="E5" s="49"/>
      <c r="G5" s="34"/>
      <c r="H5" s="45" t="s">
        <v>21</v>
      </c>
      <c r="I5" s="46"/>
      <c r="J5" s="33" t="s">
        <v>23</v>
      </c>
      <c r="L5" s="34"/>
      <c r="M5" s="45" t="s">
        <v>21</v>
      </c>
      <c r="N5" s="46"/>
      <c r="O5" s="50" t="s">
        <v>23</v>
      </c>
      <c r="P5" s="50"/>
      <c r="R5" s="34"/>
      <c r="S5" s="45" t="s">
        <v>21</v>
      </c>
      <c r="T5" s="46"/>
      <c r="U5" s="50" t="s">
        <v>23</v>
      </c>
      <c r="V5" s="50"/>
      <c r="X5" s="34"/>
      <c r="Y5" s="45" t="s">
        <v>21</v>
      </c>
      <c r="Z5" s="46"/>
      <c r="AA5" s="50" t="s">
        <v>23</v>
      </c>
      <c r="AB5" s="50"/>
      <c r="AD5" s="34"/>
      <c r="AI5" s="34"/>
      <c r="AJ5" s="51" t="s">
        <v>40</v>
      </c>
      <c r="AK5" s="52"/>
      <c r="AL5" s="50" t="s">
        <v>23</v>
      </c>
      <c r="AM5" s="50"/>
      <c r="AO5" s="34"/>
      <c r="AP5" s="45" t="s">
        <v>21</v>
      </c>
      <c r="AQ5" s="46"/>
      <c r="AR5" s="50" t="s">
        <v>23</v>
      </c>
      <c r="AS5" s="50"/>
      <c r="AU5" s="34"/>
      <c r="AZ5" s="34"/>
      <c r="BA5" s="45" t="s">
        <v>21</v>
      </c>
      <c r="BB5" s="46"/>
      <c r="BC5" s="50" t="s">
        <v>23</v>
      </c>
      <c r="BD5" s="50"/>
      <c r="BF5" s="34"/>
      <c r="BG5" s="45" t="s">
        <v>21</v>
      </c>
      <c r="BH5" s="46"/>
      <c r="BI5" s="46"/>
      <c r="BJ5" s="50" t="s">
        <v>23</v>
      </c>
      <c r="BK5" s="50"/>
      <c r="BM5" s="34"/>
      <c r="BN5" s="45" t="s">
        <v>46</v>
      </c>
      <c r="BO5" s="46"/>
      <c r="BP5" s="45" t="s">
        <v>46</v>
      </c>
      <c r="BQ5" s="46"/>
      <c r="BS5" s="34"/>
      <c r="BT5" s="45" t="s">
        <v>48</v>
      </c>
      <c r="BU5" s="46"/>
      <c r="BV5" s="45" t="s">
        <v>48</v>
      </c>
      <c r="BW5" s="46"/>
      <c r="BY5" s="34"/>
    </row>
    <row r="6" spans="1:77" x14ac:dyDescent="0.25">
      <c r="A6" s="1" t="s">
        <v>0</v>
      </c>
      <c r="B6" s="6">
        <v>412427.459383393</v>
      </c>
      <c r="C6" s="5">
        <v>0.27665440511968714</v>
      </c>
      <c r="H6" s="23">
        <v>24928062</v>
      </c>
      <c r="I6" s="23"/>
      <c r="M6" s="23">
        <v>1661982.10769401</v>
      </c>
      <c r="N6" s="5">
        <v>0.3831845998660014</v>
      </c>
      <c r="S6" s="23">
        <v>55505.577274440402</v>
      </c>
      <c r="T6" s="5">
        <v>0.37111542690759342</v>
      </c>
      <c r="Y6" s="23">
        <v>307697</v>
      </c>
      <c r="Z6" s="5">
        <v>0.33531556407226815</v>
      </c>
      <c r="AP6" s="23">
        <v>8438018.6750000007</v>
      </c>
      <c r="AQ6" s="5">
        <v>0.28673872082519852</v>
      </c>
      <c r="AV6" s="12">
        <v>53677768.626122199</v>
      </c>
      <c r="BA6" s="23">
        <v>207358</v>
      </c>
      <c r="BB6" s="5">
        <v>0.34082084804878582</v>
      </c>
      <c r="BI6" s="5">
        <v>0.32797005608608853</v>
      </c>
      <c r="BO6" s="5">
        <v>0.32797005608608853</v>
      </c>
      <c r="BU6" s="5">
        <v>0.32797005608608853</v>
      </c>
      <c r="BY6" s="19"/>
    </row>
    <row r="7" spans="1:77" x14ac:dyDescent="0.25">
      <c r="A7" s="1" t="s">
        <v>1</v>
      </c>
      <c r="B7" s="6">
        <v>495455.789529929</v>
      </c>
      <c r="C7" s="5">
        <v>0.29372199061506304</v>
      </c>
      <c r="H7" s="23">
        <v>26030240</v>
      </c>
      <c r="M7" s="23">
        <v>1842818.4014605</v>
      </c>
      <c r="N7" s="22">
        <v>0.39238189519026895</v>
      </c>
      <c r="S7" s="23">
        <v>62990.166274611103</v>
      </c>
      <c r="T7" s="22">
        <v>0.35234978984893073</v>
      </c>
      <c r="Y7" s="23">
        <v>345775</v>
      </c>
      <c r="Z7" s="22">
        <v>0.33289210870745917</v>
      </c>
      <c r="AP7" s="23">
        <v>9166972.8269999996</v>
      </c>
      <c r="AQ7" s="22">
        <v>0.28378427313568133</v>
      </c>
      <c r="AV7" s="12">
        <v>62224312.158120699</v>
      </c>
      <c r="BA7" s="23">
        <v>228300</v>
      </c>
      <c r="BB7" s="22">
        <v>0.32605912685593963</v>
      </c>
      <c r="BG7" s="31">
        <v>368568563.50231099</v>
      </c>
      <c r="BI7" s="22">
        <v>0.34366146675958958</v>
      </c>
      <c r="BN7" s="31">
        <v>368568563.50231099</v>
      </c>
      <c r="BO7" s="22">
        <v>0.34366146675958958</v>
      </c>
      <c r="BT7" s="31">
        <v>368568563.50231099</v>
      </c>
      <c r="BU7" s="22">
        <v>0.34366146675958958</v>
      </c>
      <c r="BY7" s="19"/>
    </row>
    <row r="8" spans="1:77" x14ac:dyDescent="0.25">
      <c r="A8" s="1" t="s">
        <v>2</v>
      </c>
      <c r="B8" s="6">
        <v>607716.71306376602</v>
      </c>
      <c r="C8" s="5">
        <v>0.31887313019271618</v>
      </c>
      <c r="H8" s="23">
        <v>27278913</v>
      </c>
      <c r="M8" s="23">
        <v>2049289.9897828</v>
      </c>
      <c r="N8" s="22">
        <v>0.39979385566308934</v>
      </c>
      <c r="S8" s="23">
        <v>75672.87522355</v>
      </c>
      <c r="T8" s="22">
        <v>0.32129089799653826</v>
      </c>
      <c r="Y8" s="23">
        <v>387663</v>
      </c>
      <c r="Z8" s="22">
        <v>0.3306953377895489</v>
      </c>
      <c r="AP8" s="23">
        <v>10230935.539000001</v>
      </c>
      <c r="AQ8" s="22">
        <v>0.27809912779386392</v>
      </c>
      <c r="AV8" s="12">
        <v>70939828.970641896</v>
      </c>
      <c r="BA8" s="23">
        <v>265535</v>
      </c>
      <c r="BB8" s="22">
        <v>0.30880453093833005</v>
      </c>
      <c r="BG8" s="31">
        <v>403926511.78409499</v>
      </c>
      <c r="BI8" s="22">
        <v>0.36166020012332067</v>
      </c>
      <c r="BN8" s="31">
        <v>403926511.78409499</v>
      </c>
      <c r="BO8" s="22">
        <v>0.36166020012332067</v>
      </c>
      <c r="BT8" s="31">
        <v>403926511.78409499</v>
      </c>
      <c r="BU8" s="22">
        <v>0.36166020012332067</v>
      </c>
      <c r="BY8" s="19"/>
    </row>
    <row r="9" spans="1:77" x14ac:dyDescent="0.25">
      <c r="A9" s="1" t="s">
        <v>3</v>
      </c>
      <c r="B9" s="6">
        <v>756835.28175103595</v>
      </c>
      <c r="C9" s="5">
        <v>0.32711161381968584</v>
      </c>
      <c r="H9" s="23">
        <v>28524027</v>
      </c>
      <c r="M9" s="23">
        <v>2319528.2752445298</v>
      </c>
      <c r="N9" s="22">
        <v>0.40237054522828258</v>
      </c>
      <c r="S9" s="23">
        <v>83577.1874462735</v>
      </c>
      <c r="T9" s="22">
        <v>0.3225715473567673</v>
      </c>
      <c r="Y9" s="23">
        <v>432854</v>
      </c>
      <c r="Z9" s="22">
        <v>0.33138176314970796</v>
      </c>
      <c r="AJ9" s="29">
        <v>48510903</v>
      </c>
      <c r="AK9" s="27">
        <v>16106689</v>
      </c>
      <c r="AP9" s="23">
        <v>11067172.919</v>
      </c>
      <c r="AQ9" s="22">
        <v>0.2753415720972886</v>
      </c>
      <c r="AV9" s="12">
        <v>84100360.510410994</v>
      </c>
      <c r="BA9" s="23">
        <v>293190</v>
      </c>
      <c r="BB9" s="22">
        <v>0.30694134685463864</v>
      </c>
      <c r="BG9" s="31">
        <v>472636278.665591</v>
      </c>
      <c r="BI9" s="22">
        <v>0.36860410341947208</v>
      </c>
      <c r="BN9" s="31">
        <v>472636278.665591</v>
      </c>
      <c r="BO9" s="22">
        <v>0.36860410341947208</v>
      </c>
      <c r="BT9" s="31">
        <v>472636278.665591</v>
      </c>
      <c r="BU9" s="22">
        <v>0.36860410341947208</v>
      </c>
      <c r="BY9" s="19"/>
    </row>
    <row r="10" spans="1:77" x14ac:dyDescent="0.25">
      <c r="A10" s="1" t="s">
        <v>4</v>
      </c>
      <c r="B10" s="6">
        <v>963939.23656174296</v>
      </c>
      <c r="C10" s="5">
        <v>0.34336615319216351</v>
      </c>
      <c r="H10" s="23">
        <v>30277826</v>
      </c>
      <c r="M10" s="23">
        <v>2626477.7016177899</v>
      </c>
      <c r="N10" s="22">
        <v>0.40550597191974502</v>
      </c>
      <c r="S10" s="23">
        <v>85894.367979515504</v>
      </c>
      <c r="T10" s="22">
        <v>0.35976548300002076</v>
      </c>
      <c r="Y10" s="23">
        <v>458523</v>
      </c>
      <c r="Z10" s="22">
        <v>0.32629093865632669</v>
      </c>
      <c r="AJ10" s="29">
        <v>59550902</v>
      </c>
      <c r="AK10" s="27">
        <v>19119405</v>
      </c>
      <c r="AP10" s="23">
        <v>12037449.298</v>
      </c>
      <c r="AQ10" s="22">
        <v>0.27720453131033507</v>
      </c>
      <c r="AV10" s="12">
        <v>100443813.32129499</v>
      </c>
      <c r="BA10" s="23">
        <v>323977</v>
      </c>
      <c r="BB10" s="22">
        <v>0.3060538275511101</v>
      </c>
      <c r="BG10" s="31">
        <v>553499265.00467801</v>
      </c>
      <c r="BI10" s="22">
        <v>0.36744266626135891</v>
      </c>
      <c r="BN10" s="31">
        <v>553499265.00467801</v>
      </c>
      <c r="BO10" s="22">
        <v>0.36744266626135891</v>
      </c>
      <c r="BT10" s="31">
        <v>553499265.00467801</v>
      </c>
      <c r="BU10" s="22">
        <v>0.36744266626135891</v>
      </c>
      <c r="BY10" s="19"/>
    </row>
    <row r="11" spans="1:77" x14ac:dyDescent="0.25">
      <c r="A11" s="1" t="s">
        <v>5</v>
      </c>
      <c r="B11" s="6">
        <v>1046561.27143211</v>
      </c>
      <c r="C11" s="5">
        <v>0.38806037357694867</v>
      </c>
      <c r="H11" s="23">
        <v>31294253</v>
      </c>
      <c r="M11" s="23">
        <v>2849762.8421453298</v>
      </c>
      <c r="N11" s="22">
        <v>0.42398934851372239</v>
      </c>
      <c r="S11" s="23">
        <v>89081.663720083598</v>
      </c>
      <c r="T11" s="22">
        <v>0.37287588508222702</v>
      </c>
      <c r="Y11" s="23">
        <v>495613</v>
      </c>
      <c r="Z11" s="22">
        <v>0.33634725837116519</v>
      </c>
      <c r="AJ11" s="29">
        <v>59013275</v>
      </c>
      <c r="AK11" s="27">
        <v>21864162</v>
      </c>
      <c r="AP11" s="23">
        <v>11658910.620999999</v>
      </c>
      <c r="AQ11" s="22">
        <v>0.28875165161631072</v>
      </c>
      <c r="AV11" s="12">
        <v>104116603.24774</v>
      </c>
      <c r="BA11" s="23">
        <v>333707</v>
      </c>
      <c r="BB11" s="22">
        <v>0.31301055385046561</v>
      </c>
      <c r="BG11" s="31">
        <v>627357120.03662002</v>
      </c>
      <c r="BI11" s="22">
        <v>0.38071756843051807</v>
      </c>
      <c r="BN11" s="31">
        <v>627357120.03662002</v>
      </c>
      <c r="BO11" s="22">
        <v>0.38071756843051807</v>
      </c>
      <c r="BT11" s="31">
        <v>627357120.03662002</v>
      </c>
      <c r="BU11" s="22">
        <v>0.38071756843051807</v>
      </c>
      <c r="BY11" s="19"/>
    </row>
    <row r="12" spans="1:77" x14ac:dyDescent="0.25">
      <c r="A12" s="1" t="s">
        <v>6</v>
      </c>
      <c r="B12" s="6">
        <v>1393953.27487355</v>
      </c>
      <c r="C12" s="5">
        <v>0.37114198422278144</v>
      </c>
      <c r="D12" s="6">
        <v>12889310</v>
      </c>
      <c r="E12" s="7">
        <v>16861387</v>
      </c>
      <c r="F12" s="11">
        <f t="shared" ref="F12:F19" si="0">C12*B12*1000000/12/D12</f>
        <v>3344.8557005147004</v>
      </c>
      <c r="G12" s="21">
        <f>B12/12/E12*1000000</f>
        <v>6889.277430506113</v>
      </c>
      <c r="H12" s="23">
        <v>32585680</v>
      </c>
      <c r="J12" s="17">
        <v>1883892</v>
      </c>
      <c r="L12" s="21">
        <f>H12/12/J12*1000</f>
        <v>1441.4166700285014</v>
      </c>
      <c r="M12" s="23">
        <v>3302840</v>
      </c>
      <c r="N12" s="22">
        <v>0.41643173290147556</v>
      </c>
      <c r="O12" s="7">
        <v>59629811</v>
      </c>
      <c r="P12" s="7">
        <v>87875673</v>
      </c>
      <c r="Q12" s="11">
        <f t="shared" ref="Q12:Q18" si="1">N12*M12*1000000/12/O12</f>
        <v>1922.1473309386442</v>
      </c>
      <c r="R12" s="21">
        <f>M12/12/P12*1000000</f>
        <v>3132.1144666131509</v>
      </c>
      <c r="S12" s="23">
        <v>102687.53817412999</v>
      </c>
      <c r="T12" s="22">
        <v>0.3541476142476484</v>
      </c>
      <c r="U12" s="25">
        <v>5407523</v>
      </c>
      <c r="V12" s="7">
        <v>7356222</v>
      </c>
      <c r="W12" s="11">
        <f>T12*S12*1000000000/12/U12</f>
        <v>560431.37584023317</v>
      </c>
      <c r="X12" s="21">
        <f>S12/12/V12*1000000000</f>
        <v>1163273.0561753258</v>
      </c>
      <c r="Y12" s="23">
        <v>562283</v>
      </c>
      <c r="Z12" s="22">
        <v>0.33374721712320909</v>
      </c>
      <c r="AA12" s="7">
        <v>9307407</v>
      </c>
      <c r="AB12" s="7">
        <v>19973997</v>
      </c>
      <c r="AC12" s="11">
        <f>Z12*Y12*1000000000/12/AA12</f>
        <v>1680206.4786115095</v>
      </c>
      <c r="AD12" s="21">
        <f>Y12/12/AB12*1000000000</f>
        <v>2345895.8498224798</v>
      </c>
      <c r="AJ12" s="29">
        <v>66499460</v>
      </c>
      <c r="AK12" s="27">
        <v>23238230</v>
      </c>
      <c r="AL12" s="6">
        <v>3565022</v>
      </c>
      <c r="AM12" s="6">
        <v>6464648</v>
      </c>
      <c r="AN12" s="11">
        <f>AK12*1000/12/AL12</f>
        <v>543.1997801603095</v>
      </c>
      <c r="AO12" s="21">
        <f>AJ12/12/AM12*1000</f>
        <v>857.21939797289303</v>
      </c>
      <c r="AP12" s="23">
        <v>12824221.194</v>
      </c>
      <c r="AQ12" s="22">
        <v>0.27842279724638186</v>
      </c>
      <c r="AR12" s="7">
        <v>30798744</v>
      </c>
      <c r="AS12" s="7">
        <v>46241294</v>
      </c>
      <c r="AT12" s="11">
        <f t="shared" ref="AT12" si="2">AQ12*AP12*1000000/12/AR12</f>
        <v>9660.9879538697405</v>
      </c>
      <c r="AU12" s="21">
        <f>AP12/12/AS12*1000000</f>
        <v>23111.055229120535</v>
      </c>
      <c r="AV12" s="12">
        <v>120014319.379173</v>
      </c>
      <c r="AX12" s="7">
        <v>1454375</v>
      </c>
      <c r="BA12" s="23">
        <v>381539</v>
      </c>
      <c r="BB12" s="22">
        <v>0.30432310261430379</v>
      </c>
      <c r="BC12" s="7">
        <v>6712223</v>
      </c>
      <c r="BD12" s="7">
        <v>15516512</v>
      </c>
      <c r="BE12" s="11">
        <f t="shared" ref="BE12" si="3">BB12*BA12*1000000/12/BC12</f>
        <v>1441.5384720327731</v>
      </c>
      <c r="BF12" s="21">
        <f>BA12/12/BD12*1000000</f>
        <v>2049.1020576445703</v>
      </c>
      <c r="BG12" s="31">
        <v>706359714.29332304</v>
      </c>
      <c r="BI12" s="22">
        <v>0.37215506027466289</v>
      </c>
      <c r="BJ12" s="7">
        <v>1136015</v>
      </c>
      <c r="BK12" s="7">
        <v>1588801</v>
      </c>
      <c r="BL12" s="11">
        <f>BI12*BG12*1000/12/BJ12</f>
        <v>19283.44124332464</v>
      </c>
      <c r="BM12" s="21">
        <f>BG12/12/BK12*1000</f>
        <v>37048.887509791086</v>
      </c>
      <c r="BN12" s="38">
        <v>1555133</v>
      </c>
      <c r="BO12" s="39">
        <v>0.5386568222782232</v>
      </c>
      <c r="BP12" s="7">
        <v>14282716</v>
      </c>
      <c r="BQ12" s="7">
        <v>16964254</v>
      </c>
      <c r="BR12" s="11">
        <f>BO12*BN12*1000000/12/BP12</f>
        <v>4887.5099572564959</v>
      </c>
      <c r="BS12" s="21">
        <f>BN12/12/BQ12*1000000</f>
        <v>7639.2641059646166</v>
      </c>
      <c r="BT12" s="38">
        <v>13984.800000000001</v>
      </c>
      <c r="BU12" s="39">
        <v>0.56668211200732221</v>
      </c>
      <c r="BV12" s="7">
        <v>119697000</v>
      </c>
      <c r="BW12" s="7">
        <v>129378000</v>
      </c>
      <c r="BX12" s="11">
        <f>BU12*BT12*1000000000/12/BV12</f>
        <v>5517.3591095293395</v>
      </c>
      <c r="BY12" s="21">
        <f>BT12/12/BW12*1000000000</f>
        <v>9007.7138307903988</v>
      </c>
    </row>
    <row r="13" spans="1:77" x14ac:dyDescent="0.25">
      <c r="A13" s="1" t="s">
        <v>7</v>
      </c>
      <c r="B13" s="6">
        <v>1830888.65964224</v>
      </c>
      <c r="C13" s="5">
        <v>0.38917494049259321</v>
      </c>
      <c r="D13" s="7">
        <v>13265696</v>
      </c>
      <c r="E13" s="7">
        <v>17249917</v>
      </c>
      <c r="F13" s="11">
        <f t="shared" si="0"/>
        <v>4476.056044382145</v>
      </c>
      <c r="G13" s="21">
        <f>B13/12/E13*1000000</f>
        <v>8844.91531003811</v>
      </c>
      <c r="H13" s="23">
        <v>34281469</v>
      </c>
      <c r="J13" s="18">
        <v>1875710</v>
      </c>
      <c r="L13" s="21">
        <f t="shared" ref="L13:L21" si="4">H13/12/J13*1000</f>
        <v>1523.0441184049419</v>
      </c>
      <c r="M13" s="23">
        <v>3720461</v>
      </c>
      <c r="N13" s="22">
        <v>0.42198807142520922</v>
      </c>
      <c r="O13" s="7">
        <v>60617399</v>
      </c>
      <c r="P13" s="7">
        <v>88478116</v>
      </c>
      <c r="Q13" s="11">
        <f t="shared" si="1"/>
        <v>2158.3326845959209</v>
      </c>
      <c r="R13" s="21">
        <f t="shared" ref="R13:R19" si="5">M13/12/P13*1000000</f>
        <v>3504.1254344369931</v>
      </c>
      <c r="S13" s="23">
        <v>112074.641889937</v>
      </c>
      <c r="T13" s="22">
        <v>0.36071742201522644</v>
      </c>
      <c r="U13" s="25">
        <v>5672453</v>
      </c>
      <c r="V13" s="7">
        <v>7704753</v>
      </c>
      <c r="W13" s="11">
        <f t="shared" ref="W13:W18" si="6">T13*S13*1000000000/12/U13</f>
        <v>593912.3088344346</v>
      </c>
      <c r="X13" s="21">
        <f t="shared" ref="X13:X21" si="7">S13/12/V13*1000000000</f>
        <v>1212180.7786476847</v>
      </c>
      <c r="Y13" s="23">
        <v>606358</v>
      </c>
      <c r="Z13" s="22">
        <v>0.31709155856972293</v>
      </c>
      <c r="AA13" s="7">
        <v>9635715</v>
      </c>
      <c r="AB13" s="6">
        <v>20742590</v>
      </c>
      <c r="AC13" s="11">
        <f t="shared" ref="AC13:AC17" si="8">Z13*Y13*1000000000/12/AA13</f>
        <v>1662832.8677150586</v>
      </c>
      <c r="AD13" s="21">
        <f t="shared" ref="AD13:AD21" si="9">Y13/12/AB13*1000000000</f>
        <v>2436042.6221283521</v>
      </c>
      <c r="AJ13" s="29">
        <v>76536215</v>
      </c>
      <c r="AK13" s="27">
        <v>26899816</v>
      </c>
      <c r="AL13" s="6">
        <v>3514786</v>
      </c>
      <c r="AM13" s="6">
        <v>6568829</v>
      </c>
      <c r="AN13" s="11">
        <f t="shared" ref="AN13:AN18" si="10">AK13*1000/12/AL13</f>
        <v>637.77747303344597</v>
      </c>
      <c r="AO13" s="21">
        <f t="shared" ref="AO13:AO21" si="11">AJ13/12/AM13*1000</f>
        <v>970.952039802934</v>
      </c>
      <c r="AP13" s="23">
        <v>14160747.846000001</v>
      </c>
      <c r="AQ13" s="22">
        <v>0.27291882468048406</v>
      </c>
      <c r="AR13" s="7">
        <v>31361979</v>
      </c>
      <c r="AS13" s="7">
        <v>47270626</v>
      </c>
      <c r="AT13" s="11">
        <f t="shared" ref="AT13:AT19" si="12">AQ13*AP13*1000000/12/AR13</f>
        <v>10269.16131665622</v>
      </c>
      <c r="AU13" s="21">
        <f t="shared" ref="AU13:AU20" si="13">AP13/12/AS13*1000000</f>
        <v>24963.966428115426</v>
      </c>
      <c r="AV13" s="12">
        <v>131151237.57858901</v>
      </c>
      <c r="AX13" s="7">
        <v>1509743</v>
      </c>
      <c r="BA13" s="23">
        <v>435652</v>
      </c>
      <c r="BB13" s="22">
        <v>0.29932628543766077</v>
      </c>
      <c r="BC13" s="7">
        <v>6789439</v>
      </c>
      <c r="BD13" s="7">
        <v>15637943</v>
      </c>
      <c r="BE13" s="11">
        <f t="shared" ref="BE13:BE21" si="14">BB13*BA13*1000000/12/BC13</f>
        <v>1600.550684961941</v>
      </c>
      <c r="BF13" s="21">
        <f t="shared" ref="BF13:BF21" si="15">BA13/12/BD13*1000000</f>
        <v>2321.5542692113236</v>
      </c>
      <c r="BG13" s="31">
        <v>808456394.66245103</v>
      </c>
      <c r="BI13" s="22">
        <v>0.38056341863058896</v>
      </c>
      <c r="BJ13" s="7">
        <v>1167235</v>
      </c>
      <c r="BK13" s="7">
        <v>1623267</v>
      </c>
      <c r="BL13" s="11">
        <f t="shared" ref="BL13:BL18" si="16">BI13*BG13*1000/12/BJ13</f>
        <v>21965.651687285408</v>
      </c>
      <c r="BM13" s="21">
        <f t="shared" ref="BM13:BM20" si="17">BG13/12/BK13*1000</f>
        <v>41503.564245358844</v>
      </c>
      <c r="BN13" s="38">
        <v>1658213</v>
      </c>
      <c r="BO13" s="39">
        <v>0.53252808897288828</v>
      </c>
      <c r="BP13" s="7">
        <v>14558622</v>
      </c>
      <c r="BQ13" s="7">
        <v>17221036</v>
      </c>
      <c r="BR13" s="11">
        <f t="shared" ref="BR13:BR21" si="18">BO13*BN13*1000000/12/BP13</f>
        <v>5054.5362970021015</v>
      </c>
      <c r="BS13" s="21">
        <f t="shared" ref="BS13:BS21" si="19">BN13/12/BQ13*1000000</f>
        <v>8024.1639740295905</v>
      </c>
      <c r="BT13" s="38">
        <v>14498.9</v>
      </c>
      <c r="BU13" s="39">
        <v>0.56734862644752371</v>
      </c>
      <c r="BV13" s="7">
        <v>121139000</v>
      </c>
      <c r="BW13" s="7">
        <v>130588000</v>
      </c>
      <c r="BX13" s="11">
        <f t="shared" ref="BX13:BX21" si="20">BU13*BT13*1000000000/12/BV13</f>
        <v>5658.7411981277719</v>
      </c>
      <c r="BY13" s="21">
        <f t="shared" ref="BY13:BY21" si="21">BT13/12/BW13*1000000000</f>
        <v>9252.3177218937926</v>
      </c>
    </row>
    <row r="14" spans="1:77" x14ac:dyDescent="0.25">
      <c r="A14" s="1" t="s">
        <v>8</v>
      </c>
      <c r="B14" s="6">
        <v>2212389.8336669598</v>
      </c>
      <c r="C14" s="5">
        <v>0.42077081777872088</v>
      </c>
      <c r="D14" s="7">
        <v>13418367</v>
      </c>
      <c r="E14" s="7">
        <v>17425357</v>
      </c>
      <c r="F14" s="11">
        <f t="shared" si="0"/>
        <v>5781.3112899491598</v>
      </c>
      <c r="G14" s="21">
        <f t="shared" ref="G14:G18" si="22">B14/12/E14*1000000</f>
        <v>10580.31806592236</v>
      </c>
      <c r="H14" s="23">
        <v>36037460</v>
      </c>
      <c r="J14" s="17">
        <v>1900872</v>
      </c>
      <c r="L14" s="21">
        <f t="shared" si="4"/>
        <v>1579.8652758663743</v>
      </c>
      <c r="M14" s="23">
        <v>4094259</v>
      </c>
      <c r="N14" s="22">
        <v>0.42761300667115287</v>
      </c>
      <c r="O14" s="6">
        <v>63521170</v>
      </c>
      <c r="P14" s="6">
        <v>90585070</v>
      </c>
      <c r="Q14" s="11">
        <f t="shared" si="1"/>
        <v>2296.8174771240674</v>
      </c>
      <c r="R14" s="21">
        <f t="shared" si="5"/>
        <v>3766.4954059206448</v>
      </c>
      <c r="S14" s="23">
        <v>118873.358321968</v>
      </c>
      <c r="T14" s="22">
        <v>0.37625331146736729</v>
      </c>
      <c r="U14" s="25">
        <v>5891147</v>
      </c>
      <c r="V14" s="7">
        <v>7862912</v>
      </c>
      <c r="W14" s="11">
        <f t="shared" si="6"/>
        <v>632679.49226592865</v>
      </c>
      <c r="X14" s="21">
        <f t="shared" si="7"/>
        <v>1259852.9900242216</v>
      </c>
      <c r="Y14" s="23">
        <v>653334</v>
      </c>
      <c r="Z14" s="22">
        <v>0.32421412738555061</v>
      </c>
      <c r="AA14" s="7">
        <v>10050374</v>
      </c>
      <c r="AB14" s="7">
        <v>21465871</v>
      </c>
      <c r="AC14" s="11">
        <f t="shared" si="8"/>
        <v>1756320.3178749979</v>
      </c>
      <c r="AD14" s="21">
        <f t="shared" si="9"/>
        <v>2536328.4816162363</v>
      </c>
      <c r="AJ14" s="29">
        <v>83856171</v>
      </c>
      <c r="AK14" s="27">
        <v>30879612</v>
      </c>
      <c r="AL14" s="6">
        <v>3629364</v>
      </c>
      <c r="AM14" s="6">
        <v>6785560</v>
      </c>
      <c r="AN14" s="11">
        <f t="shared" si="10"/>
        <v>709.02257254990127</v>
      </c>
      <c r="AO14" s="21">
        <f t="shared" si="11"/>
        <v>1029.8360415352602</v>
      </c>
      <c r="AP14" s="23">
        <v>15334939.698999999</v>
      </c>
      <c r="AQ14" s="22">
        <v>0.27309565735515523</v>
      </c>
      <c r="AR14" s="7">
        <v>32750565</v>
      </c>
      <c r="AS14" s="7">
        <v>48858835</v>
      </c>
      <c r="AT14" s="11">
        <f t="shared" si="12"/>
        <v>10656.064095382962</v>
      </c>
      <c r="AU14" s="21">
        <f t="shared" si="13"/>
        <v>26155.180359567174</v>
      </c>
      <c r="AV14" s="12">
        <v>136476252.620682</v>
      </c>
      <c r="AX14" s="6">
        <v>1584780</v>
      </c>
      <c r="BA14" s="23">
        <v>464371</v>
      </c>
      <c r="BB14" s="22">
        <v>0.30759981185954016</v>
      </c>
      <c r="BC14" s="7">
        <v>7093074</v>
      </c>
      <c r="BD14" s="7">
        <v>15889188</v>
      </c>
      <c r="BE14" s="11">
        <f t="shared" si="14"/>
        <v>1678.1679357570795</v>
      </c>
      <c r="BF14" s="21">
        <f t="shared" si="15"/>
        <v>2435.4663896816714</v>
      </c>
      <c r="BG14" s="31">
        <v>911901637.31194603</v>
      </c>
      <c r="BI14" s="22">
        <v>0.37789327827419794</v>
      </c>
      <c r="BJ14" s="7">
        <v>1179898</v>
      </c>
      <c r="BK14" s="7">
        <v>1618716</v>
      </c>
      <c r="BL14" s="11">
        <f t="shared" si="16"/>
        <v>24338.367891929352</v>
      </c>
      <c r="BM14" s="21">
        <f t="shared" si="17"/>
        <v>46945.729275134639</v>
      </c>
      <c r="BN14" s="38">
        <v>1710433</v>
      </c>
      <c r="BO14" s="39">
        <v>0.53987089818776879</v>
      </c>
      <c r="BP14" s="7">
        <v>14760037</v>
      </c>
      <c r="BQ14" s="7">
        <v>17437986</v>
      </c>
      <c r="BR14" s="11">
        <f t="shared" si="18"/>
        <v>5213.47496170459</v>
      </c>
      <c r="BS14" s="21">
        <f t="shared" si="19"/>
        <v>8173.8844917832457</v>
      </c>
      <c r="BT14" s="38">
        <v>15118.9</v>
      </c>
      <c r="BU14" s="39">
        <v>0.5666235638836159</v>
      </c>
      <c r="BV14" s="7">
        <v>123521000</v>
      </c>
      <c r="BW14" s="7">
        <v>133050000</v>
      </c>
      <c r="BX14" s="11">
        <f t="shared" si="20"/>
        <v>5779.5334396580338</v>
      </c>
      <c r="BY14" s="21">
        <f t="shared" si="21"/>
        <v>9469.4350494801456</v>
      </c>
    </row>
    <row r="15" spans="1:77" x14ac:dyDescent="0.25">
      <c r="A15" s="1" t="s">
        <v>9</v>
      </c>
      <c r="B15" s="6">
        <v>2811838.9377571801</v>
      </c>
      <c r="C15" s="5">
        <v>0.42752707331427964</v>
      </c>
      <c r="D15" s="7">
        <v>13443765</v>
      </c>
      <c r="E15" s="7">
        <v>17584452</v>
      </c>
      <c r="F15" s="11">
        <f t="shared" si="0"/>
        <v>7451.6406657067437</v>
      </c>
      <c r="G15" s="21">
        <f t="shared" si="22"/>
        <v>13325.40311633055</v>
      </c>
      <c r="H15" s="23">
        <v>38486570</v>
      </c>
      <c r="J15" s="17">
        <v>1895346</v>
      </c>
      <c r="L15" s="21">
        <f t="shared" si="4"/>
        <v>1692.1523387638281</v>
      </c>
      <c r="M15" s="23">
        <v>4553760</v>
      </c>
      <c r="N15" s="22">
        <v>0.43246019642438815</v>
      </c>
      <c r="O15" s="7">
        <v>64279267</v>
      </c>
      <c r="P15" s="7">
        <v>92003448</v>
      </c>
      <c r="Q15" s="11">
        <f t="shared" si="1"/>
        <v>2553.0782007692587</v>
      </c>
      <c r="R15" s="21">
        <f t="shared" si="5"/>
        <v>4124.6280248105486</v>
      </c>
      <c r="S15" s="23">
        <v>126187.23325412501</v>
      </c>
      <c r="T15" s="22">
        <v>0.38358373258096312</v>
      </c>
      <c r="U15" s="25">
        <v>5984743</v>
      </c>
      <c r="V15" s="7">
        <v>8024939</v>
      </c>
      <c r="W15" s="11">
        <f t="shared" si="6"/>
        <v>673982.8529490449</v>
      </c>
      <c r="X15" s="21">
        <f t="shared" si="7"/>
        <v>1310365.4459151756</v>
      </c>
      <c r="Y15" s="23">
        <v>694752</v>
      </c>
      <c r="Z15" s="22">
        <v>0.32703499166931743</v>
      </c>
      <c r="AA15" s="7">
        <v>10421599</v>
      </c>
      <c r="AB15" s="7">
        <v>21864488</v>
      </c>
      <c r="AC15" s="11">
        <f t="shared" si="8"/>
        <v>1816805.451609374</v>
      </c>
      <c r="AD15" s="21">
        <f t="shared" si="9"/>
        <v>2647946.7527435357</v>
      </c>
      <c r="AJ15" s="29">
        <v>90533862</v>
      </c>
      <c r="AK15" s="27">
        <v>34269056</v>
      </c>
      <c r="AL15" s="6">
        <v>3766750</v>
      </c>
      <c r="AM15" s="6">
        <v>6870358</v>
      </c>
      <c r="AN15" s="11">
        <f t="shared" si="10"/>
        <v>758.14818256233264</v>
      </c>
      <c r="AO15" s="21">
        <f t="shared" si="11"/>
        <v>1098.1215971569459</v>
      </c>
      <c r="AP15" s="23">
        <v>15642619.845000001</v>
      </c>
      <c r="AQ15" s="22">
        <v>0.27909326987708166</v>
      </c>
      <c r="AR15" s="7">
        <v>33257765</v>
      </c>
      <c r="AS15" s="7">
        <v>49576881</v>
      </c>
      <c r="AT15" s="11">
        <f t="shared" si="12"/>
        <v>10939.174460423448</v>
      </c>
      <c r="AU15" s="21">
        <f t="shared" si="13"/>
        <v>26293.538993507882</v>
      </c>
      <c r="AV15" s="12">
        <v>154838129.992762</v>
      </c>
      <c r="AX15" s="7">
        <v>1689775</v>
      </c>
      <c r="BA15" s="23">
        <v>494873</v>
      </c>
      <c r="BB15" s="22">
        <v>0.3120164805856494</v>
      </c>
      <c r="BC15" s="7">
        <v>7255707</v>
      </c>
      <c r="BD15" s="7">
        <v>15970217</v>
      </c>
      <c r="BE15" s="11">
        <f t="shared" si="14"/>
        <v>1773.414727157327</v>
      </c>
      <c r="BF15" s="21">
        <f t="shared" si="15"/>
        <v>2582.2702763942821</v>
      </c>
      <c r="BG15" s="31">
        <v>1033558780.17032</v>
      </c>
      <c r="BI15" s="22">
        <v>0.3697586438564453</v>
      </c>
      <c r="BJ15" s="7">
        <v>1174209</v>
      </c>
      <c r="BK15" s="7">
        <v>1615528</v>
      </c>
      <c r="BL15" s="11">
        <f t="shared" si="16"/>
        <v>27122.321842597823</v>
      </c>
      <c r="BM15" s="21">
        <f t="shared" si="17"/>
        <v>53313.776268518195</v>
      </c>
      <c r="BN15" s="38">
        <v>1781930</v>
      </c>
      <c r="BO15" s="39">
        <v>0.53940334356568442</v>
      </c>
      <c r="BP15" s="7">
        <v>14960603</v>
      </c>
      <c r="BQ15" s="7">
        <v>17691121</v>
      </c>
      <c r="BR15" s="11">
        <f t="shared" si="18"/>
        <v>5353.9452921783968</v>
      </c>
      <c r="BS15" s="21">
        <f t="shared" si="19"/>
        <v>8393.7115498032417</v>
      </c>
      <c r="BT15" s="38">
        <v>15656.000000000002</v>
      </c>
      <c r="BU15" s="39">
        <v>0.56427069494123649</v>
      </c>
      <c r="BV15" s="7">
        <v>125540000</v>
      </c>
      <c r="BW15" s="7">
        <v>134948000</v>
      </c>
      <c r="BX15" s="11">
        <f t="shared" si="20"/>
        <v>5864.1482130529439</v>
      </c>
      <c r="BY15" s="21">
        <f t="shared" si="21"/>
        <v>9667.9214709863554</v>
      </c>
    </row>
    <row r="16" spans="1:77" x14ac:dyDescent="0.25">
      <c r="A16" s="1" t="s">
        <v>10</v>
      </c>
      <c r="B16" s="6">
        <v>3843256.6103745699</v>
      </c>
      <c r="C16" s="5">
        <v>0.41993233442312411</v>
      </c>
      <c r="D16" s="7">
        <v>13448045</v>
      </c>
      <c r="E16" s="7">
        <v>17614481</v>
      </c>
      <c r="F16" s="11">
        <f t="shared" si="0"/>
        <v>10000.881913701312</v>
      </c>
      <c r="G16" s="21">
        <f t="shared" si="22"/>
        <v>18182.277649729269</v>
      </c>
      <c r="H16" s="23">
        <v>40588156</v>
      </c>
      <c r="J16" s="17">
        <v>1873377</v>
      </c>
      <c r="L16" s="21">
        <f t="shared" si="4"/>
        <v>1805.4808686843778</v>
      </c>
      <c r="M16" s="23">
        <v>4972734</v>
      </c>
      <c r="N16" s="22">
        <v>0.4352637925935719</v>
      </c>
      <c r="O16" s="7">
        <v>65282578</v>
      </c>
      <c r="P16" s="7">
        <v>93276553</v>
      </c>
      <c r="Q16" s="11">
        <f t="shared" si="1"/>
        <v>2762.9258406418471</v>
      </c>
      <c r="R16" s="21">
        <f t="shared" si="5"/>
        <v>4442.6438013848992</v>
      </c>
      <c r="S16" s="23">
        <v>135913.93032686901</v>
      </c>
      <c r="T16" s="22">
        <v>0.38191034463465534</v>
      </c>
      <c r="U16" s="26">
        <v>6029250</v>
      </c>
      <c r="V16" s="7">
        <v>8133601</v>
      </c>
      <c r="W16" s="11">
        <f t="shared" si="6"/>
        <v>717432.18437596003</v>
      </c>
      <c r="X16" s="21">
        <f t="shared" si="7"/>
        <v>1392514.9341075886</v>
      </c>
      <c r="Y16" s="23">
        <v>730543</v>
      </c>
      <c r="Z16" s="22">
        <v>0.32910343778960105</v>
      </c>
      <c r="AA16" s="7">
        <v>10850502</v>
      </c>
      <c r="AB16" s="7">
        <v>22377728</v>
      </c>
      <c r="AC16" s="11">
        <f t="shared" si="8"/>
        <v>1846490.7027122534</v>
      </c>
      <c r="AD16" s="21">
        <f t="shared" si="9"/>
        <v>2720498.8519537523</v>
      </c>
      <c r="AJ16" s="29">
        <v>96894741</v>
      </c>
      <c r="AK16" s="27">
        <v>36947691</v>
      </c>
      <c r="AL16" s="6">
        <v>3975958</v>
      </c>
      <c r="AM16" s="6">
        <v>6962385</v>
      </c>
      <c r="AN16" s="11">
        <f t="shared" si="10"/>
        <v>774.39808217290022</v>
      </c>
      <c r="AO16" s="21">
        <f t="shared" si="11"/>
        <v>1159.7407713017883</v>
      </c>
      <c r="AP16" s="23">
        <v>16579960.505000001</v>
      </c>
      <c r="AQ16" s="22">
        <v>0.27398161146419753</v>
      </c>
      <c r="AR16" s="7">
        <v>33918621</v>
      </c>
      <c r="AS16" s="7">
        <v>50015738</v>
      </c>
      <c r="AT16" s="11">
        <f t="shared" si="12"/>
        <v>11160.546830536563</v>
      </c>
      <c r="AU16" s="21">
        <f t="shared" si="13"/>
        <v>27624.572397925363</v>
      </c>
      <c r="AV16" s="12">
        <v>166650878.922631</v>
      </c>
      <c r="AX16" s="7">
        <v>1697887</v>
      </c>
      <c r="BA16" s="23">
        <v>518159</v>
      </c>
      <c r="BB16" s="22">
        <v>0.31717139513863102</v>
      </c>
      <c r="BC16" s="7">
        <v>7265435</v>
      </c>
      <c r="BD16" s="7">
        <v>16113189</v>
      </c>
      <c r="BE16" s="11">
        <f t="shared" si="14"/>
        <v>1885.0123098116619</v>
      </c>
      <c r="BF16" s="21">
        <f t="shared" si="15"/>
        <v>2679.7871400047916</v>
      </c>
      <c r="BG16" s="31">
        <v>1168810537.93188</v>
      </c>
      <c r="BI16" s="22">
        <v>0.37518215566945534</v>
      </c>
      <c r="BJ16" s="6">
        <v>1197360</v>
      </c>
      <c r="BK16" s="6">
        <v>1635570</v>
      </c>
      <c r="BL16" s="11">
        <f t="shared" si="16"/>
        <v>30519.702873436727</v>
      </c>
      <c r="BM16" s="21">
        <f t="shared" si="17"/>
        <v>59551.641422250352</v>
      </c>
      <c r="BN16" s="38">
        <v>1867752</v>
      </c>
      <c r="BO16" s="39">
        <v>0.53458007272914176</v>
      </c>
      <c r="BP16" s="6">
        <v>15076905</v>
      </c>
      <c r="BQ16" s="6">
        <v>17802189</v>
      </c>
      <c r="BR16" s="11">
        <f t="shared" si="18"/>
        <v>5518.7221780597547</v>
      </c>
      <c r="BS16" s="21">
        <f t="shared" si="19"/>
        <v>8743.0821007461509</v>
      </c>
      <c r="BT16" s="38">
        <v>16344.599999999999</v>
      </c>
      <c r="BU16" s="39">
        <v>0.56588090256109058</v>
      </c>
      <c r="BV16" s="6">
        <v>128130000</v>
      </c>
      <c r="BW16" s="6">
        <v>137488000</v>
      </c>
      <c r="BX16" s="11">
        <f t="shared" si="20"/>
        <v>6015.4380967246807</v>
      </c>
      <c r="BY16" s="21">
        <f t="shared" si="21"/>
        <v>9906.6827650413125</v>
      </c>
    </row>
    <row r="17" spans="1:77" x14ac:dyDescent="0.25">
      <c r="A17" s="1" t="s">
        <v>11</v>
      </c>
      <c r="B17" s="6">
        <v>5009211.0525861997</v>
      </c>
      <c r="C17" s="5">
        <v>0.4365206400326303</v>
      </c>
      <c r="D17" s="7">
        <v>13568878</v>
      </c>
      <c r="E17" s="7">
        <v>17864359</v>
      </c>
      <c r="F17" s="11">
        <f t="shared" si="0"/>
        <v>13429.162521356187</v>
      </c>
      <c r="G17" s="21">
        <f t="shared" si="22"/>
        <v>23366.875597505812</v>
      </c>
      <c r="H17" s="23">
        <v>42559599</v>
      </c>
      <c r="J17" s="17">
        <v>1857425</v>
      </c>
      <c r="L17" s="21">
        <f t="shared" si="4"/>
        <v>1909.4355088361576</v>
      </c>
      <c r="M17" s="23">
        <v>5155601</v>
      </c>
      <c r="N17" s="22">
        <v>0.44564958695163787</v>
      </c>
      <c r="O17" s="7">
        <v>63913465</v>
      </c>
      <c r="P17" s="7">
        <v>93038749</v>
      </c>
      <c r="Q17" s="11">
        <f t="shared" si="1"/>
        <v>2995.7060640996533</v>
      </c>
      <c r="R17" s="21">
        <f t="shared" si="5"/>
        <v>4617.7901281396926</v>
      </c>
      <c r="S17" s="23">
        <v>145684.359067693</v>
      </c>
      <c r="T17" s="22">
        <v>0.38378249503788969</v>
      </c>
      <c r="U17" s="25">
        <v>6159906</v>
      </c>
      <c r="V17" s="7">
        <v>8284892</v>
      </c>
      <c r="W17" s="11">
        <f t="shared" si="6"/>
        <v>756384.74043536594</v>
      </c>
      <c r="X17" s="21">
        <f t="shared" si="7"/>
        <v>1465361.6795054278</v>
      </c>
      <c r="Y17" s="23">
        <v>787719</v>
      </c>
      <c r="Z17" s="22">
        <v>0.34088446262669442</v>
      </c>
      <c r="AA17" s="7">
        <v>11245581</v>
      </c>
      <c r="AB17" s="7">
        <v>22975532</v>
      </c>
      <c r="AC17" s="11">
        <f t="shared" si="8"/>
        <v>1989827.2931669566</v>
      </c>
      <c r="AD17" s="21">
        <f t="shared" si="9"/>
        <v>2857093.7987420703</v>
      </c>
      <c r="AJ17" s="29">
        <v>92042505</v>
      </c>
      <c r="AK17" s="27">
        <v>38214230</v>
      </c>
      <c r="AL17" s="6">
        <v>4064489</v>
      </c>
      <c r="AM17" s="6">
        <v>7369177</v>
      </c>
      <c r="AN17" s="11">
        <f t="shared" si="10"/>
        <v>783.49804038506841</v>
      </c>
      <c r="AO17" s="21">
        <f t="shared" si="11"/>
        <v>1040.8501179982513</v>
      </c>
      <c r="AP17" s="23">
        <v>17499014.260000002</v>
      </c>
      <c r="AQ17" s="22">
        <v>0.27345649362485819</v>
      </c>
      <c r="AR17" s="7">
        <v>34817602</v>
      </c>
      <c r="AS17" s="7">
        <v>51264383</v>
      </c>
      <c r="AT17" s="11">
        <f t="shared" si="12"/>
        <v>11453.064940713495</v>
      </c>
      <c r="AU17" s="21">
        <f t="shared" si="13"/>
        <v>28445.698611711243</v>
      </c>
      <c r="AV17" s="12">
        <v>174652468.764512</v>
      </c>
      <c r="AX17" s="7">
        <v>1739132</v>
      </c>
      <c r="BA17" s="23">
        <v>552594</v>
      </c>
      <c r="BB17" s="22">
        <v>0.3174344661558659</v>
      </c>
      <c r="BC17" s="7">
        <v>7409965</v>
      </c>
      <c r="BD17" s="6">
        <v>16129920</v>
      </c>
      <c r="BE17" s="11">
        <f t="shared" si="14"/>
        <v>1972.7081638367449</v>
      </c>
      <c r="BF17" s="21">
        <f t="shared" si="15"/>
        <v>2854.9118656509145</v>
      </c>
      <c r="BG17" s="31">
        <v>1281900844.8143101</v>
      </c>
      <c r="BI17" s="22">
        <v>0.36953547763966826</v>
      </c>
      <c r="BJ17" s="7">
        <v>1176076</v>
      </c>
      <c r="BK17" s="7">
        <v>1618254</v>
      </c>
      <c r="BL17" s="11">
        <f t="shared" si="16"/>
        <v>33565.563292334729</v>
      </c>
      <c r="BM17" s="21">
        <f t="shared" si="17"/>
        <v>66012.548339872796</v>
      </c>
      <c r="BN17" s="38">
        <v>1856814</v>
      </c>
      <c r="BO17" s="39">
        <v>0.55301500311824447</v>
      </c>
      <c r="BP17" s="7">
        <v>15186771</v>
      </c>
      <c r="BQ17" s="7">
        <v>17946601</v>
      </c>
      <c r="BR17" s="11">
        <f t="shared" si="18"/>
        <v>5634.5420629572936</v>
      </c>
      <c r="BS17" s="21">
        <f t="shared" si="19"/>
        <v>8621.9390513000199</v>
      </c>
      <c r="BT17" s="38">
        <v>17020.3</v>
      </c>
      <c r="BU17" s="39">
        <v>0.56987356274566259</v>
      </c>
      <c r="BV17" s="7">
        <v>131007000</v>
      </c>
      <c r="BW17" s="7">
        <v>140515000</v>
      </c>
      <c r="BX17" s="11">
        <f t="shared" si="20"/>
        <v>6169.7841845601124</v>
      </c>
      <c r="BY17" s="21">
        <f t="shared" si="21"/>
        <v>10093.999454388026</v>
      </c>
    </row>
    <row r="18" spans="1:77" x14ac:dyDescent="0.25">
      <c r="A18" s="1" t="s">
        <v>12</v>
      </c>
      <c r="B18" s="6">
        <v>6947932.7140928898</v>
      </c>
      <c r="C18" s="5">
        <v>0.42756042715663961</v>
      </c>
      <c r="D18" s="7">
        <v>13602427</v>
      </c>
      <c r="E18" s="7">
        <v>18093322</v>
      </c>
      <c r="F18" s="11">
        <f>C18*B18*1000000/12/D18</f>
        <v>18199.332363586942</v>
      </c>
      <c r="G18" s="21">
        <f t="shared" si="22"/>
        <v>32000.447062240652</v>
      </c>
      <c r="H18" s="23">
        <v>44374306</v>
      </c>
      <c r="J18" s="17">
        <v>1489896</v>
      </c>
      <c r="L18" s="21">
        <f t="shared" si="4"/>
        <v>2481.9576892167865</v>
      </c>
      <c r="M18" s="23">
        <v>5419822</v>
      </c>
      <c r="N18" s="22">
        <v>0.44715882119700889</v>
      </c>
      <c r="O18" s="6">
        <v>61843410</v>
      </c>
      <c r="P18" s="7">
        <v>90617897</v>
      </c>
      <c r="Q18" s="11">
        <f t="shared" si="1"/>
        <v>3265.6689109607837</v>
      </c>
      <c r="R18" s="21">
        <f t="shared" si="5"/>
        <v>4984.135014006486</v>
      </c>
      <c r="S18" s="23">
        <v>155091.605465239</v>
      </c>
      <c r="T18" s="22">
        <v>0.38604240192301253</v>
      </c>
      <c r="U18" s="26">
        <v>6172340</v>
      </c>
      <c r="V18" s="7">
        <v>8394773</v>
      </c>
      <c r="W18" s="11">
        <f t="shared" si="6"/>
        <v>808336.54513384285</v>
      </c>
      <c r="X18" s="21">
        <f t="shared" si="7"/>
        <v>1539565.2098557737</v>
      </c>
      <c r="Y18" s="23">
        <v>835906</v>
      </c>
      <c r="Z18" s="22">
        <v>0.33518544885440865</v>
      </c>
      <c r="AA18" s="7">
        <v>11348544</v>
      </c>
      <c r="AB18" s="7">
        <v>23220656</v>
      </c>
      <c r="AC18" s="11">
        <f>Z18*Y18*1000000000/12/AA18</f>
        <v>2057411.7100403169</v>
      </c>
      <c r="AD18" s="21">
        <f t="shared" si="9"/>
        <v>2999865.0052493489</v>
      </c>
      <c r="AJ18" s="29">
        <v>93038286</v>
      </c>
      <c r="AK18" s="27">
        <v>37776154</v>
      </c>
      <c r="AL18" s="6">
        <v>3949640</v>
      </c>
      <c r="AM18" s="6">
        <v>7673088</v>
      </c>
      <c r="AN18" s="11">
        <f t="shared" si="10"/>
        <v>797.03791569189434</v>
      </c>
      <c r="AO18" s="21">
        <f t="shared" si="11"/>
        <v>1010.439408488473</v>
      </c>
      <c r="AP18" s="23">
        <v>18870690.390999999</v>
      </c>
      <c r="AQ18" s="22">
        <v>0.26671186275284625</v>
      </c>
      <c r="AR18" s="7">
        <v>35741582</v>
      </c>
      <c r="AS18" s="7">
        <v>52296922</v>
      </c>
      <c r="AT18" s="11">
        <f t="shared" si="12"/>
        <v>11734.78411787482</v>
      </c>
      <c r="AU18" s="21">
        <f t="shared" si="13"/>
        <v>30069.791346101276</v>
      </c>
      <c r="AV18" s="12">
        <v>189959701.66970101</v>
      </c>
      <c r="AX18" s="7">
        <v>1763715</v>
      </c>
      <c r="BA18" s="23">
        <v>594546</v>
      </c>
      <c r="BB18" s="22">
        <v>0.31457337087181103</v>
      </c>
      <c r="BC18" s="7">
        <v>7461751</v>
      </c>
      <c r="BD18" s="6">
        <v>16432279.999999998</v>
      </c>
      <c r="BE18" s="11">
        <f t="shared" si="14"/>
        <v>2088.7449804381458</v>
      </c>
      <c r="BF18" s="21">
        <f t="shared" si="15"/>
        <v>3015.1324101098571</v>
      </c>
      <c r="BG18" s="31">
        <v>1402138912.16679</v>
      </c>
      <c r="BH18" s="23">
        <v>1536818.2698202501</v>
      </c>
      <c r="BI18" s="22">
        <v>0.37355145401575046</v>
      </c>
      <c r="BJ18" s="7">
        <v>1164267</v>
      </c>
      <c r="BK18" s="7">
        <v>1613611</v>
      </c>
      <c r="BL18" s="11">
        <f t="shared" si="16"/>
        <v>37489.32657285421</v>
      </c>
      <c r="BM18" s="21">
        <f t="shared" si="17"/>
        <v>72412.067931634403</v>
      </c>
      <c r="BN18" s="38">
        <v>1886103</v>
      </c>
      <c r="BO18" s="39">
        <v>0.54423485885977596</v>
      </c>
      <c r="BP18" s="7">
        <v>15310200</v>
      </c>
      <c r="BQ18" s="7">
        <v>18079902</v>
      </c>
      <c r="BR18" s="11">
        <f t="shared" si="18"/>
        <v>5587.1412522370711</v>
      </c>
      <c r="BS18" s="21">
        <f t="shared" si="19"/>
        <v>8693.3684706919321</v>
      </c>
      <c r="BT18" s="38">
        <v>17495.099999999999</v>
      </c>
      <c r="BU18" s="39">
        <v>0.56952272350543875</v>
      </c>
      <c r="BV18" s="7">
        <v>132887000</v>
      </c>
      <c r="BW18" s="7">
        <v>142491000</v>
      </c>
      <c r="BX18" s="11">
        <f t="shared" si="20"/>
        <v>6248.3268992953908</v>
      </c>
      <c r="BY18" s="21">
        <f t="shared" si="21"/>
        <v>10231.698844137525</v>
      </c>
    </row>
    <row r="19" spans="1:77" x14ac:dyDescent="0.25">
      <c r="A19" s="1" t="s">
        <v>13</v>
      </c>
      <c r="B19" s="6">
        <v>8993361.3720619697</v>
      </c>
      <c r="C19" s="10">
        <v>0.42855737365074198</v>
      </c>
      <c r="D19" s="7">
        <v>13676161</v>
      </c>
      <c r="E19" s="7">
        <v>18317924</v>
      </c>
      <c r="F19" s="11">
        <f t="shared" si="0"/>
        <v>23484.729680981083</v>
      </c>
      <c r="G19" s="21">
        <f>B19/12/E19*1000000</f>
        <v>40913.303330943185</v>
      </c>
      <c r="H19" s="23">
        <v>46235900</v>
      </c>
      <c r="J19" s="17">
        <v>1587718</v>
      </c>
      <c r="L19" s="21">
        <f t="shared" si="4"/>
        <v>2426.7481168990125</v>
      </c>
      <c r="M19" s="23">
        <v>5671926</v>
      </c>
      <c r="O19" s="7">
        <v>61530026</v>
      </c>
      <c r="P19" s="7">
        <v>90891969</v>
      </c>
      <c r="R19" s="21">
        <f t="shared" si="5"/>
        <v>5200.244919328351</v>
      </c>
      <c r="S19" s="23">
        <v>164227.963864002</v>
      </c>
      <c r="U19" s="26">
        <v>6217500</v>
      </c>
      <c r="V19" s="7">
        <v>8567844</v>
      </c>
      <c r="W19" s="11"/>
      <c r="X19" s="21">
        <f t="shared" si="7"/>
        <v>1597328.76267746</v>
      </c>
      <c r="Y19" s="23">
        <v>896656</v>
      </c>
      <c r="AA19" s="7">
        <v>11526807</v>
      </c>
      <c r="AB19" s="7">
        <v>23569873</v>
      </c>
      <c r="AC19" s="11"/>
      <c r="AD19" s="21">
        <f t="shared" si="9"/>
        <v>3170205.1739240736</v>
      </c>
      <c r="AJ19" s="29">
        <v>97082733</v>
      </c>
      <c r="AK19" s="27">
        <v>38959626</v>
      </c>
      <c r="AL19" s="6">
        <v>4050025</v>
      </c>
      <c r="AM19" s="6">
        <v>7987156</v>
      </c>
      <c r="AN19" s="11">
        <f t="shared" ref="AN19:AN21" si="23">AK19*1000/12/AL19</f>
        <v>801.63344670711911</v>
      </c>
      <c r="AO19" s="21">
        <f t="shared" si="11"/>
        <v>1012.9046872253402</v>
      </c>
      <c r="AP19" s="23">
        <v>20722063.695999999</v>
      </c>
      <c r="AR19" s="7">
        <v>36500289</v>
      </c>
      <c r="AS19" s="7">
        <v>53246338</v>
      </c>
      <c r="AT19" s="11">
        <f t="shared" si="12"/>
        <v>0</v>
      </c>
      <c r="AU19" s="21">
        <f t="shared" si="13"/>
        <v>32431.124959867346</v>
      </c>
      <c r="AV19" s="12">
        <v>202774184.217998</v>
      </c>
      <c r="AX19" s="7">
        <v>1821676</v>
      </c>
      <c r="BA19" s="23">
        <v>632991</v>
      </c>
      <c r="BC19" s="7">
        <v>7760315</v>
      </c>
      <c r="BD19" s="7">
        <v>17250175</v>
      </c>
      <c r="BE19" s="11">
        <f t="shared" si="14"/>
        <v>0</v>
      </c>
      <c r="BF19" s="21">
        <f t="shared" si="15"/>
        <v>3057.8965140933351</v>
      </c>
      <c r="BG19" s="31">
        <v>1501662418.45227</v>
      </c>
      <c r="BH19" s="23">
        <v>1632824.68867236</v>
      </c>
      <c r="BJ19" s="7">
        <v>1158707</v>
      </c>
      <c r="BK19" s="7">
        <v>1610332</v>
      </c>
      <c r="BL19" s="11"/>
      <c r="BM19" s="21">
        <f t="shared" si="17"/>
        <v>77709.77343244903</v>
      </c>
      <c r="BN19" s="38">
        <v>1991534</v>
      </c>
      <c r="BO19" s="40">
        <v>0.53725218851397971</v>
      </c>
      <c r="BP19" s="7">
        <v>15609600</v>
      </c>
      <c r="BQ19" s="7">
        <v>18416371</v>
      </c>
      <c r="BR19" s="11">
        <f t="shared" si="18"/>
        <v>5712.061808118081</v>
      </c>
      <c r="BS19" s="21">
        <f t="shared" si="19"/>
        <v>9011.6107384384613</v>
      </c>
      <c r="BT19" s="38">
        <v>18238.900000000001</v>
      </c>
      <c r="BU19" s="40">
        <v>0.5714458657046203</v>
      </c>
      <c r="BV19" s="7">
        <v>134992000</v>
      </c>
      <c r="BW19" s="7">
        <v>144517000</v>
      </c>
      <c r="BX19" s="11">
        <f t="shared" si="20"/>
        <v>6434.0504128639723</v>
      </c>
      <c r="BY19" s="21">
        <f t="shared" si="21"/>
        <v>10517.159457595533</v>
      </c>
    </row>
    <row r="20" spans="1:77" x14ac:dyDescent="0.25">
      <c r="A20" s="1" t="s">
        <v>14</v>
      </c>
      <c r="B20" s="6">
        <v>12256813.3355419</v>
      </c>
      <c r="D20" s="7">
        <v>13852135</v>
      </c>
      <c r="E20" s="7">
        <v>18600668</v>
      </c>
      <c r="H20" s="23">
        <v>48188730</v>
      </c>
      <c r="J20" s="17">
        <v>1709525</v>
      </c>
      <c r="L20" s="21">
        <f t="shared" si="4"/>
        <v>2349.0311636273232</v>
      </c>
      <c r="M20" s="23">
        <v>6011150</v>
      </c>
      <c r="O20" s="7">
        <v>62221216</v>
      </c>
      <c r="P20" s="7">
        <v>92524827</v>
      </c>
      <c r="R20" s="21">
        <f>M20/12/P20*1000000</f>
        <v>5413.9973335661216</v>
      </c>
      <c r="S20" s="23">
        <v>174158.51271698001</v>
      </c>
      <c r="U20" s="25">
        <v>6349692</v>
      </c>
      <c r="V20" s="7">
        <v>8711803</v>
      </c>
      <c r="W20" s="11"/>
      <c r="X20" s="21">
        <f t="shared" si="7"/>
        <v>1665924.882952664</v>
      </c>
      <c r="Y20" s="23">
        <v>960843</v>
      </c>
      <c r="AA20" s="7">
        <v>11591701</v>
      </c>
      <c r="AB20" s="7">
        <v>23845231</v>
      </c>
      <c r="AC20" s="11"/>
      <c r="AD20" s="21">
        <f t="shared" si="9"/>
        <v>3357914.6287154858</v>
      </c>
      <c r="AJ20" s="29">
        <v>99955953</v>
      </c>
      <c r="AK20" s="27">
        <v>40546443</v>
      </c>
      <c r="AL20" s="6">
        <v>4041981</v>
      </c>
      <c r="AM20" s="6">
        <v>8069866</v>
      </c>
      <c r="AN20" s="11">
        <f t="shared" si="23"/>
        <v>835.94411997483417</v>
      </c>
      <c r="AO20" s="21">
        <f t="shared" si="11"/>
        <v>1032.1934403867426</v>
      </c>
      <c r="AP20" s="23">
        <v>22220046.929000001</v>
      </c>
      <c r="AR20" s="7">
        <v>37193935</v>
      </c>
      <c r="AS20" s="7">
        <v>54406688</v>
      </c>
      <c r="AT20" s="11">
        <f t="shared" ref="AT20:AT21" si="24">AQ20*AP20*1000000/12/AR20</f>
        <v>0</v>
      </c>
      <c r="AU20" s="21">
        <f t="shared" si="13"/>
        <v>34033.877919873878</v>
      </c>
      <c r="AV20" s="12">
        <v>213019584.524093</v>
      </c>
      <c r="AX20" s="7">
        <v>1901061</v>
      </c>
      <c r="BA20" s="23">
        <v>671598</v>
      </c>
      <c r="BC20" s="7">
        <v>7991368</v>
      </c>
      <c r="BD20" s="7">
        <v>17827148</v>
      </c>
      <c r="BE20" s="11">
        <f t="shared" si="14"/>
        <v>0</v>
      </c>
      <c r="BF20" s="21">
        <f t="shared" si="15"/>
        <v>3139.3972832895088</v>
      </c>
      <c r="BG20" s="31">
        <v>1606775127.26123</v>
      </c>
      <c r="BH20" s="23">
        <v>1753701.8997979499</v>
      </c>
      <c r="BJ20" s="7">
        <v>1151992</v>
      </c>
      <c r="BK20" s="7">
        <v>1604007</v>
      </c>
      <c r="BL20" s="11"/>
      <c r="BM20" s="21">
        <f t="shared" si="17"/>
        <v>83477.146466174498</v>
      </c>
      <c r="BN20" s="38">
        <v>2079622</v>
      </c>
      <c r="BO20" s="40">
        <v>0.54190040305401654</v>
      </c>
      <c r="BP20" s="7">
        <v>15796900</v>
      </c>
      <c r="BQ20" s="7">
        <v>18657548</v>
      </c>
      <c r="BR20" s="11">
        <f t="shared" si="18"/>
        <v>5944.9849865057913</v>
      </c>
      <c r="BS20" s="21">
        <f t="shared" si="19"/>
        <v>9288.5642493500927</v>
      </c>
      <c r="BT20" s="38">
        <v>19230.400000000001</v>
      </c>
      <c r="BU20" s="40">
        <v>0.56941608078875106</v>
      </c>
      <c r="BV20" s="7">
        <v>137434000</v>
      </c>
      <c r="BW20" s="7">
        <v>147141000</v>
      </c>
      <c r="BX20" s="11">
        <f t="shared" si="20"/>
        <v>6639.610649475384</v>
      </c>
      <c r="BY20" s="21">
        <f t="shared" si="21"/>
        <v>10891.140697245048</v>
      </c>
    </row>
    <row r="21" spans="1:77" x14ac:dyDescent="0.25">
      <c r="A21" s="1" t="s">
        <v>15</v>
      </c>
      <c r="B21" s="6">
        <v>17979583.9190953</v>
      </c>
      <c r="D21" s="7">
        <v>13784855</v>
      </c>
      <c r="E21" s="7">
        <v>18756737</v>
      </c>
      <c r="H21" s="23">
        <v>49256933</v>
      </c>
      <c r="J21" s="17">
        <v>1765207</v>
      </c>
      <c r="L21" s="21">
        <f t="shared" si="4"/>
        <v>2325.3615109540506</v>
      </c>
      <c r="O21" s="7">
        <v>63324653</v>
      </c>
      <c r="P21" s="7">
        <v>94630916</v>
      </c>
      <c r="R21" s="21"/>
      <c r="S21" s="23">
        <v>179679.59092803899</v>
      </c>
      <c r="U21" s="25">
        <v>6419901</v>
      </c>
      <c r="V21" s="7">
        <v>8820317</v>
      </c>
      <c r="W21" s="11"/>
      <c r="X21" s="21">
        <f t="shared" si="7"/>
        <v>1697591.962284717</v>
      </c>
      <c r="Y21" s="23">
        <v>913860.38703844196</v>
      </c>
      <c r="AA21" s="7">
        <v>11994168</v>
      </c>
      <c r="AB21" s="7">
        <v>23781477</v>
      </c>
      <c r="AC21" s="11"/>
      <c r="AD21" s="21">
        <f t="shared" si="9"/>
        <v>3202283.5357620339</v>
      </c>
      <c r="AJ21" s="29">
        <v>100871577</v>
      </c>
      <c r="AK21" s="27">
        <v>40328004</v>
      </c>
      <c r="AL21" s="6">
        <v>3996633</v>
      </c>
      <c r="AM21" s="6">
        <v>8194674</v>
      </c>
      <c r="AN21" s="11">
        <f t="shared" si="23"/>
        <v>840.87455615764566</v>
      </c>
      <c r="AO21" s="21">
        <f t="shared" si="11"/>
        <v>1025.7839115991681</v>
      </c>
      <c r="AP21" s="23">
        <v>23012426.153999999</v>
      </c>
      <c r="AR21" s="7">
        <v>37990601</v>
      </c>
      <c r="AS21" s="6">
        <v>55823980</v>
      </c>
      <c r="AT21" s="11">
        <f t="shared" si="24"/>
        <v>0</v>
      </c>
      <c r="AU21" s="21">
        <f>AP21/12/AS21*1000000</f>
        <v>34352.659547026204</v>
      </c>
      <c r="AV21" s="12">
        <v>219325390.682702</v>
      </c>
      <c r="AX21" s="7">
        <v>1929868</v>
      </c>
      <c r="BA21" s="23">
        <v>696760</v>
      </c>
      <c r="BC21" s="7">
        <v>8172071</v>
      </c>
      <c r="BD21" s="7">
        <v>18346249</v>
      </c>
      <c r="BE21" s="11">
        <f t="shared" si="14"/>
        <v>0</v>
      </c>
      <c r="BF21" s="21">
        <f t="shared" si="15"/>
        <v>3164.8612930813997</v>
      </c>
      <c r="BH21" s="23">
        <v>1911914.14045966</v>
      </c>
      <c r="BJ21" s="6">
        <v>1139720</v>
      </c>
      <c r="BK21" s="7">
        <v>1595021</v>
      </c>
      <c r="BL21" s="11"/>
      <c r="BM21" s="21"/>
      <c r="BN21" s="38">
        <v>2157017</v>
      </c>
      <c r="BO21" s="40">
        <v>0.54553672965952515</v>
      </c>
      <c r="BP21" s="6">
        <v>16152998</v>
      </c>
      <c r="BQ21" s="7">
        <v>19055731</v>
      </c>
      <c r="BR21" s="11">
        <f t="shared" si="18"/>
        <v>6070.7616010353004</v>
      </c>
      <c r="BS21" s="21">
        <f t="shared" si="19"/>
        <v>9432.9321014589605</v>
      </c>
      <c r="BT21" s="38">
        <v>20015.7</v>
      </c>
      <c r="BU21" s="40">
        <v>0.5711732789760039</v>
      </c>
      <c r="BV21" s="6">
        <v>139406000</v>
      </c>
      <c r="BW21" s="7">
        <v>148945000</v>
      </c>
      <c r="BX21" s="11">
        <f t="shared" si="20"/>
        <v>6834.0153938854855</v>
      </c>
      <c r="BY21" s="21">
        <f t="shared" si="21"/>
        <v>11198.596797475579</v>
      </c>
    </row>
    <row r="22" spans="1:77" x14ac:dyDescent="0.25">
      <c r="A22" s="1" t="s">
        <v>16</v>
      </c>
      <c r="B22" s="6">
        <v>22601305.308004402</v>
      </c>
      <c r="H22" s="23"/>
      <c r="R22" s="21"/>
      <c r="S22" s="23">
        <v>184005.07321688099</v>
      </c>
      <c r="W22" s="11"/>
      <c r="X22" s="21"/>
      <c r="AC22" s="11"/>
      <c r="AD22" s="21"/>
      <c r="AP22" s="23">
        <v>21616075.449999999</v>
      </c>
      <c r="AT22" s="11"/>
      <c r="AU22" s="21"/>
      <c r="AV22" s="12">
        <v>224644722.24846399</v>
      </c>
      <c r="BA22" s="30"/>
      <c r="BH22" s="23">
        <v>1992743.2664282699</v>
      </c>
      <c r="BL22" s="11"/>
      <c r="BM22" s="21"/>
      <c r="BR22" s="11"/>
      <c r="BS22" s="21"/>
    </row>
  </sheetData>
  <mergeCells count="46">
    <mergeCell ref="BN5:BO5"/>
    <mergeCell ref="BP5:BQ5"/>
    <mergeCell ref="BT2:BY2"/>
    <mergeCell ref="BU3:BU4"/>
    <mergeCell ref="BT5:BU5"/>
    <mergeCell ref="BV5:BW5"/>
    <mergeCell ref="Y2:AD2"/>
    <mergeCell ref="Z3:Z4"/>
    <mergeCell ref="AE2:AI2"/>
    <mergeCell ref="BN2:BS2"/>
    <mergeCell ref="BO3:BO4"/>
    <mergeCell ref="AF3:AF4"/>
    <mergeCell ref="AJ2:AO2"/>
    <mergeCell ref="BG5:BI5"/>
    <mergeCell ref="AP2:AU2"/>
    <mergeCell ref="AQ3:AQ4"/>
    <mergeCell ref="AV2:AZ2"/>
    <mergeCell ref="AW3:AW4"/>
    <mergeCell ref="BA2:BF2"/>
    <mergeCell ref="BB3:BB4"/>
    <mergeCell ref="BG2:BM2"/>
    <mergeCell ref="BI3:BI4"/>
    <mergeCell ref="BJ5:BK5"/>
    <mergeCell ref="BC5:BD5"/>
    <mergeCell ref="AR5:AS5"/>
    <mergeCell ref="AA5:AB5"/>
    <mergeCell ref="Y5:Z5"/>
    <mergeCell ref="AJ5:AK5"/>
    <mergeCell ref="AP5:AQ5"/>
    <mergeCell ref="BA5:BB5"/>
    <mergeCell ref="AL5:AM5"/>
    <mergeCell ref="M2:R2"/>
    <mergeCell ref="N3:N4"/>
    <mergeCell ref="M5:N5"/>
    <mergeCell ref="S2:X2"/>
    <mergeCell ref="B2:G2"/>
    <mergeCell ref="B5:C5"/>
    <mergeCell ref="C3:C4"/>
    <mergeCell ref="H2:L2"/>
    <mergeCell ref="I3:I4"/>
    <mergeCell ref="H5:I5"/>
    <mergeCell ref="D5:E5"/>
    <mergeCell ref="T3:T4"/>
    <mergeCell ref="S5:T5"/>
    <mergeCell ref="O5:P5"/>
    <mergeCell ref="U5:V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3CF7-DA87-417E-BFAA-07F69BC678B9}">
  <dimension ref="A1:D111"/>
  <sheetViews>
    <sheetView tabSelected="1" topLeftCell="A61" workbookViewId="0">
      <selection activeCell="C69" sqref="C69"/>
    </sheetView>
  </sheetViews>
  <sheetFormatPr baseColWidth="10" defaultRowHeight="14.3" x14ac:dyDescent="0.25"/>
  <sheetData>
    <row r="1" spans="1:4" x14ac:dyDescent="0.25">
      <c r="A1" t="s">
        <v>50</v>
      </c>
      <c r="B1" t="s">
        <v>49</v>
      </c>
      <c r="C1" s="9" t="s">
        <v>24</v>
      </c>
      <c r="D1" s="20" t="s">
        <v>25</v>
      </c>
    </row>
    <row r="2" spans="1:4" x14ac:dyDescent="0.25">
      <c r="A2" t="str">
        <f>Original!$B$2</f>
        <v>Argentina</v>
      </c>
      <c r="B2">
        <v>2010</v>
      </c>
      <c r="C2">
        <f>Original!F12</f>
        <v>3344.8557005147004</v>
      </c>
      <c r="D2">
        <f>Original!G12</f>
        <v>6889.277430506113</v>
      </c>
    </row>
    <row r="3" spans="1:4" x14ac:dyDescent="0.25">
      <c r="A3" t="str">
        <f>Original!$B$2</f>
        <v>Argentina</v>
      </c>
      <c r="B3">
        <v>2011</v>
      </c>
      <c r="C3">
        <f>Original!F13</f>
        <v>4476.056044382145</v>
      </c>
      <c r="D3">
        <f>Original!G13</f>
        <v>8844.91531003811</v>
      </c>
    </row>
    <row r="4" spans="1:4" x14ac:dyDescent="0.25">
      <c r="A4" t="str">
        <f>Original!$B$2</f>
        <v>Argentina</v>
      </c>
      <c r="B4">
        <v>2012</v>
      </c>
      <c r="C4">
        <f>Original!F14</f>
        <v>5781.3112899491598</v>
      </c>
      <c r="D4">
        <f>Original!G14</f>
        <v>10580.31806592236</v>
      </c>
    </row>
    <row r="5" spans="1:4" x14ac:dyDescent="0.25">
      <c r="A5" t="str">
        <f>Original!$B$2</f>
        <v>Argentina</v>
      </c>
      <c r="B5">
        <v>2013</v>
      </c>
      <c r="C5">
        <f>Original!F15</f>
        <v>7451.6406657067437</v>
      </c>
      <c r="D5">
        <f>Original!G15</f>
        <v>13325.40311633055</v>
      </c>
    </row>
    <row r="6" spans="1:4" x14ac:dyDescent="0.25">
      <c r="A6" t="str">
        <f>Original!$B$2</f>
        <v>Argentina</v>
      </c>
      <c r="B6">
        <v>2014</v>
      </c>
      <c r="C6">
        <f>Original!F16</f>
        <v>10000.881913701312</v>
      </c>
      <c r="D6">
        <f>Original!G16</f>
        <v>18182.277649729269</v>
      </c>
    </row>
    <row r="7" spans="1:4" x14ac:dyDescent="0.25">
      <c r="A7" t="str">
        <f>Original!$B$2</f>
        <v>Argentina</v>
      </c>
      <c r="B7">
        <v>2015</v>
      </c>
      <c r="C7">
        <f>Original!F17</f>
        <v>13429.162521356187</v>
      </c>
      <c r="D7">
        <f>Original!G17</f>
        <v>23366.875597505812</v>
      </c>
    </row>
    <row r="8" spans="1:4" x14ac:dyDescent="0.25">
      <c r="A8" t="str">
        <f>Original!$B$2</f>
        <v>Argentina</v>
      </c>
      <c r="B8">
        <v>2016</v>
      </c>
      <c r="C8">
        <f>Original!F18</f>
        <v>18199.332363586942</v>
      </c>
      <c r="D8">
        <f>Original!G18</f>
        <v>32000.447062240652</v>
      </c>
    </row>
    <row r="9" spans="1:4" x14ac:dyDescent="0.25">
      <c r="A9" t="str">
        <f>Original!$B$2</f>
        <v>Argentina</v>
      </c>
      <c r="B9">
        <v>2017</v>
      </c>
      <c r="C9">
        <f>Original!F19</f>
        <v>23484.729680981083</v>
      </c>
      <c r="D9">
        <f>Original!G19</f>
        <v>40913.303330943185</v>
      </c>
    </row>
    <row r="10" spans="1:4" x14ac:dyDescent="0.25">
      <c r="A10" t="str">
        <f>Original!$B$2</f>
        <v>Argentina</v>
      </c>
      <c r="B10">
        <v>2018</v>
      </c>
    </row>
    <row r="11" spans="1:4" x14ac:dyDescent="0.25">
      <c r="A11" t="str">
        <f>Original!$B$2</f>
        <v>Argentina</v>
      </c>
      <c r="B11">
        <v>2019</v>
      </c>
    </row>
    <row r="12" spans="1:4" x14ac:dyDescent="0.25">
      <c r="A12" t="str">
        <f>Original!$B$2</f>
        <v>Argentina</v>
      </c>
      <c r="B12">
        <v>2020</v>
      </c>
    </row>
    <row r="13" spans="1:4" x14ac:dyDescent="0.25">
      <c r="A13" t="s">
        <v>29</v>
      </c>
      <c r="B13">
        <v>2010</v>
      </c>
      <c r="C13">
        <f>Original!Q12</f>
        <v>1922.1473309386442</v>
      </c>
      <c r="D13">
        <f>Original!R12</f>
        <v>3132.1144666131509</v>
      </c>
    </row>
    <row r="14" spans="1:4" x14ac:dyDescent="0.25">
      <c r="A14" t="s">
        <v>29</v>
      </c>
      <c r="B14">
        <v>2011</v>
      </c>
      <c r="C14">
        <f>Original!Q13</f>
        <v>2158.3326845959209</v>
      </c>
      <c r="D14">
        <f>Original!R13</f>
        <v>3504.1254344369931</v>
      </c>
    </row>
    <row r="15" spans="1:4" x14ac:dyDescent="0.25">
      <c r="A15" t="s">
        <v>29</v>
      </c>
      <c r="B15">
        <v>2012</v>
      </c>
      <c r="C15">
        <f>Original!Q14</f>
        <v>2296.8174771240674</v>
      </c>
      <c r="D15">
        <f>Original!R14</f>
        <v>3766.4954059206448</v>
      </c>
    </row>
    <row r="16" spans="1:4" x14ac:dyDescent="0.25">
      <c r="A16" t="s">
        <v>29</v>
      </c>
      <c r="B16">
        <v>2013</v>
      </c>
      <c r="C16">
        <f>Original!Q15</f>
        <v>2553.0782007692587</v>
      </c>
      <c r="D16">
        <f>Original!R15</f>
        <v>4124.6280248105486</v>
      </c>
    </row>
    <row r="17" spans="1:4" x14ac:dyDescent="0.25">
      <c r="A17" t="s">
        <v>29</v>
      </c>
      <c r="B17">
        <v>2014</v>
      </c>
      <c r="C17">
        <f>Original!Q16</f>
        <v>2762.9258406418471</v>
      </c>
      <c r="D17">
        <f>Original!R16</f>
        <v>4442.6438013848992</v>
      </c>
    </row>
    <row r="18" spans="1:4" x14ac:dyDescent="0.25">
      <c r="A18" t="s">
        <v>29</v>
      </c>
      <c r="B18">
        <v>2015</v>
      </c>
      <c r="C18">
        <f>Original!Q17</f>
        <v>2995.7060640996533</v>
      </c>
      <c r="D18">
        <f>Original!R17</f>
        <v>4617.7901281396926</v>
      </c>
    </row>
    <row r="19" spans="1:4" x14ac:dyDescent="0.25">
      <c r="A19" t="s">
        <v>29</v>
      </c>
      <c r="B19">
        <v>2016</v>
      </c>
      <c r="C19">
        <f>Original!Q18</f>
        <v>3265.6689109607837</v>
      </c>
      <c r="D19">
        <f>Original!R18</f>
        <v>4984.135014006486</v>
      </c>
    </row>
    <row r="20" spans="1:4" x14ac:dyDescent="0.25">
      <c r="A20" t="s">
        <v>29</v>
      </c>
      <c r="B20">
        <v>2017</v>
      </c>
      <c r="D20">
        <f>Original!R19</f>
        <v>5200.244919328351</v>
      </c>
    </row>
    <row r="21" spans="1:4" x14ac:dyDescent="0.25">
      <c r="A21" t="s">
        <v>29</v>
      </c>
      <c r="B21">
        <v>2018</v>
      </c>
      <c r="D21">
        <f>Original!R20</f>
        <v>5413.9973335661216</v>
      </c>
    </row>
    <row r="22" spans="1:4" x14ac:dyDescent="0.25">
      <c r="A22" t="s">
        <v>29</v>
      </c>
      <c r="B22">
        <v>2019</v>
      </c>
    </row>
    <row r="23" spans="1:4" x14ac:dyDescent="0.25">
      <c r="A23" t="s">
        <v>29</v>
      </c>
      <c r="B23">
        <v>2020</v>
      </c>
    </row>
    <row r="24" spans="1:4" x14ac:dyDescent="0.25">
      <c r="A24" t="s">
        <v>30</v>
      </c>
      <c r="B24">
        <v>2010</v>
      </c>
      <c r="C24">
        <f>Original!W12</f>
        <v>560431.37584023317</v>
      </c>
      <c r="D24">
        <f>Original!X12</f>
        <v>1163273.0561753258</v>
      </c>
    </row>
    <row r="25" spans="1:4" x14ac:dyDescent="0.25">
      <c r="A25" t="s">
        <v>30</v>
      </c>
      <c r="B25">
        <v>2011</v>
      </c>
      <c r="C25">
        <f>Original!W13</f>
        <v>593912.3088344346</v>
      </c>
      <c r="D25">
        <f>Original!X13</f>
        <v>1212180.7786476847</v>
      </c>
    </row>
    <row r="26" spans="1:4" x14ac:dyDescent="0.25">
      <c r="A26" t="s">
        <v>30</v>
      </c>
      <c r="B26">
        <v>2012</v>
      </c>
      <c r="C26">
        <f>Original!W14</f>
        <v>632679.49226592865</v>
      </c>
      <c r="D26">
        <f>Original!X14</f>
        <v>1259852.9900242216</v>
      </c>
    </row>
    <row r="27" spans="1:4" x14ac:dyDescent="0.25">
      <c r="A27" t="s">
        <v>30</v>
      </c>
      <c r="B27">
        <v>2013</v>
      </c>
      <c r="C27">
        <f>Original!W15</f>
        <v>673982.8529490449</v>
      </c>
      <c r="D27">
        <f>Original!X15</f>
        <v>1310365.4459151756</v>
      </c>
    </row>
    <row r="28" spans="1:4" x14ac:dyDescent="0.25">
      <c r="A28" t="s">
        <v>30</v>
      </c>
      <c r="B28">
        <v>2014</v>
      </c>
      <c r="C28">
        <f>Original!W16</f>
        <v>717432.18437596003</v>
      </c>
      <c r="D28">
        <f>Original!X16</f>
        <v>1392514.9341075886</v>
      </c>
    </row>
    <row r="29" spans="1:4" x14ac:dyDescent="0.25">
      <c r="A29" t="s">
        <v>30</v>
      </c>
      <c r="B29">
        <v>2015</v>
      </c>
      <c r="C29">
        <f>Original!W17</f>
        <v>756384.74043536594</v>
      </c>
      <c r="D29">
        <f>Original!X17</f>
        <v>1465361.6795054278</v>
      </c>
    </row>
    <row r="30" spans="1:4" x14ac:dyDescent="0.25">
      <c r="A30" t="s">
        <v>30</v>
      </c>
      <c r="B30">
        <v>2016</v>
      </c>
      <c r="C30">
        <f>Original!W18</f>
        <v>808336.54513384285</v>
      </c>
      <c r="D30">
        <f>Original!X18</f>
        <v>1539565.2098557737</v>
      </c>
    </row>
    <row r="31" spans="1:4" x14ac:dyDescent="0.25">
      <c r="A31" t="s">
        <v>30</v>
      </c>
      <c r="B31">
        <v>2017</v>
      </c>
      <c r="D31">
        <f>Original!X19</f>
        <v>1597328.76267746</v>
      </c>
    </row>
    <row r="32" spans="1:4" x14ac:dyDescent="0.25">
      <c r="A32" t="s">
        <v>30</v>
      </c>
      <c r="B32">
        <v>2018</v>
      </c>
      <c r="D32">
        <f>Original!X20</f>
        <v>1665924.882952664</v>
      </c>
    </row>
    <row r="33" spans="1:4" x14ac:dyDescent="0.25">
      <c r="A33" t="s">
        <v>30</v>
      </c>
      <c r="B33">
        <v>2019</v>
      </c>
      <c r="D33">
        <f>Original!X21</f>
        <v>1697591.962284717</v>
      </c>
    </row>
    <row r="34" spans="1:4" x14ac:dyDescent="0.25">
      <c r="A34" t="s">
        <v>30</v>
      </c>
      <c r="B34">
        <v>2020</v>
      </c>
    </row>
    <row r="35" spans="1:4" x14ac:dyDescent="0.25">
      <c r="A35" t="s">
        <v>31</v>
      </c>
      <c r="B35">
        <v>2010</v>
      </c>
      <c r="C35">
        <f>Original!AC12</f>
        <v>1680206.4786115095</v>
      </c>
      <c r="D35">
        <f>Original!AD12</f>
        <v>2345895.8498224798</v>
      </c>
    </row>
    <row r="36" spans="1:4" x14ac:dyDescent="0.25">
      <c r="A36" t="s">
        <v>31</v>
      </c>
      <c r="B36">
        <v>2011</v>
      </c>
      <c r="C36">
        <f>Original!AC13</f>
        <v>1662832.8677150586</v>
      </c>
      <c r="D36">
        <f>Original!AD13</f>
        <v>2436042.6221283521</v>
      </c>
    </row>
    <row r="37" spans="1:4" x14ac:dyDescent="0.25">
      <c r="A37" t="s">
        <v>31</v>
      </c>
      <c r="B37">
        <v>2012</v>
      </c>
      <c r="C37">
        <f>Original!AC14</f>
        <v>1756320.3178749979</v>
      </c>
      <c r="D37">
        <f>Original!AD14</f>
        <v>2536328.4816162363</v>
      </c>
    </row>
    <row r="38" spans="1:4" x14ac:dyDescent="0.25">
      <c r="A38" t="s">
        <v>31</v>
      </c>
      <c r="B38">
        <v>2013</v>
      </c>
      <c r="C38">
        <f>Original!AC15</f>
        <v>1816805.451609374</v>
      </c>
      <c r="D38">
        <f>Original!AD15</f>
        <v>2647946.7527435357</v>
      </c>
    </row>
    <row r="39" spans="1:4" x14ac:dyDescent="0.25">
      <c r="A39" t="s">
        <v>31</v>
      </c>
      <c r="B39">
        <v>2014</v>
      </c>
      <c r="C39">
        <f>Original!AC16</f>
        <v>1846490.7027122534</v>
      </c>
      <c r="D39">
        <f>Original!AD16</f>
        <v>2720498.8519537523</v>
      </c>
    </row>
    <row r="40" spans="1:4" x14ac:dyDescent="0.25">
      <c r="A40" t="s">
        <v>31</v>
      </c>
      <c r="B40">
        <v>2015</v>
      </c>
      <c r="C40">
        <f>Original!AC17</f>
        <v>1989827.2931669566</v>
      </c>
      <c r="D40">
        <f>Original!AD17</f>
        <v>2857093.7987420703</v>
      </c>
    </row>
    <row r="41" spans="1:4" x14ac:dyDescent="0.25">
      <c r="A41" t="s">
        <v>31</v>
      </c>
      <c r="B41">
        <v>2016</v>
      </c>
      <c r="C41">
        <f>Original!AC18</f>
        <v>2057411.7100403169</v>
      </c>
      <c r="D41">
        <f>Original!AD18</f>
        <v>2999865.0052493489</v>
      </c>
    </row>
    <row r="42" spans="1:4" x14ac:dyDescent="0.25">
      <c r="A42" t="s">
        <v>31</v>
      </c>
      <c r="B42">
        <v>2017</v>
      </c>
      <c r="D42">
        <f>Original!AD19</f>
        <v>3170205.1739240736</v>
      </c>
    </row>
    <row r="43" spans="1:4" x14ac:dyDescent="0.25">
      <c r="A43" t="s">
        <v>31</v>
      </c>
      <c r="B43">
        <v>2018</v>
      </c>
      <c r="D43">
        <f>Original!AD20</f>
        <v>3357914.6287154858</v>
      </c>
    </row>
    <row r="44" spans="1:4" x14ac:dyDescent="0.25">
      <c r="A44" t="s">
        <v>31</v>
      </c>
      <c r="B44">
        <v>2019</v>
      </c>
      <c r="D44">
        <f>Original!AD21</f>
        <v>3202283.5357620339</v>
      </c>
    </row>
    <row r="45" spans="1:4" x14ac:dyDescent="0.25">
      <c r="A45" t="s">
        <v>31</v>
      </c>
      <c r="B45">
        <v>2020</v>
      </c>
    </row>
    <row r="46" spans="1:4" x14ac:dyDescent="0.25">
      <c r="A46" t="s">
        <v>33</v>
      </c>
      <c r="B46">
        <v>2010</v>
      </c>
      <c r="C46">
        <f>Original!AN12</f>
        <v>543.1997801603095</v>
      </c>
      <c r="D46">
        <f>Original!AO12</f>
        <v>857.21939797289303</v>
      </c>
    </row>
    <row r="47" spans="1:4" x14ac:dyDescent="0.25">
      <c r="A47" t="s">
        <v>33</v>
      </c>
      <c r="B47">
        <v>2011</v>
      </c>
      <c r="C47">
        <f>Original!AN13</f>
        <v>637.77747303344597</v>
      </c>
      <c r="D47">
        <f>Original!AO13</f>
        <v>970.952039802934</v>
      </c>
    </row>
    <row r="48" spans="1:4" x14ac:dyDescent="0.25">
      <c r="A48" t="s">
        <v>33</v>
      </c>
      <c r="B48">
        <v>2012</v>
      </c>
      <c r="C48">
        <f>Original!AN14</f>
        <v>709.02257254990127</v>
      </c>
      <c r="D48">
        <f>Original!AO14</f>
        <v>1029.8360415352602</v>
      </c>
    </row>
    <row r="49" spans="1:4" x14ac:dyDescent="0.25">
      <c r="A49" t="s">
        <v>33</v>
      </c>
      <c r="B49">
        <v>2013</v>
      </c>
      <c r="C49">
        <f>Original!AN15</f>
        <v>758.14818256233264</v>
      </c>
      <c r="D49">
        <f>Original!AO15</f>
        <v>1098.1215971569459</v>
      </c>
    </row>
    <row r="50" spans="1:4" x14ac:dyDescent="0.25">
      <c r="A50" t="s">
        <v>33</v>
      </c>
      <c r="B50">
        <v>2014</v>
      </c>
      <c r="C50">
        <f>Original!AN16</f>
        <v>774.39808217290022</v>
      </c>
      <c r="D50">
        <f>Original!AO16</f>
        <v>1159.7407713017883</v>
      </c>
    </row>
    <row r="51" spans="1:4" x14ac:dyDescent="0.25">
      <c r="A51" t="s">
        <v>33</v>
      </c>
      <c r="B51">
        <v>2015</v>
      </c>
      <c r="C51">
        <f>Original!AN17</f>
        <v>783.49804038506841</v>
      </c>
      <c r="D51">
        <f>Original!AO17</f>
        <v>1040.8501179982513</v>
      </c>
    </row>
    <row r="52" spans="1:4" x14ac:dyDescent="0.25">
      <c r="A52" t="s">
        <v>33</v>
      </c>
      <c r="B52">
        <v>2016</v>
      </c>
      <c r="C52">
        <f>Original!AN18</f>
        <v>797.03791569189434</v>
      </c>
      <c r="D52">
        <f>Original!AO18</f>
        <v>1010.439408488473</v>
      </c>
    </row>
    <row r="53" spans="1:4" x14ac:dyDescent="0.25">
      <c r="A53" t="s">
        <v>33</v>
      </c>
      <c r="B53">
        <v>2017</v>
      </c>
      <c r="C53">
        <f>Original!AN19</f>
        <v>801.63344670711911</v>
      </c>
      <c r="D53">
        <f>Original!AO19</f>
        <v>1012.9046872253402</v>
      </c>
    </row>
    <row r="54" spans="1:4" x14ac:dyDescent="0.25">
      <c r="A54" t="s">
        <v>33</v>
      </c>
      <c r="B54">
        <v>2018</v>
      </c>
      <c r="C54">
        <f>Original!AN20</f>
        <v>835.94411997483417</v>
      </c>
      <c r="D54">
        <f>Original!AO20</f>
        <v>1032.1934403867426</v>
      </c>
    </row>
    <row r="55" spans="1:4" x14ac:dyDescent="0.25">
      <c r="A55" t="s">
        <v>33</v>
      </c>
      <c r="B55">
        <v>2019</v>
      </c>
      <c r="C55">
        <f>Original!AN21</f>
        <v>840.87455615764566</v>
      </c>
      <c r="D55">
        <f>Original!AO21</f>
        <v>1025.7839115991681</v>
      </c>
    </row>
    <row r="56" spans="1:4" x14ac:dyDescent="0.25">
      <c r="A56" t="s">
        <v>33</v>
      </c>
      <c r="B56">
        <v>2020</v>
      </c>
    </row>
    <row r="57" spans="1:4" x14ac:dyDescent="0.25">
      <c r="A57" t="s">
        <v>51</v>
      </c>
      <c r="B57">
        <v>2010</v>
      </c>
      <c r="C57">
        <f>Original!AT12</f>
        <v>9660.9879538697405</v>
      </c>
      <c r="D57">
        <f>Original!AU12</f>
        <v>23111.055229120535</v>
      </c>
    </row>
    <row r="58" spans="1:4" x14ac:dyDescent="0.25">
      <c r="A58" t="s">
        <v>51</v>
      </c>
      <c r="B58">
        <v>2011</v>
      </c>
      <c r="C58">
        <f>Original!AT13</f>
        <v>10269.16131665622</v>
      </c>
      <c r="D58">
        <f>Original!AU13</f>
        <v>24963.966428115426</v>
      </c>
    </row>
    <row r="59" spans="1:4" x14ac:dyDescent="0.25">
      <c r="A59" t="s">
        <v>51</v>
      </c>
      <c r="B59">
        <v>2012</v>
      </c>
      <c r="C59">
        <f>Original!AT14</f>
        <v>10656.064095382962</v>
      </c>
      <c r="D59">
        <f>Original!AU14</f>
        <v>26155.180359567174</v>
      </c>
    </row>
    <row r="60" spans="1:4" x14ac:dyDescent="0.25">
      <c r="A60" t="s">
        <v>51</v>
      </c>
      <c r="B60">
        <v>2013</v>
      </c>
      <c r="C60">
        <f>Original!AT15</f>
        <v>10939.174460423448</v>
      </c>
      <c r="D60">
        <f>Original!AU15</f>
        <v>26293.538993507882</v>
      </c>
    </row>
    <row r="61" spans="1:4" x14ac:dyDescent="0.25">
      <c r="A61" t="s">
        <v>51</v>
      </c>
      <c r="B61">
        <v>2014</v>
      </c>
      <c r="C61">
        <f>Original!AT16</f>
        <v>11160.546830536563</v>
      </c>
      <c r="D61">
        <f>Original!AU16</f>
        <v>27624.572397925363</v>
      </c>
    </row>
    <row r="62" spans="1:4" x14ac:dyDescent="0.25">
      <c r="A62" t="s">
        <v>51</v>
      </c>
      <c r="B62">
        <v>2015</v>
      </c>
      <c r="C62">
        <f>Original!AT17</f>
        <v>11453.064940713495</v>
      </c>
      <c r="D62">
        <f>Original!AU17</f>
        <v>28445.698611711243</v>
      </c>
    </row>
    <row r="63" spans="1:4" x14ac:dyDescent="0.25">
      <c r="A63" t="s">
        <v>51</v>
      </c>
      <c r="B63">
        <v>2016</v>
      </c>
      <c r="C63">
        <f>Original!AT18</f>
        <v>11734.78411787482</v>
      </c>
      <c r="D63">
        <f>Original!AU18</f>
        <v>30069.791346101276</v>
      </c>
    </row>
    <row r="64" spans="1:4" x14ac:dyDescent="0.25">
      <c r="A64" t="s">
        <v>51</v>
      </c>
      <c r="B64">
        <v>2017</v>
      </c>
      <c r="D64">
        <f>Original!AU19</f>
        <v>32431.124959867346</v>
      </c>
    </row>
    <row r="65" spans="1:4" x14ac:dyDescent="0.25">
      <c r="A65" t="s">
        <v>51</v>
      </c>
      <c r="B65">
        <v>2018</v>
      </c>
      <c r="D65">
        <f>Original!AU20</f>
        <v>34033.877919873878</v>
      </c>
    </row>
    <row r="66" spans="1:4" x14ac:dyDescent="0.25">
      <c r="A66" t="s">
        <v>51</v>
      </c>
      <c r="B66">
        <v>2019</v>
      </c>
      <c r="D66">
        <f>Original!AU21</f>
        <v>34352.659547026204</v>
      </c>
    </row>
    <row r="67" spans="1:4" x14ac:dyDescent="0.25">
      <c r="A67" t="s">
        <v>51</v>
      </c>
      <c r="B67">
        <v>2020</v>
      </c>
    </row>
    <row r="68" spans="1:4" x14ac:dyDescent="0.25">
      <c r="A68" t="s">
        <v>52</v>
      </c>
      <c r="B68">
        <v>2010</v>
      </c>
      <c r="C68">
        <f>Original!BE12</f>
        <v>1441.5384720327731</v>
      </c>
      <c r="D68">
        <f>Original!BF12</f>
        <v>2049.1020576445703</v>
      </c>
    </row>
    <row r="69" spans="1:4" x14ac:dyDescent="0.25">
      <c r="A69" t="s">
        <v>52</v>
      </c>
      <c r="B69">
        <v>2011</v>
      </c>
      <c r="C69">
        <f>Original!BE13</f>
        <v>1600.550684961941</v>
      </c>
      <c r="D69">
        <f>Original!BF13</f>
        <v>2321.5542692113236</v>
      </c>
    </row>
    <row r="70" spans="1:4" x14ac:dyDescent="0.25">
      <c r="A70" t="s">
        <v>52</v>
      </c>
      <c r="B70">
        <v>2012</v>
      </c>
      <c r="C70">
        <f>Original!BE14</f>
        <v>1678.1679357570795</v>
      </c>
      <c r="D70">
        <f>Original!BF14</f>
        <v>2435.4663896816714</v>
      </c>
    </row>
    <row r="71" spans="1:4" x14ac:dyDescent="0.25">
      <c r="A71" t="s">
        <v>52</v>
      </c>
      <c r="B71">
        <v>2013</v>
      </c>
      <c r="C71">
        <f>Original!BE15</f>
        <v>1773.414727157327</v>
      </c>
      <c r="D71">
        <f>Original!BF15</f>
        <v>2582.2702763942821</v>
      </c>
    </row>
    <row r="72" spans="1:4" x14ac:dyDescent="0.25">
      <c r="A72" t="s">
        <v>52</v>
      </c>
      <c r="B72">
        <v>2014</v>
      </c>
      <c r="C72">
        <f>Original!BE16</f>
        <v>1885.0123098116619</v>
      </c>
      <c r="D72">
        <f>Original!BF16</f>
        <v>2679.7871400047916</v>
      </c>
    </row>
    <row r="73" spans="1:4" x14ac:dyDescent="0.25">
      <c r="A73" t="s">
        <v>52</v>
      </c>
      <c r="B73">
        <v>2015</v>
      </c>
      <c r="C73">
        <f>Original!BE17</f>
        <v>1972.7081638367449</v>
      </c>
      <c r="D73">
        <f>Original!BF17</f>
        <v>2854.9118656509145</v>
      </c>
    </row>
    <row r="74" spans="1:4" x14ac:dyDescent="0.25">
      <c r="A74" t="s">
        <v>52</v>
      </c>
      <c r="B74">
        <v>2016</v>
      </c>
      <c r="C74">
        <f>Original!BE18</f>
        <v>2088.7449804381458</v>
      </c>
      <c r="D74">
        <f>Original!BF18</f>
        <v>3015.1324101098571</v>
      </c>
    </row>
    <row r="75" spans="1:4" x14ac:dyDescent="0.25">
      <c r="A75" t="s">
        <v>52</v>
      </c>
      <c r="B75">
        <v>2017</v>
      </c>
      <c r="D75">
        <f>Original!BF19</f>
        <v>3057.8965140933351</v>
      </c>
    </row>
    <row r="76" spans="1:4" x14ac:dyDescent="0.25">
      <c r="A76" t="s">
        <v>52</v>
      </c>
      <c r="B76">
        <v>2018</v>
      </c>
      <c r="D76">
        <f>Original!BF20</f>
        <v>3139.3972832895088</v>
      </c>
    </row>
    <row r="77" spans="1:4" x14ac:dyDescent="0.25">
      <c r="A77" t="s">
        <v>52</v>
      </c>
      <c r="B77">
        <v>2019</v>
      </c>
      <c r="D77">
        <f>Original!BF21</f>
        <v>3164.8612930813997</v>
      </c>
    </row>
    <row r="78" spans="1:4" x14ac:dyDescent="0.25">
      <c r="A78" t="s">
        <v>52</v>
      </c>
      <c r="B78">
        <v>2020</v>
      </c>
    </row>
    <row r="79" spans="1:4" x14ac:dyDescent="0.25">
      <c r="A79" t="s">
        <v>37</v>
      </c>
      <c r="B79">
        <v>2010</v>
      </c>
      <c r="C79">
        <f>Original!BL12</f>
        <v>19283.44124332464</v>
      </c>
      <c r="D79">
        <f>Original!BM12</f>
        <v>37048.887509791086</v>
      </c>
    </row>
    <row r="80" spans="1:4" x14ac:dyDescent="0.25">
      <c r="A80" t="s">
        <v>37</v>
      </c>
      <c r="B80">
        <v>2011</v>
      </c>
      <c r="C80">
        <f>Original!BL13</f>
        <v>21965.651687285408</v>
      </c>
      <c r="D80">
        <f>Original!BM13</f>
        <v>41503.564245358844</v>
      </c>
    </row>
    <row r="81" spans="1:4" x14ac:dyDescent="0.25">
      <c r="A81" t="s">
        <v>37</v>
      </c>
      <c r="B81">
        <v>2012</v>
      </c>
      <c r="C81">
        <f>Original!BL14</f>
        <v>24338.367891929352</v>
      </c>
      <c r="D81">
        <f>Original!BM14</f>
        <v>46945.729275134639</v>
      </c>
    </row>
    <row r="82" spans="1:4" x14ac:dyDescent="0.25">
      <c r="A82" t="s">
        <v>37</v>
      </c>
      <c r="B82">
        <v>2013</v>
      </c>
      <c r="C82">
        <f>Original!BL15</f>
        <v>27122.321842597823</v>
      </c>
      <c r="D82">
        <f>Original!BM15</f>
        <v>53313.776268518195</v>
      </c>
    </row>
    <row r="83" spans="1:4" x14ac:dyDescent="0.25">
      <c r="A83" t="s">
        <v>37</v>
      </c>
      <c r="B83">
        <v>2014</v>
      </c>
      <c r="C83">
        <f>Original!BL16</f>
        <v>30519.702873436727</v>
      </c>
      <c r="D83">
        <f>Original!BM16</f>
        <v>59551.641422250352</v>
      </c>
    </row>
    <row r="84" spans="1:4" x14ac:dyDescent="0.25">
      <c r="A84" t="s">
        <v>37</v>
      </c>
      <c r="B84">
        <v>2015</v>
      </c>
      <c r="C84">
        <f>Original!BL17</f>
        <v>33565.563292334729</v>
      </c>
      <c r="D84">
        <f>Original!BM17</f>
        <v>66012.548339872796</v>
      </c>
    </row>
    <row r="85" spans="1:4" x14ac:dyDescent="0.25">
      <c r="A85" t="s">
        <v>37</v>
      </c>
      <c r="B85">
        <v>2016</v>
      </c>
      <c r="C85">
        <f>Original!BL18</f>
        <v>37489.32657285421</v>
      </c>
      <c r="D85">
        <f>Original!BM18</f>
        <v>72412.067931634403</v>
      </c>
    </row>
    <row r="86" spans="1:4" x14ac:dyDescent="0.25">
      <c r="A86" t="s">
        <v>37</v>
      </c>
      <c r="B86">
        <v>2017</v>
      </c>
      <c r="D86">
        <f>Original!BM19</f>
        <v>77709.77343244903</v>
      </c>
    </row>
    <row r="87" spans="1:4" x14ac:dyDescent="0.25">
      <c r="A87" t="s">
        <v>37</v>
      </c>
      <c r="B87">
        <v>2018</v>
      </c>
      <c r="D87">
        <f>Original!BM20</f>
        <v>83477.146466174498</v>
      </c>
    </row>
    <row r="88" spans="1:4" x14ac:dyDescent="0.25">
      <c r="A88" t="s">
        <v>37</v>
      </c>
      <c r="B88">
        <v>2019</v>
      </c>
    </row>
    <row r="89" spans="1:4" x14ac:dyDescent="0.25">
      <c r="A89" t="s">
        <v>37</v>
      </c>
      <c r="B89">
        <v>2020</v>
      </c>
    </row>
    <row r="90" spans="1:4" x14ac:dyDescent="0.25">
      <c r="A90" t="s">
        <v>53</v>
      </c>
      <c r="B90">
        <v>2010</v>
      </c>
      <c r="C90">
        <f>Original!BR12</f>
        <v>4887.5099572564959</v>
      </c>
      <c r="D90">
        <f>Original!BS12</f>
        <v>7639.2641059646166</v>
      </c>
    </row>
    <row r="91" spans="1:4" x14ac:dyDescent="0.25">
      <c r="A91" t="s">
        <v>53</v>
      </c>
      <c r="B91">
        <v>2011</v>
      </c>
      <c r="C91">
        <f>Original!BR13</f>
        <v>5054.5362970021015</v>
      </c>
      <c r="D91">
        <f>Original!BS13</f>
        <v>8024.1639740295905</v>
      </c>
    </row>
    <row r="92" spans="1:4" x14ac:dyDescent="0.25">
      <c r="A92" t="s">
        <v>53</v>
      </c>
      <c r="B92">
        <v>2012</v>
      </c>
      <c r="C92">
        <f>Original!BR14</f>
        <v>5213.47496170459</v>
      </c>
      <c r="D92">
        <f>Original!BS14</f>
        <v>8173.8844917832457</v>
      </c>
    </row>
    <row r="93" spans="1:4" x14ac:dyDescent="0.25">
      <c r="A93" t="s">
        <v>53</v>
      </c>
      <c r="B93">
        <v>2013</v>
      </c>
      <c r="C93">
        <f>Original!BR15</f>
        <v>5353.9452921783968</v>
      </c>
      <c r="D93">
        <f>Original!BS15</f>
        <v>8393.7115498032417</v>
      </c>
    </row>
    <row r="94" spans="1:4" x14ac:dyDescent="0.25">
      <c r="A94" t="s">
        <v>53</v>
      </c>
      <c r="B94">
        <v>2014</v>
      </c>
      <c r="C94">
        <f>Original!BR16</f>
        <v>5518.7221780597547</v>
      </c>
      <c r="D94">
        <f>Original!BS16</f>
        <v>8743.0821007461509</v>
      </c>
    </row>
    <row r="95" spans="1:4" x14ac:dyDescent="0.25">
      <c r="A95" t="s">
        <v>53</v>
      </c>
      <c r="B95">
        <v>2015</v>
      </c>
      <c r="C95">
        <f>Original!BR17</f>
        <v>5634.5420629572936</v>
      </c>
      <c r="D95">
        <f>Original!BS17</f>
        <v>8621.9390513000199</v>
      </c>
    </row>
    <row r="96" spans="1:4" x14ac:dyDescent="0.25">
      <c r="A96" t="s">
        <v>53</v>
      </c>
      <c r="B96">
        <v>2016</v>
      </c>
      <c r="C96">
        <f>Original!BR18</f>
        <v>5587.1412522370711</v>
      </c>
      <c r="D96">
        <f>Original!BS18</f>
        <v>8693.3684706919321</v>
      </c>
    </row>
    <row r="97" spans="1:4" x14ac:dyDescent="0.25">
      <c r="A97" t="s">
        <v>53</v>
      </c>
      <c r="B97">
        <v>2017</v>
      </c>
      <c r="C97">
        <f>Original!BR19</f>
        <v>5712.061808118081</v>
      </c>
      <c r="D97">
        <f>Original!BS19</f>
        <v>9011.6107384384613</v>
      </c>
    </row>
    <row r="98" spans="1:4" x14ac:dyDescent="0.25">
      <c r="A98" t="s">
        <v>53</v>
      </c>
      <c r="B98">
        <v>2018</v>
      </c>
      <c r="C98">
        <f>Original!BR20</f>
        <v>5944.9849865057913</v>
      </c>
      <c r="D98">
        <f>Original!BS20</f>
        <v>9288.5642493500927</v>
      </c>
    </row>
    <row r="99" spans="1:4" x14ac:dyDescent="0.25">
      <c r="A99" t="s">
        <v>53</v>
      </c>
      <c r="B99">
        <v>2019</v>
      </c>
      <c r="C99">
        <f>Original!BR21</f>
        <v>6070.7616010353004</v>
      </c>
      <c r="D99">
        <f>Original!BS21</f>
        <v>9432.9321014589605</v>
      </c>
    </row>
    <row r="100" spans="1:4" x14ac:dyDescent="0.25">
      <c r="A100" t="s">
        <v>53</v>
      </c>
      <c r="B100">
        <v>2020</v>
      </c>
    </row>
    <row r="101" spans="1:4" x14ac:dyDescent="0.25">
      <c r="A101" t="s">
        <v>47</v>
      </c>
      <c r="B101">
        <v>2010</v>
      </c>
      <c r="C101">
        <f>Original!BX12</f>
        <v>5517.3591095293395</v>
      </c>
      <c r="D101">
        <f>Original!BY12</f>
        <v>9007.7138307903988</v>
      </c>
    </row>
    <row r="102" spans="1:4" x14ac:dyDescent="0.25">
      <c r="A102" t="s">
        <v>47</v>
      </c>
      <c r="B102">
        <v>2011</v>
      </c>
      <c r="C102">
        <f>Original!BX13</f>
        <v>5658.7411981277719</v>
      </c>
      <c r="D102">
        <f>Original!BY13</f>
        <v>9252.3177218937926</v>
      </c>
    </row>
    <row r="103" spans="1:4" x14ac:dyDescent="0.25">
      <c r="A103" t="s">
        <v>47</v>
      </c>
      <c r="B103">
        <v>2012</v>
      </c>
      <c r="C103">
        <f>Original!BX14</f>
        <v>5779.5334396580338</v>
      </c>
      <c r="D103">
        <f>Original!BY14</f>
        <v>9469.4350494801456</v>
      </c>
    </row>
    <row r="104" spans="1:4" x14ac:dyDescent="0.25">
      <c r="A104" t="s">
        <v>47</v>
      </c>
      <c r="B104">
        <v>2013</v>
      </c>
      <c r="C104">
        <f>Original!BX15</f>
        <v>5864.1482130529439</v>
      </c>
      <c r="D104">
        <f>Original!BY15</f>
        <v>9667.9214709863554</v>
      </c>
    </row>
    <row r="105" spans="1:4" x14ac:dyDescent="0.25">
      <c r="A105" t="s">
        <v>47</v>
      </c>
      <c r="B105">
        <v>2014</v>
      </c>
      <c r="C105">
        <f>Original!BX16</f>
        <v>6015.4380967246807</v>
      </c>
      <c r="D105">
        <f>Original!BY16</f>
        <v>9906.6827650413125</v>
      </c>
    </row>
    <row r="106" spans="1:4" x14ac:dyDescent="0.25">
      <c r="A106" t="s">
        <v>47</v>
      </c>
      <c r="B106">
        <v>2015</v>
      </c>
      <c r="C106">
        <f>Original!BX17</f>
        <v>6169.7841845601124</v>
      </c>
      <c r="D106">
        <f>Original!BY17</f>
        <v>10093.999454388026</v>
      </c>
    </row>
    <row r="107" spans="1:4" x14ac:dyDescent="0.25">
      <c r="A107" t="s">
        <v>47</v>
      </c>
      <c r="B107">
        <v>2016</v>
      </c>
      <c r="C107">
        <f>Original!BX18</f>
        <v>6248.3268992953908</v>
      </c>
      <c r="D107">
        <f>Original!BY18</f>
        <v>10231.698844137525</v>
      </c>
    </row>
    <row r="108" spans="1:4" x14ac:dyDescent="0.25">
      <c r="A108" t="s">
        <v>47</v>
      </c>
      <c r="B108">
        <v>2017</v>
      </c>
      <c r="C108">
        <f>Original!BX19</f>
        <v>6434.0504128639723</v>
      </c>
      <c r="D108">
        <f>Original!BY19</f>
        <v>10517.159457595533</v>
      </c>
    </row>
    <row r="109" spans="1:4" x14ac:dyDescent="0.25">
      <c r="A109" t="s">
        <v>47</v>
      </c>
      <c r="B109">
        <v>2018</v>
      </c>
      <c r="C109">
        <f>Original!BX20</f>
        <v>6639.610649475384</v>
      </c>
      <c r="D109">
        <f>Original!BY20</f>
        <v>10891.140697245048</v>
      </c>
    </row>
    <row r="110" spans="1:4" x14ac:dyDescent="0.25">
      <c r="A110" t="s">
        <v>47</v>
      </c>
      <c r="B110">
        <v>2019</v>
      </c>
    </row>
    <row r="111" spans="1:4" x14ac:dyDescent="0.25">
      <c r="A111" t="s">
        <v>47</v>
      </c>
      <c r="B111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Para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Gweks</cp:lastModifiedBy>
  <dcterms:created xsi:type="dcterms:W3CDTF">2015-06-05T18:19:34Z</dcterms:created>
  <dcterms:modified xsi:type="dcterms:W3CDTF">2021-06-03T20:59:53Z</dcterms:modified>
</cp:coreProperties>
</file>