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0" documentId="13_ncr:1_{6DA9E42D-D1AE-443C-8B9C-32969E29FA83}" xr6:coauthVersionLast="47" xr6:coauthVersionMax="47" xr10:uidLastSave="{00000000-0000-0000-0000-000000000000}"/>
  <bookViews>
    <workbookView xWindow="-120" yWindow="-120" windowWidth="20730" windowHeight="11160" firstSheet="4" activeTab="6" xr2:uid="{00000000-000D-0000-FFFF-FFFF00000000}"/>
  </bookViews>
  <sheets>
    <sheet name="Expansion Provincia_2013" sheetId="5" r:id="rId1"/>
    <sheet name="Expansion Provincia_2007" sheetId="6" r:id="rId2"/>
    <sheet name="Cai et al 2023" sheetId="10" r:id="rId3"/>
    <sheet name="1)省份和地区Provinces &amp; Regions" sheetId="1" r:id="rId4"/>
    <sheet name="2) 2007年" sheetId="2" r:id="rId5"/>
    <sheet name="3) 2013年" sheetId="3" r:id="rId6"/>
    <sheet name="4) 2018_GW" sheetId="11" r:id="rId7"/>
    <sheet name="Hoja2" sheetId="12" r:id="rId8"/>
    <sheet name="branches_2018" sheetId="7" r:id="rId9"/>
    <sheet name="Ocupations 2013" sheetId="9" r:id="rId10"/>
    <sheet name="Ocupations 2018" sheetId="8" r:id="rId11"/>
  </sheets>
  <definedNames>
    <definedName name="_xlnm._FilterDatabase" localSheetId="3" hidden="1">'1)省份和地区Provinces &amp; Regions'!$A$1:$J$35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11" l="1"/>
  <c r="M33" i="11"/>
  <c r="M30" i="11"/>
  <c r="M37" i="11" s="1"/>
  <c r="M28" i="11"/>
  <c r="M27" i="11"/>
  <c r="M25" i="11"/>
  <c r="M23" i="11"/>
  <c r="M22" i="11"/>
  <c r="M21" i="11"/>
  <c r="M19" i="11"/>
  <c r="M16" i="11"/>
  <c r="M13" i="11"/>
  <c r="M12" i="11"/>
  <c r="M9" i="11"/>
  <c r="M7" i="11"/>
  <c r="M4" i="11"/>
  <c r="L15" i="11"/>
  <c r="L24" i="11" s="1"/>
  <c r="H25" i="11"/>
  <c r="I26" i="11"/>
  <c r="J27" i="11"/>
  <c r="K27" i="11" s="1"/>
  <c r="H29" i="11"/>
  <c r="I30" i="11"/>
  <c r="J31" i="11"/>
  <c r="H33" i="11"/>
  <c r="I34" i="11"/>
  <c r="J35" i="11"/>
  <c r="H23" i="11"/>
  <c r="J21" i="11"/>
  <c r="K21" i="11" s="1"/>
  <c r="I20" i="11"/>
  <c r="H19" i="11"/>
  <c r="J17" i="11"/>
  <c r="I16" i="11"/>
  <c r="G36" i="11"/>
  <c r="J36" i="11" s="1"/>
  <c r="F36" i="11"/>
  <c r="I36" i="11" s="1"/>
  <c r="E36" i="11"/>
  <c r="H36" i="11" s="1"/>
  <c r="G35" i="11"/>
  <c r="F35" i="11"/>
  <c r="I35" i="11" s="1"/>
  <c r="E35" i="11"/>
  <c r="H35" i="11" s="1"/>
  <c r="G34" i="11"/>
  <c r="J34" i="11" s="1"/>
  <c r="K34" i="11" s="1"/>
  <c r="F34" i="11"/>
  <c r="E34" i="11"/>
  <c r="H34" i="11" s="1"/>
  <c r="G33" i="11"/>
  <c r="J33" i="11" s="1"/>
  <c r="F33" i="11"/>
  <c r="I33" i="11" s="1"/>
  <c r="E33" i="11"/>
  <c r="G32" i="11"/>
  <c r="J32" i="11" s="1"/>
  <c r="K32" i="11" s="1"/>
  <c r="F32" i="11"/>
  <c r="I32" i="11" s="1"/>
  <c r="E32" i="11"/>
  <c r="H32" i="11" s="1"/>
  <c r="G31" i="11"/>
  <c r="F31" i="11"/>
  <c r="I31" i="11" s="1"/>
  <c r="E31" i="11"/>
  <c r="H31" i="11" s="1"/>
  <c r="G30" i="11"/>
  <c r="J30" i="11" s="1"/>
  <c r="K30" i="11" s="1"/>
  <c r="F30" i="11"/>
  <c r="E30" i="11"/>
  <c r="H30" i="11" s="1"/>
  <c r="G29" i="11"/>
  <c r="J29" i="11" s="1"/>
  <c r="F29" i="11"/>
  <c r="I29" i="11" s="1"/>
  <c r="E29" i="11"/>
  <c r="G28" i="11"/>
  <c r="J28" i="11" s="1"/>
  <c r="K28" i="11" s="1"/>
  <c r="F28" i="11"/>
  <c r="I28" i="11" s="1"/>
  <c r="E28" i="11"/>
  <c r="H28" i="11" s="1"/>
  <c r="G27" i="11"/>
  <c r="F27" i="11"/>
  <c r="I27" i="11" s="1"/>
  <c r="E27" i="11"/>
  <c r="H27" i="11" s="1"/>
  <c r="G26" i="11"/>
  <c r="J26" i="11" s="1"/>
  <c r="K26" i="11" s="1"/>
  <c r="F26" i="11"/>
  <c r="E26" i="11"/>
  <c r="H26" i="11" s="1"/>
  <c r="G25" i="11"/>
  <c r="J25" i="11" s="1"/>
  <c r="K25" i="11" s="1"/>
  <c r="F25" i="11"/>
  <c r="I25" i="11" s="1"/>
  <c r="E25" i="11"/>
  <c r="G16" i="11"/>
  <c r="J16" i="11" s="1"/>
  <c r="K16" i="11" s="1"/>
  <c r="F16" i="11"/>
  <c r="E16" i="11"/>
  <c r="H16" i="11" s="1"/>
  <c r="G23" i="11"/>
  <c r="J23" i="11" s="1"/>
  <c r="K23" i="11" s="1"/>
  <c r="F23" i="11"/>
  <c r="I23" i="11" s="1"/>
  <c r="E23" i="11"/>
  <c r="G22" i="11"/>
  <c r="J22" i="11" s="1"/>
  <c r="F22" i="11"/>
  <c r="I22" i="11" s="1"/>
  <c r="E22" i="11"/>
  <c r="H22" i="11" s="1"/>
  <c r="G21" i="11"/>
  <c r="F21" i="11"/>
  <c r="I21" i="11" s="1"/>
  <c r="E21" i="11"/>
  <c r="H21" i="11" s="1"/>
  <c r="G20" i="11"/>
  <c r="J20" i="11" s="1"/>
  <c r="K20" i="11" s="1"/>
  <c r="F20" i="11"/>
  <c r="E20" i="11"/>
  <c r="H20" i="11" s="1"/>
  <c r="G19" i="11"/>
  <c r="J19" i="11" s="1"/>
  <c r="K19" i="11" s="1"/>
  <c r="F19" i="11"/>
  <c r="I19" i="11" s="1"/>
  <c r="E19" i="11"/>
  <c r="G18" i="11"/>
  <c r="J18" i="11" s="1"/>
  <c r="F18" i="11"/>
  <c r="I18" i="11" s="1"/>
  <c r="E18" i="11"/>
  <c r="H18" i="11" s="1"/>
  <c r="G17" i="11"/>
  <c r="F17" i="11"/>
  <c r="I17" i="11" s="1"/>
  <c r="E17" i="11"/>
  <c r="H17" i="11" s="1"/>
  <c r="J14" i="11"/>
  <c r="K14" i="11" s="1"/>
  <c r="I13" i="11"/>
  <c r="H12" i="11"/>
  <c r="J10" i="11"/>
  <c r="K10" i="11" s="1"/>
  <c r="I9" i="11"/>
  <c r="H8" i="11"/>
  <c r="J6" i="11"/>
  <c r="K6" i="11" s="1"/>
  <c r="I5" i="11"/>
  <c r="H4" i="11"/>
  <c r="E5" i="11"/>
  <c r="H5" i="11" s="1"/>
  <c r="F5" i="11"/>
  <c r="G5" i="11"/>
  <c r="J5" i="11" s="1"/>
  <c r="K5" i="11" s="1"/>
  <c r="E6" i="11"/>
  <c r="H6" i="11" s="1"/>
  <c r="F6" i="11"/>
  <c r="I6" i="11" s="1"/>
  <c r="G6" i="11"/>
  <c r="E7" i="11"/>
  <c r="H7" i="11" s="1"/>
  <c r="F7" i="11"/>
  <c r="I7" i="11" s="1"/>
  <c r="G7" i="11"/>
  <c r="J7" i="11" s="1"/>
  <c r="E8" i="11"/>
  <c r="F8" i="11"/>
  <c r="I8" i="11" s="1"/>
  <c r="G8" i="11"/>
  <c r="J8" i="11" s="1"/>
  <c r="E9" i="11"/>
  <c r="H9" i="11" s="1"/>
  <c r="F9" i="11"/>
  <c r="G9" i="11"/>
  <c r="J9" i="11" s="1"/>
  <c r="K9" i="11" s="1"/>
  <c r="E10" i="11"/>
  <c r="H10" i="11" s="1"/>
  <c r="F10" i="11"/>
  <c r="I10" i="11" s="1"/>
  <c r="G10" i="11"/>
  <c r="E11" i="11"/>
  <c r="H11" i="11" s="1"/>
  <c r="F11" i="11"/>
  <c r="I11" i="11" s="1"/>
  <c r="G11" i="11"/>
  <c r="J11" i="11" s="1"/>
  <c r="E12" i="11"/>
  <c r="F12" i="11"/>
  <c r="I12" i="11" s="1"/>
  <c r="G12" i="11"/>
  <c r="J12" i="11" s="1"/>
  <c r="E13" i="11"/>
  <c r="H13" i="11" s="1"/>
  <c r="F13" i="11"/>
  <c r="G13" i="11"/>
  <c r="J13" i="11" s="1"/>
  <c r="K13" i="11" s="1"/>
  <c r="E14" i="11"/>
  <c r="H14" i="11" s="1"/>
  <c r="F14" i="11"/>
  <c r="I14" i="11" s="1"/>
  <c r="G14" i="11"/>
  <c r="G4" i="11"/>
  <c r="J4" i="11" s="1"/>
  <c r="K4" i="11" s="1"/>
  <c r="F4" i="11"/>
  <c r="I4" i="11" s="1"/>
  <c r="E4" i="11"/>
  <c r="D37" i="11"/>
  <c r="D24" i="11"/>
  <c r="D15" i="11"/>
  <c r="AR37" i="11"/>
  <c r="AQ37" i="11"/>
  <c r="AP37" i="11"/>
  <c r="W37" i="11"/>
  <c r="V37" i="11"/>
  <c r="U37" i="11"/>
  <c r="T37" i="11"/>
  <c r="S37" i="11"/>
  <c r="R37" i="11"/>
  <c r="Q37" i="11"/>
  <c r="G37" i="11" s="1"/>
  <c r="P37" i="11"/>
  <c r="O37" i="11"/>
  <c r="E37" i="11" s="1"/>
  <c r="H37" i="11" s="1"/>
  <c r="BA33" i="11"/>
  <c r="AZ33" i="11"/>
  <c r="AY33" i="11"/>
  <c r="AX33" i="11"/>
  <c r="AW33" i="11"/>
  <c r="AV33" i="11"/>
  <c r="AU33" i="11"/>
  <c r="AT33" i="11"/>
  <c r="AS33" i="11"/>
  <c r="AO33" i="11"/>
  <c r="BJ33" i="11" s="1"/>
  <c r="AN33" i="11"/>
  <c r="BI33" i="11" s="1"/>
  <c r="AM33" i="11"/>
  <c r="BH33" i="11" s="1"/>
  <c r="AL33" i="11"/>
  <c r="BG33" i="11" s="1"/>
  <c r="AK33" i="11"/>
  <c r="BF33" i="11" s="1"/>
  <c r="AJ33" i="11"/>
  <c r="BE33" i="11" s="1"/>
  <c r="AI33" i="11"/>
  <c r="AH33" i="11"/>
  <c r="BC33" i="11" s="1"/>
  <c r="AG33" i="11"/>
  <c r="BB33" i="11" s="1"/>
  <c r="BA30" i="11"/>
  <c r="AZ30" i="11"/>
  <c r="AY30" i="11"/>
  <c r="AX30" i="11"/>
  <c r="AW30" i="11"/>
  <c r="AV30" i="11"/>
  <c r="AU30" i="11"/>
  <c r="AT30" i="11"/>
  <c r="AS30" i="11"/>
  <c r="AO30" i="11"/>
  <c r="BJ30" i="11" s="1"/>
  <c r="AN30" i="11"/>
  <c r="BI30" i="11" s="1"/>
  <c r="AM30" i="11"/>
  <c r="BH30" i="11" s="1"/>
  <c r="AL30" i="11"/>
  <c r="BG30" i="11" s="1"/>
  <c r="AK30" i="11"/>
  <c r="BF30" i="11" s="1"/>
  <c r="AJ30" i="11"/>
  <c r="BE30" i="11" s="1"/>
  <c r="AI30" i="11"/>
  <c r="BD30" i="11" s="1"/>
  <c r="AH30" i="11"/>
  <c r="BC30" i="11" s="1"/>
  <c r="AG30" i="11"/>
  <c r="BB30" i="11" s="1"/>
  <c r="BA28" i="11"/>
  <c r="AZ28" i="11"/>
  <c r="AY28" i="11"/>
  <c r="AX28" i="11"/>
  <c r="AW28" i="11"/>
  <c r="AV28" i="11"/>
  <c r="AU28" i="11"/>
  <c r="AT28" i="11"/>
  <c r="AS28" i="11"/>
  <c r="AO28" i="11"/>
  <c r="BJ28" i="11" s="1"/>
  <c r="AN28" i="11"/>
  <c r="BI28" i="11" s="1"/>
  <c r="AM28" i="11"/>
  <c r="BH28" i="11" s="1"/>
  <c r="AL28" i="11"/>
  <c r="BG28" i="11" s="1"/>
  <c r="AK28" i="11"/>
  <c r="BF28" i="11" s="1"/>
  <c r="AJ28" i="11"/>
  <c r="BE28" i="11" s="1"/>
  <c r="AI28" i="11"/>
  <c r="BD28" i="11" s="1"/>
  <c r="AH28" i="11"/>
  <c r="BC28" i="11" s="1"/>
  <c r="AG28" i="11"/>
  <c r="BB28" i="11" s="1"/>
  <c r="BA27" i="11"/>
  <c r="AZ27" i="11"/>
  <c r="AY27" i="11"/>
  <c r="AX27" i="11"/>
  <c r="AW27" i="11"/>
  <c r="AV27" i="11"/>
  <c r="AU27" i="11"/>
  <c r="AT27" i="11"/>
  <c r="AS27" i="11"/>
  <c r="AO27" i="11"/>
  <c r="BJ27" i="11" s="1"/>
  <c r="AN27" i="11"/>
  <c r="BI27" i="11" s="1"/>
  <c r="AM27" i="11"/>
  <c r="BH27" i="11" s="1"/>
  <c r="AL27" i="11"/>
  <c r="AL37" i="11" s="1"/>
  <c r="BG37" i="11" s="1"/>
  <c r="AK27" i="11"/>
  <c r="BF27" i="11" s="1"/>
  <c r="AJ27" i="11"/>
  <c r="BE27" i="11" s="1"/>
  <c r="AI27" i="11"/>
  <c r="BD27" i="11" s="1"/>
  <c r="AH27" i="11"/>
  <c r="AH37" i="11" s="1"/>
  <c r="BC37" i="11" s="1"/>
  <c r="AG27" i="11"/>
  <c r="BB27" i="11" s="1"/>
  <c r="AR24" i="11"/>
  <c r="AQ24" i="11"/>
  <c r="AP24" i="11"/>
  <c r="AO24" i="11"/>
  <c r="AN24" i="11"/>
  <c r="AM24" i="11"/>
  <c r="AL24" i="11"/>
  <c r="BG24" i="11" s="1"/>
  <c r="AK24" i="11"/>
  <c r="AJ24" i="11"/>
  <c r="AI24" i="11"/>
  <c r="BD24" i="11" s="1"/>
  <c r="AH24" i="11"/>
  <c r="BC24" i="11" s="1"/>
  <c r="AG24" i="11"/>
  <c r="W24" i="11"/>
  <c r="V24" i="11"/>
  <c r="U24" i="11"/>
  <c r="T24" i="11"/>
  <c r="S24" i="11"/>
  <c r="R24" i="11"/>
  <c r="Q24" i="11"/>
  <c r="G24" i="11" s="1"/>
  <c r="P24" i="11"/>
  <c r="F24" i="11" s="1"/>
  <c r="O24" i="11"/>
  <c r="BJ23" i="11"/>
  <c r="BI23" i="11"/>
  <c r="BH23" i="11"/>
  <c r="BG23" i="11"/>
  <c r="BF23" i="11"/>
  <c r="BE23" i="11"/>
  <c r="BD23" i="11"/>
  <c r="BC23" i="11"/>
  <c r="BB23" i="11"/>
  <c r="BA23" i="11"/>
  <c r="AZ23" i="11"/>
  <c r="AY23" i="11"/>
  <c r="AX23" i="11"/>
  <c r="AW23" i="11"/>
  <c r="AV23" i="11"/>
  <c r="AU23" i="11"/>
  <c r="AT23" i="11"/>
  <c r="AS23" i="11"/>
  <c r="BJ22" i="11"/>
  <c r="BI22" i="11"/>
  <c r="BH22" i="11"/>
  <c r="BG22" i="11"/>
  <c r="BF22" i="11"/>
  <c r="BE22" i="11"/>
  <c r="BD22" i="11"/>
  <c r="BC22" i="11"/>
  <c r="BB22" i="11"/>
  <c r="BA22" i="11"/>
  <c r="AZ22" i="11"/>
  <c r="AY22" i="11"/>
  <c r="AX22" i="11"/>
  <c r="AW22" i="11"/>
  <c r="AV22" i="11"/>
  <c r="AU22" i="11"/>
  <c r="AT22" i="11"/>
  <c r="AS22" i="11"/>
  <c r="BJ21" i="11"/>
  <c r="BI21" i="11"/>
  <c r="BH21" i="11"/>
  <c r="BG21" i="11"/>
  <c r="BF21" i="11"/>
  <c r="BE21" i="11"/>
  <c r="BD21" i="11"/>
  <c r="BC21" i="11"/>
  <c r="BB21" i="11"/>
  <c r="BA21" i="11"/>
  <c r="AZ21" i="11"/>
  <c r="AY21" i="11"/>
  <c r="AX21" i="11"/>
  <c r="AW21" i="11"/>
  <c r="AV21" i="11"/>
  <c r="AU21" i="11"/>
  <c r="AT21" i="11"/>
  <c r="AS21" i="11"/>
  <c r="BJ19" i="11"/>
  <c r="BI19" i="11"/>
  <c r="BH19" i="11"/>
  <c r="BG19" i="11"/>
  <c r="BF19" i="11"/>
  <c r="BE19" i="11"/>
  <c r="BD19" i="11"/>
  <c r="BC19" i="11"/>
  <c r="BB19" i="11"/>
  <c r="BA19" i="11"/>
  <c r="AZ19" i="11"/>
  <c r="AY19" i="11"/>
  <c r="AX19" i="11"/>
  <c r="AW19" i="11"/>
  <c r="AV19" i="11"/>
  <c r="AU19" i="11"/>
  <c r="AT19" i="11"/>
  <c r="AS19" i="11"/>
  <c r="BJ16" i="11"/>
  <c r="BI16" i="11"/>
  <c r="BH16" i="11"/>
  <c r="BG16" i="11"/>
  <c r="BF16" i="11"/>
  <c r="BE16" i="11"/>
  <c r="BD16" i="11"/>
  <c r="BC16" i="11"/>
  <c r="BB16" i="11"/>
  <c r="BA16" i="11"/>
  <c r="AZ16" i="11"/>
  <c r="AY16" i="11"/>
  <c r="AX16" i="11"/>
  <c r="AW16" i="11"/>
  <c r="AV16" i="11"/>
  <c r="AU16" i="11"/>
  <c r="AT16" i="11"/>
  <c r="AS16" i="11"/>
  <c r="AR15" i="11"/>
  <c r="AQ15" i="11"/>
  <c r="AQ38" i="11" s="1"/>
  <c r="AP15" i="11"/>
  <c r="AO15" i="11"/>
  <c r="AN15" i="11"/>
  <c r="AM15" i="11"/>
  <c r="AL15" i="11"/>
  <c r="AK15" i="11"/>
  <c r="AJ15" i="11"/>
  <c r="AI15" i="11"/>
  <c r="AH15" i="11"/>
  <c r="AG15" i="11"/>
  <c r="W15" i="11"/>
  <c r="V15" i="11"/>
  <c r="U15" i="11"/>
  <c r="T15" i="11"/>
  <c r="S15" i="11"/>
  <c r="R15" i="11"/>
  <c r="Q15" i="11"/>
  <c r="G15" i="11" s="1"/>
  <c r="P15" i="11"/>
  <c r="F15" i="11" s="1"/>
  <c r="O15" i="11"/>
  <c r="E15" i="11" s="1"/>
  <c r="BJ13" i="11"/>
  <c r="BI13" i="11"/>
  <c r="BH13" i="11"/>
  <c r="BG13" i="11"/>
  <c r="BF13" i="11"/>
  <c r="BE13" i="11"/>
  <c r="BD13" i="11"/>
  <c r="BP13" i="11" s="1"/>
  <c r="BC13" i="11"/>
  <c r="BO13" i="11" s="1"/>
  <c r="BB13" i="11"/>
  <c r="BN13" i="11" s="1"/>
  <c r="BA13" i="11"/>
  <c r="AZ13" i="11"/>
  <c r="AY13" i="11"/>
  <c r="AX13" i="11"/>
  <c r="AW13" i="11"/>
  <c r="AV13" i="11"/>
  <c r="AU13" i="11"/>
  <c r="AT13" i="11"/>
  <c r="AS13" i="11"/>
  <c r="BJ12" i="11"/>
  <c r="BI12" i="11"/>
  <c r="BH12" i="11"/>
  <c r="BG12" i="11"/>
  <c r="BF12" i="11"/>
  <c r="BE12" i="11"/>
  <c r="BD12" i="11"/>
  <c r="BP12" i="11" s="1"/>
  <c r="BC12" i="11"/>
  <c r="BO12" i="11" s="1"/>
  <c r="BB12" i="11"/>
  <c r="BN12" i="11" s="1"/>
  <c r="BA12" i="11"/>
  <c r="AZ12" i="11"/>
  <c r="AY12" i="11"/>
  <c r="AX12" i="11"/>
  <c r="AW12" i="11"/>
  <c r="AV12" i="11"/>
  <c r="AU12" i="11"/>
  <c r="AT12" i="11"/>
  <c r="AS12" i="11"/>
  <c r="BJ9" i="11"/>
  <c r="BI9" i="11"/>
  <c r="BH9" i="11"/>
  <c r="BG9" i="11"/>
  <c r="BF9" i="11"/>
  <c r="BE9" i="11"/>
  <c r="BD9" i="11"/>
  <c r="BP9" i="11" s="1"/>
  <c r="BC9" i="11"/>
  <c r="BO9" i="11" s="1"/>
  <c r="BB9" i="11"/>
  <c r="BN9" i="11" s="1"/>
  <c r="BA9" i="11"/>
  <c r="AZ9" i="11"/>
  <c r="AY9" i="11"/>
  <c r="AX9" i="11"/>
  <c r="AW9" i="11"/>
  <c r="AV9" i="11"/>
  <c r="AU9" i="11"/>
  <c r="AT9" i="11"/>
  <c r="AS9" i="11"/>
  <c r="BJ7" i="11"/>
  <c r="BI7" i="11"/>
  <c r="BH7" i="11"/>
  <c r="BG7" i="11"/>
  <c r="BF7" i="11"/>
  <c r="BE7" i="11"/>
  <c r="BD7" i="11"/>
  <c r="BP7" i="11" s="1"/>
  <c r="BC7" i="11"/>
  <c r="BO7" i="11" s="1"/>
  <c r="BB7" i="11"/>
  <c r="BN7" i="11" s="1"/>
  <c r="BA7" i="11"/>
  <c r="AZ7" i="11"/>
  <c r="AY7" i="11"/>
  <c r="AX7" i="11"/>
  <c r="AW7" i="11"/>
  <c r="AV7" i="11"/>
  <c r="AU7" i="11"/>
  <c r="AT7" i="11"/>
  <c r="AS7" i="11"/>
  <c r="BJ4" i="11"/>
  <c r="BI4" i="11"/>
  <c r="BH4" i="11"/>
  <c r="BG4" i="11"/>
  <c r="BF4" i="11"/>
  <c r="BE4" i="11"/>
  <c r="BD4" i="11"/>
  <c r="BP4" i="11" s="1"/>
  <c r="BC4" i="11"/>
  <c r="BO4" i="11" s="1"/>
  <c r="BB4" i="11"/>
  <c r="BN4" i="11" s="1"/>
  <c r="BA4" i="11"/>
  <c r="AZ4" i="11"/>
  <c r="AY4" i="11"/>
  <c r="AX4" i="11"/>
  <c r="AW4" i="11"/>
  <c r="AV4" i="11"/>
  <c r="AU4" i="11"/>
  <c r="AT4" i="11"/>
  <c r="AS4" i="11"/>
  <c r="F40" i="3"/>
  <c r="F39" i="3"/>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5" i="1"/>
  <c r="I40" i="3"/>
  <c r="L40" i="3"/>
  <c r="D2" i="6"/>
  <c r="F36" i="6"/>
  <c r="E36" i="6"/>
  <c r="D36" i="6"/>
  <c r="F35" i="6"/>
  <c r="E35" i="6"/>
  <c r="D35" i="6"/>
  <c r="F34" i="6"/>
  <c r="E34" i="6"/>
  <c r="D34" i="6"/>
  <c r="F33" i="6"/>
  <c r="E33" i="6"/>
  <c r="D33" i="6"/>
  <c r="F32" i="6"/>
  <c r="E32" i="6"/>
  <c r="D32" i="6"/>
  <c r="F31" i="6"/>
  <c r="E31" i="6"/>
  <c r="D31" i="6"/>
  <c r="F30" i="6"/>
  <c r="E30" i="6"/>
  <c r="D30" i="6"/>
  <c r="F29" i="6"/>
  <c r="E29" i="6"/>
  <c r="D29" i="6"/>
  <c r="F28" i="6"/>
  <c r="E28" i="6"/>
  <c r="D28" i="6"/>
  <c r="F27" i="6"/>
  <c r="E27" i="6"/>
  <c r="D27" i="6"/>
  <c r="F26" i="6"/>
  <c r="E26" i="6"/>
  <c r="D26" i="6"/>
  <c r="F25" i="6"/>
  <c r="E25" i="6"/>
  <c r="D25" i="6"/>
  <c r="F24" i="6"/>
  <c r="E24" i="6"/>
  <c r="D24" i="6"/>
  <c r="F23" i="6"/>
  <c r="E23" i="6"/>
  <c r="D23" i="6"/>
  <c r="F22" i="6"/>
  <c r="E22" i="6"/>
  <c r="D22" i="6"/>
  <c r="F21" i="6"/>
  <c r="E21" i="6"/>
  <c r="D21" i="6"/>
  <c r="F20" i="6"/>
  <c r="E20" i="6"/>
  <c r="D20" i="6"/>
  <c r="F19" i="6"/>
  <c r="E19" i="6"/>
  <c r="D19" i="6"/>
  <c r="F18" i="6"/>
  <c r="E18" i="6"/>
  <c r="D18" i="6"/>
  <c r="F17" i="6"/>
  <c r="E17" i="6"/>
  <c r="D17" i="6"/>
  <c r="F16" i="6"/>
  <c r="E16" i="6"/>
  <c r="D16" i="6"/>
  <c r="F15" i="6"/>
  <c r="E15" i="6"/>
  <c r="D15" i="6"/>
  <c r="F14" i="6"/>
  <c r="E14" i="6"/>
  <c r="D14" i="6"/>
  <c r="F13" i="6"/>
  <c r="E13" i="6"/>
  <c r="D13" i="6"/>
  <c r="F12" i="6"/>
  <c r="E12" i="6"/>
  <c r="D12" i="6"/>
  <c r="F11" i="6"/>
  <c r="E11" i="6"/>
  <c r="D11" i="6"/>
  <c r="F10" i="6"/>
  <c r="E10" i="6"/>
  <c r="D10" i="6"/>
  <c r="F9" i="6"/>
  <c r="E9" i="6"/>
  <c r="D9" i="6"/>
  <c r="F8" i="6"/>
  <c r="E8" i="6"/>
  <c r="D8" i="6"/>
  <c r="F7" i="6"/>
  <c r="E7" i="6"/>
  <c r="D7" i="6"/>
  <c r="F6" i="6"/>
  <c r="E6" i="6"/>
  <c r="D6" i="6"/>
  <c r="F5" i="6"/>
  <c r="E5" i="6"/>
  <c r="D5" i="6"/>
  <c r="F4" i="6"/>
  <c r="E4" i="6"/>
  <c r="D4" i="6"/>
  <c r="F3" i="6"/>
  <c r="E3" i="6"/>
  <c r="D3" i="6"/>
  <c r="F2" i="6"/>
  <c r="E2" i="6"/>
  <c r="G36" i="5"/>
  <c r="F36" i="5"/>
  <c r="E36" i="5"/>
  <c r="AF38" i="3"/>
  <c r="AG38" i="3"/>
  <c r="AQ38" i="3"/>
  <c r="AY38" i="3"/>
  <c r="AX38" i="3"/>
  <c r="AW38" i="3"/>
  <c r="AV38" i="3"/>
  <c r="AU38" i="3"/>
  <c r="AT38" i="3"/>
  <c r="AS38" i="3"/>
  <c r="AR38" i="3"/>
  <c r="AY37" i="3"/>
  <c r="AX37" i="3"/>
  <c r="AW37" i="3"/>
  <c r="AV37" i="3"/>
  <c r="AU37" i="3"/>
  <c r="AT37" i="3"/>
  <c r="AT33" i="3"/>
  <c r="AS37" i="3"/>
  <c r="AR37" i="3"/>
  <c r="AQ37" i="3"/>
  <c r="AQ24" i="3"/>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AH4" i="3"/>
  <c r="M24" i="11" l="1"/>
  <c r="K18" i="11"/>
  <c r="K22" i="11"/>
  <c r="K17" i="11"/>
  <c r="K31" i="11"/>
  <c r="K11" i="11"/>
  <c r="K7" i="11"/>
  <c r="K29" i="11"/>
  <c r="K33" i="11"/>
  <c r="K35" i="11"/>
  <c r="H15" i="11"/>
  <c r="K12" i="11"/>
  <c r="K8" i="11"/>
  <c r="K36" i="11"/>
  <c r="E24" i="11"/>
  <c r="H24" i="11" s="1"/>
  <c r="H38" i="11" s="1"/>
  <c r="J15" i="11"/>
  <c r="K15" i="11" s="1"/>
  <c r="I15" i="11"/>
  <c r="J24" i="11"/>
  <c r="K24" i="11" s="1"/>
  <c r="D38" i="11"/>
  <c r="J37" i="11"/>
  <c r="I24" i="11"/>
  <c r="F37" i="11"/>
  <c r="I37" i="11" s="1"/>
  <c r="I38" i="11" s="1"/>
  <c r="P38" i="11"/>
  <c r="T38" i="11"/>
  <c r="BC15" i="11"/>
  <c r="R38" i="11"/>
  <c r="V38" i="11"/>
  <c r="BH15" i="11"/>
  <c r="AR38" i="11"/>
  <c r="BF24" i="11"/>
  <c r="BJ24" i="11"/>
  <c r="BP15" i="11"/>
  <c r="Q38" i="11"/>
  <c r="U38" i="11"/>
  <c r="BG15" i="11"/>
  <c r="AP38" i="11"/>
  <c r="BH24" i="11"/>
  <c r="BC27" i="11"/>
  <c r="AI37" i="11"/>
  <c r="BD37" i="11" s="1"/>
  <c r="BD15" i="11"/>
  <c r="BE24" i="11"/>
  <c r="BI24" i="11"/>
  <c r="BG27" i="11"/>
  <c r="BN15" i="11"/>
  <c r="O38" i="11"/>
  <c r="S38" i="11"/>
  <c r="W38" i="11"/>
  <c r="BB24" i="11"/>
  <c r="BO15" i="11"/>
  <c r="T41" i="11"/>
  <c r="AM37" i="11"/>
  <c r="BH37" i="11" s="1"/>
  <c r="BB15" i="11"/>
  <c r="BF15" i="11"/>
  <c r="BJ15" i="11"/>
  <c r="AJ37" i="11"/>
  <c r="BE37" i="11" s="1"/>
  <c r="AN37" i="11"/>
  <c r="BI37" i="11" s="1"/>
  <c r="AH38" i="11"/>
  <c r="BC38" i="11" s="1"/>
  <c r="AL38" i="11"/>
  <c r="BE15" i="11"/>
  <c r="BD33" i="11"/>
  <c r="AG37" i="11"/>
  <c r="BB37" i="11" s="1"/>
  <c r="AK37" i="11"/>
  <c r="BF37" i="11" s="1"/>
  <c r="AO37" i="11"/>
  <c r="BJ37" i="11" s="1"/>
  <c r="BI15" i="11"/>
  <c r="AH27" i="3"/>
  <c r="AQ4" i="3"/>
  <c r="BC4" i="3" s="1"/>
  <c r="AD33" i="3"/>
  <c r="AC33" i="3"/>
  <c r="AB33" i="3"/>
  <c r="AA33" i="3"/>
  <c r="Z33" i="3"/>
  <c r="Y33" i="3"/>
  <c r="X33" i="3"/>
  <c r="W33" i="3"/>
  <c r="AD30" i="3"/>
  <c r="AC30" i="3"/>
  <c r="AB30" i="3"/>
  <c r="AA30" i="3"/>
  <c r="Z30" i="3"/>
  <c r="Y30" i="3"/>
  <c r="X30" i="3"/>
  <c r="W30" i="3"/>
  <c r="AD28" i="3"/>
  <c r="AC28" i="3"/>
  <c r="AB28" i="3"/>
  <c r="AA28" i="3"/>
  <c r="Z28" i="3"/>
  <c r="Y28" i="3"/>
  <c r="X28" i="3"/>
  <c r="W28" i="3"/>
  <c r="AD27" i="3"/>
  <c r="AC27" i="3"/>
  <c r="AB27" i="3"/>
  <c r="AA27" i="3"/>
  <c r="Z27" i="3"/>
  <c r="Y27" i="3"/>
  <c r="X27" i="3"/>
  <c r="W27" i="3"/>
  <c r="V27" i="3"/>
  <c r="V28" i="3"/>
  <c r="V30" i="3"/>
  <c r="V33" i="3"/>
  <c r="D37" i="3"/>
  <c r="AH30" i="3"/>
  <c r="J38" i="11" l="1"/>
  <c r="K37" i="11"/>
  <c r="M15" i="11"/>
  <c r="M38" i="11" s="1"/>
  <c r="Q40" i="11"/>
  <c r="Q41" i="11"/>
  <c r="BG38" i="11"/>
  <c r="W41" i="11"/>
  <c r="AM38" i="11"/>
  <c r="BH38" i="11" s="1"/>
  <c r="AI38" i="11"/>
  <c r="BD38" i="11" s="1"/>
  <c r="AN38" i="11"/>
  <c r="BI38" i="11" s="1"/>
  <c r="AG38" i="11"/>
  <c r="BB38" i="11" s="1"/>
  <c r="AO38" i="11"/>
  <c r="BJ38" i="11" s="1"/>
  <c r="AK38" i="11"/>
  <c r="BF38" i="11" s="1"/>
  <c r="AJ38" i="11"/>
  <c r="BE38" i="11" s="1"/>
  <c r="BC27" i="2"/>
  <c r="BE27" i="2"/>
  <c r="BF27" i="2"/>
  <c r="BG27" i="2"/>
  <c r="BH27" i="2"/>
  <c r="BI27" i="2"/>
  <c r="BK27" i="2"/>
  <c r="BL27" i="2"/>
  <c r="BM27" i="2"/>
  <c r="BN27" i="2"/>
  <c r="BO27" i="2"/>
  <c r="BQ27" i="2"/>
  <c r="BR27" i="2"/>
  <c r="BS27" i="2"/>
  <c r="BT27" i="2"/>
  <c r="BC28" i="2"/>
  <c r="BE28" i="2"/>
  <c r="BF28" i="2"/>
  <c r="BG28" i="2"/>
  <c r="BH28" i="2"/>
  <c r="BI28" i="2"/>
  <c r="BK28" i="2"/>
  <c r="BL28" i="2"/>
  <c r="BM28" i="2"/>
  <c r="BN28" i="2"/>
  <c r="BO28" i="2"/>
  <c r="BQ28" i="2"/>
  <c r="BR28" i="2"/>
  <c r="BS28" i="2"/>
  <c r="BT28" i="2"/>
  <c r="BD30" i="2"/>
  <c r="BE30" i="2"/>
  <c r="BG30" i="2"/>
  <c r="BJ30" i="2"/>
  <c r="BK30" i="2"/>
  <c r="BM30" i="2"/>
  <c r="BP30" i="2"/>
  <c r="BQ30" i="2"/>
  <c r="BS30" i="2"/>
  <c r="BD33" i="2"/>
  <c r="BE33" i="2"/>
  <c r="BG33" i="2"/>
  <c r="BJ33" i="2"/>
  <c r="BK33" i="2"/>
  <c r="BM33" i="2"/>
  <c r="BP33" i="2"/>
  <c r="BQ33" i="2"/>
  <c r="BS33" i="2"/>
  <c r="BC19" i="2"/>
  <c r="BE19" i="2"/>
  <c r="BF19" i="2"/>
  <c r="BG19" i="2"/>
  <c r="BH19" i="2"/>
  <c r="BI19" i="2"/>
  <c r="BK19" i="2"/>
  <c r="BL19" i="2"/>
  <c r="BM19" i="2"/>
  <c r="BN19" i="2"/>
  <c r="BO19" i="2"/>
  <c r="BQ19" i="2"/>
  <c r="BR19" i="2"/>
  <c r="BS19" i="2"/>
  <c r="BT19" i="2"/>
  <c r="BC21" i="2"/>
  <c r="BE21" i="2"/>
  <c r="BF21" i="2"/>
  <c r="BG21" i="2"/>
  <c r="BH21" i="2"/>
  <c r="BI21" i="2"/>
  <c r="BK21" i="2"/>
  <c r="BL21" i="2"/>
  <c r="BM21" i="2"/>
  <c r="BN21" i="2"/>
  <c r="BO21" i="2"/>
  <c r="BQ21" i="2"/>
  <c r="BR21" i="2"/>
  <c r="BS21" i="2"/>
  <c r="BT21" i="2"/>
  <c r="BC22" i="2"/>
  <c r="BE22" i="2"/>
  <c r="BF22" i="2"/>
  <c r="BG22" i="2"/>
  <c r="BH22" i="2"/>
  <c r="BI22" i="2"/>
  <c r="BK22" i="2"/>
  <c r="BL22" i="2"/>
  <c r="BM22" i="2"/>
  <c r="BN22" i="2"/>
  <c r="BO22" i="2"/>
  <c r="BQ22" i="2"/>
  <c r="BR22" i="2"/>
  <c r="BS22" i="2"/>
  <c r="BT22" i="2"/>
  <c r="BD23" i="2"/>
  <c r="BE23" i="2"/>
  <c r="BG23" i="2"/>
  <c r="BJ23" i="2"/>
  <c r="BK23" i="2"/>
  <c r="BM23" i="2"/>
  <c r="BP23" i="2"/>
  <c r="BQ23" i="2"/>
  <c r="BS23" i="2"/>
  <c r="BS16" i="2"/>
  <c r="BQ16" i="2"/>
  <c r="BP16" i="2"/>
  <c r="BM16" i="2"/>
  <c r="BK16" i="2"/>
  <c r="BJ16" i="2"/>
  <c r="BG16" i="2"/>
  <c r="BE16" i="2"/>
  <c r="BD16" i="2"/>
  <c r="BC6" i="2"/>
  <c r="BE6" i="2"/>
  <c r="BI6" i="2"/>
  <c r="BK6" i="2"/>
  <c r="BO6" i="2"/>
  <c r="BQ6" i="2"/>
  <c r="BD7" i="2"/>
  <c r="BE7" i="2"/>
  <c r="BG7" i="2"/>
  <c r="BJ7" i="2"/>
  <c r="BK7" i="2"/>
  <c r="BM7" i="2"/>
  <c r="BP7" i="2"/>
  <c r="BQ7" i="2"/>
  <c r="BS7" i="2"/>
  <c r="BF8" i="2"/>
  <c r="BG8" i="2"/>
  <c r="BH8" i="2"/>
  <c r="BL8" i="2"/>
  <c r="BM8" i="2"/>
  <c r="BN8" i="2"/>
  <c r="BR8" i="2"/>
  <c r="BS8" i="2"/>
  <c r="BT8" i="2"/>
  <c r="BC9" i="2"/>
  <c r="BE9" i="2"/>
  <c r="BF9" i="2"/>
  <c r="BG9" i="2"/>
  <c r="BH9" i="2"/>
  <c r="BI9" i="2"/>
  <c r="BK9" i="2"/>
  <c r="BL9" i="2"/>
  <c r="BM9" i="2"/>
  <c r="BN9" i="2"/>
  <c r="BO9" i="2"/>
  <c r="BQ9" i="2"/>
  <c r="BR9" i="2"/>
  <c r="BS9" i="2"/>
  <c r="BT9" i="2"/>
  <c r="BC10" i="2"/>
  <c r="BE10" i="2"/>
  <c r="BF10" i="2"/>
  <c r="BG10" i="2"/>
  <c r="BH10" i="2"/>
  <c r="BI10" i="2"/>
  <c r="BK10" i="2"/>
  <c r="BL10" i="2"/>
  <c r="BM10" i="2"/>
  <c r="BN10" i="2"/>
  <c r="BO10" i="2"/>
  <c r="BQ10" i="2"/>
  <c r="BR10" i="2"/>
  <c r="BS10" i="2"/>
  <c r="BT10" i="2"/>
  <c r="BD11" i="2"/>
  <c r="BE11" i="2"/>
  <c r="BG11" i="2"/>
  <c r="BJ11" i="2"/>
  <c r="BK11" i="2"/>
  <c r="BM11" i="2"/>
  <c r="BP11" i="2"/>
  <c r="BQ11" i="2"/>
  <c r="BS11" i="2"/>
  <c r="BC13" i="2"/>
  <c r="BE13" i="2"/>
  <c r="BF13" i="2"/>
  <c r="BG13" i="2"/>
  <c r="BH13" i="2"/>
  <c r="BI13" i="2"/>
  <c r="BK13" i="2"/>
  <c r="BL13" i="2"/>
  <c r="BM13" i="2"/>
  <c r="BN13" i="2"/>
  <c r="BO13" i="2"/>
  <c r="BQ13" i="2"/>
  <c r="BR13" i="2"/>
  <c r="BS13" i="2"/>
  <c r="BT13" i="2"/>
  <c r="BS4" i="2"/>
  <c r="BQ4" i="2"/>
  <c r="BP4" i="2"/>
  <c r="BM4" i="2"/>
  <c r="BK4" i="2"/>
  <c r="BJ4" i="2"/>
  <c r="BG4" i="2"/>
  <c r="BE4" i="2"/>
  <c r="BD4" i="2"/>
  <c r="AW27" i="2"/>
  <c r="AZ27" i="2"/>
  <c r="BA27" i="2"/>
  <c r="BB27" i="2"/>
  <c r="AW28" i="2"/>
  <c r="AZ28" i="2"/>
  <c r="BA28" i="2"/>
  <c r="BB28" i="2"/>
  <c r="AX30" i="2"/>
  <c r="BA30" i="2"/>
  <c r="AX33" i="2"/>
  <c r="BA33" i="2"/>
  <c r="AW19" i="2"/>
  <c r="AZ19" i="2"/>
  <c r="BA19" i="2"/>
  <c r="BB19" i="2"/>
  <c r="AW21" i="2"/>
  <c r="AZ21" i="2"/>
  <c r="BA21" i="2"/>
  <c r="BB21" i="2"/>
  <c r="AW22" i="2"/>
  <c r="AZ22" i="2"/>
  <c r="BA22" i="2"/>
  <c r="BB22" i="2"/>
  <c r="AX23" i="2"/>
  <c r="BA23" i="2"/>
  <c r="BA16" i="2"/>
  <c r="AX16" i="2"/>
  <c r="AW6" i="2"/>
  <c r="AX7" i="2"/>
  <c r="BA7" i="2"/>
  <c r="AZ8" i="2"/>
  <c r="BA8" i="2"/>
  <c r="BB8" i="2"/>
  <c r="AW9" i="2"/>
  <c r="AZ9" i="2"/>
  <c r="BA9" i="2"/>
  <c r="BB9" i="2"/>
  <c r="AW10" i="2"/>
  <c r="AZ10" i="2"/>
  <c r="BA10" i="2"/>
  <c r="BB10" i="2"/>
  <c r="AX11" i="2"/>
  <c r="BA11" i="2"/>
  <c r="AW13" i="2"/>
  <c r="AZ13" i="2"/>
  <c r="BA13" i="2"/>
  <c r="BB13" i="2"/>
  <c r="BA4" i="2"/>
  <c r="AX4" i="2"/>
  <c r="AQ27" i="2"/>
  <c r="AT27" i="2"/>
  <c r="AU27" i="2"/>
  <c r="AV27" i="2"/>
  <c r="AQ28" i="2"/>
  <c r="AT28" i="2"/>
  <c r="AU28" i="2"/>
  <c r="AV28" i="2"/>
  <c r="AR30" i="2"/>
  <c r="AU30" i="2"/>
  <c r="AR33" i="2"/>
  <c r="AU33" i="2"/>
  <c r="AQ19" i="2"/>
  <c r="AT19" i="2"/>
  <c r="AU19" i="2"/>
  <c r="AV19" i="2"/>
  <c r="AQ21" i="2"/>
  <c r="AT21" i="2"/>
  <c r="AU21" i="2"/>
  <c r="AV21" i="2"/>
  <c r="AQ22" i="2"/>
  <c r="AT22" i="2"/>
  <c r="AU22" i="2"/>
  <c r="AV22" i="2"/>
  <c r="AR23" i="2"/>
  <c r="AU23" i="2"/>
  <c r="AU16" i="2"/>
  <c r="AR16" i="2"/>
  <c r="AQ6" i="2"/>
  <c r="AR7" i="2"/>
  <c r="AU7" i="2"/>
  <c r="AT8" i="2"/>
  <c r="AU8" i="2"/>
  <c r="AV8" i="2"/>
  <c r="AQ9" i="2"/>
  <c r="AT9" i="2"/>
  <c r="AU9" i="2"/>
  <c r="AV9" i="2"/>
  <c r="AQ10" i="2"/>
  <c r="AT10" i="2"/>
  <c r="AU10" i="2"/>
  <c r="AV10" i="2"/>
  <c r="AR11" i="2"/>
  <c r="AU11" i="2"/>
  <c r="AQ13" i="2"/>
  <c r="AT13" i="2"/>
  <c r="AU13" i="2"/>
  <c r="AV13" i="2"/>
  <c r="AU4" i="2"/>
  <c r="AR4" i="2"/>
  <c r="AK27" i="2"/>
  <c r="AN27" i="2"/>
  <c r="AO27" i="2"/>
  <c r="AP27" i="2"/>
  <c r="AK28" i="2"/>
  <c r="AN28" i="2"/>
  <c r="AO28" i="2"/>
  <c r="AP28" i="2"/>
  <c r="AL30" i="2"/>
  <c r="AO30" i="2"/>
  <c r="AL33" i="2"/>
  <c r="AO33" i="2"/>
  <c r="AK19" i="2"/>
  <c r="AN19" i="2"/>
  <c r="AO19" i="2"/>
  <c r="AP19" i="2"/>
  <c r="AK21" i="2"/>
  <c r="AN21" i="2"/>
  <c r="AO21" i="2"/>
  <c r="AP21" i="2"/>
  <c r="AK22" i="2"/>
  <c r="AN22" i="2"/>
  <c r="AO22" i="2"/>
  <c r="AP22" i="2"/>
  <c r="AL23" i="2"/>
  <c r="AO23" i="2"/>
  <c r="AO16" i="2"/>
  <c r="AL16" i="2"/>
  <c r="AK6" i="2"/>
  <c r="AL7" i="2"/>
  <c r="AO7" i="2"/>
  <c r="AN8" i="2"/>
  <c r="AO8" i="2"/>
  <c r="AP8" i="2"/>
  <c r="AK9" i="2"/>
  <c r="AN9" i="2"/>
  <c r="AO9" i="2"/>
  <c r="AP9" i="2"/>
  <c r="AK10" i="2"/>
  <c r="AN10" i="2"/>
  <c r="AO10" i="2"/>
  <c r="AP10" i="2"/>
  <c r="AL11" i="2"/>
  <c r="AO11" i="2"/>
  <c r="AK13" i="2"/>
  <c r="AN13" i="2"/>
  <c r="AO13" i="2"/>
  <c r="AP13" i="2"/>
  <c r="AO4" i="2"/>
  <c r="AL4" i="2"/>
  <c r="AE37" i="2"/>
  <c r="AF37" i="2"/>
  <c r="AG37" i="2"/>
  <c r="AY27" i="2" s="1"/>
  <c r="AH37" i="2"/>
  <c r="AI37" i="2"/>
  <c r="AJ37" i="2"/>
  <c r="AF24" i="2"/>
  <c r="AG24" i="2"/>
  <c r="AY19" i="2" s="1"/>
  <c r="AH24" i="2"/>
  <c r="AI24" i="2"/>
  <c r="AJ24" i="2"/>
  <c r="AE24" i="2"/>
  <c r="AF15" i="2"/>
  <c r="AG15" i="2"/>
  <c r="AY11" i="2" s="1"/>
  <c r="AH15" i="2"/>
  <c r="AI15" i="2"/>
  <c r="AJ15" i="2"/>
  <c r="AE15" i="2"/>
  <c r="AY33" i="3"/>
  <c r="AX33" i="3"/>
  <c r="AW33" i="3"/>
  <c r="AV33" i="3"/>
  <c r="AU33" i="3"/>
  <c r="AS33" i="3"/>
  <c r="AR33" i="3"/>
  <c r="AQ33" i="3"/>
  <c r="AY30" i="3"/>
  <c r="AX30" i="3"/>
  <c r="AW30" i="3"/>
  <c r="AV30" i="3"/>
  <c r="AU30" i="3"/>
  <c r="AT30" i="3"/>
  <c r="AS30" i="3"/>
  <c r="AR30" i="3"/>
  <c r="AQ30" i="3"/>
  <c r="AY28" i="3"/>
  <c r="AX28" i="3"/>
  <c r="AW28" i="3"/>
  <c r="AV28" i="3"/>
  <c r="AU28" i="3"/>
  <c r="AT28" i="3"/>
  <c r="AS28" i="3"/>
  <c r="AR28" i="3"/>
  <c r="AQ28" i="3"/>
  <c r="AY27" i="3"/>
  <c r="AX27" i="3"/>
  <c r="AW27" i="3"/>
  <c r="AV27" i="3"/>
  <c r="AU27" i="3"/>
  <c r="AT27" i="3"/>
  <c r="AS27" i="3"/>
  <c r="AR27" i="3"/>
  <c r="AQ27" i="3"/>
  <c r="AQ22" i="3"/>
  <c r="AR22" i="3"/>
  <c r="AS22" i="3"/>
  <c r="AT22" i="3"/>
  <c r="AU22" i="3"/>
  <c r="AV22" i="3"/>
  <c r="AW22" i="3"/>
  <c r="AX22" i="3"/>
  <c r="AY22" i="3"/>
  <c r="AQ23" i="3"/>
  <c r="AR23" i="3"/>
  <c r="AS23" i="3"/>
  <c r="AT23" i="3"/>
  <c r="AU23" i="3"/>
  <c r="AV23" i="3"/>
  <c r="AW23" i="3"/>
  <c r="AX23" i="3"/>
  <c r="AY23" i="3"/>
  <c r="AY21" i="3"/>
  <c r="AX21" i="3"/>
  <c r="AW21" i="3"/>
  <c r="AV21" i="3"/>
  <c r="AU21" i="3"/>
  <c r="AT21" i="3"/>
  <c r="AS21" i="3"/>
  <c r="AR21" i="3"/>
  <c r="AQ21" i="3"/>
  <c r="AY19" i="3"/>
  <c r="AX19" i="3"/>
  <c r="AW19" i="3"/>
  <c r="AV19" i="3"/>
  <c r="AU19" i="3"/>
  <c r="AT19" i="3"/>
  <c r="AS19" i="3"/>
  <c r="AR19" i="3"/>
  <c r="AQ19" i="3"/>
  <c r="AY16" i="3"/>
  <c r="AX16" i="3"/>
  <c r="AW16" i="3"/>
  <c r="AV16" i="3"/>
  <c r="AU16" i="3"/>
  <c r="AT16" i="3"/>
  <c r="AS16" i="3"/>
  <c r="AR16" i="3"/>
  <c r="AQ16" i="3"/>
  <c r="AQ13" i="3"/>
  <c r="BC13" i="3" s="1"/>
  <c r="AR13" i="3"/>
  <c r="BD13" i="3" s="1"/>
  <c r="AS13" i="3"/>
  <c r="BE13" i="3" s="1"/>
  <c r="AT13" i="3"/>
  <c r="AU13" i="3"/>
  <c r="AV13" i="3"/>
  <c r="AW13" i="3"/>
  <c r="AX13" i="3"/>
  <c r="AY13" i="3"/>
  <c r="AY12" i="3"/>
  <c r="AX12" i="3"/>
  <c r="AW12" i="3"/>
  <c r="AV12" i="3"/>
  <c r="AU12" i="3"/>
  <c r="AT12" i="3"/>
  <c r="AS12" i="3"/>
  <c r="BE12" i="3" s="1"/>
  <c r="AR12" i="3"/>
  <c r="BD12" i="3" s="1"/>
  <c r="AQ12" i="3"/>
  <c r="BC12" i="3" s="1"/>
  <c r="AY9" i="3"/>
  <c r="AX9" i="3"/>
  <c r="AW9" i="3"/>
  <c r="AV9" i="3"/>
  <c r="AU9" i="3"/>
  <c r="AT9" i="3"/>
  <c r="AS9" i="3"/>
  <c r="BE9" i="3" s="1"/>
  <c r="AR9" i="3"/>
  <c r="BD9" i="3" s="1"/>
  <c r="AQ9" i="3"/>
  <c r="BC9" i="3" s="1"/>
  <c r="AY7" i="3"/>
  <c r="AX7" i="3"/>
  <c r="AW7" i="3"/>
  <c r="AV7" i="3"/>
  <c r="AU7" i="3"/>
  <c r="AT7" i="3"/>
  <c r="AS7" i="3"/>
  <c r="BE7" i="3" s="1"/>
  <c r="AR7" i="3"/>
  <c r="BD7" i="3" s="1"/>
  <c r="AQ7" i="3"/>
  <c r="BC7" i="3" s="1"/>
  <c r="BC15" i="3" s="1"/>
  <c r="AX4" i="3"/>
  <c r="AY4" i="3"/>
  <c r="AW4" i="3"/>
  <c r="AU4" i="3"/>
  <c r="AV4" i="3"/>
  <c r="AT4" i="3"/>
  <c r="AR4" i="3"/>
  <c r="BD4" i="3" s="1"/>
  <c r="AS4" i="3"/>
  <c r="BE4" i="3" s="1"/>
  <c r="AP33" i="3"/>
  <c r="AO33" i="3"/>
  <c r="AN33" i="3"/>
  <c r="AP30" i="3"/>
  <c r="AO30" i="3"/>
  <c r="AN30" i="3"/>
  <c r="AP28" i="3"/>
  <c r="AO28" i="3"/>
  <c r="AN28" i="3"/>
  <c r="AP27" i="3"/>
  <c r="AO27" i="3"/>
  <c r="AN27" i="3"/>
  <c r="AN22" i="3"/>
  <c r="AO22" i="3"/>
  <c r="AP22" i="3"/>
  <c r="AN23" i="3"/>
  <c r="AO23" i="3"/>
  <c r="AP23" i="3"/>
  <c r="AP21" i="3"/>
  <c r="AO21" i="3"/>
  <c r="AN21" i="3"/>
  <c r="AP19" i="3"/>
  <c r="AO19" i="3"/>
  <c r="AN19" i="3"/>
  <c r="AP16" i="3"/>
  <c r="AO16" i="3"/>
  <c r="AN16" i="3"/>
  <c r="AP13" i="3"/>
  <c r="AO13" i="3"/>
  <c r="AN13" i="3"/>
  <c r="AP12" i="3"/>
  <c r="AO12" i="3"/>
  <c r="AN12" i="3"/>
  <c r="AP9" i="3"/>
  <c r="AO9" i="3"/>
  <c r="AN9" i="3"/>
  <c r="AP7" i="3"/>
  <c r="AO7" i="3"/>
  <c r="AN7" i="3"/>
  <c r="AO4" i="3"/>
  <c r="AP4" i="3"/>
  <c r="AN4" i="3"/>
  <c r="AM33" i="3"/>
  <c r="AL33" i="3"/>
  <c r="AK33" i="3"/>
  <c r="AM30" i="3"/>
  <c r="AL30" i="3"/>
  <c r="AK30" i="3"/>
  <c r="AM28" i="3"/>
  <c r="AL28" i="3"/>
  <c r="AK28" i="3"/>
  <c r="AM27" i="3"/>
  <c r="AL27" i="3"/>
  <c r="AK27" i="3"/>
  <c r="AM23" i="3"/>
  <c r="AL23" i="3"/>
  <c r="AK23" i="3"/>
  <c r="AM22" i="3"/>
  <c r="AL22" i="3"/>
  <c r="AK22" i="3"/>
  <c r="AM21" i="3"/>
  <c r="AL21" i="3"/>
  <c r="AK21" i="3"/>
  <c r="AM19" i="3"/>
  <c r="AL19" i="3"/>
  <c r="AK19" i="3"/>
  <c r="AM16" i="3"/>
  <c r="AL16" i="3"/>
  <c r="AK16" i="3"/>
  <c r="AM13" i="3"/>
  <c r="AL13" i="3"/>
  <c r="AK13" i="3"/>
  <c r="AM12" i="3"/>
  <c r="AL12" i="3"/>
  <c r="AK12" i="3"/>
  <c r="AM9" i="3"/>
  <c r="AL9" i="3"/>
  <c r="AK9" i="3"/>
  <c r="AM7" i="3"/>
  <c r="AL7" i="3"/>
  <c r="AK7" i="3"/>
  <c r="AL4" i="3"/>
  <c r="AM4" i="3"/>
  <c r="AK4" i="3"/>
  <c r="AI4" i="3"/>
  <c r="AJ4" i="3"/>
  <c r="AJ33" i="3"/>
  <c r="AI33" i="3"/>
  <c r="AH33" i="3"/>
  <c r="AJ30" i="3"/>
  <c r="AI30" i="3"/>
  <c r="AJ28" i="3"/>
  <c r="AI28" i="3"/>
  <c r="AH28" i="3"/>
  <c r="AJ27" i="3"/>
  <c r="AI27" i="3"/>
  <c r="AJ23" i="3"/>
  <c r="AI23" i="3"/>
  <c r="AH23" i="3"/>
  <c r="AJ22" i="3"/>
  <c r="AI22" i="3"/>
  <c r="AH22" i="3"/>
  <c r="AJ21" i="3"/>
  <c r="AI21" i="3"/>
  <c r="AH21" i="3"/>
  <c r="AJ19" i="3"/>
  <c r="AI19" i="3"/>
  <c r="AH19" i="3"/>
  <c r="AJ16" i="3"/>
  <c r="AI16" i="3"/>
  <c r="AH16" i="3"/>
  <c r="AJ13" i="3"/>
  <c r="AI13" i="3"/>
  <c r="AH13" i="3"/>
  <c r="AJ12" i="3"/>
  <c r="AI12" i="3"/>
  <c r="AH12" i="3"/>
  <c r="AJ9" i="3"/>
  <c r="AI9" i="3"/>
  <c r="AH9" i="3"/>
  <c r="AJ7" i="3"/>
  <c r="AI7" i="3"/>
  <c r="AH7" i="3"/>
  <c r="AE37" i="3"/>
  <c r="AF37" i="3"/>
  <c r="AG37" i="3"/>
  <c r="AE24" i="3"/>
  <c r="AF24" i="3"/>
  <c r="AG24" i="3"/>
  <c r="AE15" i="3"/>
  <c r="AF15" i="3"/>
  <c r="AG15" i="3"/>
  <c r="W37" i="3"/>
  <c r="X37" i="3"/>
  <c r="Y37" i="3"/>
  <c r="Z37" i="3"/>
  <c r="AA37" i="3"/>
  <c r="AB37" i="3"/>
  <c r="AC37" i="3"/>
  <c r="AD37" i="3"/>
  <c r="V37" i="3"/>
  <c r="W24" i="3"/>
  <c r="X24" i="3"/>
  <c r="Y24" i="3"/>
  <c r="Z24" i="3"/>
  <c r="AU24" i="3" s="1"/>
  <c r="AA24" i="3"/>
  <c r="AB24" i="3"/>
  <c r="AW24" i="3" s="1"/>
  <c r="AC24" i="3"/>
  <c r="AX24" i="3" s="1"/>
  <c r="AD24" i="3"/>
  <c r="AY24" i="3" s="1"/>
  <c r="V24" i="3"/>
  <c r="W15" i="3"/>
  <c r="X15" i="3"/>
  <c r="Y15" i="3"/>
  <c r="AT15" i="3" s="1"/>
  <c r="Z15" i="3"/>
  <c r="AU15" i="3" s="1"/>
  <c r="AA15" i="3"/>
  <c r="AB15" i="3"/>
  <c r="AC15" i="3"/>
  <c r="AD15" i="3"/>
  <c r="V15" i="3"/>
  <c r="L24" i="3"/>
  <c r="L15" i="3"/>
  <c r="E37" i="3"/>
  <c r="F37" i="3"/>
  <c r="G37" i="3"/>
  <c r="H37" i="3"/>
  <c r="I37" i="3"/>
  <c r="J37" i="3"/>
  <c r="K37" i="3"/>
  <c r="L37" i="3"/>
  <c r="K24" i="3"/>
  <c r="E24" i="3"/>
  <c r="F24" i="3"/>
  <c r="G24" i="3"/>
  <c r="H24" i="3"/>
  <c r="I24" i="3"/>
  <c r="J24" i="3"/>
  <c r="D24" i="3"/>
  <c r="E15" i="3"/>
  <c r="F15" i="3"/>
  <c r="G15" i="3"/>
  <c r="G38" i="3" s="1"/>
  <c r="H15" i="3"/>
  <c r="I15" i="3"/>
  <c r="J15" i="3"/>
  <c r="K15" i="3"/>
  <c r="D15" i="3"/>
  <c r="V37" i="2"/>
  <c r="W37" i="2"/>
  <c r="X37" i="2"/>
  <c r="Y37" i="2"/>
  <c r="Z37" i="2"/>
  <c r="AA37" i="2"/>
  <c r="AB37" i="2"/>
  <c r="AC37" i="2"/>
  <c r="AD37" i="2"/>
  <c r="W24" i="2"/>
  <c r="X24" i="2"/>
  <c r="Y24" i="2"/>
  <c r="Z24" i="2"/>
  <c r="AA24" i="2"/>
  <c r="AB24" i="2"/>
  <c r="AC24" i="2"/>
  <c r="AD24" i="2"/>
  <c r="V24" i="2"/>
  <c r="V15" i="2"/>
  <c r="W15" i="2"/>
  <c r="X15" i="2"/>
  <c r="Y15" i="2"/>
  <c r="Z15" i="2"/>
  <c r="AA15" i="2"/>
  <c r="AB15" i="2"/>
  <c r="AC15" i="2"/>
  <c r="AD15" i="2"/>
  <c r="G37" i="2"/>
  <c r="H37" i="2"/>
  <c r="I37" i="2"/>
  <c r="J37" i="2"/>
  <c r="K37" i="2"/>
  <c r="L37" i="2"/>
  <c r="G24" i="2"/>
  <c r="H24" i="2"/>
  <c r="I24" i="2"/>
  <c r="J24" i="2"/>
  <c r="K24" i="2"/>
  <c r="L24" i="2"/>
  <c r="G15" i="2"/>
  <c r="H15" i="2"/>
  <c r="I15" i="2"/>
  <c r="J15" i="2"/>
  <c r="K15" i="2"/>
  <c r="L15" i="2"/>
  <c r="E37" i="2"/>
  <c r="F37" i="2"/>
  <c r="D37" i="2"/>
  <c r="E24" i="2"/>
  <c r="F24" i="2"/>
  <c r="D24" i="2"/>
  <c r="E15" i="2"/>
  <c r="F15" i="2"/>
  <c r="D15" i="2"/>
  <c r="AS21" i="2"/>
  <c r="AX15" i="3" l="1"/>
  <c r="BE15" i="3"/>
  <c r="D38" i="3"/>
  <c r="BD15" i="3"/>
  <c r="AA38" i="3"/>
  <c r="V38" i="3"/>
  <c r="E38" i="3"/>
  <c r="H38" i="3"/>
  <c r="I38" i="3"/>
  <c r="F38" i="3"/>
  <c r="AC38" i="3"/>
  <c r="AR24" i="3"/>
  <c r="Z38" i="3"/>
  <c r="AM21" i="2"/>
  <c r="AD38" i="3"/>
  <c r="AS22" i="2"/>
  <c r="AW15" i="3"/>
  <c r="AE38" i="2"/>
  <c r="K38" i="3"/>
  <c r="J38" i="3"/>
  <c r="L38" i="3"/>
  <c r="AB38" i="3"/>
  <c r="AQ15" i="3"/>
  <c r="AS15" i="3"/>
  <c r="W38" i="3"/>
  <c r="AV24" i="3"/>
  <c r="AS24" i="3"/>
  <c r="AV15" i="3"/>
  <c r="Y38" i="3"/>
  <c r="AE38" i="3"/>
  <c r="AR15" i="3"/>
  <c r="AY15" i="3"/>
  <c r="AT24" i="3"/>
  <c r="X38" i="3"/>
  <c r="AM27" i="2"/>
  <c r="AM4" i="2"/>
  <c r="AS11" i="2"/>
  <c r="AS6" i="2"/>
  <c r="K38" i="2"/>
  <c r="I38" i="2"/>
  <c r="W38" i="2"/>
  <c r="AF38" i="2"/>
  <c r="AH38" i="2"/>
  <c r="AY33" i="2"/>
  <c r="AD38" i="2"/>
  <c r="AM6" i="2"/>
  <c r="AG38" i="2"/>
  <c r="D38" i="2"/>
  <c r="AM28" i="2"/>
  <c r="AS30" i="2"/>
  <c r="AS27" i="2"/>
  <c r="AS4" i="2"/>
  <c r="AY30" i="2"/>
  <c r="AS33" i="2"/>
  <c r="AM30" i="2"/>
  <c r="AS28" i="2"/>
  <c r="AI38" i="2"/>
  <c r="AM33" i="2"/>
  <c r="AS13" i="2"/>
  <c r="AM11" i="2"/>
  <c r="AS10" i="2"/>
  <c r="AY4" i="2"/>
  <c r="AY28" i="2"/>
  <c r="E38" i="2"/>
  <c r="AB38" i="2"/>
  <c r="AS7" i="2"/>
  <c r="F38" i="2"/>
  <c r="L38" i="2"/>
  <c r="H38" i="2"/>
  <c r="J38" i="2"/>
  <c r="X38" i="2"/>
  <c r="Z38" i="2"/>
  <c r="V38" i="2"/>
  <c r="AM23" i="2"/>
  <c r="G38" i="2"/>
  <c r="AA38" i="2"/>
  <c r="AC38" i="2"/>
  <c r="Y38" i="2"/>
  <c r="AJ38" i="2"/>
  <c r="AS19" i="2"/>
  <c r="AY10" i="2"/>
  <c r="AS9" i="2"/>
  <c r="AY22" i="2"/>
  <c r="AM19" i="2"/>
  <c r="AY21" i="2"/>
  <c r="AY16" i="2"/>
  <c r="AM9" i="2"/>
  <c r="AY9" i="2"/>
  <c r="AS16" i="2"/>
  <c r="AY6" i="2"/>
  <c r="AY7" i="2"/>
  <c r="AM16" i="2"/>
  <c r="AM22" i="2"/>
  <c r="AS23" i="2"/>
  <c r="AM13" i="2"/>
  <c r="AY13" i="2"/>
  <c r="AM7" i="2"/>
  <c r="AM10" i="2"/>
  <c r="AY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E3" authorId="0" shapeId="0" xr:uid="{00000000-0006-0000-0300-000001000000}">
      <text>
        <r>
          <rPr>
            <sz val="9"/>
            <color indexed="81"/>
            <rFont val="宋体"/>
            <family val="3"/>
            <charset val="134"/>
          </rPr>
          <t>指调查的8000户样本。其他地方同。Here and elsewhere, refers to the 8000 household rural sample with CHIP variables and partial NBS variables.</t>
        </r>
      </text>
    </comment>
    <comment ref="AF3" authorId="0" shapeId="0" xr:uid="{00000000-0006-0000-0300-000002000000}">
      <text>
        <r>
          <rPr>
            <sz val="9"/>
            <color indexed="81"/>
            <rFont val="宋体"/>
            <family val="3"/>
            <charset val="134"/>
          </rPr>
          <t>指过录的5000户样本。其他地方同。Here and elsewhere, refers to the 5000 household rural sample with only NBS variables.</t>
        </r>
      </text>
    </comment>
    <comment ref="AG3" authorId="0" shapeId="0" xr:uid="{00000000-0006-0000-0300-000003000000}">
      <text>
        <r>
          <rPr>
            <sz val="9"/>
            <color indexed="81"/>
            <rFont val="Tahoma"/>
            <family val="2"/>
          </rPr>
          <t>指过录的CHIP 8000户样本+ NBS 5000户样本=13000户样本。其他地方同。Here and elsewhere, refers to the combined CHIP 8000   and NBS 5000 household rural samples, for a total of 13000 rural households.  Partial NBS variables are available for all 13000 households.</t>
        </r>
      </text>
    </comment>
    <comment ref="AH3" authorId="0" shapeId="0" xr:uid="{00000000-0006-0000-0300-000004000000}">
      <text>
        <r>
          <rPr>
            <sz val="9"/>
            <color indexed="81"/>
            <rFont val="宋体"/>
            <family val="3"/>
            <charset val="134"/>
          </rPr>
          <t>指调查的5000户样本。其他地方同。Here and elsewhere refers to the 10000 household urban sample with only CHIP variables.</t>
        </r>
      </text>
    </comment>
    <comment ref="AI3" authorId="0" shapeId="0" xr:uid="{00000000-0006-0000-0300-000005000000}">
      <text>
        <r>
          <rPr>
            <sz val="9"/>
            <color indexed="81"/>
            <rFont val="宋体"/>
            <family val="3"/>
            <charset val="134"/>
          </rPr>
          <t>指过录的5000户样本。其他地方同。Here and elsewhere, refers to the 5000 household urban sample with only NBS variables.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F36" authorId="0" shapeId="0" xr:uid="{00000000-0006-0000-0400-000001000000}">
      <text>
        <r>
          <rPr>
            <b/>
            <sz val="9"/>
            <color indexed="81"/>
            <rFont val="Tahoma"/>
            <family val="2"/>
          </rPr>
          <t>Autor:</t>
        </r>
        <r>
          <rPr>
            <sz val="9"/>
            <color indexed="81"/>
            <rFont val="Tahoma"/>
            <family val="2"/>
          </rPr>
          <t xml:space="preserve">
No figura en la 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Q36" authorId="0" shapeId="0" xr:uid="{3A3724E5-A385-4578-866C-356770C93571}">
      <text>
        <r>
          <rPr>
            <b/>
            <sz val="9"/>
            <color indexed="81"/>
            <rFont val="Tahoma"/>
            <family val="2"/>
          </rPr>
          <t>Autor:</t>
        </r>
        <r>
          <rPr>
            <sz val="9"/>
            <color indexed="81"/>
            <rFont val="Tahoma"/>
            <family val="2"/>
          </rPr>
          <t xml:space="preserve">
No figura en la base</t>
        </r>
      </text>
    </comment>
  </commentList>
</comments>
</file>

<file path=xl/sharedStrings.xml><?xml version="1.0" encoding="utf-8"?>
<sst xmlns="http://schemas.openxmlformats.org/spreadsheetml/2006/main" count="984" uniqueCount="267">
  <si>
    <t>*</t>
  </si>
  <si>
    <t>*</t>
    <phoneticPr fontId="6" type="noConversion"/>
  </si>
  <si>
    <t>注释：</t>
    <phoneticPr fontId="5" type="noConversion"/>
  </si>
  <si>
    <t>1.人口数为各省农村、城镇、流动人口的全国数据，包含31个省，因流动人口规模的不同用权重一、权重二、权重三区别。</t>
    <phoneticPr fontId="5" type="noConversion"/>
  </si>
  <si>
    <t>1. 人口数为各省农村、城镇、流动人口的全国数据，包含31个省，因流动人口规模的不同用权重一、权重二、权重三区别。</t>
    <phoneticPr fontId="5" type="noConversion"/>
  </si>
  <si>
    <t>In 2013 the NBS used a unified sampling frame that covered urban, rural and migrant households.  CHIP households were drawn from the NBS unified sample.</t>
  </si>
  <si>
    <t>Province省份名称</t>
  </si>
  <si>
    <t>Province code省份代码</t>
  </si>
  <si>
    <t>Region code 地区代码</t>
  </si>
  <si>
    <t>农村CHIP Rural</t>
  </si>
  <si>
    <t>流动人口 CHIP Migrant</t>
  </si>
  <si>
    <t>北京 Beijing</t>
  </si>
  <si>
    <t>天津 Tianjin</t>
  </si>
  <si>
    <t>上海 Shanghai</t>
  </si>
  <si>
    <t>河北 Hebei</t>
  </si>
  <si>
    <t>辽宁 Liaoning</t>
  </si>
  <si>
    <t>江苏 Jiangsu</t>
  </si>
  <si>
    <t>浙江 Zhejiang</t>
  </si>
  <si>
    <t>福建 Fujian</t>
  </si>
  <si>
    <t>山东 Shandong</t>
  </si>
  <si>
    <t>广东 Guangdong</t>
  </si>
  <si>
    <t>海南 Hainan</t>
  </si>
  <si>
    <t>山西 Shanxi</t>
  </si>
  <si>
    <t>吉林 Jilin</t>
  </si>
  <si>
    <t>黑龙江 Heilongjiang</t>
  </si>
  <si>
    <t>安徽 Anhui</t>
  </si>
  <si>
    <t>江西 Jiangxi</t>
  </si>
  <si>
    <t>河南 Henan</t>
  </si>
  <si>
    <t>湖北 Hubei</t>
  </si>
  <si>
    <t>湖南 Hunan</t>
  </si>
  <si>
    <t>广西 Guangxi</t>
  </si>
  <si>
    <t>重庆 Chongqing</t>
  </si>
  <si>
    <t>四川 Sichuan</t>
  </si>
  <si>
    <t>贵州 Guizhou</t>
  </si>
  <si>
    <t>云南 Yunnan</t>
  </si>
  <si>
    <t>西藏 Tibet</t>
  </si>
  <si>
    <t>陕西 Shaanxi</t>
  </si>
  <si>
    <t>甘肃 Gansu</t>
  </si>
  <si>
    <t>青海 Qinghai</t>
  </si>
  <si>
    <t>宁夏 Ningxia</t>
  </si>
  <si>
    <t>新疆 Xinjiang</t>
  </si>
  <si>
    <t>注释：</t>
  </si>
  <si>
    <t>内蒙古 Inner Mongolia</t>
  </si>
  <si>
    <t>* indicates provinces covered in the CHIP datasets, including data collected using the independent CHIP questionnaire and data provided to CHIP by the NBS</t>
  </si>
  <si>
    <t>Regions:  1 East; 2 Center; 3 West</t>
  </si>
  <si>
    <t>农村NBS Rural</t>
  </si>
  <si>
    <t>*表示这些省份是否被CHIIP问卷和/或国家统计局提供的补充数据库覆盖。</t>
  </si>
  <si>
    <t>地区：1指东部地区；2指中部地区；3指西部地区。</t>
  </si>
  <si>
    <t>权重一 1</t>
  </si>
  <si>
    <t>权重二 2</t>
  </si>
  <si>
    <t>权重三 3</t>
  </si>
  <si>
    <t>农村 Rural</t>
  </si>
  <si>
    <t>城镇 Urban</t>
  </si>
  <si>
    <t>流动人口 Migrant</t>
  </si>
  <si>
    <t>东部合计 East Region Total</t>
  </si>
  <si>
    <t>中部合计 Center Region Total</t>
  </si>
  <si>
    <t>西部合计 West Region Total</t>
  </si>
  <si>
    <t>总计 National Total</t>
  </si>
  <si>
    <t>3. 地区加户籍加省份总体人数(Nk_adjust)指每个样本省份调整后的农村、城镇、流动人口的全国数据。</t>
  </si>
  <si>
    <t>6. 城乡加地区权重、城乡加地区加省份权重：为根据Nk、Njk_adjust、nk、njk计算的权重。如果研究者使用的样本不同，权重也会相应发生变化。</t>
  </si>
  <si>
    <t>2. 地区加户籍总体人数(Nk)指每个地区（东、中、西）农村、城镇、流动人口的全国数据。</t>
  </si>
  <si>
    <t xml:space="preserve"> 省,地区人口数 Province and Region Populations（单位：万人 10,000s）</t>
  </si>
  <si>
    <t>农村CHIP+NBS Rural</t>
  </si>
  <si>
    <t>城镇CHIP Urban</t>
  </si>
  <si>
    <t>城镇NBS Urban</t>
  </si>
  <si>
    <r>
      <t>CHIP 样本量 Sample Sizes (n</t>
    </r>
    <r>
      <rPr>
        <b/>
        <vertAlign val="superscript"/>
        <sz val="11"/>
        <color theme="1"/>
        <rFont val="Calibri"/>
        <family val="2"/>
        <scheme val="minor"/>
      </rPr>
      <t>k</t>
    </r>
    <r>
      <rPr>
        <b/>
        <sz val="11"/>
        <color theme="1"/>
        <rFont val="Calibri"/>
        <family val="2"/>
        <scheme val="minor"/>
      </rPr>
      <t>,n</t>
    </r>
    <r>
      <rPr>
        <b/>
        <vertAlign val="superscript"/>
        <sz val="11"/>
        <color theme="1"/>
        <rFont val="Calibri"/>
        <family val="2"/>
        <scheme val="minor"/>
      </rPr>
      <t>j,k</t>
    </r>
    <r>
      <rPr>
        <b/>
        <sz val="11"/>
        <color theme="1"/>
        <rFont val="Calibri"/>
        <family val="2"/>
        <scheme val="minor"/>
      </rPr>
      <t>)（单位：人 number of people）</t>
    </r>
  </si>
  <si>
    <t>地区加户籍加省份权重 Three-Level (region x province x rural/urban/migrant) Weights</t>
  </si>
  <si>
    <t>地区加户籍权重 Two-Level (region x rural/urban/migrant) Weights</t>
  </si>
  <si>
    <t xml:space="preserve">农村CHIP+NBS Rural </t>
  </si>
  <si>
    <t>4. CHIP2013(nk,njk)为样本省每类户籍的样本人口数量，这里剔除了a1=99和重复的观测值。其中nk为各地区各户籍的样本人口数量、njk为各省各户籍的样本人口数量。研究者可根据自身需要从中选择适合的样本。</t>
  </si>
  <si>
    <t>5. CHIP2013(nk,njk)中除新疆外，14个省的个人数据均来自CHIP调查，新疆个人数据来自NBS。</t>
  </si>
  <si>
    <t>6. 城乡加地区权重、城乡加地区加省份权重为根据Nk、Njk_adjust、nk、njk计算的权重。如果研究者使用的样本不同，权重也会相应发生变化。</t>
  </si>
  <si>
    <r>
      <t>CHIP 样本量 Sample Sizes (n</t>
    </r>
    <r>
      <rPr>
        <b/>
        <vertAlign val="superscript"/>
        <sz val="11"/>
        <color theme="1"/>
        <rFont val="Calibri"/>
        <family val="2"/>
        <scheme val="minor"/>
      </rPr>
      <t>k</t>
    </r>
    <r>
      <rPr>
        <b/>
        <sz val="11"/>
        <color theme="1"/>
        <rFont val="Calibri"/>
        <family val="2"/>
        <scheme val="minor"/>
      </rPr>
      <t>,n</t>
    </r>
    <r>
      <rPr>
        <b/>
        <vertAlign val="superscript"/>
        <sz val="11"/>
        <color theme="1"/>
        <rFont val="Calibri"/>
        <family val="2"/>
        <scheme val="minor"/>
      </rPr>
      <t>j,k</t>
    </r>
    <r>
      <rPr>
        <b/>
        <sz val="11"/>
        <color theme="1"/>
        <rFont val="Calibri"/>
        <family val="2"/>
        <scheme val="minor"/>
      </rPr>
      <t>)（单位：人 number of people)</t>
    </r>
  </si>
  <si>
    <t>Notes:</t>
  </si>
  <si>
    <r>
      <t>地区加户籍加省份总体人数 Region x Rural/Urban/Migrant x Province Populations (N</t>
    </r>
    <r>
      <rPr>
        <b/>
        <vertAlign val="superscript"/>
        <sz val="11"/>
        <rFont val="Calibri"/>
        <family val="2"/>
        <scheme val="minor"/>
      </rPr>
      <t>j,k</t>
    </r>
    <r>
      <rPr>
        <b/>
        <vertAlign val="subscript"/>
        <sz val="11"/>
        <rFont val="Calibri"/>
        <family val="2"/>
        <scheme val="minor"/>
      </rPr>
      <t>adjust</t>
    </r>
    <r>
      <rPr>
        <b/>
        <sz val="11"/>
        <rFont val="Calibri"/>
        <family val="2"/>
        <scheme val="minor"/>
      </rPr>
      <t>)（单位：万人 10,000s）</t>
    </r>
  </si>
  <si>
    <r>
      <t>地区加户籍总体人数 Region x Rural/Urban/Migrant Populations (N</t>
    </r>
    <r>
      <rPr>
        <b/>
        <vertAlign val="superscript"/>
        <sz val="11"/>
        <rFont val="Calibri"/>
        <family val="2"/>
        <scheme val="minor"/>
      </rPr>
      <t>k</t>
    </r>
    <r>
      <rPr>
        <b/>
        <sz val="11"/>
        <rFont val="Calibri"/>
        <family val="2"/>
        <scheme val="minor"/>
      </rPr>
      <t>) （单位：万人 10,000s）</t>
    </r>
  </si>
  <si>
    <t>4. CHIP 样本量 (nk,nj,k)为样本省每类户籍的样本人口数量，这里剔除了a1=99和重复的观测值。其中nk为各地区各户籍的样本人口数量、njk为各省各户籍的样本人口数量，研究者可根据自身需要从中选择适合的样本。</t>
  </si>
  <si>
    <t>5. CHIP2007样本量(nk,njk)中的流动人口样本量与CHIP weights 101011.xls中的不同，原因在于CHIP weights 101011.xls删掉了短期流动人口样本，而本数据保留了这部分样本，研究者可根据实际需要调整流动人口样本。</t>
  </si>
  <si>
    <r>
      <t>4.  CHIP Sample Sizes (n</t>
    </r>
    <r>
      <rPr>
        <vertAlign val="superscript"/>
        <sz val="11"/>
        <color theme="1"/>
        <rFont val="Calibri"/>
        <family val="2"/>
        <scheme val="minor"/>
      </rPr>
      <t>k</t>
    </r>
    <r>
      <rPr>
        <sz val="11"/>
        <color theme="1"/>
        <rFont val="Calibri"/>
        <family val="2"/>
        <scheme val="minor"/>
      </rPr>
      <t>,n</t>
    </r>
    <r>
      <rPr>
        <vertAlign val="superscript"/>
        <sz val="11"/>
        <color theme="1"/>
        <rFont val="Calibri"/>
        <family val="2"/>
        <scheme val="minor"/>
      </rPr>
      <t>j,k</t>
    </r>
    <r>
      <rPr>
        <sz val="11"/>
        <color theme="1"/>
        <rFont val="Calibri"/>
        <family val="2"/>
        <scheme val="minor"/>
      </rPr>
      <t>) are the CHIP sample sizes, excluding individuals with a1=99, and duplicate observations.  Here n</t>
    </r>
    <r>
      <rPr>
        <vertAlign val="superscript"/>
        <sz val="11"/>
        <color theme="1"/>
        <rFont val="Calibri"/>
        <family val="2"/>
        <scheme val="minor"/>
      </rPr>
      <t>k</t>
    </r>
    <r>
      <rPr>
        <sz val="11"/>
        <color theme="1"/>
        <rFont val="Calibri"/>
        <family val="2"/>
        <scheme val="minor"/>
      </rPr>
      <t xml:space="preserve"> refers to region by rural/urban/migrant sample sizes (shown in the regional totals), and n</t>
    </r>
    <r>
      <rPr>
        <vertAlign val="superscript"/>
        <sz val="11"/>
        <color theme="1"/>
        <rFont val="Calibri"/>
        <family val="2"/>
        <scheme val="minor"/>
      </rPr>
      <t>j,k</t>
    </r>
    <r>
      <rPr>
        <sz val="11"/>
        <color theme="1"/>
        <rFont val="Calibri"/>
        <family val="2"/>
        <scheme val="minor"/>
      </rPr>
      <t xml:space="preserve"> refers to province by rural/urban/migrant sample sizes.  Researchers can choose which they prefer to use.</t>
    </r>
  </si>
  <si>
    <t xml:space="preserve">5.  The 2007 migrant sample sizes sample shown in this file are different than in the spreadsheet for weights CHIPweights101011.xls that was used previously for analysis of the 2007 data, because short-term migrants were dropped from the migrant sample in the 2010 file, whereas we now retain short-term migrants.  Researchers can decide on how to treat short-term migrants in the CHIP data according to their research needs. </t>
  </si>
  <si>
    <r>
      <t>6.  Weights are calculated using N</t>
    </r>
    <r>
      <rPr>
        <vertAlign val="superscript"/>
        <sz val="11"/>
        <color theme="1"/>
        <rFont val="Calibri"/>
        <family val="2"/>
        <scheme val="minor"/>
      </rPr>
      <t>k</t>
    </r>
    <r>
      <rPr>
        <sz val="11"/>
        <color theme="1"/>
        <rFont val="Calibri"/>
        <family val="2"/>
        <scheme val="minor"/>
      </rPr>
      <t>, N</t>
    </r>
    <r>
      <rPr>
        <vertAlign val="superscript"/>
        <sz val="11"/>
        <color theme="1"/>
        <rFont val="Calibri"/>
        <family val="2"/>
        <scheme val="minor"/>
      </rPr>
      <t>j,k</t>
    </r>
    <r>
      <rPr>
        <vertAlign val="subscript"/>
        <sz val="11"/>
        <color theme="1"/>
        <rFont val="Calibri"/>
        <family val="2"/>
        <scheme val="minor"/>
      </rPr>
      <t>adjust</t>
    </r>
    <r>
      <rPr>
        <sz val="11"/>
        <color theme="1"/>
        <rFont val="Calibri"/>
        <family val="2"/>
        <scheme val="minor"/>
      </rPr>
      <t>, n</t>
    </r>
    <r>
      <rPr>
        <vertAlign val="superscript"/>
        <sz val="11"/>
        <color theme="1"/>
        <rFont val="Calibri"/>
        <family val="2"/>
        <scheme val="minor"/>
      </rPr>
      <t>k</t>
    </r>
    <r>
      <rPr>
        <sz val="11"/>
        <color theme="1"/>
        <rFont val="Calibri"/>
        <family val="2"/>
        <scheme val="minor"/>
      </rPr>
      <t>, and n</t>
    </r>
    <r>
      <rPr>
        <vertAlign val="superscript"/>
        <sz val="11"/>
        <color theme="1"/>
        <rFont val="Calibri"/>
        <family val="2"/>
        <scheme val="minor"/>
      </rPr>
      <t>j,k</t>
    </r>
    <r>
      <rPr>
        <sz val="11"/>
        <color theme="1"/>
        <rFont val="Calibri"/>
        <family val="2"/>
        <scheme val="minor"/>
      </rPr>
      <t xml:space="preserve"> shown in the spreadsheet.  When carrying out analysis, researchers recalculate the weights for their analysis using the sample sizes of their estimation samples.</t>
    </r>
  </si>
  <si>
    <t>3. 地区加户籍加省份总体人数(Nj,k_adjust)指每个样本省份调整后的农村、城镇、流动人口的全国数据。</t>
  </si>
  <si>
    <t xml:space="preserve">5.  In CHIP 2013 excluding Xinjiang, the sample sizes for the other 14 sample provinces are calculated using the CHIP survey dataset, and for Xinjiang using the data provided by the NBS.   </t>
  </si>
  <si>
    <r>
      <t>3.  Region x Rural/Urban/Migrant x province populations (N</t>
    </r>
    <r>
      <rPr>
        <vertAlign val="superscript"/>
        <sz val="11"/>
        <color theme="1"/>
        <rFont val="Calibri"/>
        <family val="2"/>
        <scheme val="minor"/>
      </rPr>
      <t>j,k</t>
    </r>
    <r>
      <rPr>
        <vertAlign val="subscript"/>
        <sz val="11"/>
        <color theme="1"/>
        <rFont val="Calibri"/>
        <family val="2"/>
        <scheme val="minor"/>
      </rPr>
      <t>adjust</t>
    </r>
    <r>
      <rPr>
        <sz val="11"/>
        <color theme="1"/>
        <rFont val="Calibri"/>
        <family val="2"/>
        <scheme val="minor"/>
      </rPr>
      <t>) are the scaled sizes of the urban, rural and migrant populations by region and province.</t>
    </r>
  </si>
  <si>
    <r>
      <t>2.  Region x Rural/Urban/Migrant populations (N</t>
    </r>
    <r>
      <rPr>
        <vertAlign val="superscript"/>
        <sz val="11"/>
        <color theme="1"/>
        <rFont val="Calibri"/>
        <family val="2"/>
        <scheme val="minor"/>
      </rPr>
      <t>k</t>
    </r>
    <r>
      <rPr>
        <sz val="11"/>
        <color theme="1"/>
        <rFont val="Calibri"/>
        <family val="2"/>
        <scheme val="minor"/>
      </rPr>
      <t>) are the sizes of the urban, rural and migrant populations by region.</t>
    </r>
  </si>
  <si>
    <t>CHIP 样本省份和地区列表 List of CHIP Sample Provinces by Region, 2007 and 2013</t>
  </si>
  <si>
    <t>城镇CHIP Urban (excludes migrants)</t>
  </si>
  <si>
    <t>城镇NBS Urban (excludes migrants)</t>
  </si>
  <si>
    <t>8000 households, CHIP + partial NBS variables</t>
  </si>
  <si>
    <t>5000 households, NBS variables only</t>
  </si>
  <si>
    <t>18,302 households, CHIP + NBS variables</t>
  </si>
  <si>
    <t>CHIP &amp; NBS (unified, covers rural, urban and migrants)</t>
  </si>
  <si>
    <t>5000 households, CHIP variables</t>
  </si>
  <si>
    <t xml:space="preserve">In 2007 the CHIP questionnaires were administered to 8000 rural, 5000 urban and 5000 migrant households.  The NBS, however, only provided partial data for these rural households and did not provide any data for these rural and migrant households.  </t>
  </si>
  <si>
    <t>In 2007 the NBS carried out separate urban and rural surveys, each with its own sampling frame.  CHIP urban and rural sample households were drawn from the NBS urban and rural samples.  Because the NBS sampling frames largely excluded long-term rural-urban migrants, CHIP conducted an independent survey of rural-urban migrants.</t>
  </si>
  <si>
    <t>"CHIP variables" refers to variables collected using the independent CHIP questionnaire.  "NBS variables" refers to variables compiled by the NBS through its household surveys and provided to CHIP.</t>
  </si>
  <si>
    <t>1.  Population numbers are for rural/urban/migrant by province and region, including all 31 provinces.  Because of different estimates of the migrant population, three alternate sets of numbers are provided for use in calculating the alternate sets of weights.</t>
  </si>
  <si>
    <r>
      <t>4.  CHIP Sample Sizes (n</t>
    </r>
    <r>
      <rPr>
        <vertAlign val="superscript"/>
        <sz val="11"/>
        <color theme="1"/>
        <rFont val="Calibri"/>
        <family val="2"/>
        <scheme val="minor"/>
      </rPr>
      <t>k</t>
    </r>
    <r>
      <rPr>
        <sz val="11"/>
        <color theme="1"/>
        <rFont val="Calibri"/>
        <family val="2"/>
        <scheme val="minor"/>
      </rPr>
      <t>,n</t>
    </r>
    <r>
      <rPr>
        <vertAlign val="superscript"/>
        <sz val="11"/>
        <color theme="1"/>
        <rFont val="Calibri"/>
        <family val="2"/>
        <scheme val="minor"/>
      </rPr>
      <t>j,k</t>
    </r>
    <r>
      <rPr>
        <sz val="11"/>
        <color theme="1"/>
        <rFont val="Calibri"/>
        <family val="2"/>
        <scheme val="minor"/>
      </rPr>
      <t>) are the CHIP sample sizes, excluding individuals with a1=99 and duplicate observations.  Here n</t>
    </r>
    <r>
      <rPr>
        <vertAlign val="superscript"/>
        <sz val="11"/>
        <color theme="1"/>
        <rFont val="Calibri"/>
        <family val="2"/>
        <scheme val="minor"/>
      </rPr>
      <t>k</t>
    </r>
    <r>
      <rPr>
        <sz val="11"/>
        <color theme="1"/>
        <rFont val="Calibri"/>
        <family val="2"/>
        <scheme val="minor"/>
      </rPr>
      <t xml:space="preserve"> refers to region by rural/urban/migrant sample sizes (shown in the regional totals), and n</t>
    </r>
    <r>
      <rPr>
        <vertAlign val="superscript"/>
        <sz val="11"/>
        <color theme="1"/>
        <rFont val="Calibri"/>
        <family val="2"/>
        <scheme val="minor"/>
      </rPr>
      <t>j,k</t>
    </r>
    <r>
      <rPr>
        <sz val="11"/>
        <color theme="1"/>
        <rFont val="Calibri"/>
        <family val="2"/>
        <scheme val="minor"/>
      </rPr>
      <t xml:space="preserve"> refers to province by rural/urban/migrant sample sizes.  Researchers can choose which they prefer to use.</t>
    </r>
  </si>
  <si>
    <t>5000 households, CHIP + partial NBS variables</t>
    <phoneticPr fontId="5" type="noConversion"/>
  </si>
  <si>
    <t>5000 households, NBS variables only</t>
    <phoneticPr fontId="5" type="noConversion"/>
  </si>
  <si>
    <t>In 2007 the NBS provided a full set of NBS variables for 5000 rural and 5000 urban households; however, these households did not complete the CHIP questionnaires, so no CHIP variables are available for them.</t>
    <phoneticPr fontId="5" type="noConversion"/>
  </si>
  <si>
    <r>
      <t>CHIP</t>
    </r>
    <r>
      <rPr>
        <sz val="10.5"/>
        <color theme="1"/>
        <rFont val="Calibri"/>
        <family val="3"/>
        <charset val="134"/>
        <scheme val="minor"/>
      </rPr>
      <t>变量表示</t>
    </r>
    <r>
      <rPr>
        <sz val="10.5"/>
        <color theme="1"/>
        <rFont val="Calibri"/>
        <family val="2"/>
      </rPr>
      <t>CHIP</t>
    </r>
    <r>
      <rPr>
        <sz val="10.5"/>
        <color theme="1"/>
        <rFont val="Calibri"/>
        <family val="3"/>
        <charset val="134"/>
        <scheme val="minor"/>
      </rPr>
      <t>调查数据中的变量，而</t>
    </r>
    <r>
      <rPr>
        <sz val="10.5"/>
        <color theme="1"/>
        <rFont val="Calibri"/>
        <family val="2"/>
      </rPr>
      <t>NBS</t>
    </r>
    <r>
      <rPr>
        <sz val="10.5"/>
        <color theme="1"/>
        <rFont val="Calibri"/>
        <family val="3"/>
        <charset val="134"/>
        <scheme val="minor"/>
      </rPr>
      <t>变量则表示统计局过录数据中的变量；</t>
    </r>
  </si>
  <si>
    <r>
      <t>CHIP2007</t>
    </r>
    <r>
      <rPr>
        <sz val="10.5"/>
        <color theme="1"/>
        <rFont val="Calibri"/>
        <family val="3"/>
        <charset val="134"/>
        <scheme val="minor"/>
      </rPr>
      <t>调查，调查户包括</t>
    </r>
    <r>
      <rPr>
        <sz val="10.5"/>
        <color theme="1"/>
        <rFont val="Calibri"/>
        <family val="2"/>
      </rPr>
      <t>8000</t>
    </r>
    <r>
      <rPr>
        <sz val="10.5"/>
        <color theme="1"/>
        <rFont val="Calibri"/>
        <family val="3"/>
        <charset val="134"/>
        <scheme val="minor"/>
      </rPr>
      <t>户农村样本、</t>
    </r>
    <r>
      <rPr>
        <sz val="10.5"/>
        <color theme="1"/>
        <rFont val="Calibri"/>
        <family val="2"/>
      </rPr>
      <t>5000</t>
    </r>
    <r>
      <rPr>
        <sz val="10.5"/>
        <color theme="1"/>
        <rFont val="Calibri"/>
        <family val="3"/>
        <charset val="134"/>
        <scheme val="minor"/>
      </rPr>
      <t>户城镇样本以及</t>
    </r>
    <r>
      <rPr>
        <sz val="10.5"/>
        <color theme="1"/>
        <rFont val="Calibri"/>
        <family val="2"/>
      </rPr>
      <t>5000</t>
    </r>
    <r>
      <rPr>
        <sz val="10.5"/>
        <color theme="1"/>
        <rFont val="Calibri"/>
        <family val="3"/>
        <charset val="134"/>
        <scheme val="minor"/>
      </rPr>
      <t>户流动人口样本。对此，国家统计局的过录数据仅限于其中的农村和城镇样本，而不包括流动人口样本，也就是说，流动人口的信息完全考察</t>
    </r>
    <r>
      <rPr>
        <sz val="10.5"/>
        <color theme="1"/>
        <rFont val="Calibri"/>
        <family val="2"/>
      </rPr>
      <t>CHIP</t>
    </r>
    <r>
      <rPr>
        <sz val="10.5"/>
        <color theme="1"/>
        <rFont val="Calibri"/>
        <family val="3"/>
        <charset val="134"/>
        <scheme val="minor"/>
      </rPr>
      <t>自身调查收集的；</t>
    </r>
  </si>
  <si>
    <r>
      <t>2007</t>
    </r>
    <r>
      <rPr>
        <sz val="10.5"/>
        <color theme="1"/>
        <rFont val="Calibri"/>
        <family val="3"/>
        <charset val="134"/>
        <scheme val="minor"/>
      </rPr>
      <t>年的数据中，有国家统计局另外提供的农村</t>
    </r>
    <r>
      <rPr>
        <sz val="10.5"/>
        <color theme="1"/>
        <rFont val="Calibri"/>
        <family val="2"/>
      </rPr>
      <t>5000</t>
    </r>
    <r>
      <rPr>
        <sz val="10.5"/>
        <color theme="1"/>
        <rFont val="Calibri"/>
        <family val="3"/>
        <charset val="134"/>
        <scheme val="minor"/>
      </rPr>
      <t>户和城镇</t>
    </r>
    <r>
      <rPr>
        <sz val="10.5"/>
        <color theme="1"/>
        <rFont val="Calibri"/>
        <family val="2"/>
      </rPr>
      <t>5000</t>
    </r>
    <r>
      <rPr>
        <sz val="10.5"/>
        <color theme="1"/>
        <rFont val="Calibri"/>
        <family val="3"/>
        <charset val="134"/>
        <scheme val="minor"/>
      </rPr>
      <t>户的数据，对于这些样本而言，没有</t>
    </r>
    <r>
      <rPr>
        <sz val="10.5"/>
        <color theme="1"/>
        <rFont val="Calibri"/>
        <family val="2"/>
      </rPr>
      <t>CHIP</t>
    </r>
    <r>
      <rPr>
        <sz val="10.5"/>
        <color theme="1"/>
        <rFont val="Calibri"/>
        <family val="3"/>
        <charset val="134"/>
        <scheme val="minor"/>
      </rPr>
      <t>调查数据可以利用；</t>
    </r>
  </si>
  <si>
    <r>
      <t>2013</t>
    </r>
    <r>
      <rPr>
        <sz val="10.5"/>
        <color theme="1"/>
        <rFont val="Calibri"/>
        <family val="3"/>
        <charset val="134"/>
        <scheme val="minor"/>
      </rPr>
      <t>年，国家统计局实施了城乡一体化住户调查，其样本涵盖农村住户、城镇住户以及流动人口住户，</t>
    </r>
    <r>
      <rPr>
        <sz val="10.5"/>
        <color theme="1"/>
        <rFont val="Calibri"/>
        <family val="2"/>
      </rPr>
      <t>CHIP2013</t>
    </r>
    <r>
      <rPr>
        <sz val="10.5"/>
        <color theme="1"/>
        <rFont val="Calibri"/>
        <family val="3"/>
        <charset val="134"/>
        <scheme val="minor"/>
      </rPr>
      <t>既是从这个一体化样本中抽取的。</t>
    </r>
  </si>
  <si>
    <r>
      <t>在</t>
    </r>
    <r>
      <rPr>
        <sz val="10.5"/>
        <color theme="1"/>
        <rFont val="Calibri"/>
        <family val="2"/>
      </rPr>
      <t>2007</t>
    </r>
    <r>
      <rPr>
        <sz val="10.5"/>
        <color theme="1"/>
        <rFont val="Calibri"/>
        <family val="3"/>
        <charset val="134"/>
        <scheme val="minor"/>
      </rPr>
      <t>年，国家统计局尚未实施城乡一体化住户调查，因此其农村样本和城镇样本是分开的，</t>
    </r>
    <r>
      <rPr>
        <sz val="10.5"/>
        <color theme="1"/>
        <rFont val="Calibri"/>
        <family val="2"/>
      </rPr>
      <t>CHIP2007</t>
    </r>
    <r>
      <rPr>
        <sz val="10.5"/>
        <color theme="1"/>
        <rFont val="Calibri"/>
        <family val="3"/>
        <charset val="134"/>
        <scheme val="minor"/>
      </rPr>
      <t>的农村和城镇样本也是分别从统计局住户调查的农村和城镇样本中分别抽取的。由于统计局的城镇样本未能包括流动人口户，故</t>
    </r>
    <r>
      <rPr>
        <sz val="10.5"/>
        <color theme="1"/>
        <rFont val="Calibri"/>
        <family val="2"/>
      </rPr>
      <t>CHIP2007</t>
    </r>
    <r>
      <rPr>
        <sz val="10.5"/>
        <color theme="1"/>
        <rFont val="Calibri"/>
        <family val="3"/>
        <charset val="134"/>
        <scheme val="minor"/>
      </rPr>
      <t>增加了流动人口样本；</t>
    </r>
    <phoneticPr fontId="5" type="noConversion"/>
  </si>
  <si>
    <t>Pob Total China</t>
  </si>
  <si>
    <t>Rural</t>
  </si>
  <si>
    <t>Urban</t>
  </si>
  <si>
    <t>Migrant</t>
  </si>
  <si>
    <t>Region code</t>
  </si>
  <si>
    <t>Province code</t>
  </si>
  <si>
    <t>Province</t>
  </si>
  <si>
    <t>Niveles Poblacion Representada</t>
  </si>
  <si>
    <t>Total Nac</t>
  </si>
  <si>
    <t>Tot Nac</t>
  </si>
  <si>
    <t>T</t>
  </si>
  <si>
    <t>Agriculture, forestry, animal husbandry and fishery</t>
  </si>
  <si>
    <t xml:space="preserve">Mining </t>
  </si>
  <si>
    <t xml:space="preserve">Manufacturing </t>
  </si>
  <si>
    <t xml:space="preserve">Production and supply of electricity, gas and water </t>
  </si>
  <si>
    <t>Construction</t>
  </si>
  <si>
    <t>Wholesale and retail trades</t>
  </si>
  <si>
    <t xml:space="preserve">Transportation, storage and post </t>
  </si>
  <si>
    <t>Accommodation and catering services</t>
  </si>
  <si>
    <t>Information transmission, software and information technology services</t>
  </si>
  <si>
    <t xml:space="preserve">Financial industry </t>
  </si>
  <si>
    <t xml:space="preserve">Real estate </t>
  </si>
  <si>
    <t xml:space="preserve">Health and social work </t>
  </si>
  <si>
    <t>International organizations</t>
  </si>
  <si>
    <t>Public management, social securities and social organizations</t>
  </si>
  <si>
    <t>Culture, sports and entertainment</t>
  </si>
  <si>
    <t xml:space="preserve">Leasing and business services </t>
  </si>
  <si>
    <t>Scientific research and technical services</t>
  </si>
  <si>
    <t>Management of water conservancy, environment and public facilities</t>
  </si>
  <si>
    <t>Residential services, repairing and other services</t>
  </si>
  <si>
    <t xml:space="preserve">Education </t>
  </si>
  <si>
    <t>C03_3</t>
  </si>
  <si>
    <t>Region_name</t>
  </si>
  <si>
    <t>East</t>
  </si>
  <si>
    <t>Center</t>
  </si>
  <si>
    <t>West</t>
  </si>
  <si>
    <t>Heads of central and local Communist Party organizations and the government and its agencies</t>
  </si>
  <si>
    <t>Heads of non governmental public institutions and organizations e.g., public schools and hospitals</t>
  </si>
  <si>
    <t>Heads of enterprises</t>
  </si>
  <si>
    <t>Scientific researchers</t>
  </si>
  <si>
    <t>Engineering technical personnel</t>
  </si>
  <si>
    <t>Agricul tural technical personnel</t>
  </si>
  <si>
    <t>Aircraft and watercraft technical personnel</t>
  </si>
  <si>
    <t>Health technical personnel</t>
  </si>
  <si>
    <t>Economic and financial operations personnel</t>
  </si>
  <si>
    <t>Legal professionals</t>
  </si>
  <si>
    <t>Teachers and tutors</t>
  </si>
  <si>
    <t>Literature and arts personnel</t>
  </si>
  <si>
    <t>Recreation and sports personnel</t>
  </si>
  <si>
    <t>News, publish ing, and culture work personnel</t>
  </si>
  <si>
    <t>Religious professionals</t>
  </si>
  <si>
    <t>Other professional and technical personnel</t>
  </si>
  <si>
    <t>Administrative managers and office staff</t>
  </si>
  <si>
    <t>Police, public security personnel, and fire fighters</t>
  </si>
  <si>
    <t>Postal and telecommunications businesses staff</t>
  </si>
  <si>
    <t>Other staff and related personnel</t>
  </si>
  <si>
    <t>Commercial (goods buying and selling, supply and distribution) and warehouse/stocking services workers</t>
  </si>
  <si>
    <t>Restaurant, catering, tourism, fitness, and entertainment services workers</t>
  </si>
  <si>
    <t>Transportation services workers</t>
  </si>
  <si>
    <t>Healthcare support services workers</t>
  </si>
  <si>
    <t>Social services and resident living services workers</t>
  </si>
  <si>
    <t>Other commercial and service workers</t>
  </si>
  <si>
    <t>Workers in farming, forestry, animal husbandry, fishery production and in wildlife conservacy</t>
  </si>
  <si>
    <t>Heads of democratic parties, social organizations, and their agencies</t>
  </si>
  <si>
    <t>Water conservancy facilities management and maintenance workers</t>
  </si>
  <si>
    <t>Other agriculture, forestry, animal husbandry, fishery, and water conservancy production workers</t>
  </si>
  <si>
    <t>Mineral survey and exploration / metal smelting and rolling workers</t>
  </si>
  <si>
    <t>Chemical products production workers</t>
  </si>
  <si>
    <t>Machinery manufacturing and processing, mechanical an d electrical product assembly, and mechanical equipment repair workers</t>
  </si>
  <si>
    <t>Electrical equipment installation, operation, maintenance, and supply personnel, and electronic components and equipment manufacturing, assembly, debugging, and maintenance workers</t>
  </si>
  <si>
    <t>Rubb er and plastic products production worker</t>
  </si>
  <si>
    <t>Textiles, knitting, dyeing, sewing, and leather and fur products production workers</t>
  </si>
  <si>
    <t>Food, edible oil, and beverage production and processing workers</t>
  </si>
  <si>
    <t>Processing of tobacco and tobacco products production workers</t>
  </si>
  <si>
    <t>Pha rmaceutical production workers</t>
  </si>
  <si>
    <t>Lumber production and processing of wood, plywood, wood products, wood pulping, paper, and paper products workers</t>
  </si>
  <si>
    <t>Construction materials production workers</t>
  </si>
  <si>
    <t>Production and processing of glass, ceramics, enamel and their produc ts workers</t>
  </si>
  <si>
    <t>Production of broadcasting, TV, and movie products, broadcasting, and cultural conservation workers</t>
  </si>
  <si>
    <t>Production and processing of printing, arts and crafts, cultural, educational, and sports products workers</t>
  </si>
  <si>
    <t>Construction workers</t>
  </si>
  <si>
    <t>Transport equipme nt production and operation and related workers</t>
  </si>
  <si>
    <t>Environmental monitoring and waste treatment workers</t>
  </si>
  <si>
    <t>Measurement, testing and inspection workers</t>
  </si>
  <si>
    <t>Other production and transport equipment operation and related workers</t>
  </si>
  <si>
    <t>Military personnel</t>
  </si>
  <si>
    <t>Other miscellaneous</t>
  </si>
  <si>
    <t>OCC_code</t>
  </si>
  <si>
    <t>name</t>
  </si>
  <si>
    <t>reclasif</t>
  </si>
  <si>
    <t>professional and technical personnel</t>
  </si>
  <si>
    <t>Person in charge of unit (Department)</t>
  </si>
  <si>
    <t>clerks and relevant personnel</t>
  </si>
  <si>
    <t>commercial and service personnel</t>
  </si>
  <si>
    <t>agricultural, forestry, animal husbandry and fishery and water conservancy production personnel</t>
  </si>
  <si>
    <t>production and transportation equipment operators and relevant personnel</t>
  </si>
  <si>
    <t>servicemen</t>
  </si>
  <si>
    <t>other employees who are inconvenient to be classified</t>
  </si>
  <si>
    <t>white-collar</t>
  </si>
  <si>
    <t>service</t>
  </si>
  <si>
    <t>blue-collar</t>
  </si>
  <si>
    <t>Other</t>
  </si>
  <si>
    <t>branch_name</t>
  </si>
  <si>
    <t>Directivos</t>
  </si>
  <si>
    <t>Prof. Tec.</t>
  </si>
  <si>
    <t>Operativo - administrativo</t>
  </si>
  <si>
    <t>agrup_1</t>
  </si>
  <si>
    <t>agrup_2</t>
  </si>
  <si>
    <t>Administrativo</t>
  </si>
  <si>
    <t>Operativo</t>
  </si>
  <si>
    <t>Operat - admin</t>
  </si>
  <si>
    <t>Operat y no calif</t>
  </si>
  <si>
    <t>Oficinistas</t>
  </si>
  <si>
    <t>Prof y Tecnicos</t>
  </si>
  <si>
    <t>NA</t>
  </si>
  <si>
    <t>Estrato</t>
  </si>
  <si>
    <t>Pob Total China 2018</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</si>
  <si>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</si>
  <si>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</si>
  <si>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</si>
  <si>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</si>
  <si>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</si>
  <si>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</si>
  <si>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</si>
  <si>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</si>
  <si>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</si>
  <si>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</si>
  <si>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</si>
  <si>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</si>
  <si>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</si>
  <si>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</si>
  <si>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</si>
  <si>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</si>
  <si>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</si>
  <si>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</si>
  <si>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</si>
  <si>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</si>
  <si>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</si>
  <si>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</si>
  <si>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</si>
  <si>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</si>
  <si>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</si>
  <si>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Tibet</t>
  </si>
  <si>
    <t>Shaanxi</t>
  </si>
  <si>
    <t>Gansu</t>
  </si>
  <si>
    <t>Qinghai</t>
  </si>
  <si>
    <t>Ningxia</t>
  </si>
  <si>
    <t>Xinjiang</t>
  </si>
  <si>
    <t>Region</t>
  </si>
  <si>
    <t>TOTAL PROVINCIA 2018</t>
  </si>
  <si>
    <t>% Urban (2013)</t>
  </si>
  <si>
    <t>% Rural (2013)</t>
  </si>
  <si>
    <t>% Migrant (2013)</t>
  </si>
  <si>
    <t>Rural 2018 estim</t>
  </si>
  <si>
    <t>Urban 2018 estim</t>
  </si>
  <si>
    <t>Migrant 2018 estim</t>
  </si>
  <si>
    <t>Urbano+Migrant</t>
  </si>
  <si>
    <t>Chip sample 2018</t>
  </si>
  <si>
    <t>pondera_urbano_gw</t>
  </si>
  <si>
    <t>Province.code</t>
  </si>
  <si>
    <t>Region.code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</si>
</sst>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_ "/>
    <numFmt numFmtId="165" formatCode="0_);[Red]\(0\)"/>
    <numFmt numFmtId="166" formatCode="0.00_);[Red]\(0.00\)"/>
    <numFmt numFmtId="167" formatCode="0.0000_ "/>
    <numFmt numFmtId="168" formatCode="0.0000_);[Red]\(0.0000\)"/>
    <numFmt numFmtId="169" formatCode="0.0%"/>
    <numFmt numFmtId="175" formatCode="_-* #,##0_-;\-* #,##0_-;_-* &quot;-&quot;??_-;_-@_-"/>
  </numFmts>
  <fonts count="30">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9"/>
      <name val="宋体"/>
      <charset val="134"/>
    </font>
    <font>
      <sz val="11"/>
      <color indexed="8"/>
      <name val="Calibri"/>
      <family val="2"/>
    </font>
    <font>
      <sz val="9"/>
      <color indexed="81"/>
      <name val="宋体"/>
      <family val="3"/>
      <charset val="134"/>
    </font>
    <font>
      <b/>
      <sz val="11"/>
      <color theme="1"/>
      <name val="Calibri"/>
      <family val="2"/>
      <scheme val="minor"/>
    </font>
    <font>
      <sz val="11"/>
      <color rgb="FFFF0000"/>
      <name val="Calibri"/>
      <family val="2"/>
      <scheme val="minor"/>
    </font>
    <font>
      <b/>
      <sz val="12"/>
      <name val="Calibri"/>
      <family val="2"/>
      <scheme val="minor"/>
    </font>
    <font>
      <b/>
      <sz val="11"/>
      <name val="Calibri"/>
      <family val="2"/>
      <scheme val="minor"/>
    </font>
    <font>
      <sz val="11"/>
      <name val="Calibri"/>
      <family val="2"/>
      <scheme val="minor"/>
    </font>
    <font>
      <b/>
      <sz val="12"/>
      <color theme="1"/>
      <name val="Calibri"/>
      <family val="2"/>
      <scheme val="minor"/>
    </font>
    <font>
      <sz val="11"/>
      <color indexed="8"/>
      <name val="Calibri"/>
      <family val="2"/>
      <scheme val="minor"/>
    </font>
    <font>
      <b/>
      <sz val="11"/>
      <color indexed="8"/>
      <name val="Calibri"/>
      <family val="2"/>
      <scheme val="minor"/>
    </font>
    <font>
      <b/>
      <vertAlign val="superscript"/>
      <sz val="11"/>
      <name val="Calibri"/>
      <family val="2"/>
      <scheme val="minor"/>
    </font>
    <font>
      <b/>
      <vertAlign val="subscript"/>
      <sz val="11"/>
      <name val="Calibri"/>
      <family val="2"/>
      <scheme val="minor"/>
    </font>
    <font>
      <b/>
      <vertAlign val="superscript"/>
      <sz val="11"/>
      <color theme="1"/>
      <name val="Calibri"/>
      <family val="2"/>
      <scheme val="minor"/>
    </font>
    <font>
      <vertAlign val="superscript"/>
      <sz val="11"/>
      <color theme="1"/>
      <name val="Calibri"/>
      <family val="2"/>
      <scheme val="minor"/>
    </font>
    <font>
      <vertAlign val="subscript"/>
      <sz val="11"/>
      <color theme="1"/>
      <name val="Calibri"/>
      <family val="2"/>
      <scheme val="minor"/>
    </font>
    <font>
      <i/>
      <sz val="11"/>
      <name val="Calibri"/>
      <family val="2"/>
      <scheme val="minor"/>
    </font>
    <font>
      <sz val="9"/>
      <color indexed="81"/>
      <name val="Tahoma"/>
      <family val="2"/>
    </font>
    <font>
      <sz val="10.5"/>
      <color theme="1"/>
      <name val="Calibri"/>
      <family val="2"/>
    </font>
    <font>
      <sz val="10.5"/>
      <color theme="1"/>
      <name val="Calibri"/>
      <family val="3"/>
      <charset val="134"/>
      <scheme val="minor"/>
    </font>
    <font>
      <b/>
      <sz val="9"/>
      <color indexed="81"/>
      <name val="Tahoma"/>
      <family val="2"/>
    </font>
    <font>
      <sz val="11"/>
      <color theme="1"/>
      <name val="Calibri"/>
      <family val="2"/>
      <charset val="134"/>
      <scheme val="minor"/>
    </font>
    <font>
      <sz val="10"/>
      <color rgb="FF000000"/>
      <name val="Calibri"/>
      <family val="2"/>
    </font>
    <font>
      <sz val="11"/>
      <color theme="1"/>
      <name val="Arial"/>
      <family val="2"/>
    </font>
  </fonts>
  <fills count="11">
    <fill>
      <patternFill patternType="none"/>
    </fill>
    <fill>
      <patternFill patternType="gray125"/>
    </fill>
    <fill>
      <patternFill patternType="solid">
        <fgColor rgb="FFFFFFCC"/>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2F2F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6F6F6"/>
        <bgColor indexed="64"/>
      </patternFill>
    </fill>
  </fills>
  <borders count="29">
    <border>
      <left/>
      <right/>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medium">
        <color rgb="FFE3E3E3"/>
      </bottom>
      <diagonal/>
    </border>
  </borders>
  <cellStyleXfs count="5">
    <xf numFmtId="0" fontId="0" fillId="0" borderId="0">
      <alignment vertical="center"/>
    </xf>
    <xf numFmtId="0" fontId="7" fillId="0" borderId="0"/>
    <xf numFmtId="0" fontId="7" fillId="0" borderId="0"/>
    <xf numFmtId="43" fontId="27" fillId="0" borderId="0" applyFont="0" applyFill="0" applyBorder="0" applyAlignment="0" applyProtection="0"/>
    <xf numFmtId="9" fontId="27" fillId="0" borderId="0" applyFont="0" applyFill="0" applyBorder="0" applyAlignment="0" applyProtection="0"/>
  </cellStyleXfs>
  <cellXfs count="214">
    <xf numFmtId="0" fontId="0" fillId="0" borderId="0" xfId="0">
      <alignment vertical="center"/>
    </xf>
    <xf numFmtId="0" fontId="4" fillId="0" borderId="0" xfId="0" applyFont="1">
      <alignment vertical="center"/>
    </xf>
    <xf numFmtId="0" fontId="13" fillId="0" borderId="0" xfId="0" applyFont="1" applyAlignment="1">
      <alignment horizontal="center" vertical="center"/>
    </xf>
    <xf numFmtId="0" fontId="4" fillId="0" borderId="1" xfId="0" applyFont="1" applyBorder="1">
      <alignment vertical="center"/>
    </xf>
    <xf numFmtId="0" fontId="4" fillId="0" borderId="2" xfId="0" applyFont="1" applyBorder="1">
      <alignment vertical="center"/>
    </xf>
    <xf numFmtId="164" fontId="15" fillId="0" borderId="1" xfId="1" applyNumberFormat="1" applyFont="1" applyBorder="1" applyAlignment="1">
      <alignment horizontal="right"/>
    </xf>
    <xf numFmtId="164" fontId="15" fillId="0" borderId="0" xfId="1" applyNumberFormat="1" applyFont="1" applyAlignment="1">
      <alignment horizontal="right"/>
    </xf>
    <xf numFmtId="164" fontId="15" fillId="0" borderId="2" xfId="1" applyNumberFormat="1" applyFont="1" applyBorder="1" applyAlignment="1">
      <alignment horizontal="right"/>
    </xf>
    <xf numFmtId="165" fontId="13" fillId="0" borderId="1" xfId="0" applyNumberFormat="1" applyFont="1" applyBorder="1">
      <alignment vertical="center"/>
    </xf>
    <xf numFmtId="165" fontId="13" fillId="0" borderId="0" xfId="0" applyNumberFormat="1" applyFont="1">
      <alignment vertical="center"/>
    </xf>
    <xf numFmtId="165" fontId="13" fillId="0" borderId="2" xfId="0" applyNumberFormat="1" applyFont="1" applyBorder="1">
      <alignment vertical="center"/>
    </xf>
    <xf numFmtId="166" fontId="13" fillId="0" borderId="1" xfId="0" applyNumberFormat="1" applyFont="1" applyBorder="1">
      <alignment vertical="center"/>
    </xf>
    <xf numFmtId="166" fontId="13" fillId="0" borderId="0" xfId="0" applyNumberFormat="1" applyFont="1">
      <alignment vertical="center"/>
    </xf>
    <xf numFmtId="166" fontId="4" fillId="0" borderId="0" xfId="0" applyNumberFormat="1" applyFont="1">
      <alignment vertical="center"/>
    </xf>
    <xf numFmtId="165" fontId="4" fillId="0" borderId="0" xfId="0" applyNumberFormat="1" applyFont="1">
      <alignment vertical="center"/>
    </xf>
    <xf numFmtId="165" fontId="4" fillId="0" borderId="2" xfId="0" applyNumberFormat="1" applyFont="1" applyBorder="1">
      <alignment vertical="center"/>
    </xf>
    <xf numFmtId="165" fontId="4" fillId="0" borderId="1" xfId="0" applyNumberFormat="1" applyFont="1" applyBorder="1">
      <alignment vertical="center"/>
    </xf>
    <xf numFmtId="165" fontId="15" fillId="0" borderId="0" xfId="1" applyNumberFormat="1" applyFont="1" applyAlignment="1">
      <alignment horizontal="right"/>
    </xf>
    <xf numFmtId="0" fontId="13" fillId="0" borderId="3" xfId="0" applyFont="1" applyBorder="1" applyAlignment="1">
      <alignment horizontal="left" vertical="center"/>
    </xf>
    <xf numFmtId="164" fontId="15" fillId="0" borderId="4" xfId="1" applyNumberFormat="1" applyFont="1" applyBorder="1" applyAlignment="1">
      <alignment horizontal="right"/>
    </xf>
    <xf numFmtId="164" fontId="15" fillId="0" borderId="3" xfId="1" applyNumberFormat="1" applyFont="1" applyBorder="1" applyAlignment="1">
      <alignment horizontal="right"/>
    </xf>
    <xf numFmtId="164" fontId="15" fillId="0" borderId="5" xfId="1" applyNumberFormat="1" applyFont="1" applyBorder="1" applyAlignment="1">
      <alignment horizontal="right"/>
    </xf>
    <xf numFmtId="165" fontId="15" fillId="0" borderId="4" xfId="1" applyNumberFormat="1" applyFont="1" applyBorder="1" applyAlignment="1">
      <alignment horizontal="right"/>
    </xf>
    <xf numFmtId="165" fontId="15" fillId="0" borderId="3" xfId="1" applyNumberFormat="1" applyFont="1" applyBorder="1" applyAlignment="1">
      <alignment horizontal="right"/>
    </xf>
    <xf numFmtId="165" fontId="15" fillId="0" borderId="5" xfId="1" applyNumberFormat="1" applyFont="1" applyBorder="1" applyAlignment="1">
      <alignment horizontal="right"/>
    </xf>
    <xf numFmtId="167" fontId="4" fillId="0" borderId="3" xfId="0" applyNumberFormat="1" applyFont="1" applyBorder="1">
      <alignment vertical="center"/>
    </xf>
    <xf numFmtId="166" fontId="4" fillId="0" borderId="1" xfId="0" applyNumberFormat="1" applyFont="1" applyBorder="1">
      <alignment vertical="center"/>
    </xf>
    <xf numFmtId="165" fontId="13" fillId="0" borderId="4" xfId="0" applyNumberFormat="1" applyFont="1" applyBorder="1">
      <alignment vertical="center"/>
    </xf>
    <xf numFmtId="165" fontId="13" fillId="0" borderId="3" xfId="0" applyNumberFormat="1" applyFont="1" applyBorder="1">
      <alignment vertical="center"/>
    </xf>
    <xf numFmtId="165" fontId="13" fillId="0" borderId="5" xfId="0" applyNumberFormat="1" applyFont="1" applyBorder="1">
      <alignment vertical="center"/>
    </xf>
    <xf numFmtId="0" fontId="4" fillId="0" borderId="3" xfId="0" applyFont="1" applyBorder="1">
      <alignment vertical="center"/>
    </xf>
    <xf numFmtId="164" fontId="4" fillId="0" borderId="0" xfId="0" applyNumberFormat="1" applyFont="1">
      <alignment vertical="center"/>
    </xf>
    <xf numFmtId="0" fontId="13" fillId="0" borderId="0" xfId="0" applyFont="1">
      <alignment vertical="center"/>
    </xf>
    <xf numFmtId="0" fontId="16" fillId="0" borderId="1" xfId="1" applyFont="1" applyBorder="1" applyAlignment="1">
      <alignment horizontal="center" wrapText="1"/>
    </xf>
    <xf numFmtId="0" fontId="16" fillId="0" borderId="0" xfId="1" applyFont="1" applyAlignment="1">
      <alignment horizontal="center" wrapText="1"/>
    </xf>
    <xf numFmtId="0" fontId="16" fillId="0" borderId="2" xfId="1" applyFont="1" applyBorder="1" applyAlignment="1">
      <alignment horizontal="center" wrapText="1"/>
    </xf>
    <xf numFmtId="0" fontId="13" fillId="0" borderId="10" xfId="0" applyFont="1" applyBorder="1" applyAlignment="1">
      <alignment horizontal="center" vertical="center"/>
    </xf>
    <xf numFmtId="164" fontId="15" fillId="0" borderId="9" xfId="1" applyNumberFormat="1" applyFont="1" applyBorder="1" applyAlignment="1">
      <alignment horizontal="right"/>
    </xf>
    <xf numFmtId="164" fontId="15" fillId="0" borderId="10" xfId="1" applyNumberFormat="1" applyFont="1" applyBorder="1" applyAlignment="1">
      <alignment horizontal="right"/>
    </xf>
    <xf numFmtId="164" fontId="15" fillId="0" borderId="11" xfId="1" applyNumberFormat="1" applyFont="1" applyBorder="1" applyAlignment="1">
      <alignment horizontal="right"/>
    </xf>
    <xf numFmtId="165" fontId="13" fillId="0" borderId="9" xfId="0" applyNumberFormat="1" applyFont="1" applyBorder="1">
      <alignment vertical="center"/>
    </xf>
    <xf numFmtId="165" fontId="13" fillId="0" borderId="10" xfId="0" applyNumberFormat="1" applyFont="1" applyBorder="1">
      <alignment vertical="center"/>
    </xf>
    <xf numFmtId="165" fontId="13" fillId="0" borderId="11" xfId="0" applyNumberFormat="1" applyFont="1" applyBorder="1">
      <alignment vertical="center"/>
    </xf>
    <xf numFmtId="166" fontId="13" fillId="0" borderId="9" xfId="0" applyNumberFormat="1" applyFont="1" applyBorder="1">
      <alignment vertical="center"/>
    </xf>
    <xf numFmtId="166" fontId="13" fillId="0" borderId="10" xfId="0" applyNumberFormat="1" applyFont="1" applyBorder="1">
      <alignment vertical="center"/>
    </xf>
    <xf numFmtId="166" fontId="4" fillId="0" borderId="10" xfId="0" applyNumberFormat="1" applyFont="1" applyBorder="1">
      <alignment vertical="center"/>
    </xf>
    <xf numFmtId="0" fontId="4" fillId="0" borderId="9" xfId="0" applyFont="1" applyBorder="1">
      <alignment vertical="center"/>
    </xf>
    <xf numFmtId="165" fontId="15" fillId="0" borderId="10" xfId="1" applyNumberFormat="1" applyFont="1" applyBorder="1" applyAlignment="1">
      <alignment horizontal="right"/>
    </xf>
    <xf numFmtId="167" fontId="4" fillId="0" borderId="10" xfId="0" applyNumberFormat="1" applyFont="1" applyBorder="1">
      <alignment vertical="center"/>
    </xf>
    <xf numFmtId="164" fontId="15" fillId="0" borderId="1" xfId="1" applyNumberFormat="1" applyFont="1" applyBorder="1" applyAlignment="1">
      <alignment horizontal="right" vertical="center"/>
    </xf>
    <xf numFmtId="164" fontId="15" fillId="0" borderId="0" xfId="1" applyNumberFormat="1" applyFont="1" applyAlignment="1">
      <alignment horizontal="right" vertical="center"/>
    </xf>
    <xf numFmtId="164" fontId="15" fillId="0" borderId="2" xfId="1" applyNumberFormat="1" applyFont="1" applyBorder="1" applyAlignment="1">
      <alignment horizontal="right" vertical="center"/>
    </xf>
    <xf numFmtId="165" fontId="10" fillId="0" borderId="1" xfId="0" applyNumberFormat="1" applyFont="1" applyBorder="1">
      <alignment vertical="center"/>
    </xf>
    <xf numFmtId="167" fontId="4" fillId="0" borderId="0" xfId="0" applyNumberFormat="1" applyFont="1">
      <alignment vertical="center"/>
    </xf>
    <xf numFmtId="168" fontId="4" fillId="0" borderId="1" xfId="0" applyNumberFormat="1" applyFont="1" applyBorder="1">
      <alignment vertical="center"/>
    </xf>
    <xf numFmtId="168" fontId="4" fillId="0" borderId="0" xfId="0" applyNumberFormat="1" applyFont="1">
      <alignment vertical="center"/>
    </xf>
    <xf numFmtId="0" fontId="13" fillId="0" borderId="10" xfId="0" applyFont="1" applyBorder="1">
      <alignment vertical="center"/>
    </xf>
    <xf numFmtId="164" fontId="15" fillId="0" borderId="9" xfId="1" applyNumberFormat="1" applyFont="1" applyBorder="1" applyAlignment="1">
      <alignment horizontal="right" vertical="center"/>
    </xf>
    <xf numFmtId="164" fontId="15" fillId="0" borderId="10" xfId="1" applyNumberFormat="1" applyFont="1" applyBorder="1" applyAlignment="1">
      <alignment horizontal="right" vertical="center"/>
    </xf>
    <xf numFmtId="164" fontId="15" fillId="0" borderId="11" xfId="1" applyNumberFormat="1" applyFont="1" applyBorder="1" applyAlignment="1">
      <alignment horizontal="right" vertical="center"/>
    </xf>
    <xf numFmtId="165" fontId="15" fillId="0" borderId="10" xfId="1" applyNumberFormat="1" applyFont="1" applyBorder="1" applyAlignment="1">
      <alignment horizontal="right" vertical="center"/>
    </xf>
    <xf numFmtId="165" fontId="4" fillId="0" borderId="10" xfId="0" applyNumberFormat="1" applyFont="1" applyBorder="1">
      <alignment vertical="center"/>
    </xf>
    <xf numFmtId="165" fontId="4" fillId="0" borderId="11" xfId="0" applyNumberFormat="1" applyFont="1" applyBorder="1">
      <alignment vertical="center"/>
    </xf>
    <xf numFmtId="168" fontId="4" fillId="0" borderId="9" xfId="0" applyNumberFormat="1" applyFont="1" applyBorder="1">
      <alignment vertical="center"/>
    </xf>
    <xf numFmtId="168" fontId="4" fillId="0" borderId="10" xfId="0" applyNumberFormat="1" applyFont="1" applyBorder="1">
      <alignment vertical="center"/>
    </xf>
    <xf numFmtId="0" fontId="13" fillId="0" borderId="3" xfId="0" applyFont="1" applyBorder="1" applyAlignment="1">
      <alignment horizontal="justify" vertical="center"/>
    </xf>
    <xf numFmtId="164" fontId="15" fillId="0" borderId="4" xfId="1" applyNumberFormat="1" applyFont="1" applyBorder="1" applyAlignment="1">
      <alignment horizontal="right" vertical="center"/>
    </xf>
    <xf numFmtId="164" fontId="15" fillId="0" borderId="3" xfId="1" applyNumberFormat="1" applyFont="1" applyBorder="1" applyAlignment="1">
      <alignment horizontal="right" vertical="center"/>
    </xf>
    <xf numFmtId="164" fontId="15" fillId="0" borderId="5" xfId="1" applyNumberFormat="1" applyFont="1" applyBorder="1" applyAlignment="1">
      <alignment horizontal="right" vertical="center"/>
    </xf>
    <xf numFmtId="165" fontId="15" fillId="0" borderId="4" xfId="1" applyNumberFormat="1" applyFont="1" applyBorder="1" applyAlignment="1">
      <alignment horizontal="right" vertical="center"/>
    </xf>
    <xf numFmtId="165" fontId="15" fillId="0" borderId="3" xfId="1" applyNumberFormat="1" applyFont="1" applyBorder="1" applyAlignment="1">
      <alignment horizontal="right" vertical="center"/>
    </xf>
    <xf numFmtId="165" fontId="15" fillId="0" borderId="5" xfId="1" applyNumberFormat="1" applyFont="1" applyBorder="1" applyAlignment="1">
      <alignment horizontal="right" vertical="center"/>
    </xf>
    <xf numFmtId="168" fontId="4" fillId="0" borderId="4" xfId="0" applyNumberFormat="1" applyFont="1" applyBorder="1">
      <alignment vertical="center"/>
    </xf>
    <xf numFmtId="168" fontId="4" fillId="0" borderId="3" xfId="0" applyNumberFormat="1" applyFont="1" applyBorder="1">
      <alignment vertical="center"/>
    </xf>
    <xf numFmtId="166" fontId="4" fillId="0" borderId="9" xfId="0" applyNumberFormat="1" applyFont="1" applyBorder="1">
      <alignment vertical="center"/>
    </xf>
    <xf numFmtId="0" fontId="15" fillId="0" borderId="3" xfId="2" applyFont="1" applyBorder="1" applyAlignment="1">
      <alignment vertical="center"/>
    </xf>
    <xf numFmtId="167" fontId="4" fillId="0" borderId="4" xfId="0" applyNumberFormat="1" applyFont="1" applyBorder="1">
      <alignment vertical="center"/>
    </xf>
    <xf numFmtId="0" fontId="4" fillId="2" borderId="0" xfId="0" applyFont="1" applyFill="1">
      <alignment vertical="center"/>
    </xf>
    <xf numFmtId="0" fontId="4" fillId="0" borderId="10" xfId="0" applyFont="1" applyBorder="1">
      <alignment vertical="center"/>
    </xf>
    <xf numFmtId="0" fontId="4" fillId="0" borderId="4" xfId="0" applyFont="1" applyBorder="1">
      <alignment vertical="center"/>
    </xf>
    <xf numFmtId="0" fontId="13" fillId="0" borderId="6" xfId="0" applyFont="1" applyBorder="1" applyAlignment="1">
      <alignment horizontal="justify" vertical="center"/>
    </xf>
    <xf numFmtId="164" fontId="15" fillId="0" borderId="7" xfId="1" applyNumberFormat="1" applyFont="1" applyBorder="1" applyAlignment="1">
      <alignment horizontal="right" vertical="center"/>
    </xf>
    <xf numFmtId="164" fontId="15" fillId="0" borderId="6" xfId="1" applyNumberFormat="1" applyFont="1" applyBorder="1" applyAlignment="1">
      <alignment horizontal="right" vertical="center"/>
    </xf>
    <xf numFmtId="164" fontId="15" fillId="0" borderId="8" xfId="1" applyNumberFormat="1" applyFont="1" applyBorder="1" applyAlignment="1">
      <alignment horizontal="right" vertical="center"/>
    </xf>
    <xf numFmtId="165" fontId="15" fillId="0" borderId="7" xfId="1" applyNumberFormat="1" applyFont="1" applyBorder="1" applyAlignment="1">
      <alignment horizontal="right" vertical="center"/>
    </xf>
    <xf numFmtId="165" fontId="15" fillId="0" borderId="6" xfId="1" applyNumberFormat="1" applyFont="1" applyBorder="1" applyAlignment="1">
      <alignment horizontal="right" vertical="center"/>
    </xf>
    <xf numFmtId="165" fontId="4" fillId="0" borderId="7" xfId="0" applyNumberFormat="1" applyFont="1" applyBorder="1">
      <alignment vertical="center"/>
    </xf>
    <xf numFmtId="0" fontId="4" fillId="0" borderId="7" xfId="0" applyFont="1" applyBorder="1">
      <alignment vertical="center"/>
    </xf>
    <xf numFmtId="0" fontId="4" fillId="0" borderId="6" xfId="0" applyFont="1" applyBorder="1">
      <alignment vertical="center"/>
    </xf>
    <xf numFmtId="0" fontId="4" fillId="0" borderId="0" xfId="0" applyFont="1" applyAlignment="1"/>
    <xf numFmtId="0" fontId="14" fillId="0" borderId="0" xfId="0" applyFont="1" applyAlignment="1">
      <alignment horizontal="center" vertical="center"/>
    </xf>
    <xf numFmtId="0" fontId="11" fillId="0" borderId="0" xfId="0" applyFont="1">
      <alignment vertical="center"/>
    </xf>
    <xf numFmtId="0" fontId="12" fillId="0" borderId="0" xfId="0" applyFont="1">
      <alignment vertical="center"/>
    </xf>
    <xf numFmtId="166" fontId="4" fillId="0" borderId="2" xfId="0" applyNumberFormat="1" applyFont="1" applyBorder="1">
      <alignment vertical="center"/>
    </xf>
    <xf numFmtId="165" fontId="15" fillId="0" borderId="2" xfId="1" applyNumberFormat="1" applyFont="1" applyBorder="1" applyAlignment="1">
      <alignment horizontal="right"/>
    </xf>
    <xf numFmtId="165" fontId="15" fillId="0" borderId="1" xfId="1" applyNumberFormat="1" applyFont="1" applyBorder="1" applyAlignment="1">
      <alignment horizontal="right"/>
    </xf>
    <xf numFmtId="166" fontId="13" fillId="0" borderId="4" xfId="0" applyNumberFormat="1" applyFont="1" applyBorder="1">
      <alignment vertical="center"/>
    </xf>
    <xf numFmtId="166" fontId="13" fillId="0" borderId="3" xfId="0" applyNumberFormat="1" applyFont="1" applyBorder="1">
      <alignment vertical="center"/>
    </xf>
    <xf numFmtId="166" fontId="4" fillId="0" borderId="3" xfId="0" applyNumberFormat="1" applyFont="1" applyBorder="1">
      <alignment vertical="center"/>
    </xf>
    <xf numFmtId="166" fontId="4" fillId="0" borderId="5" xfId="0" applyNumberFormat="1" applyFont="1" applyBorder="1">
      <alignment vertical="center"/>
    </xf>
    <xf numFmtId="164" fontId="4" fillId="0" borderId="4" xfId="0" applyNumberFormat="1" applyFont="1" applyBorder="1">
      <alignment vertical="center"/>
    </xf>
    <xf numFmtId="164" fontId="4" fillId="0" borderId="3" xfId="0" applyNumberFormat="1" applyFont="1" applyBorder="1">
      <alignment vertical="center"/>
    </xf>
    <xf numFmtId="164" fontId="4" fillId="0" borderId="5" xfId="0" applyNumberFormat="1" applyFont="1" applyBorder="1">
      <alignment vertical="center"/>
    </xf>
    <xf numFmtId="165" fontId="4" fillId="0" borderId="4" xfId="0" applyNumberFormat="1" applyFont="1" applyBorder="1">
      <alignment vertical="center"/>
    </xf>
    <xf numFmtId="165" fontId="4" fillId="0" borderId="3" xfId="0" applyNumberFormat="1" applyFont="1" applyBorder="1">
      <alignment vertical="center"/>
    </xf>
    <xf numFmtId="165" fontId="4" fillId="0" borderId="5" xfId="0" applyNumberFormat="1" applyFont="1" applyBorder="1">
      <alignment vertical="center"/>
    </xf>
    <xf numFmtId="0" fontId="4" fillId="0" borderId="5" xfId="0" applyFont="1" applyBorder="1">
      <alignment vertical="center"/>
    </xf>
    <xf numFmtId="164" fontId="4" fillId="0" borderId="1" xfId="0" applyNumberFormat="1" applyFont="1" applyBorder="1">
      <alignment vertical="center"/>
    </xf>
    <xf numFmtId="164" fontId="4" fillId="0" borderId="2" xfId="0" applyNumberFormat="1" applyFont="1" applyBorder="1">
      <alignment vertical="center"/>
    </xf>
    <xf numFmtId="165" fontId="15" fillId="0" borderId="11" xfId="1" applyNumberFormat="1" applyFont="1" applyBorder="1" applyAlignment="1">
      <alignment horizontal="right"/>
    </xf>
    <xf numFmtId="165" fontId="15" fillId="0" borderId="9" xfId="1" applyNumberFormat="1" applyFont="1" applyBorder="1" applyAlignment="1">
      <alignment horizontal="right"/>
    </xf>
    <xf numFmtId="166" fontId="4" fillId="0" borderId="11" xfId="0" applyNumberFormat="1" applyFont="1" applyBorder="1">
      <alignment vertical="center"/>
    </xf>
    <xf numFmtId="0" fontId="13" fillId="0" borderId="9" xfId="0" applyFont="1" applyBorder="1">
      <alignment vertical="center"/>
    </xf>
    <xf numFmtId="0" fontId="13" fillId="0" borderId="11" xfId="0" applyFont="1" applyBorder="1">
      <alignment vertical="center"/>
    </xf>
    <xf numFmtId="0" fontId="12" fillId="0" borderId="10" xfId="0" applyFont="1" applyBorder="1" applyAlignment="1">
      <alignment horizontal="center" wrapText="1"/>
    </xf>
    <xf numFmtId="0" fontId="12" fillId="0" borderId="11" xfId="0" applyFont="1" applyBorder="1" applyAlignment="1">
      <alignment horizontal="center" wrapText="1"/>
    </xf>
    <xf numFmtId="0" fontId="3" fillId="0" borderId="0" xfId="0" applyFont="1">
      <alignment vertical="center"/>
    </xf>
    <xf numFmtId="0" fontId="9" fillId="0" borderId="0" xfId="0" applyFont="1">
      <alignment vertical="center"/>
    </xf>
    <xf numFmtId="0" fontId="12" fillId="0" borderId="16" xfId="0" applyFont="1" applyBorder="1" applyAlignment="1">
      <alignment horizontal="center" wrapText="1"/>
    </xf>
    <xf numFmtId="0" fontId="12" fillId="0" borderId="15" xfId="0" applyFont="1" applyBorder="1" applyAlignment="1">
      <alignment horizontal="center" wrapText="1"/>
    </xf>
    <xf numFmtId="0" fontId="4" fillId="0" borderId="0" xfId="0" applyFont="1" applyAlignment="1">
      <alignment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6" xfId="0"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14" xfId="0" applyFont="1" applyBorder="1" applyAlignment="1">
      <alignment horizontal="center" vertical="center"/>
    </xf>
    <xf numFmtId="0" fontId="4" fillId="0" borderId="14" xfId="0" applyFont="1" applyBorder="1">
      <alignment vertical="center"/>
    </xf>
    <xf numFmtId="0" fontId="24" fillId="0" borderId="0" xfId="0" applyFont="1">
      <alignment vertical="center"/>
    </xf>
    <xf numFmtId="0" fontId="25" fillId="0" borderId="0" xfId="0" applyFont="1">
      <alignment vertical="center"/>
    </xf>
    <xf numFmtId="0" fontId="2" fillId="0" borderId="0" xfId="0" applyFont="1">
      <alignment vertical="center"/>
    </xf>
    <xf numFmtId="0" fontId="2" fillId="3" borderId="16" xfId="0" applyFont="1" applyFill="1" applyBorder="1">
      <alignment vertical="center"/>
    </xf>
    <xf numFmtId="0" fontId="4" fillId="3" borderId="16" xfId="0" applyFont="1" applyFill="1" applyBorder="1">
      <alignment vertical="center"/>
    </xf>
    <xf numFmtId="164" fontId="4" fillId="3" borderId="16" xfId="0" applyNumberFormat="1" applyFont="1" applyFill="1" applyBorder="1">
      <alignment vertical="center"/>
    </xf>
    <xf numFmtId="165" fontId="15" fillId="4" borderId="10" xfId="1" applyNumberFormat="1" applyFont="1" applyFill="1" applyBorder="1" applyAlignment="1">
      <alignment horizontal="right"/>
    </xf>
    <xf numFmtId="0" fontId="12" fillId="0" borderId="2" xfId="0" applyFont="1" applyBorder="1" applyAlignment="1">
      <alignment wrapText="1"/>
    </xf>
    <xf numFmtId="0" fontId="12" fillId="0" borderId="0" xfId="0" applyFont="1" applyAlignment="1">
      <alignment wrapText="1"/>
    </xf>
    <xf numFmtId="43" fontId="0" fillId="0" borderId="0" xfId="3" applyFont="1" applyAlignment="1">
      <alignment vertical="center"/>
    </xf>
    <xf numFmtId="169" fontId="4" fillId="0" borderId="0" xfId="4" applyNumberFormat="1" applyFont="1" applyAlignment="1">
      <alignment vertical="center"/>
    </xf>
    <xf numFmtId="0" fontId="0" fillId="5" borderId="16" xfId="0" applyFill="1" applyBorder="1">
      <alignment vertical="center"/>
    </xf>
    <xf numFmtId="0" fontId="0" fillId="0" borderId="1" xfId="0" applyBorder="1">
      <alignment vertical="center"/>
    </xf>
    <xf numFmtId="0" fontId="0" fillId="0" borderId="2"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28" fillId="0" borderId="20" xfId="0" applyFont="1" applyBorder="1" applyAlignment="1">
      <alignment horizontal="center" vertical="center" wrapText="1"/>
    </xf>
    <xf numFmtId="0" fontId="28" fillId="6" borderId="20" xfId="0" applyFont="1" applyFill="1" applyBorder="1" applyAlignment="1">
      <alignment horizontal="center" vertical="center" wrapText="1"/>
    </xf>
    <xf numFmtId="0" fontId="28" fillId="6" borderId="0" xfId="0" applyFont="1" applyFill="1" applyAlignment="1">
      <alignment horizontal="center" vertical="center" wrapText="1"/>
    </xf>
    <xf numFmtId="0" fontId="0" fillId="5" borderId="14" xfId="0" applyFill="1" applyBorder="1">
      <alignment vertical="center"/>
    </xf>
    <xf numFmtId="0" fontId="0" fillId="0" borderId="16" xfId="0" applyBorder="1">
      <alignment vertical="center"/>
    </xf>
    <xf numFmtId="0" fontId="28" fillId="0" borderId="16" xfId="0" applyFont="1" applyBorder="1" applyAlignment="1">
      <alignment horizontal="center" vertical="center" wrapText="1"/>
    </xf>
    <xf numFmtId="0" fontId="28" fillId="6" borderId="16" xfId="0" applyFont="1" applyFill="1" applyBorder="1" applyAlignment="1">
      <alignment horizontal="center" vertical="center" wrapText="1"/>
    </xf>
    <xf numFmtId="0" fontId="28" fillId="0" borderId="22"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24" xfId="0" applyFont="1" applyBorder="1" applyAlignment="1">
      <alignment horizontal="center" vertical="center" wrapText="1"/>
    </xf>
    <xf numFmtId="0" fontId="28" fillId="0" borderId="25" xfId="0" applyFont="1" applyBorder="1" applyAlignment="1">
      <alignment horizontal="center" vertical="center" wrapText="1"/>
    </xf>
    <xf numFmtId="0" fontId="28" fillId="0" borderId="26" xfId="0" applyFont="1" applyBorder="1" applyAlignment="1">
      <alignment horizontal="center" vertical="center" wrapText="1"/>
    </xf>
    <xf numFmtId="0" fontId="28" fillId="8" borderId="22" xfId="0" applyFont="1" applyFill="1" applyBorder="1" applyAlignment="1">
      <alignment horizontal="center" vertical="center" wrapText="1"/>
    </xf>
    <xf numFmtId="0" fontId="28" fillId="8" borderId="23" xfId="0" applyFont="1" applyFill="1" applyBorder="1" applyAlignment="1">
      <alignment horizontal="center" vertical="center" wrapText="1"/>
    </xf>
    <xf numFmtId="0" fontId="28" fillId="8" borderId="25" xfId="0" applyFont="1" applyFill="1" applyBorder="1" applyAlignment="1">
      <alignment horizontal="center" vertical="center" wrapText="1"/>
    </xf>
    <xf numFmtId="0" fontId="28" fillId="8" borderId="26" xfId="0" applyFont="1" applyFill="1" applyBorder="1" applyAlignment="1">
      <alignment horizontal="center" vertical="center" wrapText="1"/>
    </xf>
    <xf numFmtId="0" fontId="28" fillId="8" borderId="24" xfId="0" applyFont="1" applyFill="1" applyBorder="1" applyAlignment="1">
      <alignment horizontal="center" vertical="center" wrapText="1"/>
    </xf>
    <xf numFmtId="0" fontId="28" fillId="8" borderId="20" xfId="0" applyFont="1" applyFill="1" applyBorder="1" applyAlignment="1">
      <alignment horizontal="center" vertical="center" wrapText="1"/>
    </xf>
    <xf numFmtId="0" fontId="28" fillId="7" borderId="21" xfId="0" applyFont="1" applyFill="1" applyBorder="1" applyAlignment="1">
      <alignment horizontal="center" vertical="center" wrapText="1"/>
    </xf>
    <xf numFmtId="0" fontId="28" fillId="7" borderId="27" xfId="0" applyFont="1" applyFill="1" applyBorder="1" applyAlignment="1">
      <alignment horizontal="center" vertical="center" wrapText="1"/>
    </xf>
    <xf numFmtId="0" fontId="12" fillId="0" borderId="19" xfId="0" applyFont="1" applyBorder="1" applyAlignment="1">
      <alignment horizontal="center" wrapText="1"/>
    </xf>
    <xf numFmtId="0" fontId="12" fillId="0" borderId="1" xfId="0" applyFont="1" applyBorder="1" applyAlignment="1">
      <alignment horizontal="center" wrapText="1"/>
    </xf>
    <xf numFmtId="0" fontId="12" fillId="0" borderId="17" xfId="0" applyFont="1" applyBorder="1" applyAlignment="1">
      <alignment horizontal="center" wrapText="1"/>
    </xf>
    <xf numFmtId="0" fontId="12" fillId="0" borderId="0" xfId="0" applyFont="1" applyAlignment="1">
      <alignment horizontal="center" wrapText="1"/>
    </xf>
    <xf numFmtId="0" fontId="12" fillId="0" borderId="18" xfId="0" applyFont="1" applyBorder="1" applyAlignment="1">
      <alignment horizontal="center" wrapText="1"/>
    </xf>
    <xf numFmtId="0" fontId="12" fillId="0" borderId="2" xfId="0" applyFont="1" applyBorder="1" applyAlignment="1">
      <alignment horizontal="center" wrapText="1"/>
    </xf>
    <xf numFmtId="0" fontId="12" fillId="0" borderId="13" xfId="0" applyFont="1" applyBorder="1" applyAlignment="1">
      <alignment horizontal="center" wrapText="1"/>
    </xf>
    <xf numFmtId="0" fontId="12" fillId="0" borderId="12" xfId="0" applyFont="1" applyBorder="1" applyAlignment="1">
      <alignment horizontal="center" wrapText="1"/>
    </xf>
    <xf numFmtId="0" fontId="12" fillId="0" borderId="0" xfId="0" applyFont="1" applyAlignment="1">
      <alignment horizontal="center" vertical="center"/>
    </xf>
    <xf numFmtId="0" fontId="12" fillId="0" borderId="2" xfId="0" applyFont="1"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0" fontId="4" fillId="0" borderId="0" xfId="0" applyFont="1" applyAlignment="1">
      <alignment horizontal="left" vertical="center" wrapText="1"/>
    </xf>
    <xf numFmtId="0" fontId="12" fillId="0" borderId="1" xfId="0" applyFont="1" applyBorder="1" applyAlignment="1">
      <alignment horizontal="center" vertical="center" wrapText="1"/>
    </xf>
    <xf numFmtId="0" fontId="12" fillId="0" borderId="0" xfId="0" applyFont="1" applyAlignment="1">
      <alignment horizontal="center" vertical="center" wrapText="1"/>
    </xf>
    <xf numFmtId="0" fontId="12" fillId="0" borderId="2" xfId="0" applyFont="1" applyBorder="1" applyAlignment="1">
      <alignment horizontal="center" vertical="center" wrapText="1"/>
    </xf>
    <xf numFmtId="0" fontId="4" fillId="0" borderId="0" xfId="0" applyFont="1" applyAlignment="1">
      <alignment horizontal="left" vertical="center"/>
    </xf>
    <xf numFmtId="0" fontId="13" fillId="0" borderId="0" xfId="0" applyFont="1" applyBorder="1" applyAlignment="1">
      <alignment horizontal="justify" vertical="center"/>
    </xf>
    <xf numFmtId="164" fontId="4" fillId="0" borderId="0" xfId="0" applyNumberFormat="1" applyFont="1" applyBorder="1">
      <alignment vertical="center"/>
    </xf>
    <xf numFmtId="0" fontId="4" fillId="0" borderId="0" xfId="0" applyFont="1" applyBorder="1">
      <alignment vertical="center"/>
    </xf>
    <xf numFmtId="165" fontId="4" fillId="0" borderId="0" xfId="0" applyNumberFormat="1" applyFont="1" applyBorder="1">
      <alignment vertical="center"/>
    </xf>
    <xf numFmtId="165" fontId="15" fillId="0" borderId="0" xfId="1" applyNumberFormat="1" applyFont="1" applyBorder="1" applyAlignment="1">
      <alignment horizontal="right"/>
    </xf>
    <xf numFmtId="167" fontId="4" fillId="0" borderId="0" xfId="0" applyNumberFormat="1" applyFont="1" applyBorder="1">
      <alignment vertical="center"/>
    </xf>
    <xf numFmtId="0" fontId="1" fillId="3" borderId="16" xfId="0" applyFont="1" applyFill="1" applyBorder="1">
      <alignment vertical="center"/>
    </xf>
    <xf numFmtId="0" fontId="29" fillId="9" borderId="28" xfId="0" applyFont="1" applyFill="1" applyBorder="1" applyAlignment="1">
      <alignment horizontal="right" vertical="center" indent="1"/>
    </xf>
    <xf numFmtId="0" fontId="29" fillId="10" borderId="28" xfId="0" applyFont="1" applyFill="1" applyBorder="1" applyAlignment="1">
      <alignment horizontal="center" vertical="center"/>
    </xf>
    <xf numFmtId="0" fontId="29" fillId="10" borderId="28" xfId="0" applyFont="1" applyFill="1" applyBorder="1" applyAlignment="1">
      <alignment horizontal="right" vertical="center" indent="1"/>
    </xf>
    <xf numFmtId="0" fontId="12" fillId="0" borderId="0" xfId="0" applyFont="1" applyBorder="1" applyAlignment="1">
      <alignment horizontal="center" wrapText="1"/>
    </xf>
    <xf numFmtId="164" fontId="13" fillId="0" borderId="0" xfId="0" applyNumberFormat="1" applyFont="1" applyBorder="1" applyAlignment="1">
      <alignment horizontal="justify" vertical="center"/>
    </xf>
    <xf numFmtId="0" fontId="29" fillId="9" borderId="0" xfId="0" applyFont="1" applyFill="1" applyBorder="1" applyAlignment="1">
      <alignment horizontal="right" vertical="center" indent="1"/>
    </xf>
    <xf numFmtId="175" fontId="13" fillId="0" borderId="0" xfId="3" applyNumberFormat="1" applyFont="1" applyBorder="1" applyAlignment="1">
      <alignment horizontal="justify" vertical="center"/>
    </xf>
    <xf numFmtId="175" fontId="29" fillId="9" borderId="28" xfId="3" applyNumberFormat="1" applyFont="1" applyFill="1" applyBorder="1" applyAlignment="1">
      <alignment horizontal="right" vertical="center" indent="1"/>
    </xf>
    <xf numFmtId="175" fontId="15" fillId="0" borderId="4" xfId="3" applyNumberFormat="1" applyFont="1" applyBorder="1" applyAlignment="1">
      <alignment horizontal="right"/>
    </xf>
    <xf numFmtId="9" fontId="12" fillId="0" borderId="0" xfId="4" applyFont="1" applyAlignment="1">
      <alignment vertical="center"/>
    </xf>
    <xf numFmtId="9" fontId="12" fillId="0" borderId="0" xfId="4" applyFont="1" applyBorder="1" applyAlignment="1">
      <alignment horizontal="center" wrapText="1"/>
    </xf>
    <xf numFmtId="9" fontId="13" fillId="0" borderId="0" xfId="4" applyFont="1" applyBorder="1" applyAlignment="1">
      <alignment horizontal="justify" vertical="center"/>
    </xf>
    <xf numFmtId="9" fontId="4" fillId="0" borderId="0" xfId="4" applyFont="1" applyAlignment="1">
      <alignment vertical="center"/>
    </xf>
    <xf numFmtId="9" fontId="11" fillId="0" borderId="16" xfId="4" applyFont="1" applyBorder="1" applyAlignment="1">
      <alignment vertical="center"/>
    </xf>
    <xf numFmtId="9" fontId="29" fillId="9" borderId="16" xfId="4" applyFont="1" applyFill="1" applyBorder="1" applyAlignment="1">
      <alignment horizontal="right" vertical="center" indent="1"/>
    </xf>
    <xf numFmtId="0" fontId="11" fillId="8" borderId="16" xfId="0" applyFont="1" applyFill="1" applyBorder="1">
      <alignment vertical="center"/>
    </xf>
    <xf numFmtId="175" fontId="29" fillId="8" borderId="16" xfId="3" applyNumberFormat="1" applyFont="1" applyFill="1" applyBorder="1" applyAlignment="1">
      <alignment horizontal="right" vertical="center" indent="1"/>
    </xf>
    <xf numFmtId="175" fontId="13" fillId="5" borderId="16" xfId="3" applyNumberFormat="1" applyFont="1" applyFill="1" applyBorder="1" applyAlignment="1">
      <alignment horizontal="justify" vertical="center"/>
    </xf>
    <xf numFmtId="0" fontId="11" fillId="7" borderId="16" xfId="0" applyFont="1" applyFill="1" applyBorder="1">
      <alignment vertical="center"/>
    </xf>
    <xf numFmtId="175" fontId="29" fillId="7" borderId="16" xfId="3" applyNumberFormat="1" applyFont="1" applyFill="1" applyBorder="1" applyAlignment="1">
      <alignment horizontal="right" vertical="center" indent="1"/>
    </xf>
  </cellXfs>
  <cellStyles count="5">
    <cellStyle name="Millares" xfId="3" builtinId="3"/>
    <cellStyle name="Normal" xfId="0" builtinId="0"/>
    <cellStyle name="Porcentaje" xfId="4" builtinId="5"/>
    <cellStyle name="常规_Sheet1" xfId="1" xr:uid="{00000000-0005-0000-0000-000001000000}"/>
    <cellStyle name="常规_Sheet4" xfId="2" xr:uid="{00000000-0005-0000-0000-000002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6"/>
  <sheetViews>
    <sheetView workbookViewId="0">
      <selection activeCell="G2" sqref="G2:G35"/>
    </sheetView>
  </sheetViews>
  <sheetFormatPr baseColWidth="10" defaultRowHeight="15"/>
  <sheetData>
    <row r="1" spans="1:7" ht="30">
      <c r="A1" s="139" t="s">
        <v>112</v>
      </c>
      <c r="B1" s="139" t="s">
        <v>111</v>
      </c>
      <c r="C1" s="138" t="s">
        <v>110</v>
      </c>
      <c r="D1" s="139" t="s">
        <v>138</v>
      </c>
      <c r="E1" t="s">
        <v>107</v>
      </c>
      <c r="F1" t="s">
        <v>108</v>
      </c>
      <c r="G1" t="s">
        <v>109</v>
      </c>
    </row>
    <row r="2" spans="1:7">
      <c r="A2" s="32" t="s">
        <v>11</v>
      </c>
      <c r="B2" s="2">
        <v>11</v>
      </c>
      <c r="C2" s="2">
        <v>1</v>
      </c>
      <c r="D2" s="2" t="s">
        <v>139</v>
      </c>
      <c r="E2" s="140">
        <f>'3) 2013年'!AQ4</f>
        <v>0.45590475285171106</v>
      </c>
      <c r="F2" s="140">
        <f>'3) 2013年'!AR4</f>
        <v>1.1272362122788762</v>
      </c>
      <c r="G2" s="140">
        <f>'3) 2013年'!AS4</f>
        <v>4.6125043478260874</v>
      </c>
    </row>
    <row r="3" spans="1:7">
      <c r="A3" s="32" t="s">
        <v>12</v>
      </c>
      <c r="B3" s="2">
        <v>12</v>
      </c>
      <c r="C3" s="2">
        <v>1</v>
      </c>
      <c r="D3" s="2" t="s">
        <v>139</v>
      </c>
      <c r="E3" s="140">
        <f>'3) 2013年'!AQ5</f>
        <v>0</v>
      </c>
      <c r="F3" s="140">
        <f>'3) 2013年'!AR5</f>
        <v>0</v>
      </c>
      <c r="G3" s="140">
        <f>'3) 2013年'!AS5</f>
        <v>0</v>
      </c>
    </row>
    <row r="4" spans="1:7">
      <c r="A4" s="32" t="s">
        <v>14</v>
      </c>
      <c r="B4" s="2">
        <v>13</v>
      </c>
      <c r="C4" s="2">
        <v>1</v>
      </c>
      <c r="D4" s="2" t="s">
        <v>139</v>
      </c>
      <c r="E4" s="140">
        <f>'3) 2013年'!AQ6</f>
        <v>0</v>
      </c>
      <c r="F4" s="140">
        <f>'3) 2013年'!AR6</f>
        <v>0</v>
      </c>
      <c r="G4" s="140">
        <f>'3) 2013年'!AS6</f>
        <v>0</v>
      </c>
    </row>
    <row r="5" spans="1:7">
      <c r="A5" s="32" t="s">
        <v>15</v>
      </c>
      <c r="B5" s="2">
        <v>21</v>
      </c>
      <c r="C5" s="2">
        <v>1</v>
      </c>
      <c r="D5" s="2" t="s">
        <v>139</v>
      </c>
      <c r="E5" s="140">
        <f>'3) 2013年'!AQ7</f>
        <v>1.4613659268146373</v>
      </c>
      <c r="F5" s="140">
        <f>'3) 2013年'!AR7</f>
        <v>3.2338478605388272</v>
      </c>
      <c r="G5" s="140">
        <f>'3) 2013年'!AS7</f>
        <v>3.0835917647058824</v>
      </c>
    </row>
    <row r="6" spans="1:7">
      <c r="A6" s="32" t="s">
        <v>13</v>
      </c>
      <c r="B6" s="2">
        <v>31</v>
      </c>
      <c r="C6" s="2">
        <v>1</v>
      </c>
      <c r="D6" s="2" t="s">
        <v>139</v>
      </c>
      <c r="E6" s="140">
        <f>'3) 2013年'!AQ8</f>
        <v>0</v>
      </c>
      <c r="F6" s="140">
        <f>'3) 2013年'!AR8</f>
        <v>0</v>
      </c>
      <c r="G6" s="140">
        <f>'3) 2013年'!AS8</f>
        <v>0</v>
      </c>
    </row>
    <row r="7" spans="1:7">
      <c r="A7" s="32" t="s">
        <v>16</v>
      </c>
      <c r="B7" s="2">
        <v>32</v>
      </c>
      <c r="C7" s="2">
        <v>1</v>
      </c>
      <c r="D7" s="2" t="s">
        <v>139</v>
      </c>
      <c r="E7" s="140">
        <f>'3) 2013年'!AQ9</f>
        <v>1.613620890410959</v>
      </c>
      <c r="F7" s="140">
        <f>'3) 2013年'!AR9</f>
        <v>3.3316836215666328</v>
      </c>
      <c r="G7" s="140">
        <f>'3) 2013年'!AS9</f>
        <v>9.9162857142857135</v>
      </c>
    </row>
    <row r="8" spans="1:7">
      <c r="A8" s="32" t="s">
        <v>17</v>
      </c>
      <c r="B8" s="2">
        <v>33</v>
      </c>
      <c r="C8" s="2">
        <v>1</v>
      </c>
      <c r="D8" s="2" t="s">
        <v>139</v>
      </c>
      <c r="E8" s="140">
        <f>'3) 2013年'!AQ10</f>
        <v>0</v>
      </c>
      <c r="F8" s="140">
        <f>'3) 2013年'!AR10</f>
        <v>0</v>
      </c>
      <c r="G8" s="140">
        <f>'3) 2013年'!AS10</f>
        <v>0</v>
      </c>
    </row>
    <row r="9" spans="1:7">
      <c r="A9" s="32" t="s">
        <v>18</v>
      </c>
      <c r="B9" s="2">
        <v>35</v>
      </c>
      <c r="C9" s="2">
        <v>1</v>
      </c>
      <c r="D9" s="2" t="s">
        <v>139</v>
      </c>
      <c r="E9" s="140">
        <f>'3) 2013年'!AQ11</f>
        <v>0</v>
      </c>
      <c r="F9" s="140">
        <f>'3) 2013年'!AR11</f>
        <v>0</v>
      </c>
      <c r="G9" s="140">
        <f>'3) 2013年'!AS11</f>
        <v>0</v>
      </c>
    </row>
    <row r="10" spans="1:7">
      <c r="A10" s="32" t="s">
        <v>19</v>
      </c>
      <c r="B10" s="2">
        <v>37</v>
      </c>
      <c r="C10" s="2">
        <v>1</v>
      </c>
      <c r="D10" s="2" t="s">
        <v>139</v>
      </c>
      <c r="E10" s="140">
        <f>'3) 2013年'!AQ12</f>
        <v>2.1694522144522144</v>
      </c>
      <c r="F10" s="140">
        <f>'3) 2013年'!AR12</f>
        <v>5.8937054963084492</v>
      </c>
      <c r="G10" s="140">
        <f>'3) 2013年'!AS12</f>
        <v>10.051518518518519</v>
      </c>
    </row>
    <row r="11" spans="1:7">
      <c r="A11" s="32" t="s">
        <v>20</v>
      </c>
      <c r="B11" s="2">
        <v>44</v>
      </c>
      <c r="C11" s="2">
        <v>1</v>
      </c>
      <c r="D11" s="2" t="s">
        <v>139</v>
      </c>
      <c r="E11" s="140">
        <f>'3) 2013年'!AQ13</f>
        <v>1.3898036238981391</v>
      </c>
      <c r="F11" s="140">
        <f>'3) 2013年'!AR13</f>
        <v>4.0895402627070245</v>
      </c>
      <c r="G11" s="140">
        <f>'3) 2013年'!AS13</f>
        <v>13.650889230769231</v>
      </c>
    </row>
    <row r="12" spans="1:7">
      <c r="A12" s="56" t="s">
        <v>21</v>
      </c>
      <c r="B12" s="36">
        <v>46</v>
      </c>
      <c r="C12" s="36">
        <v>1</v>
      </c>
      <c r="D12" s="2" t="s">
        <v>139</v>
      </c>
      <c r="E12" s="140">
        <f>'3) 2013年'!AQ14</f>
        <v>0</v>
      </c>
      <c r="F12" s="140">
        <f>'3) 2013年'!AR14</f>
        <v>0</v>
      </c>
      <c r="G12" s="140">
        <f>'3) 2013年'!AS14</f>
        <v>0</v>
      </c>
    </row>
    <row r="13" spans="1:7" ht="15.75" thickBot="1">
      <c r="A13" s="18" t="s">
        <v>54</v>
      </c>
      <c r="B13" s="65"/>
      <c r="C13" s="36">
        <v>1</v>
      </c>
      <c r="D13" s="2" t="s">
        <v>139</v>
      </c>
      <c r="E13" s="140">
        <f>'3) 2013年'!AQ15</f>
        <v>1.5772709844165718</v>
      </c>
      <c r="F13" s="140">
        <f>'3) 2013年'!AR15</f>
        <v>3.3427298029556649</v>
      </c>
      <c r="G13" s="140">
        <f>'3) 2013年'!AS15</f>
        <v>9.0588614379084973</v>
      </c>
    </row>
    <row r="14" spans="1:7" ht="15.75" thickTop="1">
      <c r="A14" s="32" t="s">
        <v>22</v>
      </c>
      <c r="B14" s="2">
        <v>14</v>
      </c>
      <c r="C14" s="2">
        <v>2</v>
      </c>
      <c r="D14" s="2" t="s">
        <v>140</v>
      </c>
      <c r="E14" s="140">
        <f>'3) 2013年'!AQ16</f>
        <v>1.2070069038767923</v>
      </c>
      <c r="F14" s="140">
        <f>'3) 2013年'!AR16</f>
        <v>1.2550039414414416</v>
      </c>
      <c r="G14" s="140">
        <f>'3) 2013年'!AS16</f>
        <v>1.1044248648648649</v>
      </c>
    </row>
    <row r="15" spans="1:7">
      <c r="A15" s="32" t="s">
        <v>23</v>
      </c>
      <c r="B15" s="2">
        <v>22</v>
      </c>
      <c r="C15" s="2">
        <v>2</v>
      </c>
      <c r="D15" s="2" t="s">
        <v>140</v>
      </c>
      <c r="E15" s="140">
        <f>'3) 2013年'!AQ17</f>
        <v>0</v>
      </c>
      <c r="F15" s="140">
        <f>'3) 2013年'!AR17</f>
        <v>0</v>
      </c>
      <c r="G15" s="140">
        <f>'3) 2013年'!AS17</f>
        <v>0</v>
      </c>
    </row>
    <row r="16" spans="1:7">
      <c r="A16" s="32" t="s">
        <v>24</v>
      </c>
      <c r="B16" s="2">
        <v>23</v>
      </c>
      <c r="C16" s="2">
        <v>2</v>
      </c>
      <c r="D16" s="2" t="s">
        <v>140</v>
      </c>
      <c r="E16" s="140">
        <f>'3) 2013年'!AQ18</f>
        <v>0</v>
      </c>
      <c r="F16" s="140">
        <f>'3) 2013年'!AR18</f>
        <v>0</v>
      </c>
      <c r="G16" s="140">
        <f>'3) 2013年'!AS18</f>
        <v>0</v>
      </c>
    </row>
    <row r="17" spans="1:7">
      <c r="A17" s="32" t="s">
        <v>25</v>
      </c>
      <c r="B17" s="2">
        <v>34</v>
      </c>
      <c r="C17" s="2">
        <v>2</v>
      </c>
      <c r="D17" s="2" t="s">
        <v>140</v>
      </c>
      <c r="E17" s="140">
        <f>'3) 2013年'!AQ19</f>
        <v>1.3529938050211932</v>
      </c>
      <c r="F17" s="140">
        <f>'3) 2013年'!AR19</f>
        <v>3.5003773399014775</v>
      </c>
      <c r="G17" s="140">
        <f>'3) 2013年'!AS19</f>
        <v>4.5830336734693873</v>
      </c>
    </row>
    <row r="18" spans="1:7">
      <c r="A18" s="32" t="s">
        <v>26</v>
      </c>
      <c r="B18" s="2">
        <v>36</v>
      </c>
      <c r="C18" s="2">
        <v>2</v>
      </c>
      <c r="D18" s="2" t="s">
        <v>140</v>
      </c>
      <c r="E18" s="140">
        <f>'3) 2013年'!AQ20</f>
        <v>0</v>
      </c>
      <c r="F18" s="140">
        <f>'3) 2013年'!AR20</f>
        <v>0</v>
      </c>
      <c r="G18" s="140">
        <f>'3) 2013年'!AS20</f>
        <v>0</v>
      </c>
    </row>
    <row r="19" spans="1:7">
      <c r="A19" s="32" t="s">
        <v>27</v>
      </c>
      <c r="B19" s="2">
        <v>41</v>
      </c>
      <c r="C19" s="2">
        <v>2</v>
      </c>
      <c r="D19" s="2" t="s">
        <v>140</v>
      </c>
      <c r="E19" s="140">
        <f>'3) 2013年'!AQ21</f>
        <v>1.665961822953949</v>
      </c>
      <c r="F19" s="140">
        <f>'3) 2013年'!AR21</f>
        <v>3.2556038585209004</v>
      </c>
      <c r="G19" s="140">
        <f>'3) 2013年'!AS21</f>
        <v>3.802258720930233</v>
      </c>
    </row>
    <row r="20" spans="1:7">
      <c r="A20" s="32" t="s">
        <v>28</v>
      </c>
      <c r="B20" s="2">
        <v>42</v>
      </c>
      <c r="C20" s="2">
        <v>2</v>
      </c>
      <c r="D20" s="2" t="s">
        <v>140</v>
      </c>
      <c r="E20" s="140">
        <f>'3) 2013年'!AQ22</f>
        <v>1.2026887737478411</v>
      </c>
      <c r="F20" s="140">
        <f>'3) 2013年'!AR22</f>
        <v>2.8008876080691643</v>
      </c>
      <c r="G20" s="140">
        <f>'3) 2013年'!AS22</f>
        <v>2.252130909090909</v>
      </c>
    </row>
    <row r="21" spans="1:7">
      <c r="A21" s="56" t="s">
        <v>29</v>
      </c>
      <c r="B21" s="36">
        <v>43</v>
      </c>
      <c r="C21" s="36">
        <v>2</v>
      </c>
      <c r="D21" s="2" t="s">
        <v>140</v>
      </c>
      <c r="E21" s="140">
        <f>'3) 2013年'!AQ23</f>
        <v>1.4268065818068922</v>
      </c>
      <c r="F21" s="140">
        <f>'3) 2013年'!AR23</f>
        <v>3.261939719240297</v>
      </c>
      <c r="G21" s="140">
        <f>'3) 2013年'!AS23</f>
        <v>5.373048387096774</v>
      </c>
    </row>
    <row r="22" spans="1:7" ht="15.75" thickBot="1">
      <c r="A22" s="18" t="s">
        <v>55</v>
      </c>
      <c r="B22" s="75"/>
      <c r="C22" s="36">
        <v>2</v>
      </c>
      <c r="D22" s="2" t="s">
        <v>140</v>
      </c>
      <c r="E22" s="140">
        <f>'3) 2013年'!AQ24</f>
        <v>1.4080094382906208</v>
      </c>
      <c r="F22" s="140">
        <f>'3) 2013年'!AR24</f>
        <v>2.6900035997120231</v>
      </c>
      <c r="G22" s="140">
        <f>'3) 2013年'!AS24</f>
        <v>2.6305616998950683</v>
      </c>
    </row>
    <row r="23" spans="1:7" ht="15.75" thickTop="1">
      <c r="A23" s="32" t="s">
        <v>42</v>
      </c>
      <c r="B23" s="2">
        <v>15</v>
      </c>
      <c r="C23" s="2">
        <v>3</v>
      </c>
      <c r="D23" s="2" t="s">
        <v>141</v>
      </c>
      <c r="E23" s="140">
        <f>'3) 2013年'!AQ25</f>
        <v>0</v>
      </c>
      <c r="F23" s="140">
        <f>'3) 2013年'!AR25</f>
        <v>0</v>
      </c>
      <c r="G23" s="140">
        <f>'3) 2013年'!AS25</f>
        <v>0</v>
      </c>
    </row>
    <row r="24" spans="1:7">
      <c r="A24" s="32" t="s">
        <v>30</v>
      </c>
      <c r="B24" s="2">
        <v>45</v>
      </c>
      <c r="C24" s="2">
        <v>3</v>
      </c>
      <c r="D24" s="2" t="s">
        <v>141</v>
      </c>
      <c r="E24" s="140">
        <f>'3) 2013年'!AQ26</f>
        <v>0</v>
      </c>
      <c r="F24" s="140">
        <f>'3) 2013年'!AR26</f>
        <v>0</v>
      </c>
      <c r="G24" s="140">
        <f>'3) 2013年'!AS26</f>
        <v>0</v>
      </c>
    </row>
    <row r="25" spans="1:7">
      <c r="A25" s="32" t="s">
        <v>31</v>
      </c>
      <c r="B25" s="2">
        <v>50</v>
      </c>
      <c r="C25" s="2">
        <v>3</v>
      </c>
      <c r="D25" s="2" t="s">
        <v>141</v>
      </c>
      <c r="E25" s="140">
        <f>'3) 2013年'!AQ27</f>
        <v>1.4602610895352435</v>
      </c>
      <c r="F25" s="140">
        <f>'3) 2013年'!AR27</f>
        <v>1.9939599474924585</v>
      </c>
      <c r="G25" s="140">
        <f>'3) 2013年'!AS27</f>
        <v>5.3935828594178492</v>
      </c>
    </row>
    <row r="26" spans="1:7">
      <c r="A26" s="32" t="s">
        <v>32</v>
      </c>
      <c r="B26" s="2">
        <v>51</v>
      </c>
      <c r="C26" s="2">
        <v>3</v>
      </c>
      <c r="D26" s="2" t="s">
        <v>141</v>
      </c>
      <c r="E26" s="140">
        <f>'3) 2013年'!AQ28</f>
        <v>2.8261537705132267</v>
      </c>
      <c r="F26" s="140">
        <f>'3) 2013年'!AR28</f>
        <v>4.7991325294207492</v>
      </c>
      <c r="G26" s="140">
        <f>'3) 2013年'!AS28</f>
        <v>17.86276479562007</v>
      </c>
    </row>
    <row r="27" spans="1:7">
      <c r="A27" s="32" t="s">
        <v>33</v>
      </c>
      <c r="B27" s="2">
        <v>52</v>
      </c>
      <c r="C27" s="2">
        <v>3</v>
      </c>
      <c r="D27" s="2" t="s">
        <v>141</v>
      </c>
      <c r="E27" s="140">
        <f>'3) 2013年'!AQ29</f>
        <v>0</v>
      </c>
      <c r="F27" s="140">
        <f>'3) 2013年'!AR29</f>
        <v>0</v>
      </c>
      <c r="G27" s="140">
        <f>'3) 2013年'!AS29</f>
        <v>0</v>
      </c>
    </row>
    <row r="28" spans="1:7">
      <c r="A28" s="32" t="s">
        <v>34</v>
      </c>
      <c r="B28" s="2">
        <v>53</v>
      </c>
      <c r="C28" s="2">
        <v>3</v>
      </c>
      <c r="D28" s="2" t="s">
        <v>141</v>
      </c>
      <c r="E28" s="140">
        <f>'3) 2013年'!AQ30</f>
        <v>1.8894387147855323</v>
      </c>
      <c r="F28" s="140">
        <f>'3) 2013年'!AR30</f>
        <v>2.8331103009803211</v>
      </c>
      <c r="G28" s="140">
        <f>'3) 2013年'!AS30</f>
        <v>6.4191862287310446</v>
      </c>
    </row>
    <row r="29" spans="1:7">
      <c r="A29" s="32" t="s">
        <v>35</v>
      </c>
      <c r="B29" s="2">
        <v>54</v>
      </c>
      <c r="C29" s="2">
        <v>3</v>
      </c>
      <c r="D29" s="2" t="s">
        <v>141</v>
      </c>
      <c r="E29" s="140">
        <f>'3) 2013年'!AQ31</f>
        <v>0</v>
      </c>
      <c r="F29" s="140">
        <f>'3) 2013年'!AR31</f>
        <v>0</v>
      </c>
      <c r="G29" s="140">
        <f>'3) 2013年'!AS31</f>
        <v>0</v>
      </c>
    </row>
    <row r="30" spans="1:7">
      <c r="A30" s="32" t="s">
        <v>36</v>
      </c>
      <c r="B30" s="2">
        <v>61</v>
      </c>
      <c r="C30" s="2">
        <v>3</v>
      </c>
      <c r="D30" s="2" t="s">
        <v>141</v>
      </c>
      <c r="E30" s="140">
        <f>'3) 2013年'!AQ32</f>
        <v>0</v>
      </c>
      <c r="F30" s="140">
        <f>'3) 2013年'!AR32</f>
        <v>0</v>
      </c>
      <c r="G30" s="140">
        <f>'3) 2013年'!AS32</f>
        <v>0</v>
      </c>
    </row>
    <row r="31" spans="1:7">
      <c r="A31" s="32" t="s">
        <v>37</v>
      </c>
      <c r="B31" s="2">
        <v>62</v>
      </c>
      <c r="C31" s="2">
        <v>3</v>
      </c>
      <c r="D31" s="2" t="s">
        <v>141</v>
      </c>
      <c r="E31" s="140">
        <f>'3) 2013年'!AQ33</f>
        <v>1.0307075317994687</v>
      </c>
      <c r="F31" s="140">
        <f>'3) 2013年'!AR33</f>
        <v>1.8626642656457615</v>
      </c>
      <c r="G31" s="140">
        <f>'3) 2013年'!AS33</f>
        <v>5.6123037692420654</v>
      </c>
    </row>
    <row r="32" spans="1:7">
      <c r="A32" s="32" t="s">
        <v>38</v>
      </c>
      <c r="B32" s="2">
        <v>63</v>
      </c>
      <c r="C32" s="2">
        <v>3</v>
      </c>
      <c r="D32" s="2" t="s">
        <v>141</v>
      </c>
      <c r="E32" s="140">
        <f>'3) 2013年'!AQ34</f>
        <v>0</v>
      </c>
      <c r="F32" s="140">
        <f>'3) 2013年'!AR34</f>
        <v>0</v>
      </c>
      <c r="G32" s="140">
        <f>'3) 2013年'!AS34</f>
        <v>0</v>
      </c>
    </row>
    <row r="33" spans="1:7">
      <c r="A33" s="32" t="s">
        <v>39</v>
      </c>
      <c r="B33" s="2">
        <v>64</v>
      </c>
      <c r="C33" s="2">
        <v>3</v>
      </c>
      <c r="D33" s="2" t="s">
        <v>141</v>
      </c>
      <c r="E33" s="140">
        <f>'3) 2013年'!AQ35</f>
        <v>0</v>
      </c>
      <c r="F33" s="140">
        <f>'3) 2013年'!AR35</f>
        <v>0</v>
      </c>
      <c r="G33" s="140">
        <f>'3) 2013年'!AS35</f>
        <v>0</v>
      </c>
    </row>
    <row r="34" spans="1:7">
      <c r="A34" s="56" t="s">
        <v>40</v>
      </c>
      <c r="B34" s="36">
        <v>65</v>
      </c>
      <c r="C34" s="36">
        <v>3</v>
      </c>
      <c r="D34" s="2" t="s">
        <v>141</v>
      </c>
      <c r="E34" s="140">
        <f>'3) 2013年'!AQ36</f>
        <v>0</v>
      </c>
      <c r="F34" s="140">
        <f>'3) 2013年'!AR36</f>
        <v>0</v>
      </c>
      <c r="G34" s="140">
        <f>'3) 2013年'!AS36</f>
        <v>0</v>
      </c>
    </row>
    <row r="35" spans="1:7" ht="15.75" thickBot="1">
      <c r="A35" s="18" t="s">
        <v>56</v>
      </c>
      <c r="B35" s="75"/>
      <c r="C35" s="36">
        <v>3</v>
      </c>
      <c r="D35" s="2" t="s">
        <v>141</v>
      </c>
      <c r="E35" s="140">
        <f>'3) 2013年'!AQ37</f>
        <v>1.8577865390030976</v>
      </c>
      <c r="F35" s="140">
        <f>'3) 2013年'!AR37</f>
        <v>2.9037743674823728</v>
      </c>
      <c r="G35" s="140">
        <f>'3) 2013年'!AS37</f>
        <v>8.3835988200589959</v>
      </c>
    </row>
    <row r="36" spans="1:7" ht="15.75" thickTop="1">
      <c r="A36" s="32" t="s">
        <v>114</v>
      </c>
      <c r="B36" t="s">
        <v>115</v>
      </c>
      <c r="C36" t="s">
        <v>116</v>
      </c>
      <c r="D36" s="2" t="s">
        <v>116</v>
      </c>
      <c r="E36" s="140">
        <f>'3) 2013年'!AQ38</f>
        <v>1.5876615845385897</v>
      </c>
      <c r="F36" s="140">
        <f>'3) 2013年'!AR38</f>
        <v>3.0083492231105744</v>
      </c>
      <c r="G36" s="140">
        <f>'3) 2013年'!AS38</f>
        <v>6.1832579638009051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BE9A-4D36-4FD2-8D2F-C7602D3C3ED5}">
  <dimension ref="A1:E52"/>
  <sheetViews>
    <sheetView workbookViewId="0">
      <selection activeCell="D3" sqref="D3"/>
    </sheetView>
  </sheetViews>
  <sheetFormatPr baseColWidth="10" defaultRowHeight="15"/>
  <cols>
    <col min="2" max="2" width="45.7109375" customWidth="1"/>
    <col min="3" max="3" width="41.7109375" customWidth="1"/>
  </cols>
  <sheetData>
    <row r="1" spans="1:5">
      <c r="A1" s="142" t="s">
        <v>193</v>
      </c>
      <c r="B1" s="142" t="s">
        <v>194</v>
      </c>
      <c r="C1" s="142" t="s">
        <v>195</v>
      </c>
      <c r="D1" s="151" t="s">
        <v>212</v>
      </c>
      <c r="E1" s="151" t="s">
        <v>213</v>
      </c>
    </row>
    <row r="2" spans="1:5">
      <c r="A2" s="143">
        <v>1</v>
      </c>
      <c r="B2" t="s">
        <v>142</v>
      </c>
      <c r="C2" s="144" t="s">
        <v>204</v>
      </c>
      <c r="D2" s="148" t="s">
        <v>209</v>
      </c>
      <c r="E2" s="148" t="s">
        <v>209</v>
      </c>
    </row>
    <row r="3" spans="1:5">
      <c r="A3" s="143">
        <v>2</v>
      </c>
      <c r="B3" t="s">
        <v>169</v>
      </c>
      <c r="C3" s="144" t="s">
        <v>204</v>
      </c>
      <c r="D3" s="148" t="s">
        <v>209</v>
      </c>
      <c r="E3" s="148" t="s">
        <v>209</v>
      </c>
    </row>
    <row r="4" spans="1:5">
      <c r="A4" s="143">
        <v>3</v>
      </c>
      <c r="B4" t="s">
        <v>143</v>
      </c>
      <c r="C4" s="144" t="s">
        <v>204</v>
      </c>
      <c r="D4" s="148" t="s">
        <v>209</v>
      </c>
      <c r="E4" s="148" t="s">
        <v>209</v>
      </c>
    </row>
    <row r="5" spans="1:5">
      <c r="A5" s="143">
        <v>4</v>
      </c>
      <c r="B5" t="s">
        <v>144</v>
      </c>
      <c r="C5" s="144" t="s">
        <v>204</v>
      </c>
      <c r="D5" s="148" t="s">
        <v>209</v>
      </c>
      <c r="E5" s="148" t="s">
        <v>209</v>
      </c>
    </row>
    <row r="6" spans="1:5" ht="25.5">
      <c r="A6" s="143">
        <v>5</v>
      </c>
      <c r="B6" t="s">
        <v>145</v>
      </c>
      <c r="C6" s="144" t="s">
        <v>204</v>
      </c>
      <c r="D6" s="149" t="s">
        <v>219</v>
      </c>
      <c r="E6" s="149" t="s">
        <v>219</v>
      </c>
    </row>
    <row r="7" spans="1:5" ht="25.5">
      <c r="A7" s="143">
        <v>6</v>
      </c>
      <c r="B7" t="s">
        <v>146</v>
      </c>
      <c r="C7" s="144" t="s">
        <v>204</v>
      </c>
      <c r="D7" s="149" t="s">
        <v>219</v>
      </c>
      <c r="E7" s="149" t="s">
        <v>219</v>
      </c>
    </row>
    <row r="8" spans="1:5" ht="25.5">
      <c r="A8" s="143">
        <v>7</v>
      </c>
      <c r="B8" t="s">
        <v>147</v>
      </c>
      <c r="C8" s="144" t="s">
        <v>204</v>
      </c>
      <c r="D8" s="149" t="s">
        <v>219</v>
      </c>
      <c r="E8" s="149" t="s">
        <v>219</v>
      </c>
    </row>
    <row r="9" spans="1:5" ht="25.5">
      <c r="A9" s="143">
        <v>8</v>
      </c>
      <c r="B9" t="s">
        <v>148</v>
      </c>
      <c r="C9" s="144" t="s">
        <v>204</v>
      </c>
      <c r="D9" s="149" t="s">
        <v>219</v>
      </c>
      <c r="E9" s="149" t="s">
        <v>219</v>
      </c>
    </row>
    <row r="10" spans="1:5" ht="25.5">
      <c r="A10" s="143">
        <v>9</v>
      </c>
      <c r="B10" t="s">
        <v>149</v>
      </c>
      <c r="C10" s="144" t="s">
        <v>204</v>
      </c>
      <c r="D10" s="149" t="s">
        <v>219</v>
      </c>
      <c r="E10" s="149" t="s">
        <v>219</v>
      </c>
    </row>
    <row r="11" spans="1:5" ht="25.5">
      <c r="A11" s="143">
        <v>10</v>
      </c>
      <c r="B11" t="s">
        <v>150</v>
      </c>
      <c r="C11" s="144" t="s">
        <v>204</v>
      </c>
      <c r="D11" s="149" t="s">
        <v>219</v>
      </c>
      <c r="E11" s="149" t="s">
        <v>219</v>
      </c>
    </row>
    <row r="12" spans="1:5" ht="25.5">
      <c r="A12" s="143">
        <v>11</v>
      </c>
      <c r="B12" t="s">
        <v>151</v>
      </c>
      <c r="C12" s="144" t="s">
        <v>204</v>
      </c>
      <c r="D12" s="149" t="s">
        <v>219</v>
      </c>
      <c r="E12" s="149" t="s">
        <v>219</v>
      </c>
    </row>
    <row r="13" spans="1:5" ht="25.5">
      <c r="A13" s="143">
        <v>12</v>
      </c>
      <c r="B13" t="s">
        <v>152</v>
      </c>
      <c r="C13" s="144" t="s">
        <v>204</v>
      </c>
      <c r="D13" s="149" t="s">
        <v>219</v>
      </c>
      <c r="E13" s="149" t="s">
        <v>219</v>
      </c>
    </row>
    <row r="14" spans="1:5" ht="25.5">
      <c r="A14" s="143">
        <v>13</v>
      </c>
      <c r="B14" t="s">
        <v>153</v>
      </c>
      <c r="C14" s="144" t="s">
        <v>204</v>
      </c>
      <c r="D14" s="149" t="s">
        <v>219</v>
      </c>
      <c r="E14" s="149" t="s">
        <v>219</v>
      </c>
    </row>
    <row r="15" spans="1:5" ht="25.5">
      <c r="A15" s="143">
        <v>14</v>
      </c>
      <c r="B15" t="s">
        <v>154</v>
      </c>
      <c r="C15" s="144" t="s">
        <v>204</v>
      </c>
      <c r="D15" s="149" t="s">
        <v>219</v>
      </c>
      <c r="E15" s="149" t="s">
        <v>219</v>
      </c>
    </row>
    <row r="16" spans="1:5" ht="25.5">
      <c r="A16" s="143">
        <v>15</v>
      </c>
      <c r="B16" t="s">
        <v>155</v>
      </c>
      <c r="C16" s="144" t="s">
        <v>204</v>
      </c>
      <c r="D16" s="149" t="s">
        <v>219</v>
      </c>
      <c r="E16" s="149" t="s">
        <v>219</v>
      </c>
    </row>
    <row r="17" spans="1:5" ht="25.5">
      <c r="A17" s="143">
        <v>16</v>
      </c>
      <c r="B17" t="s">
        <v>156</v>
      </c>
      <c r="C17" s="144" t="s">
        <v>204</v>
      </c>
      <c r="D17" s="149" t="s">
        <v>219</v>
      </c>
      <c r="E17" s="149" t="s">
        <v>219</v>
      </c>
    </row>
    <row r="18" spans="1:5" ht="25.5">
      <c r="A18" s="143">
        <v>17</v>
      </c>
      <c r="B18" t="s">
        <v>157</v>
      </c>
      <c r="C18" s="144" t="s">
        <v>204</v>
      </c>
      <c r="D18" s="149" t="s">
        <v>219</v>
      </c>
      <c r="E18" s="149" t="s">
        <v>219</v>
      </c>
    </row>
    <row r="19" spans="1:5" ht="25.5">
      <c r="A19" s="143">
        <v>18</v>
      </c>
      <c r="B19" t="s">
        <v>158</v>
      </c>
      <c r="C19" s="144" t="s">
        <v>204</v>
      </c>
      <c r="D19" s="150" t="s">
        <v>218</v>
      </c>
      <c r="E19" s="148" t="s">
        <v>216</v>
      </c>
    </row>
    <row r="20" spans="1:5">
      <c r="A20" s="143">
        <v>19</v>
      </c>
      <c r="B20" t="s">
        <v>159</v>
      </c>
      <c r="C20" s="144" t="s">
        <v>207</v>
      </c>
      <c r="D20" s="148" t="s">
        <v>207</v>
      </c>
      <c r="E20" s="148" t="s">
        <v>207</v>
      </c>
    </row>
    <row r="21" spans="1:5" ht="25.5">
      <c r="A21" s="143">
        <v>20</v>
      </c>
      <c r="B21" t="s">
        <v>160</v>
      </c>
      <c r="C21" s="144" t="s">
        <v>204</v>
      </c>
      <c r="D21" s="150" t="s">
        <v>218</v>
      </c>
      <c r="E21" s="148" t="s">
        <v>216</v>
      </c>
    </row>
    <row r="22" spans="1:5" ht="25.5">
      <c r="A22" s="143">
        <v>21</v>
      </c>
      <c r="B22" t="s">
        <v>161</v>
      </c>
      <c r="C22" s="144" t="s">
        <v>204</v>
      </c>
      <c r="D22" s="150" t="s">
        <v>218</v>
      </c>
      <c r="E22" s="148" t="s">
        <v>216</v>
      </c>
    </row>
    <row r="23" spans="1:5" ht="25.5">
      <c r="A23" s="143">
        <v>22</v>
      </c>
      <c r="B23" t="s">
        <v>162</v>
      </c>
      <c r="C23" s="144" t="s">
        <v>205</v>
      </c>
      <c r="D23" s="148" t="s">
        <v>217</v>
      </c>
      <c r="E23" s="148" t="s">
        <v>216</v>
      </c>
    </row>
    <row r="24" spans="1:5" ht="25.5">
      <c r="A24" s="143">
        <v>23</v>
      </c>
      <c r="B24" t="s">
        <v>163</v>
      </c>
      <c r="C24" s="144" t="s">
        <v>205</v>
      </c>
      <c r="D24" s="148" t="s">
        <v>217</v>
      </c>
      <c r="E24" s="148" t="s">
        <v>216</v>
      </c>
    </row>
    <row r="25" spans="1:5" ht="25.5">
      <c r="A25" s="143">
        <v>24</v>
      </c>
      <c r="B25" t="s">
        <v>164</v>
      </c>
      <c r="C25" s="144" t="s">
        <v>205</v>
      </c>
      <c r="D25" s="148" t="s">
        <v>217</v>
      </c>
      <c r="E25" s="148" t="s">
        <v>216</v>
      </c>
    </row>
    <row r="26" spans="1:5" ht="25.5">
      <c r="A26" s="143">
        <v>25</v>
      </c>
      <c r="B26" t="s">
        <v>165</v>
      </c>
      <c r="C26" s="144" t="s">
        <v>205</v>
      </c>
      <c r="D26" s="148" t="s">
        <v>217</v>
      </c>
      <c r="E26" s="148" t="s">
        <v>216</v>
      </c>
    </row>
    <row r="27" spans="1:5" ht="25.5">
      <c r="A27" s="143">
        <v>26</v>
      </c>
      <c r="B27" t="s">
        <v>166</v>
      </c>
      <c r="C27" s="144" t="s">
        <v>205</v>
      </c>
      <c r="D27" s="148" t="s">
        <v>217</v>
      </c>
      <c r="E27" s="148" t="s">
        <v>216</v>
      </c>
    </row>
    <row r="28" spans="1:5" ht="25.5">
      <c r="A28" s="143">
        <v>27</v>
      </c>
      <c r="B28" t="s">
        <v>167</v>
      </c>
      <c r="C28" s="144" t="s">
        <v>205</v>
      </c>
      <c r="D28" s="148" t="s">
        <v>217</v>
      </c>
      <c r="E28" s="148" t="s">
        <v>216</v>
      </c>
    </row>
    <row r="29" spans="1:5" ht="25.5">
      <c r="A29" s="143">
        <v>28</v>
      </c>
      <c r="B29" t="s">
        <v>168</v>
      </c>
      <c r="C29" s="144" t="s">
        <v>206</v>
      </c>
      <c r="D29" s="148" t="s">
        <v>217</v>
      </c>
      <c r="E29" s="148" t="s">
        <v>216</v>
      </c>
    </row>
    <row r="30" spans="1:5" ht="25.5">
      <c r="A30" s="143">
        <v>29</v>
      </c>
      <c r="B30" t="s">
        <v>170</v>
      </c>
      <c r="C30" s="144" t="s">
        <v>206</v>
      </c>
      <c r="D30" s="148" t="s">
        <v>217</v>
      </c>
      <c r="E30" s="148" t="s">
        <v>216</v>
      </c>
    </row>
    <row r="31" spans="1:5" ht="25.5">
      <c r="A31" s="143">
        <v>30</v>
      </c>
      <c r="B31" t="s">
        <v>171</v>
      </c>
      <c r="C31" s="144" t="s">
        <v>206</v>
      </c>
      <c r="D31" s="148" t="s">
        <v>217</v>
      </c>
      <c r="E31" s="148" t="s">
        <v>216</v>
      </c>
    </row>
    <row r="32" spans="1:5" ht="25.5">
      <c r="A32" s="143">
        <v>31</v>
      </c>
      <c r="B32" t="s">
        <v>172</v>
      </c>
      <c r="C32" s="144" t="s">
        <v>206</v>
      </c>
      <c r="D32" s="148" t="s">
        <v>217</v>
      </c>
      <c r="E32" s="148" t="s">
        <v>216</v>
      </c>
    </row>
    <row r="33" spans="1:5" ht="25.5">
      <c r="A33" s="143">
        <v>32</v>
      </c>
      <c r="B33" t="s">
        <v>173</v>
      </c>
      <c r="C33" s="144" t="s">
        <v>206</v>
      </c>
      <c r="D33" s="148" t="s">
        <v>217</v>
      </c>
      <c r="E33" s="148" t="s">
        <v>216</v>
      </c>
    </row>
    <row r="34" spans="1:5" ht="25.5">
      <c r="A34" s="143">
        <v>33</v>
      </c>
      <c r="B34" t="s">
        <v>174</v>
      </c>
      <c r="C34" s="144" t="s">
        <v>206</v>
      </c>
      <c r="D34" s="148" t="s">
        <v>217</v>
      </c>
      <c r="E34" s="148" t="s">
        <v>216</v>
      </c>
    </row>
    <row r="35" spans="1:5" ht="25.5">
      <c r="A35" s="143">
        <v>34</v>
      </c>
      <c r="B35" t="s">
        <v>175</v>
      </c>
      <c r="C35" s="144" t="s">
        <v>206</v>
      </c>
      <c r="D35" s="148" t="s">
        <v>217</v>
      </c>
      <c r="E35" s="148" t="s">
        <v>216</v>
      </c>
    </row>
    <row r="36" spans="1:5" ht="25.5">
      <c r="A36" s="143">
        <v>35</v>
      </c>
      <c r="B36" t="s">
        <v>176</v>
      </c>
      <c r="C36" s="144" t="s">
        <v>206</v>
      </c>
      <c r="D36" s="148" t="s">
        <v>217</v>
      </c>
      <c r="E36" s="148" t="s">
        <v>216</v>
      </c>
    </row>
    <row r="37" spans="1:5" ht="25.5">
      <c r="A37" s="143">
        <v>36</v>
      </c>
      <c r="B37" t="s">
        <v>177</v>
      </c>
      <c r="C37" s="144" t="s">
        <v>206</v>
      </c>
      <c r="D37" s="148" t="s">
        <v>217</v>
      </c>
      <c r="E37" s="148" t="s">
        <v>216</v>
      </c>
    </row>
    <row r="38" spans="1:5" ht="25.5">
      <c r="A38" s="143">
        <v>37</v>
      </c>
      <c r="B38" t="s">
        <v>178</v>
      </c>
      <c r="C38" s="144" t="s">
        <v>206</v>
      </c>
      <c r="D38" s="148" t="s">
        <v>217</v>
      </c>
      <c r="E38" s="148" t="s">
        <v>216</v>
      </c>
    </row>
    <row r="39" spans="1:5" ht="25.5">
      <c r="A39" s="143">
        <v>38</v>
      </c>
      <c r="B39" t="s">
        <v>179</v>
      </c>
      <c r="C39" s="144" t="s">
        <v>206</v>
      </c>
      <c r="D39" s="148" t="s">
        <v>217</v>
      </c>
      <c r="E39" s="148" t="s">
        <v>216</v>
      </c>
    </row>
    <row r="40" spans="1:5" ht="25.5">
      <c r="A40" s="143">
        <v>39</v>
      </c>
      <c r="B40" t="s">
        <v>180</v>
      </c>
      <c r="C40" s="144" t="s">
        <v>206</v>
      </c>
      <c r="D40" s="148" t="s">
        <v>217</v>
      </c>
      <c r="E40" s="148" t="s">
        <v>216</v>
      </c>
    </row>
    <row r="41" spans="1:5" ht="25.5">
      <c r="A41" s="143">
        <v>40</v>
      </c>
      <c r="B41" t="s">
        <v>181</v>
      </c>
      <c r="C41" s="144" t="s">
        <v>206</v>
      </c>
      <c r="D41" s="148" t="s">
        <v>217</v>
      </c>
      <c r="E41" s="148" t="s">
        <v>216</v>
      </c>
    </row>
    <row r="42" spans="1:5" ht="25.5">
      <c r="A42" s="143">
        <v>41</v>
      </c>
      <c r="B42" t="s">
        <v>182</v>
      </c>
      <c r="C42" s="144" t="s">
        <v>206</v>
      </c>
      <c r="D42" s="148" t="s">
        <v>217</v>
      </c>
      <c r="E42" s="148" t="s">
        <v>216</v>
      </c>
    </row>
    <row r="43" spans="1:5" ht="25.5">
      <c r="A43" s="143">
        <v>42</v>
      </c>
      <c r="B43" t="s">
        <v>183</v>
      </c>
      <c r="C43" s="144" t="s">
        <v>206</v>
      </c>
      <c r="D43" s="148" t="s">
        <v>217</v>
      </c>
      <c r="E43" s="148" t="s">
        <v>216</v>
      </c>
    </row>
    <row r="44" spans="1:5" ht="25.5">
      <c r="A44" s="143">
        <v>43</v>
      </c>
      <c r="B44" t="s">
        <v>184</v>
      </c>
      <c r="C44" s="144" t="s">
        <v>206</v>
      </c>
      <c r="D44" s="148" t="s">
        <v>217</v>
      </c>
      <c r="E44" s="148" t="s">
        <v>216</v>
      </c>
    </row>
    <row r="45" spans="1:5" ht="25.5">
      <c r="A45" s="143">
        <v>44</v>
      </c>
      <c r="B45" t="s">
        <v>185</v>
      </c>
      <c r="C45" s="144" t="s">
        <v>206</v>
      </c>
      <c r="D45" s="148" t="s">
        <v>217</v>
      </c>
      <c r="E45" s="148" t="s">
        <v>216</v>
      </c>
    </row>
    <row r="46" spans="1:5" ht="25.5">
      <c r="A46" s="143">
        <v>45</v>
      </c>
      <c r="B46" t="s">
        <v>186</v>
      </c>
      <c r="C46" s="144" t="s">
        <v>206</v>
      </c>
      <c r="D46" s="148" t="s">
        <v>217</v>
      </c>
      <c r="E46" s="148" t="s">
        <v>216</v>
      </c>
    </row>
    <row r="47" spans="1:5" ht="25.5">
      <c r="A47" s="143">
        <v>46</v>
      </c>
      <c r="B47" t="s">
        <v>187</v>
      </c>
      <c r="C47" s="144" t="s">
        <v>206</v>
      </c>
      <c r="D47" s="148" t="s">
        <v>217</v>
      </c>
      <c r="E47" s="148" t="s">
        <v>216</v>
      </c>
    </row>
    <row r="48" spans="1:5" ht="25.5">
      <c r="A48" s="143">
        <v>47</v>
      </c>
      <c r="B48" t="s">
        <v>188</v>
      </c>
      <c r="C48" s="144" t="s">
        <v>206</v>
      </c>
      <c r="D48" s="148" t="s">
        <v>217</v>
      </c>
      <c r="E48" s="148" t="s">
        <v>216</v>
      </c>
    </row>
    <row r="49" spans="1:5" ht="25.5">
      <c r="A49" s="143">
        <v>48</v>
      </c>
      <c r="B49" t="s">
        <v>189</v>
      </c>
      <c r="C49" s="144" t="s">
        <v>206</v>
      </c>
      <c r="D49" s="148" t="s">
        <v>217</v>
      </c>
      <c r="E49" s="148" t="s">
        <v>216</v>
      </c>
    </row>
    <row r="50" spans="1:5" ht="25.5">
      <c r="A50" s="143">
        <v>49</v>
      </c>
      <c r="B50" t="s">
        <v>190</v>
      </c>
      <c r="C50" s="144" t="s">
        <v>206</v>
      </c>
      <c r="D50" s="148" t="s">
        <v>217</v>
      </c>
      <c r="E50" s="148" t="s">
        <v>216</v>
      </c>
    </row>
    <row r="51" spans="1:5">
      <c r="A51" s="143">
        <v>50</v>
      </c>
      <c r="B51" t="s">
        <v>191</v>
      </c>
      <c r="C51" s="144" t="s">
        <v>207</v>
      </c>
      <c r="D51" s="150" t="s">
        <v>207</v>
      </c>
      <c r="E51" s="150" t="s">
        <v>207</v>
      </c>
    </row>
    <row r="52" spans="1:5">
      <c r="A52" s="145">
        <v>51</v>
      </c>
      <c r="B52" s="146" t="s">
        <v>192</v>
      </c>
      <c r="C52" s="147" t="s">
        <v>207</v>
      </c>
      <c r="D52" s="150" t="s">
        <v>207</v>
      </c>
      <c r="E52" s="150" t="s">
        <v>207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3F17-6131-4FBA-B389-CF3FCA927AC0}">
  <dimension ref="A1:E9"/>
  <sheetViews>
    <sheetView workbookViewId="0">
      <selection activeCell="B14" sqref="B14"/>
    </sheetView>
  </sheetViews>
  <sheetFormatPr baseColWidth="10" defaultRowHeight="15"/>
  <cols>
    <col min="2" max="2" width="54.140625" customWidth="1"/>
    <col min="4" max="4" width="13.28515625" customWidth="1"/>
    <col min="5" max="5" width="12.42578125" customWidth="1"/>
  </cols>
  <sheetData>
    <row r="1" spans="1:5">
      <c r="A1" s="142" t="s">
        <v>193</v>
      </c>
      <c r="B1" s="142" t="s">
        <v>194</v>
      </c>
      <c r="C1" s="142" t="s">
        <v>195</v>
      </c>
      <c r="D1" s="142" t="s">
        <v>212</v>
      </c>
      <c r="E1" s="142" t="s">
        <v>213</v>
      </c>
    </row>
    <row r="2" spans="1:5">
      <c r="A2" s="152">
        <v>1</v>
      </c>
      <c r="B2" s="152" t="s">
        <v>197</v>
      </c>
      <c r="C2" s="152" t="s">
        <v>204</v>
      </c>
      <c r="D2" s="153" t="s">
        <v>209</v>
      </c>
      <c r="E2" s="153" t="s">
        <v>209</v>
      </c>
    </row>
    <row r="3" spans="1:5">
      <c r="A3" s="152">
        <v>2</v>
      </c>
      <c r="B3" s="152" t="s">
        <v>196</v>
      </c>
      <c r="C3" s="152" t="s">
        <v>204</v>
      </c>
      <c r="D3" s="154" t="s">
        <v>210</v>
      </c>
      <c r="E3" s="154" t="s">
        <v>210</v>
      </c>
    </row>
    <row r="4" spans="1:5" ht="38.25">
      <c r="A4" s="152">
        <v>3</v>
      </c>
      <c r="B4" s="152" t="s">
        <v>198</v>
      </c>
      <c r="C4" s="152" t="s">
        <v>204</v>
      </c>
      <c r="D4" s="153" t="s">
        <v>214</v>
      </c>
      <c r="E4" s="153" t="s">
        <v>211</v>
      </c>
    </row>
    <row r="5" spans="1:5" ht="38.25">
      <c r="A5" s="152">
        <v>4</v>
      </c>
      <c r="B5" s="152" t="s">
        <v>199</v>
      </c>
      <c r="C5" s="152" t="s">
        <v>205</v>
      </c>
      <c r="D5" s="153" t="s">
        <v>215</v>
      </c>
      <c r="E5" s="153" t="s">
        <v>211</v>
      </c>
    </row>
    <row r="6" spans="1:5" ht="38.25">
      <c r="A6" s="152">
        <v>5</v>
      </c>
      <c r="B6" s="152" t="s">
        <v>200</v>
      </c>
      <c r="C6" s="152" t="s">
        <v>206</v>
      </c>
      <c r="D6" s="153" t="s">
        <v>215</v>
      </c>
      <c r="E6" s="153" t="s">
        <v>211</v>
      </c>
    </row>
    <row r="7" spans="1:5" ht="38.25">
      <c r="A7" s="152">
        <v>6</v>
      </c>
      <c r="B7" s="152" t="s">
        <v>201</v>
      </c>
      <c r="C7" s="152" t="s">
        <v>206</v>
      </c>
      <c r="D7" s="153" t="s">
        <v>215</v>
      </c>
      <c r="E7" s="153" t="s">
        <v>211</v>
      </c>
    </row>
    <row r="8" spans="1:5" ht="38.25">
      <c r="A8" s="152">
        <v>7</v>
      </c>
      <c r="B8" s="152" t="s">
        <v>202</v>
      </c>
      <c r="C8" s="152" t="s">
        <v>205</v>
      </c>
      <c r="D8" s="153" t="s">
        <v>215</v>
      </c>
      <c r="E8" s="153" t="s">
        <v>211</v>
      </c>
    </row>
    <row r="9" spans="1:5" ht="38.25">
      <c r="A9" s="152">
        <v>8</v>
      </c>
      <c r="B9" s="152" t="s">
        <v>203</v>
      </c>
      <c r="C9" s="152" t="s">
        <v>207</v>
      </c>
      <c r="D9" s="153" t="s">
        <v>215</v>
      </c>
      <c r="E9" s="153" t="s">
        <v>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75BCD-F530-4037-AE5F-6AD8942DCDED}">
  <dimension ref="A1:F36"/>
  <sheetViews>
    <sheetView workbookViewId="0">
      <selection activeCell="A23" sqref="A23"/>
    </sheetView>
  </sheetViews>
  <sheetFormatPr baseColWidth="10" defaultRowHeight="15"/>
  <sheetData>
    <row r="1" spans="1:6" ht="30">
      <c r="A1" s="139" t="s">
        <v>112</v>
      </c>
      <c r="B1" s="139" t="s">
        <v>111</v>
      </c>
      <c r="C1" s="138" t="s">
        <v>110</v>
      </c>
      <c r="D1" t="s">
        <v>107</v>
      </c>
      <c r="E1" t="s">
        <v>108</v>
      </c>
      <c r="F1" t="s">
        <v>109</v>
      </c>
    </row>
    <row r="2" spans="1:6">
      <c r="A2" s="32" t="s">
        <v>11</v>
      </c>
      <c r="B2" s="2">
        <v>11</v>
      </c>
      <c r="C2" s="2">
        <v>1</v>
      </c>
      <c r="D2" s="140">
        <f>'2) 2007年'!BE4</f>
        <v>0.19793366336633664</v>
      </c>
      <c r="E2" s="140">
        <f>'3) 2013年'!AR4</f>
        <v>1.1272362122788762</v>
      </c>
      <c r="F2" s="140">
        <f>'3) 2013年'!AS4</f>
        <v>4.6125043478260874</v>
      </c>
    </row>
    <row r="3" spans="1:6">
      <c r="A3" s="32" t="s">
        <v>12</v>
      </c>
      <c r="B3" s="2">
        <v>12</v>
      </c>
      <c r="C3" s="2">
        <v>1</v>
      </c>
      <c r="D3" s="140">
        <f>'3) 2013年'!AQ5</f>
        <v>0</v>
      </c>
      <c r="E3" s="140">
        <f>'3) 2013年'!AR5</f>
        <v>0</v>
      </c>
      <c r="F3" s="140">
        <f>'3) 2013年'!AS5</f>
        <v>0</v>
      </c>
    </row>
    <row r="4" spans="1:6">
      <c r="A4" s="32" t="s">
        <v>14</v>
      </c>
      <c r="B4" s="2">
        <v>13</v>
      </c>
      <c r="C4" s="2">
        <v>1</v>
      </c>
      <c r="D4" s="140">
        <f>'3) 2013年'!AQ6</f>
        <v>0</v>
      </c>
      <c r="E4" s="140">
        <f>'3) 2013年'!AR6</f>
        <v>0</v>
      </c>
      <c r="F4" s="140">
        <f>'3) 2013年'!AS6</f>
        <v>0</v>
      </c>
    </row>
    <row r="5" spans="1:6">
      <c r="A5" s="32" t="s">
        <v>15</v>
      </c>
      <c r="B5" s="2">
        <v>21</v>
      </c>
      <c r="C5" s="2">
        <v>1</v>
      </c>
      <c r="D5" s="140">
        <f>'3) 2013年'!AQ7</f>
        <v>1.4613659268146373</v>
      </c>
      <c r="E5" s="140">
        <f>'3) 2013年'!AR7</f>
        <v>3.2338478605388272</v>
      </c>
      <c r="F5" s="140">
        <f>'3) 2013年'!AS7</f>
        <v>3.0835917647058824</v>
      </c>
    </row>
    <row r="6" spans="1:6">
      <c r="A6" s="32" t="s">
        <v>13</v>
      </c>
      <c r="B6" s="2">
        <v>31</v>
      </c>
      <c r="C6" s="2">
        <v>1</v>
      </c>
      <c r="D6" s="140">
        <f>'3) 2013年'!AQ8</f>
        <v>0</v>
      </c>
      <c r="E6" s="140">
        <f>'3) 2013年'!AR8</f>
        <v>0</v>
      </c>
      <c r="F6" s="140">
        <f>'3) 2013年'!AS8</f>
        <v>0</v>
      </c>
    </row>
    <row r="7" spans="1:6">
      <c r="A7" s="32" t="s">
        <v>16</v>
      </c>
      <c r="B7" s="2">
        <v>32</v>
      </c>
      <c r="C7" s="2">
        <v>1</v>
      </c>
      <c r="D7" s="140">
        <f>'3) 2013年'!AQ9</f>
        <v>1.613620890410959</v>
      </c>
      <c r="E7" s="140">
        <f>'3) 2013年'!AR9</f>
        <v>3.3316836215666328</v>
      </c>
      <c r="F7" s="140">
        <f>'3) 2013年'!AS9</f>
        <v>9.9162857142857135</v>
      </c>
    </row>
    <row r="8" spans="1:6">
      <c r="A8" s="32" t="s">
        <v>17</v>
      </c>
      <c r="B8" s="2">
        <v>33</v>
      </c>
      <c r="C8" s="2">
        <v>1</v>
      </c>
      <c r="D8" s="140">
        <f>'3) 2013年'!AQ10</f>
        <v>0</v>
      </c>
      <c r="E8" s="140">
        <f>'3) 2013年'!AR10</f>
        <v>0</v>
      </c>
      <c r="F8" s="140">
        <f>'3) 2013年'!AS10</f>
        <v>0</v>
      </c>
    </row>
    <row r="9" spans="1:6">
      <c r="A9" s="32" t="s">
        <v>18</v>
      </c>
      <c r="B9" s="2">
        <v>35</v>
      </c>
      <c r="C9" s="2">
        <v>1</v>
      </c>
      <c r="D9" s="140">
        <f>'3) 2013年'!AQ11</f>
        <v>0</v>
      </c>
      <c r="E9" s="140">
        <f>'3) 2013年'!AR11</f>
        <v>0</v>
      </c>
      <c r="F9" s="140">
        <f>'3) 2013年'!AS11</f>
        <v>0</v>
      </c>
    </row>
    <row r="10" spans="1:6">
      <c r="A10" s="32" t="s">
        <v>19</v>
      </c>
      <c r="B10" s="2">
        <v>37</v>
      </c>
      <c r="C10" s="2">
        <v>1</v>
      </c>
      <c r="D10" s="140">
        <f>'3) 2013年'!AQ12</f>
        <v>2.1694522144522144</v>
      </c>
      <c r="E10" s="140">
        <f>'3) 2013年'!AR12</f>
        <v>5.8937054963084492</v>
      </c>
      <c r="F10" s="140">
        <f>'3) 2013年'!AS12</f>
        <v>10.051518518518519</v>
      </c>
    </row>
    <row r="11" spans="1:6">
      <c r="A11" s="32" t="s">
        <v>20</v>
      </c>
      <c r="B11" s="2">
        <v>44</v>
      </c>
      <c r="C11" s="2">
        <v>1</v>
      </c>
      <c r="D11" s="140">
        <f>'3) 2013年'!AQ13</f>
        <v>1.3898036238981391</v>
      </c>
      <c r="E11" s="140">
        <f>'3) 2013年'!AR13</f>
        <v>4.0895402627070245</v>
      </c>
      <c r="F11" s="140">
        <f>'3) 2013年'!AS13</f>
        <v>13.650889230769231</v>
      </c>
    </row>
    <row r="12" spans="1:6">
      <c r="A12" s="56" t="s">
        <v>21</v>
      </c>
      <c r="B12" s="36">
        <v>46</v>
      </c>
      <c r="C12" s="36">
        <v>1</v>
      </c>
      <c r="D12" s="140">
        <f>'3) 2013年'!AQ14</f>
        <v>0</v>
      </c>
      <c r="E12" s="140">
        <f>'3) 2013年'!AR14</f>
        <v>0</v>
      </c>
      <c r="F12" s="140">
        <f>'3) 2013年'!AS14</f>
        <v>0</v>
      </c>
    </row>
    <row r="13" spans="1:6" ht="15.75" thickBot="1">
      <c r="A13" s="18" t="s">
        <v>54</v>
      </c>
      <c r="B13" s="65"/>
      <c r="C13" s="36">
        <v>1</v>
      </c>
      <c r="D13" s="140">
        <f>'3) 2013年'!AQ15</f>
        <v>1.5772709844165718</v>
      </c>
      <c r="E13" s="140">
        <f>'3) 2013年'!AR15</f>
        <v>3.3427298029556649</v>
      </c>
      <c r="F13" s="140">
        <f>'3) 2013年'!AS15</f>
        <v>9.0588614379084973</v>
      </c>
    </row>
    <row r="14" spans="1:6" ht="15.75" thickTop="1">
      <c r="A14" s="32" t="s">
        <v>22</v>
      </c>
      <c r="B14" s="2">
        <v>14</v>
      </c>
      <c r="C14" s="2">
        <v>2</v>
      </c>
      <c r="D14" s="140">
        <f>'3) 2013年'!AQ16</f>
        <v>1.2070069038767923</v>
      </c>
      <c r="E14" s="140">
        <f>'3) 2013年'!AR16</f>
        <v>1.2550039414414416</v>
      </c>
      <c r="F14" s="140">
        <f>'3) 2013年'!AS16</f>
        <v>1.1044248648648649</v>
      </c>
    </row>
    <row r="15" spans="1:6">
      <c r="A15" s="32" t="s">
        <v>23</v>
      </c>
      <c r="B15" s="2">
        <v>22</v>
      </c>
      <c r="C15" s="2">
        <v>2</v>
      </c>
      <c r="D15" s="140">
        <f>'3) 2013年'!AQ17</f>
        <v>0</v>
      </c>
      <c r="E15" s="140">
        <f>'3) 2013年'!AR17</f>
        <v>0</v>
      </c>
      <c r="F15" s="140">
        <f>'3) 2013年'!AS17</f>
        <v>0</v>
      </c>
    </row>
    <row r="16" spans="1:6">
      <c r="A16" s="32" t="s">
        <v>24</v>
      </c>
      <c r="B16" s="2">
        <v>23</v>
      </c>
      <c r="C16" s="2">
        <v>2</v>
      </c>
      <c r="D16" s="140">
        <f>'3) 2013年'!AQ18</f>
        <v>0</v>
      </c>
      <c r="E16" s="140">
        <f>'3) 2013年'!AR18</f>
        <v>0</v>
      </c>
      <c r="F16" s="140">
        <f>'3) 2013年'!AS18</f>
        <v>0</v>
      </c>
    </row>
    <row r="17" spans="1:6">
      <c r="A17" s="32" t="s">
        <v>25</v>
      </c>
      <c r="B17" s="2">
        <v>34</v>
      </c>
      <c r="C17" s="2">
        <v>2</v>
      </c>
      <c r="D17" s="140">
        <f>'3) 2013年'!AQ19</f>
        <v>1.3529938050211932</v>
      </c>
      <c r="E17" s="140">
        <f>'3) 2013年'!AR19</f>
        <v>3.5003773399014775</v>
      </c>
      <c r="F17" s="140">
        <f>'3) 2013年'!AS19</f>
        <v>4.5830336734693873</v>
      </c>
    </row>
    <row r="18" spans="1:6">
      <c r="A18" s="32" t="s">
        <v>26</v>
      </c>
      <c r="B18" s="2">
        <v>36</v>
      </c>
      <c r="C18" s="2">
        <v>2</v>
      </c>
      <c r="D18" s="140">
        <f>'3) 2013年'!AQ20</f>
        <v>0</v>
      </c>
      <c r="E18" s="140">
        <f>'3) 2013年'!AR20</f>
        <v>0</v>
      </c>
      <c r="F18" s="140">
        <f>'3) 2013年'!AS20</f>
        <v>0</v>
      </c>
    </row>
    <row r="19" spans="1:6">
      <c r="A19" s="32" t="s">
        <v>27</v>
      </c>
      <c r="B19" s="2">
        <v>41</v>
      </c>
      <c r="C19" s="2">
        <v>2</v>
      </c>
      <c r="D19" s="140">
        <f>'3) 2013年'!AQ21</f>
        <v>1.665961822953949</v>
      </c>
      <c r="E19" s="140">
        <f>'3) 2013年'!AR21</f>
        <v>3.2556038585209004</v>
      </c>
      <c r="F19" s="140">
        <f>'3) 2013年'!AS21</f>
        <v>3.802258720930233</v>
      </c>
    </row>
    <row r="20" spans="1:6">
      <c r="A20" s="32" t="s">
        <v>28</v>
      </c>
      <c r="B20" s="2">
        <v>42</v>
      </c>
      <c r="C20" s="2">
        <v>2</v>
      </c>
      <c r="D20" s="140">
        <f>'3) 2013年'!AQ22</f>
        <v>1.2026887737478411</v>
      </c>
      <c r="E20" s="140">
        <f>'3) 2013年'!AR22</f>
        <v>2.8008876080691643</v>
      </c>
      <c r="F20" s="140">
        <f>'3) 2013年'!AS22</f>
        <v>2.252130909090909</v>
      </c>
    </row>
    <row r="21" spans="1:6">
      <c r="A21" s="56" t="s">
        <v>29</v>
      </c>
      <c r="B21" s="36">
        <v>43</v>
      </c>
      <c r="C21" s="36">
        <v>2</v>
      </c>
      <c r="D21" s="140">
        <f>'3) 2013年'!AQ23</f>
        <v>1.4268065818068922</v>
      </c>
      <c r="E21" s="140">
        <f>'3) 2013年'!AR23</f>
        <v>3.261939719240297</v>
      </c>
      <c r="F21" s="140">
        <f>'3) 2013年'!AS23</f>
        <v>5.373048387096774</v>
      </c>
    </row>
    <row r="22" spans="1:6" ht="15.75" thickBot="1">
      <c r="A22" s="18" t="s">
        <v>55</v>
      </c>
      <c r="B22" s="75"/>
      <c r="C22" s="36">
        <v>2</v>
      </c>
      <c r="D22" s="140">
        <f>'3) 2013年'!AQ24</f>
        <v>1.4080094382906208</v>
      </c>
      <c r="E22" s="140">
        <f>'3) 2013年'!AR24</f>
        <v>2.6900035997120231</v>
      </c>
      <c r="F22" s="140">
        <f>'3) 2013年'!AS24</f>
        <v>2.6305616998950683</v>
      </c>
    </row>
    <row r="23" spans="1:6" ht="15.75" thickTop="1">
      <c r="A23" s="32" t="s">
        <v>42</v>
      </c>
      <c r="B23" s="2">
        <v>15</v>
      </c>
      <c r="C23" s="2">
        <v>3</v>
      </c>
      <c r="D23" s="140">
        <f>'3) 2013年'!AQ25</f>
        <v>0</v>
      </c>
      <c r="E23" s="140">
        <f>'3) 2013年'!AR25</f>
        <v>0</v>
      </c>
      <c r="F23" s="140">
        <f>'3) 2013年'!AS25</f>
        <v>0</v>
      </c>
    </row>
    <row r="24" spans="1:6">
      <c r="A24" s="32" t="s">
        <v>30</v>
      </c>
      <c r="B24" s="2">
        <v>45</v>
      </c>
      <c r="C24" s="2">
        <v>3</v>
      </c>
      <c r="D24" s="140">
        <f>'3) 2013年'!AQ26</f>
        <v>0</v>
      </c>
      <c r="E24" s="140">
        <f>'3) 2013年'!AR26</f>
        <v>0</v>
      </c>
      <c r="F24" s="140">
        <f>'3) 2013年'!AS26</f>
        <v>0</v>
      </c>
    </row>
    <row r="25" spans="1:6">
      <c r="A25" s="32" t="s">
        <v>31</v>
      </c>
      <c r="B25" s="2">
        <v>50</v>
      </c>
      <c r="C25" s="2">
        <v>3</v>
      </c>
      <c r="D25" s="140">
        <f>'3) 2013年'!AQ27</f>
        <v>1.4602610895352435</v>
      </c>
      <c r="E25" s="140">
        <f>'3) 2013年'!AR27</f>
        <v>1.9939599474924585</v>
      </c>
      <c r="F25" s="140">
        <f>'3) 2013年'!AS27</f>
        <v>5.3935828594178492</v>
      </c>
    </row>
    <row r="26" spans="1:6">
      <c r="A26" s="32" t="s">
        <v>32</v>
      </c>
      <c r="B26" s="2">
        <v>51</v>
      </c>
      <c r="C26" s="2">
        <v>3</v>
      </c>
      <c r="D26" s="140">
        <f>'3) 2013年'!AQ28</f>
        <v>2.8261537705132267</v>
      </c>
      <c r="E26" s="140">
        <f>'3) 2013年'!AR28</f>
        <v>4.7991325294207492</v>
      </c>
      <c r="F26" s="140">
        <f>'3) 2013年'!AS28</f>
        <v>17.86276479562007</v>
      </c>
    </row>
    <row r="27" spans="1:6">
      <c r="A27" s="32" t="s">
        <v>33</v>
      </c>
      <c r="B27" s="2">
        <v>52</v>
      </c>
      <c r="C27" s="2">
        <v>3</v>
      </c>
      <c r="D27" s="140">
        <f>'3) 2013年'!AQ29</f>
        <v>0</v>
      </c>
      <c r="E27" s="140">
        <f>'3) 2013年'!AR29</f>
        <v>0</v>
      </c>
      <c r="F27" s="140">
        <f>'3) 2013年'!AS29</f>
        <v>0</v>
      </c>
    </row>
    <row r="28" spans="1:6">
      <c r="A28" s="32" t="s">
        <v>34</v>
      </c>
      <c r="B28" s="2">
        <v>53</v>
      </c>
      <c r="C28" s="2">
        <v>3</v>
      </c>
      <c r="D28" s="140">
        <f>'3) 2013年'!AQ30</f>
        <v>1.8894387147855323</v>
      </c>
      <c r="E28" s="140">
        <f>'3) 2013年'!AR30</f>
        <v>2.8331103009803211</v>
      </c>
      <c r="F28" s="140">
        <f>'3) 2013年'!AS30</f>
        <v>6.4191862287310446</v>
      </c>
    </row>
    <row r="29" spans="1:6">
      <c r="A29" s="32" t="s">
        <v>35</v>
      </c>
      <c r="B29" s="2">
        <v>54</v>
      </c>
      <c r="C29" s="2">
        <v>3</v>
      </c>
      <c r="D29" s="140">
        <f>'3) 2013年'!AQ31</f>
        <v>0</v>
      </c>
      <c r="E29" s="140">
        <f>'3) 2013年'!AR31</f>
        <v>0</v>
      </c>
      <c r="F29" s="140">
        <f>'3) 2013年'!AS31</f>
        <v>0</v>
      </c>
    </row>
    <row r="30" spans="1:6">
      <c r="A30" s="32" t="s">
        <v>36</v>
      </c>
      <c r="B30" s="2">
        <v>61</v>
      </c>
      <c r="C30" s="2">
        <v>3</v>
      </c>
      <c r="D30" s="140">
        <f>'3) 2013年'!AQ32</f>
        <v>0</v>
      </c>
      <c r="E30" s="140">
        <f>'3) 2013年'!AR32</f>
        <v>0</v>
      </c>
      <c r="F30" s="140">
        <f>'3) 2013年'!AS32</f>
        <v>0</v>
      </c>
    </row>
    <row r="31" spans="1:6">
      <c r="A31" s="32" t="s">
        <v>37</v>
      </c>
      <c r="B31" s="2">
        <v>62</v>
      </c>
      <c r="C31" s="2">
        <v>3</v>
      </c>
      <c r="D31" s="140">
        <f>'3) 2013年'!AQ33</f>
        <v>1.0307075317994687</v>
      </c>
      <c r="E31" s="140">
        <f>'3) 2013年'!AR33</f>
        <v>1.8626642656457615</v>
      </c>
      <c r="F31" s="140">
        <f>'3) 2013年'!AS33</f>
        <v>5.6123037692420654</v>
      </c>
    </row>
    <row r="32" spans="1:6">
      <c r="A32" s="32" t="s">
        <v>38</v>
      </c>
      <c r="B32" s="2">
        <v>63</v>
      </c>
      <c r="C32" s="2">
        <v>3</v>
      </c>
      <c r="D32" s="140">
        <f>'3) 2013年'!AQ34</f>
        <v>0</v>
      </c>
      <c r="E32" s="140">
        <f>'3) 2013年'!AR34</f>
        <v>0</v>
      </c>
      <c r="F32" s="140">
        <f>'3) 2013年'!AS34</f>
        <v>0</v>
      </c>
    </row>
    <row r="33" spans="1:6">
      <c r="A33" s="32" t="s">
        <v>39</v>
      </c>
      <c r="B33" s="2">
        <v>64</v>
      </c>
      <c r="C33" s="2">
        <v>3</v>
      </c>
      <c r="D33" s="140">
        <f>'3) 2013年'!AQ35</f>
        <v>0</v>
      </c>
      <c r="E33" s="140">
        <f>'3) 2013年'!AR35</f>
        <v>0</v>
      </c>
      <c r="F33" s="140">
        <f>'3) 2013年'!AS35</f>
        <v>0</v>
      </c>
    </row>
    <row r="34" spans="1:6">
      <c r="A34" s="56" t="s">
        <v>40</v>
      </c>
      <c r="B34" s="36">
        <v>65</v>
      </c>
      <c r="C34" s="36">
        <v>3</v>
      </c>
      <c r="D34" s="140">
        <f>'3) 2013年'!AQ36</f>
        <v>0</v>
      </c>
      <c r="E34" s="140">
        <f>'3) 2013年'!AR36</f>
        <v>0</v>
      </c>
      <c r="F34" s="140">
        <f>'3) 2013年'!AS36</f>
        <v>0</v>
      </c>
    </row>
    <row r="35" spans="1:6" ht="15.75" thickBot="1">
      <c r="A35" s="18" t="s">
        <v>56</v>
      </c>
      <c r="B35" s="75"/>
      <c r="C35" s="36">
        <v>3</v>
      </c>
      <c r="D35" s="140">
        <f>'3) 2013年'!AQ37</f>
        <v>1.8577865390030976</v>
      </c>
      <c r="E35" s="140">
        <f>'3) 2013年'!AR37</f>
        <v>2.9037743674823728</v>
      </c>
      <c r="F35" s="140">
        <f>'3) 2013年'!AS37</f>
        <v>8.3835988200589959</v>
      </c>
    </row>
    <row r="36" spans="1:6" ht="15.75" thickTop="1">
      <c r="A36" s="32" t="s">
        <v>114</v>
      </c>
      <c r="B36" t="s">
        <v>115</v>
      </c>
      <c r="C36" t="s">
        <v>116</v>
      </c>
      <c r="D36" s="140">
        <f>'3) 2013年'!AQ38</f>
        <v>1.5876615845385897</v>
      </c>
      <c r="E36" s="140">
        <f>'3) 2013年'!AR38</f>
        <v>3.0083492231105744</v>
      </c>
      <c r="F36" s="140">
        <f>'3) 2013年'!AS38</f>
        <v>6.1832579638009051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1CEB-0759-428B-AB7A-B73406A52733}">
  <dimension ref="A1:G7"/>
  <sheetViews>
    <sheetView workbookViewId="0">
      <selection activeCell="G5" sqref="G5:G7"/>
    </sheetView>
  </sheetViews>
  <sheetFormatPr baseColWidth="10" defaultRowHeight="15"/>
  <sheetData>
    <row r="1" spans="1:7" ht="15.75" thickBot="1">
      <c r="A1" s="166" t="s">
        <v>221</v>
      </c>
      <c r="B1" s="166">
        <v>1988</v>
      </c>
      <c r="C1" s="167">
        <v>1995</v>
      </c>
      <c r="D1" s="167">
        <v>2002</v>
      </c>
      <c r="E1" s="167">
        <v>2007</v>
      </c>
      <c r="F1" s="167">
        <v>2013</v>
      </c>
      <c r="G1" s="167">
        <v>2018</v>
      </c>
    </row>
    <row r="2" spans="1:7">
      <c r="A2" s="160" t="s">
        <v>107</v>
      </c>
      <c r="B2" s="161">
        <v>74.2</v>
      </c>
      <c r="C2" s="161">
        <v>71</v>
      </c>
      <c r="D2" s="161">
        <v>63.1</v>
      </c>
      <c r="E2" s="161">
        <v>54.2</v>
      </c>
      <c r="F2" s="161">
        <v>45.8</v>
      </c>
      <c r="G2" s="161">
        <v>39.9</v>
      </c>
    </row>
    <row r="3" spans="1:7">
      <c r="A3" s="157" t="s">
        <v>108</v>
      </c>
      <c r="B3" s="148">
        <v>25.8</v>
      </c>
      <c r="C3" s="148">
        <v>29</v>
      </c>
      <c r="D3" s="148">
        <v>27.6</v>
      </c>
      <c r="E3" s="148">
        <v>34.5</v>
      </c>
      <c r="F3" s="148">
        <v>40.9</v>
      </c>
      <c r="G3" s="148">
        <v>42.9</v>
      </c>
    </row>
    <row r="4" spans="1:7" ht="15.75" thickBot="1">
      <c r="A4" s="162" t="s">
        <v>109</v>
      </c>
      <c r="B4" s="163" t="s">
        <v>220</v>
      </c>
      <c r="C4" s="163" t="s">
        <v>220</v>
      </c>
      <c r="D4" s="163">
        <v>9.4</v>
      </c>
      <c r="E4" s="163">
        <v>11.3</v>
      </c>
      <c r="F4" s="163">
        <v>13.3</v>
      </c>
      <c r="G4" s="163">
        <v>17.3</v>
      </c>
    </row>
    <row r="5" spans="1:7">
      <c r="A5" s="155" t="s">
        <v>139</v>
      </c>
      <c r="B5" s="156">
        <v>37.5</v>
      </c>
      <c r="C5" s="156">
        <v>37.5</v>
      </c>
      <c r="D5" s="156">
        <v>39</v>
      </c>
      <c r="E5" s="156">
        <v>39.9</v>
      </c>
      <c r="F5" s="156">
        <v>41.5</v>
      </c>
      <c r="G5" s="156">
        <v>41.6</v>
      </c>
    </row>
    <row r="6" spans="1:7">
      <c r="A6" s="164" t="s">
        <v>140</v>
      </c>
      <c r="B6" s="165">
        <v>33.700000000000003</v>
      </c>
      <c r="C6" s="165">
        <v>33.9</v>
      </c>
      <c r="D6" s="165">
        <v>32.9</v>
      </c>
      <c r="E6" s="165">
        <v>32.200000000000003</v>
      </c>
      <c r="F6" s="165">
        <v>31.5</v>
      </c>
      <c r="G6" s="165">
        <v>31.2</v>
      </c>
    </row>
    <row r="7" spans="1:7" ht="15.75" thickBot="1">
      <c r="A7" s="158" t="s">
        <v>141</v>
      </c>
      <c r="B7" s="159">
        <v>28.7</v>
      </c>
      <c r="C7" s="159">
        <v>28.7</v>
      </c>
      <c r="D7" s="159">
        <v>28.1</v>
      </c>
      <c r="E7" s="159">
        <v>27.9</v>
      </c>
      <c r="F7" s="159">
        <v>27</v>
      </c>
      <c r="G7" s="159">
        <v>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4"/>
  <sheetViews>
    <sheetView topLeftCell="A24" workbookViewId="0">
      <selection activeCell="C2" sqref="C2:C3"/>
    </sheetView>
  </sheetViews>
  <sheetFormatPr baseColWidth="10" defaultColWidth="8.85546875" defaultRowHeight="15"/>
  <cols>
    <col min="1" max="1" width="22.42578125" style="1" customWidth="1"/>
    <col min="2" max="3" width="8.85546875" style="1"/>
    <col min="4" max="4" width="11.85546875" style="1" customWidth="1"/>
    <col min="5" max="5" width="12.85546875" style="1" customWidth="1"/>
    <col min="6" max="6" width="12.7109375" style="1" customWidth="1"/>
    <col min="7" max="7" width="10.85546875" style="1" customWidth="1"/>
    <col min="8" max="8" width="11.42578125" style="1" customWidth="1"/>
    <col min="9" max="9" width="15.42578125" style="1" customWidth="1"/>
    <col min="10" max="16384" width="8.85546875" style="1"/>
  </cols>
  <sheetData>
    <row r="1" spans="1:10">
      <c r="A1" s="117" t="s">
        <v>85</v>
      </c>
    </row>
    <row r="2" spans="1:10" ht="14.45" customHeight="1">
      <c r="A2" s="168" t="s">
        <v>6</v>
      </c>
      <c r="B2" s="170" t="s">
        <v>7</v>
      </c>
      <c r="C2" s="172" t="s">
        <v>8</v>
      </c>
      <c r="D2" s="174">
        <v>2007</v>
      </c>
      <c r="E2" s="174"/>
      <c r="F2" s="174"/>
      <c r="G2" s="174"/>
      <c r="H2" s="175"/>
      <c r="I2" s="118">
        <v>2013</v>
      </c>
    </row>
    <row r="3" spans="1:10" s="120" customFormat="1" ht="60">
      <c r="A3" s="169"/>
      <c r="B3" s="171"/>
      <c r="C3" s="173"/>
      <c r="D3" s="114" t="s">
        <v>9</v>
      </c>
      <c r="E3" s="114" t="s">
        <v>86</v>
      </c>
      <c r="F3" s="114" t="s">
        <v>10</v>
      </c>
      <c r="G3" s="114" t="s">
        <v>45</v>
      </c>
      <c r="H3" s="115" t="s">
        <v>87</v>
      </c>
      <c r="I3" s="119" t="s">
        <v>91</v>
      </c>
    </row>
    <row r="4" spans="1:10" s="120" customFormat="1" ht="75">
      <c r="A4" s="121"/>
      <c r="B4" s="122"/>
      <c r="C4" s="123"/>
      <c r="D4" s="124" t="s">
        <v>88</v>
      </c>
      <c r="E4" s="124" t="s">
        <v>98</v>
      </c>
      <c r="F4" s="124" t="s">
        <v>92</v>
      </c>
      <c r="G4" s="124" t="s">
        <v>89</v>
      </c>
      <c r="H4" s="125" t="s">
        <v>99</v>
      </c>
      <c r="I4" s="126" t="s">
        <v>90</v>
      </c>
    </row>
    <row r="5" spans="1:10">
      <c r="A5" s="32" t="s">
        <v>11</v>
      </c>
      <c r="B5" s="2">
        <v>11</v>
      </c>
      <c r="C5" s="2">
        <v>1</v>
      </c>
      <c r="D5" s="127"/>
      <c r="E5" s="2"/>
      <c r="F5" s="2"/>
      <c r="G5" s="2" t="s">
        <v>0</v>
      </c>
      <c r="H5" s="128" t="s">
        <v>0</v>
      </c>
      <c r="I5" s="129" t="s">
        <v>0</v>
      </c>
      <c r="J5" s="1" t="str">
        <f>RIGHT(A5,LEN(A5)-3)</f>
        <v>Beijing</v>
      </c>
    </row>
    <row r="6" spans="1:10">
      <c r="A6" s="32" t="s">
        <v>12</v>
      </c>
      <c r="B6" s="2">
        <v>12</v>
      </c>
      <c r="C6" s="2">
        <v>1</v>
      </c>
      <c r="D6" s="127"/>
      <c r="E6" s="2"/>
      <c r="F6" s="2"/>
      <c r="G6" s="2"/>
      <c r="H6" s="128"/>
      <c r="I6" s="129"/>
      <c r="J6" s="1" t="str">
        <f t="shared" ref="J6:J35" si="0">RIGHT(A6,LEN(A6)-3)</f>
        <v>Tianjin</v>
      </c>
    </row>
    <row r="7" spans="1:10">
      <c r="A7" s="32" t="s">
        <v>13</v>
      </c>
      <c r="B7" s="2">
        <v>31</v>
      </c>
      <c r="C7" s="2">
        <v>1</v>
      </c>
      <c r="D7" s="127"/>
      <c r="E7" s="2" t="s">
        <v>0</v>
      </c>
      <c r="F7" s="2" t="s">
        <v>1</v>
      </c>
      <c r="G7" s="2"/>
      <c r="H7" s="128"/>
      <c r="I7" s="129"/>
      <c r="J7" s="1" t="str">
        <f t="shared" si="0"/>
        <v>Shanghai</v>
      </c>
    </row>
    <row r="8" spans="1:10">
      <c r="A8" s="32" t="s">
        <v>14</v>
      </c>
      <c r="B8" s="2">
        <v>13</v>
      </c>
      <c r="C8" s="2">
        <v>1</v>
      </c>
      <c r="D8" s="127" t="s">
        <v>0</v>
      </c>
      <c r="E8" s="2"/>
      <c r="F8" s="2"/>
      <c r="G8" s="2"/>
      <c r="H8" s="128"/>
      <c r="I8" s="129"/>
      <c r="J8" s="1" t="str">
        <f t="shared" si="0"/>
        <v>Hebei</v>
      </c>
    </row>
    <row r="9" spans="1:10">
      <c r="A9" s="32" t="s">
        <v>15</v>
      </c>
      <c r="B9" s="2">
        <v>21</v>
      </c>
      <c r="C9" s="2">
        <v>1</v>
      </c>
      <c r="D9" s="127"/>
      <c r="E9" s="2"/>
      <c r="F9" s="2"/>
      <c r="G9" s="2" t="s">
        <v>0</v>
      </c>
      <c r="H9" s="128" t="s">
        <v>0</v>
      </c>
      <c r="I9" s="129" t="s">
        <v>0</v>
      </c>
      <c r="J9" s="1" t="str">
        <f t="shared" si="0"/>
        <v>Liaoning</v>
      </c>
    </row>
    <row r="10" spans="1:10">
      <c r="A10" s="32" t="s">
        <v>16</v>
      </c>
      <c r="B10" s="2">
        <v>32</v>
      </c>
      <c r="C10" s="2">
        <v>1</v>
      </c>
      <c r="D10" s="127" t="s">
        <v>0</v>
      </c>
      <c r="E10" s="2" t="s">
        <v>0</v>
      </c>
      <c r="F10" s="2" t="s">
        <v>1</v>
      </c>
      <c r="G10" s="2"/>
      <c r="H10" s="128"/>
      <c r="I10" s="129" t="s">
        <v>0</v>
      </c>
      <c r="J10" s="1" t="str">
        <f t="shared" si="0"/>
        <v>Jiangsu</v>
      </c>
    </row>
    <row r="11" spans="1:10">
      <c r="A11" s="32" t="s">
        <v>17</v>
      </c>
      <c r="B11" s="2">
        <v>33</v>
      </c>
      <c r="C11" s="2">
        <v>1</v>
      </c>
      <c r="D11" s="127" t="s">
        <v>0</v>
      </c>
      <c r="E11" s="2" t="s">
        <v>0</v>
      </c>
      <c r="F11" s="2" t="s">
        <v>1</v>
      </c>
      <c r="G11" s="2"/>
      <c r="H11" s="128"/>
      <c r="I11" s="129"/>
      <c r="J11" s="1" t="str">
        <f t="shared" si="0"/>
        <v>Zhejiang</v>
      </c>
    </row>
    <row r="12" spans="1:10">
      <c r="A12" s="32" t="s">
        <v>18</v>
      </c>
      <c r="B12" s="2">
        <v>35</v>
      </c>
      <c r="C12" s="2">
        <v>1</v>
      </c>
      <c r="D12" s="127"/>
      <c r="E12" s="2"/>
      <c r="F12" s="2"/>
      <c r="G12" s="2" t="s">
        <v>0</v>
      </c>
      <c r="H12" s="128" t="s">
        <v>0</v>
      </c>
      <c r="I12" s="130"/>
      <c r="J12" s="1" t="str">
        <f t="shared" si="0"/>
        <v>Fujian</v>
      </c>
    </row>
    <row r="13" spans="1:10">
      <c r="A13" s="32" t="s">
        <v>19</v>
      </c>
      <c r="B13" s="2">
        <v>37</v>
      </c>
      <c r="C13" s="2">
        <v>1</v>
      </c>
      <c r="D13" s="127"/>
      <c r="E13" s="2"/>
      <c r="F13" s="2"/>
      <c r="G13" s="2"/>
      <c r="H13" s="128"/>
      <c r="I13" s="129" t="s">
        <v>0</v>
      </c>
      <c r="J13" s="1" t="str">
        <f t="shared" si="0"/>
        <v>Shandong</v>
      </c>
    </row>
    <row r="14" spans="1:10">
      <c r="A14" s="32" t="s">
        <v>20</v>
      </c>
      <c r="B14" s="2">
        <v>44</v>
      </c>
      <c r="C14" s="2">
        <v>1</v>
      </c>
      <c r="D14" s="127" t="s">
        <v>0</v>
      </c>
      <c r="E14" s="2" t="s">
        <v>0</v>
      </c>
      <c r="F14" s="2" t="s">
        <v>1</v>
      </c>
      <c r="G14" s="2"/>
      <c r="H14" s="128"/>
      <c r="I14" s="129" t="s">
        <v>0</v>
      </c>
      <c r="J14" s="1" t="str">
        <f t="shared" si="0"/>
        <v>Guangdong</v>
      </c>
    </row>
    <row r="15" spans="1:10">
      <c r="A15" s="32" t="s">
        <v>21</v>
      </c>
      <c r="B15" s="2">
        <v>46</v>
      </c>
      <c r="C15" s="2">
        <v>1</v>
      </c>
      <c r="D15" s="127"/>
      <c r="E15" s="2"/>
      <c r="F15" s="2"/>
      <c r="G15" s="2"/>
      <c r="H15" s="128"/>
      <c r="I15" s="130"/>
      <c r="J15" s="1" t="str">
        <f t="shared" si="0"/>
        <v>Hainan</v>
      </c>
    </row>
    <row r="16" spans="1:10">
      <c r="A16" s="32" t="s">
        <v>22</v>
      </c>
      <c r="B16" s="2">
        <v>14</v>
      </c>
      <c r="C16" s="2">
        <v>2</v>
      </c>
      <c r="D16" s="127"/>
      <c r="E16" s="2"/>
      <c r="F16" s="2"/>
      <c r="G16" s="2" t="s">
        <v>0</v>
      </c>
      <c r="H16" s="128" t="s">
        <v>0</v>
      </c>
      <c r="I16" s="129" t="s">
        <v>0</v>
      </c>
      <c r="J16" s="1" t="str">
        <f t="shared" si="0"/>
        <v>Shanxi</v>
      </c>
    </row>
    <row r="17" spans="1:10">
      <c r="A17" s="32" t="s">
        <v>23</v>
      </c>
      <c r="B17" s="2">
        <v>22</v>
      </c>
      <c r="C17" s="2">
        <v>2</v>
      </c>
      <c r="D17" s="127"/>
      <c r="E17" s="2"/>
      <c r="F17" s="2"/>
      <c r="G17" s="2"/>
      <c r="H17" s="128"/>
      <c r="I17" s="130"/>
      <c r="J17" s="1" t="str">
        <f t="shared" si="0"/>
        <v>Jilin</v>
      </c>
    </row>
    <row r="18" spans="1:10">
      <c r="A18" s="32" t="s">
        <v>24</v>
      </c>
      <c r="B18" s="2">
        <v>23</v>
      </c>
      <c r="C18" s="2">
        <v>2</v>
      </c>
      <c r="D18" s="127"/>
      <c r="E18" s="2"/>
      <c r="F18" s="2"/>
      <c r="G18" s="2"/>
      <c r="H18" s="128"/>
      <c r="I18" s="130"/>
      <c r="J18" s="1" t="str">
        <f t="shared" si="0"/>
        <v xml:space="preserve"> Heilongjiang</v>
      </c>
    </row>
    <row r="19" spans="1:10">
      <c r="A19" s="32" t="s">
        <v>25</v>
      </c>
      <c r="B19" s="2">
        <v>34</v>
      </c>
      <c r="C19" s="2">
        <v>2</v>
      </c>
      <c r="D19" s="127" t="s">
        <v>0</v>
      </c>
      <c r="E19" s="2" t="s">
        <v>0</v>
      </c>
      <c r="F19" s="2" t="s">
        <v>1</v>
      </c>
      <c r="G19" s="2"/>
      <c r="H19" s="128"/>
      <c r="I19" s="129" t="s">
        <v>0</v>
      </c>
      <c r="J19" s="1" t="str">
        <f t="shared" si="0"/>
        <v>Anhui</v>
      </c>
    </row>
    <row r="20" spans="1:10">
      <c r="A20" s="32" t="s">
        <v>26</v>
      </c>
      <c r="B20" s="2">
        <v>36</v>
      </c>
      <c r="C20" s="2">
        <v>2</v>
      </c>
      <c r="D20" s="127"/>
      <c r="E20" s="2"/>
      <c r="F20" s="2"/>
      <c r="G20" s="2"/>
      <c r="H20" s="128"/>
      <c r="I20" s="130"/>
      <c r="J20" s="1" t="str">
        <f t="shared" si="0"/>
        <v>Jiangxi</v>
      </c>
    </row>
    <row r="21" spans="1:10">
      <c r="A21" s="32" t="s">
        <v>27</v>
      </c>
      <c r="B21" s="2">
        <v>41</v>
      </c>
      <c r="C21" s="2">
        <v>2</v>
      </c>
      <c r="D21" s="127" t="s">
        <v>0</v>
      </c>
      <c r="E21" s="2" t="s">
        <v>0</v>
      </c>
      <c r="F21" s="2" t="s">
        <v>1</v>
      </c>
      <c r="G21" s="2"/>
      <c r="H21" s="128"/>
      <c r="I21" s="129" t="s">
        <v>0</v>
      </c>
      <c r="J21" s="1" t="str">
        <f t="shared" si="0"/>
        <v>Henan</v>
      </c>
    </row>
    <row r="22" spans="1:10">
      <c r="A22" s="32" t="s">
        <v>28</v>
      </c>
      <c r="B22" s="2">
        <v>42</v>
      </c>
      <c r="C22" s="2">
        <v>2</v>
      </c>
      <c r="D22" s="127" t="s">
        <v>0</v>
      </c>
      <c r="E22" s="2" t="s">
        <v>0</v>
      </c>
      <c r="F22" s="2" t="s">
        <v>1</v>
      </c>
      <c r="G22" s="2"/>
      <c r="H22" s="128"/>
      <c r="I22" s="129" t="s">
        <v>0</v>
      </c>
      <c r="J22" s="1" t="str">
        <f t="shared" si="0"/>
        <v>Hubei</v>
      </c>
    </row>
    <row r="23" spans="1:10">
      <c r="A23" s="32" t="s">
        <v>29</v>
      </c>
      <c r="B23" s="2">
        <v>43</v>
      </c>
      <c r="C23" s="2">
        <v>2</v>
      </c>
      <c r="D23" s="127"/>
      <c r="E23" s="2"/>
      <c r="F23" s="2"/>
      <c r="G23" s="2" t="s">
        <v>0</v>
      </c>
      <c r="H23" s="128" t="s">
        <v>0</v>
      </c>
      <c r="I23" s="129" t="s">
        <v>0</v>
      </c>
      <c r="J23" s="1" t="str">
        <f t="shared" si="0"/>
        <v>Hunan</v>
      </c>
    </row>
    <row r="24" spans="1:10">
      <c r="A24" s="32" t="s">
        <v>42</v>
      </c>
      <c r="B24" s="2">
        <v>15</v>
      </c>
      <c r="C24" s="2">
        <v>3</v>
      </c>
      <c r="D24" s="127"/>
      <c r="E24" s="2"/>
      <c r="F24" s="2"/>
      <c r="G24" s="2"/>
      <c r="H24" s="128"/>
      <c r="I24" s="130"/>
      <c r="J24" s="1" t="str">
        <f t="shared" si="0"/>
        <v xml:space="preserve"> Inner Mongolia</v>
      </c>
    </row>
    <row r="25" spans="1:10">
      <c r="A25" s="32" t="s">
        <v>30</v>
      </c>
      <c r="B25" s="2">
        <v>45</v>
      </c>
      <c r="C25" s="2">
        <v>3</v>
      </c>
      <c r="D25" s="127"/>
      <c r="E25" s="2"/>
      <c r="F25" s="2"/>
      <c r="G25" s="2"/>
      <c r="H25" s="128"/>
      <c r="I25" s="130"/>
      <c r="J25" s="1" t="str">
        <f t="shared" si="0"/>
        <v>Guangxi</v>
      </c>
    </row>
    <row r="26" spans="1:10">
      <c r="A26" s="32" t="s">
        <v>31</v>
      </c>
      <c r="B26" s="2">
        <v>50</v>
      </c>
      <c r="C26" s="2">
        <v>3</v>
      </c>
      <c r="D26" s="127" t="s">
        <v>0</v>
      </c>
      <c r="E26" s="2" t="s">
        <v>0</v>
      </c>
      <c r="F26" s="2" t="s">
        <v>1</v>
      </c>
      <c r="G26" s="2"/>
      <c r="H26" s="128"/>
      <c r="I26" s="129" t="s">
        <v>0</v>
      </c>
      <c r="J26" s="1" t="str">
        <f t="shared" si="0"/>
        <v>Chongqing</v>
      </c>
    </row>
    <row r="27" spans="1:10">
      <c r="A27" s="32" t="s">
        <v>32</v>
      </c>
      <c r="B27" s="2">
        <v>51</v>
      </c>
      <c r="C27" s="2">
        <v>3</v>
      </c>
      <c r="D27" s="127" t="s">
        <v>0</v>
      </c>
      <c r="E27" s="2" t="s">
        <v>0</v>
      </c>
      <c r="F27" s="2" t="s">
        <v>1</v>
      </c>
      <c r="G27" s="2"/>
      <c r="H27" s="128"/>
      <c r="I27" s="129" t="s">
        <v>0</v>
      </c>
      <c r="J27" s="1" t="str">
        <f t="shared" si="0"/>
        <v>Sichuan</v>
      </c>
    </row>
    <row r="28" spans="1:10">
      <c r="A28" s="32" t="s">
        <v>33</v>
      </c>
      <c r="B28" s="2">
        <v>52</v>
      </c>
      <c r="C28" s="2">
        <v>3</v>
      </c>
      <c r="D28" s="127"/>
      <c r="E28" s="2"/>
      <c r="F28" s="2"/>
      <c r="G28" s="2"/>
      <c r="H28" s="128"/>
      <c r="I28" s="130"/>
      <c r="J28" s="1" t="str">
        <f t="shared" si="0"/>
        <v>Guizhou</v>
      </c>
    </row>
    <row r="29" spans="1:10">
      <c r="A29" s="32" t="s">
        <v>34</v>
      </c>
      <c r="B29" s="2">
        <v>53</v>
      </c>
      <c r="C29" s="2">
        <v>3</v>
      </c>
      <c r="D29" s="127"/>
      <c r="E29" s="2"/>
      <c r="F29" s="2"/>
      <c r="G29" s="2" t="s">
        <v>0</v>
      </c>
      <c r="H29" s="128" t="s">
        <v>0</v>
      </c>
      <c r="I29" s="129" t="s">
        <v>0</v>
      </c>
      <c r="J29" s="1" t="str">
        <f t="shared" si="0"/>
        <v>Yunnan</v>
      </c>
    </row>
    <row r="30" spans="1:10">
      <c r="A30" s="32" t="s">
        <v>35</v>
      </c>
      <c r="B30" s="2">
        <v>54</v>
      </c>
      <c r="C30" s="2">
        <v>3</v>
      </c>
      <c r="D30" s="127"/>
      <c r="E30" s="2"/>
      <c r="F30" s="2"/>
      <c r="G30" s="2"/>
      <c r="H30" s="128"/>
      <c r="I30" s="130"/>
      <c r="J30" s="1" t="str">
        <f t="shared" si="0"/>
        <v>Tibet</v>
      </c>
    </row>
    <row r="31" spans="1:10">
      <c r="A31" s="32" t="s">
        <v>36</v>
      </c>
      <c r="B31" s="2">
        <v>61</v>
      </c>
      <c r="C31" s="2">
        <v>3</v>
      </c>
      <c r="D31" s="127"/>
      <c r="E31" s="2"/>
      <c r="F31" s="2"/>
      <c r="G31" s="2"/>
      <c r="H31" s="128"/>
      <c r="I31" s="130"/>
      <c r="J31" s="1" t="str">
        <f t="shared" si="0"/>
        <v>Shaanxi</v>
      </c>
    </row>
    <row r="32" spans="1:10">
      <c r="A32" s="32" t="s">
        <v>37</v>
      </c>
      <c r="B32" s="2">
        <v>62</v>
      </c>
      <c r="C32" s="2">
        <v>3</v>
      </c>
      <c r="D32" s="127"/>
      <c r="E32" s="2"/>
      <c r="F32" s="2"/>
      <c r="G32" s="2" t="s">
        <v>0</v>
      </c>
      <c r="H32" s="128" t="s">
        <v>0</v>
      </c>
      <c r="I32" s="129" t="s">
        <v>0</v>
      </c>
      <c r="J32" s="1" t="str">
        <f t="shared" si="0"/>
        <v>Gansu</v>
      </c>
    </row>
    <row r="33" spans="1:10">
      <c r="A33" s="32" t="s">
        <v>38</v>
      </c>
      <c r="B33" s="2">
        <v>63</v>
      </c>
      <c r="C33" s="2">
        <v>3</v>
      </c>
      <c r="D33" s="127"/>
      <c r="E33" s="2"/>
      <c r="F33" s="2"/>
      <c r="G33" s="2"/>
      <c r="H33" s="128"/>
      <c r="I33" s="130"/>
      <c r="J33" s="1" t="str">
        <f t="shared" si="0"/>
        <v>Qinghai</v>
      </c>
    </row>
    <row r="34" spans="1:10">
      <c r="A34" s="32" t="s">
        <v>39</v>
      </c>
      <c r="B34" s="2">
        <v>64</v>
      </c>
      <c r="C34" s="2">
        <v>3</v>
      </c>
      <c r="D34" s="127"/>
      <c r="E34" s="2"/>
      <c r="F34" s="2"/>
      <c r="G34" s="2"/>
      <c r="H34" s="128"/>
      <c r="I34" s="130"/>
      <c r="J34" s="1" t="str">
        <f t="shared" si="0"/>
        <v>Ningxia</v>
      </c>
    </row>
    <row r="35" spans="1:10">
      <c r="A35" s="32" t="s">
        <v>40</v>
      </c>
      <c r="B35" s="2">
        <v>65</v>
      </c>
      <c r="C35" s="2">
        <v>3</v>
      </c>
      <c r="D35" s="127"/>
      <c r="E35" s="2"/>
      <c r="F35" s="2"/>
      <c r="G35" s="2"/>
      <c r="H35" s="128"/>
      <c r="I35" s="130"/>
      <c r="J35" s="1" t="str">
        <f t="shared" si="0"/>
        <v>Xinjiang</v>
      </c>
    </row>
    <row r="37" spans="1:10">
      <c r="A37" s="32" t="s">
        <v>41</v>
      </c>
      <c r="B37" s="32"/>
      <c r="C37" s="32"/>
      <c r="D37" s="32"/>
      <c r="E37" s="32"/>
      <c r="F37" s="32"/>
      <c r="G37" s="32"/>
      <c r="H37" s="32"/>
      <c r="I37" s="32"/>
    </row>
    <row r="38" spans="1:10">
      <c r="A38" s="131" t="s">
        <v>101</v>
      </c>
      <c r="B38" s="32"/>
      <c r="C38" s="32"/>
      <c r="D38" s="32"/>
      <c r="E38" s="32"/>
      <c r="F38" s="32"/>
      <c r="G38" s="32"/>
      <c r="H38" s="32"/>
      <c r="I38" s="32"/>
    </row>
    <row r="39" spans="1:10">
      <c r="A39" s="131" t="s">
        <v>102</v>
      </c>
      <c r="B39" s="32"/>
      <c r="C39" s="32"/>
      <c r="D39" s="32"/>
      <c r="E39" s="32"/>
      <c r="F39" s="32"/>
      <c r="G39" s="32"/>
      <c r="H39" s="32"/>
      <c r="I39" s="32"/>
    </row>
    <row r="40" spans="1:10">
      <c r="A40" s="131" t="s">
        <v>103</v>
      </c>
      <c r="B40" s="32"/>
      <c r="C40" s="32"/>
      <c r="D40" s="32"/>
      <c r="E40" s="32"/>
      <c r="F40" s="32"/>
      <c r="G40" s="32"/>
      <c r="H40" s="32"/>
      <c r="I40" s="32"/>
    </row>
    <row r="41" spans="1:10">
      <c r="A41" s="132" t="s">
        <v>105</v>
      </c>
      <c r="B41" s="32"/>
      <c r="C41" s="32"/>
      <c r="D41" s="32"/>
      <c r="E41" s="32"/>
      <c r="F41" s="32"/>
      <c r="G41" s="32"/>
      <c r="H41" s="32"/>
      <c r="I41" s="32"/>
    </row>
    <row r="42" spans="1:10">
      <c r="A42" s="131" t="s">
        <v>104</v>
      </c>
      <c r="B42" s="32"/>
      <c r="C42" s="32"/>
      <c r="D42" s="32"/>
      <c r="E42" s="32"/>
      <c r="F42" s="32"/>
      <c r="G42" s="32"/>
      <c r="H42" s="32"/>
      <c r="I42" s="32"/>
    </row>
    <row r="43" spans="1:10">
      <c r="A43" s="32" t="s">
        <v>46</v>
      </c>
      <c r="B43" s="32"/>
      <c r="C43" s="32"/>
      <c r="D43" s="32"/>
      <c r="E43" s="32"/>
      <c r="F43" s="32"/>
      <c r="G43" s="32"/>
      <c r="H43" s="32"/>
      <c r="I43" s="32"/>
    </row>
    <row r="44" spans="1:10">
      <c r="A44" s="32" t="s">
        <v>47</v>
      </c>
      <c r="B44" s="32"/>
      <c r="C44" s="32"/>
      <c r="D44" s="32"/>
      <c r="E44" s="32"/>
      <c r="F44" s="32"/>
      <c r="G44" s="32"/>
      <c r="H44" s="32"/>
      <c r="I44" s="32"/>
    </row>
    <row r="45" spans="1:10">
      <c r="A45" s="116" t="s">
        <v>73</v>
      </c>
      <c r="B45" s="32"/>
      <c r="C45" s="32"/>
      <c r="D45" s="32"/>
      <c r="E45" s="32"/>
      <c r="F45" s="32"/>
      <c r="G45" s="32"/>
      <c r="H45" s="32"/>
      <c r="I45" s="32"/>
    </row>
    <row r="46" spans="1:10">
      <c r="A46" s="116" t="s">
        <v>95</v>
      </c>
      <c r="B46" s="32"/>
      <c r="C46" s="32"/>
      <c r="D46" s="32"/>
      <c r="E46" s="32"/>
      <c r="F46" s="32"/>
      <c r="G46" s="32"/>
      <c r="H46" s="32"/>
      <c r="I46" s="32"/>
    </row>
    <row r="47" spans="1:10">
      <c r="A47" s="116" t="s">
        <v>93</v>
      </c>
      <c r="B47" s="32"/>
      <c r="C47" s="32"/>
      <c r="D47" s="32"/>
      <c r="E47" s="32"/>
      <c r="F47" s="32"/>
      <c r="G47" s="32"/>
      <c r="H47" s="32"/>
      <c r="I47" s="32"/>
    </row>
    <row r="48" spans="1:10">
      <c r="A48" s="116" t="s">
        <v>100</v>
      </c>
      <c r="B48" s="32"/>
      <c r="C48" s="32"/>
      <c r="D48" s="32"/>
      <c r="E48" s="32"/>
      <c r="F48" s="32"/>
      <c r="G48" s="32"/>
      <c r="H48" s="32"/>
      <c r="I48" s="32"/>
    </row>
    <row r="49" spans="1:9">
      <c r="A49" s="32" t="s">
        <v>94</v>
      </c>
      <c r="B49" s="32"/>
      <c r="C49" s="32"/>
      <c r="D49" s="32"/>
      <c r="E49" s="32"/>
      <c r="F49" s="32"/>
      <c r="G49" s="32"/>
      <c r="H49" s="32"/>
      <c r="I49" s="32"/>
    </row>
    <row r="50" spans="1:9">
      <c r="A50" s="32" t="s">
        <v>5</v>
      </c>
      <c r="B50" s="32"/>
      <c r="C50" s="32"/>
      <c r="D50" s="32"/>
      <c r="E50" s="32"/>
      <c r="F50" s="32"/>
      <c r="G50" s="32"/>
      <c r="H50" s="32"/>
      <c r="I50" s="32"/>
    </row>
    <row r="51" spans="1:9">
      <c r="A51" s="32" t="s">
        <v>43</v>
      </c>
      <c r="B51" s="32"/>
      <c r="C51" s="32"/>
      <c r="D51" s="32"/>
      <c r="E51" s="32"/>
      <c r="F51" s="32"/>
      <c r="G51" s="32"/>
      <c r="H51" s="32"/>
      <c r="I51" s="32"/>
    </row>
    <row r="52" spans="1:9">
      <c r="A52" s="32" t="s">
        <v>44</v>
      </c>
      <c r="B52" s="32"/>
      <c r="C52" s="32"/>
      <c r="D52" s="32"/>
      <c r="E52" s="32"/>
      <c r="F52" s="32"/>
      <c r="G52" s="32"/>
      <c r="H52" s="32"/>
      <c r="I52" s="32"/>
    </row>
    <row r="53" spans="1:9">
      <c r="A53" s="32"/>
      <c r="B53" s="32"/>
      <c r="C53" s="32"/>
      <c r="D53" s="32"/>
      <c r="E53" s="32"/>
      <c r="F53" s="32"/>
      <c r="G53" s="32"/>
      <c r="H53" s="32"/>
      <c r="I53" s="32"/>
    </row>
    <row r="54" spans="1:9">
      <c r="A54" s="32"/>
      <c r="B54" s="32"/>
      <c r="C54" s="32"/>
      <c r="D54" s="32"/>
      <c r="E54" s="32"/>
      <c r="F54" s="32"/>
      <c r="G54" s="32"/>
      <c r="H54" s="32"/>
      <c r="I54" s="32"/>
    </row>
  </sheetData>
  <mergeCells count="4">
    <mergeCell ref="A2:A3"/>
    <mergeCell ref="B2:B3"/>
    <mergeCell ref="C2:C3"/>
    <mergeCell ref="D2:H2"/>
  </mergeCells>
  <phoneticPr fontId="5"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54"/>
  <sheetViews>
    <sheetView workbookViewId="0">
      <pane xSplit="3" ySplit="3" topLeftCell="AY27" activePane="bottomRight" state="frozen"/>
      <selection pane="topRight" activeCell="D1" sqref="D1"/>
      <selection pane="bottomLeft" activeCell="A4" sqref="A4"/>
      <selection pane="bottomRight" activeCell="BF4" sqref="BF4:BF14"/>
    </sheetView>
  </sheetViews>
  <sheetFormatPr baseColWidth="10" defaultColWidth="8.85546875" defaultRowHeight="15"/>
  <cols>
    <col min="1" max="1" width="21" style="1" customWidth="1"/>
    <col min="2" max="3" width="8.85546875" style="1"/>
    <col min="4" max="20" width="8.85546875" style="1" customWidth="1"/>
    <col min="21" max="21" width="10.85546875" style="1" customWidth="1"/>
    <col min="22" max="23" width="10.5703125" style="1" customWidth="1"/>
    <col min="24" max="24" width="11.7109375" style="1" customWidth="1"/>
    <col min="25" max="25" width="10.5703125" style="1" customWidth="1"/>
    <col min="26" max="26" width="11.42578125" style="1" customWidth="1"/>
    <col min="27" max="27" width="11.85546875" style="1" customWidth="1"/>
    <col min="28" max="28" width="12.42578125" style="1" customWidth="1"/>
    <col min="29" max="29" width="12.5703125" style="1" customWidth="1"/>
    <col min="30" max="30" width="15.5703125" style="1" customWidth="1"/>
    <col min="31" max="32" width="10.5703125" style="1" customWidth="1"/>
    <col min="33" max="33" width="11.140625" style="1" customWidth="1"/>
    <col min="34" max="35" width="9.42578125" style="1" customWidth="1"/>
    <col min="36" max="36" width="10.42578125" style="1" customWidth="1"/>
    <col min="37" max="38" width="9.42578125" style="1" customWidth="1"/>
    <col min="39" max="39" width="11.42578125" style="1" customWidth="1"/>
    <col min="40" max="41" width="9.42578125" style="1" customWidth="1"/>
    <col min="42" max="42" width="10.5703125" style="1" customWidth="1"/>
    <col min="43" max="43" width="9.42578125" style="1" customWidth="1"/>
    <col min="44" max="44" width="11.5703125" style="1" customWidth="1"/>
    <col min="45" max="45" width="11.42578125" style="1" customWidth="1"/>
    <col min="46" max="46" width="9.42578125" style="1" customWidth="1"/>
    <col min="47" max="47" width="11.5703125" style="1" customWidth="1"/>
    <col min="48" max="48" width="10.42578125" style="1" customWidth="1"/>
    <col min="49" max="50" width="9.42578125" style="1" customWidth="1"/>
    <col min="51" max="51" width="10.42578125" style="1" customWidth="1"/>
    <col min="52" max="53" width="9.42578125" style="1" customWidth="1"/>
    <col min="54" max="54" width="10.5703125" style="1" customWidth="1"/>
    <col min="55" max="55" width="9.42578125" style="1" customWidth="1"/>
    <col min="56" max="56" width="8.85546875" style="1" customWidth="1"/>
    <col min="57" max="57" width="11.28515625" style="1" customWidth="1"/>
    <col min="58" max="58" width="9.42578125" style="1" customWidth="1"/>
    <col min="59" max="59" width="8.85546875" style="1" customWidth="1"/>
    <col min="60" max="61" width="9.42578125" style="1" customWidth="1"/>
    <col min="62" max="62" width="8.85546875" style="1" customWidth="1"/>
    <col min="63" max="63" width="10.5703125" style="1" customWidth="1"/>
    <col min="64" max="64" width="9.42578125" style="1" customWidth="1"/>
    <col min="65" max="65" width="8.85546875" style="1" customWidth="1"/>
    <col min="66" max="66" width="9.42578125" style="1" customWidth="1"/>
    <col min="67" max="67" width="9.42578125" style="1" bestFit="1" customWidth="1"/>
    <col min="68" max="68" width="8.85546875" style="1"/>
    <col min="69" max="69" width="10.28515625" style="1" customWidth="1"/>
    <col min="70" max="70" width="9.42578125" style="1" bestFit="1" customWidth="1"/>
    <col min="71" max="71" width="8.85546875" style="1"/>
    <col min="72" max="72" width="9.42578125" style="1" bestFit="1" customWidth="1"/>
    <col min="73" max="16384" width="8.85546875" style="1"/>
  </cols>
  <sheetData>
    <row r="1" spans="1:72" ht="16.149999999999999" customHeight="1">
      <c r="A1" s="90">
        <v>2007</v>
      </c>
      <c r="D1" s="178" t="s">
        <v>61</v>
      </c>
      <c r="E1" s="176"/>
      <c r="F1" s="176"/>
      <c r="G1" s="176"/>
      <c r="H1" s="176"/>
      <c r="I1" s="176"/>
      <c r="J1" s="176"/>
      <c r="K1" s="176"/>
      <c r="L1" s="177"/>
      <c r="M1" s="178" t="s">
        <v>75</v>
      </c>
      <c r="N1" s="176"/>
      <c r="O1" s="176"/>
      <c r="P1" s="176"/>
      <c r="Q1" s="176"/>
      <c r="R1" s="176"/>
      <c r="S1" s="176"/>
      <c r="T1" s="176"/>
      <c r="U1" s="177"/>
      <c r="V1" s="178" t="s">
        <v>74</v>
      </c>
      <c r="W1" s="176"/>
      <c r="X1" s="176"/>
      <c r="Y1" s="176"/>
      <c r="Z1" s="176"/>
      <c r="AA1" s="176"/>
      <c r="AB1" s="176"/>
      <c r="AC1" s="176"/>
      <c r="AD1" s="176"/>
      <c r="AE1" s="179" t="s">
        <v>65</v>
      </c>
      <c r="AF1" s="180"/>
      <c r="AG1" s="180"/>
      <c r="AH1" s="180"/>
      <c r="AI1" s="180"/>
      <c r="AJ1" s="181"/>
      <c r="AK1" s="176" t="s">
        <v>67</v>
      </c>
      <c r="AL1" s="176"/>
      <c r="AM1" s="176"/>
      <c r="AN1" s="176"/>
      <c r="AO1" s="176"/>
      <c r="AP1" s="176"/>
      <c r="AQ1" s="176"/>
      <c r="AR1" s="176"/>
      <c r="AS1" s="176"/>
      <c r="BC1" s="178" t="s">
        <v>66</v>
      </c>
      <c r="BD1" s="176"/>
      <c r="BE1" s="176"/>
      <c r="BF1" s="176"/>
      <c r="BG1" s="176"/>
      <c r="BH1" s="176"/>
      <c r="BI1" s="176"/>
      <c r="BJ1" s="176"/>
      <c r="BK1" s="176"/>
      <c r="BL1" s="176"/>
      <c r="BM1" s="176"/>
      <c r="BN1" s="176"/>
      <c r="BO1" s="176"/>
      <c r="BP1" s="176"/>
      <c r="BQ1" s="176"/>
      <c r="BR1" s="176"/>
      <c r="BS1" s="176"/>
      <c r="BT1" s="176"/>
    </row>
    <row r="2" spans="1:72" ht="17.100000000000001" customHeight="1">
      <c r="A2" s="171" t="s">
        <v>6</v>
      </c>
      <c r="B2" s="171" t="s">
        <v>7</v>
      </c>
      <c r="C2" s="173" t="s">
        <v>8</v>
      </c>
      <c r="D2" s="178" t="s">
        <v>48</v>
      </c>
      <c r="E2" s="176"/>
      <c r="F2" s="176"/>
      <c r="G2" s="176" t="s">
        <v>49</v>
      </c>
      <c r="H2" s="176"/>
      <c r="I2" s="176"/>
      <c r="J2" s="176" t="s">
        <v>50</v>
      </c>
      <c r="K2" s="176"/>
      <c r="L2" s="177"/>
      <c r="M2" s="178" t="s">
        <v>48</v>
      </c>
      <c r="N2" s="176"/>
      <c r="O2" s="176"/>
      <c r="P2" s="176" t="s">
        <v>49</v>
      </c>
      <c r="Q2" s="176"/>
      <c r="R2" s="176"/>
      <c r="S2" s="176" t="s">
        <v>50</v>
      </c>
      <c r="T2" s="176"/>
      <c r="U2" s="177"/>
      <c r="V2" s="178" t="s">
        <v>48</v>
      </c>
      <c r="W2" s="176"/>
      <c r="X2" s="176"/>
      <c r="Y2" s="176" t="s">
        <v>49</v>
      </c>
      <c r="Z2" s="176"/>
      <c r="AA2" s="176"/>
      <c r="AB2" s="176" t="s">
        <v>50</v>
      </c>
      <c r="AC2" s="176"/>
      <c r="AD2" s="177"/>
      <c r="AE2" s="179"/>
      <c r="AF2" s="180"/>
      <c r="AG2" s="180"/>
      <c r="AH2" s="180"/>
      <c r="AI2" s="180"/>
      <c r="AJ2" s="181"/>
      <c r="AK2" s="178" t="s">
        <v>48</v>
      </c>
      <c r="AL2" s="176"/>
      <c r="AM2" s="176"/>
      <c r="AN2" s="176"/>
      <c r="AO2" s="176"/>
      <c r="AP2" s="176"/>
      <c r="AQ2" s="176" t="s">
        <v>49</v>
      </c>
      <c r="AR2" s="176"/>
      <c r="AS2" s="176"/>
      <c r="AT2" s="176"/>
      <c r="AU2" s="176"/>
      <c r="AV2" s="176"/>
      <c r="AW2" s="176" t="s">
        <v>50</v>
      </c>
      <c r="AX2" s="176"/>
      <c r="AY2" s="176"/>
      <c r="AZ2" s="176"/>
      <c r="BA2" s="176"/>
      <c r="BB2" s="177"/>
      <c r="BC2" s="178" t="s">
        <v>48</v>
      </c>
      <c r="BD2" s="176"/>
      <c r="BE2" s="176"/>
      <c r="BF2" s="176"/>
      <c r="BG2" s="176"/>
      <c r="BH2" s="176"/>
      <c r="BI2" s="176" t="s">
        <v>49</v>
      </c>
      <c r="BJ2" s="176"/>
      <c r="BK2" s="176"/>
      <c r="BL2" s="176"/>
      <c r="BM2" s="176"/>
      <c r="BN2" s="176"/>
      <c r="BO2" s="176" t="s">
        <v>50</v>
      </c>
      <c r="BP2" s="176"/>
      <c r="BQ2" s="176"/>
      <c r="BR2" s="176"/>
      <c r="BS2" s="176"/>
      <c r="BT2" s="176"/>
    </row>
    <row r="3" spans="1:72" s="89" customFormat="1" ht="45">
      <c r="A3" s="171"/>
      <c r="B3" s="171"/>
      <c r="C3" s="173"/>
      <c r="D3" s="33" t="s">
        <v>51</v>
      </c>
      <c r="E3" s="34" t="s">
        <v>52</v>
      </c>
      <c r="F3" s="34" t="s">
        <v>53</v>
      </c>
      <c r="G3" s="33" t="s">
        <v>51</v>
      </c>
      <c r="H3" s="34" t="s">
        <v>52</v>
      </c>
      <c r="I3" s="34" t="s">
        <v>53</v>
      </c>
      <c r="J3" s="33" t="s">
        <v>51</v>
      </c>
      <c r="K3" s="34" t="s">
        <v>52</v>
      </c>
      <c r="L3" s="34" t="s">
        <v>53</v>
      </c>
      <c r="M3" s="33" t="s">
        <v>51</v>
      </c>
      <c r="N3" s="34" t="s">
        <v>52</v>
      </c>
      <c r="O3" s="34" t="s">
        <v>53</v>
      </c>
      <c r="P3" s="33" t="s">
        <v>51</v>
      </c>
      <c r="Q3" s="34" t="s">
        <v>52</v>
      </c>
      <c r="R3" s="34" t="s">
        <v>53</v>
      </c>
      <c r="S3" s="33" t="s">
        <v>51</v>
      </c>
      <c r="T3" s="34" t="s">
        <v>52</v>
      </c>
      <c r="U3" s="34" t="s">
        <v>53</v>
      </c>
      <c r="V3" s="33" t="s">
        <v>51</v>
      </c>
      <c r="W3" s="34" t="s">
        <v>52</v>
      </c>
      <c r="X3" s="34" t="s">
        <v>53</v>
      </c>
      <c r="Y3" s="33" t="s">
        <v>51</v>
      </c>
      <c r="Z3" s="34" t="s">
        <v>52</v>
      </c>
      <c r="AA3" s="34" t="s">
        <v>53</v>
      </c>
      <c r="AB3" s="33" t="s">
        <v>51</v>
      </c>
      <c r="AC3" s="34" t="s">
        <v>52</v>
      </c>
      <c r="AD3" s="34" t="s">
        <v>53</v>
      </c>
      <c r="AE3" s="33" t="s">
        <v>9</v>
      </c>
      <c r="AF3" s="34" t="s">
        <v>45</v>
      </c>
      <c r="AG3" s="34" t="s">
        <v>62</v>
      </c>
      <c r="AH3" s="34" t="s">
        <v>63</v>
      </c>
      <c r="AI3" s="34" t="s">
        <v>64</v>
      </c>
      <c r="AJ3" s="35" t="s">
        <v>53</v>
      </c>
      <c r="AK3" s="33" t="s">
        <v>9</v>
      </c>
      <c r="AL3" s="34" t="s">
        <v>45</v>
      </c>
      <c r="AM3" s="34" t="s">
        <v>68</v>
      </c>
      <c r="AN3" s="34" t="s">
        <v>63</v>
      </c>
      <c r="AO3" s="34" t="s">
        <v>64</v>
      </c>
      <c r="AP3" s="34" t="s">
        <v>53</v>
      </c>
      <c r="AQ3" s="34" t="s">
        <v>9</v>
      </c>
      <c r="AR3" s="34" t="s">
        <v>45</v>
      </c>
      <c r="AS3" s="34" t="s">
        <v>62</v>
      </c>
      <c r="AT3" s="34" t="s">
        <v>63</v>
      </c>
      <c r="AU3" s="34" t="s">
        <v>64</v>
      </c>
      <c r="AV3" s="34" t="s">
        <v>53</v>
      </c>
      <c r="AW3" s="34" t="s">
        <v>9</v>
      </c>
      <c r="AX3" s="34" t="s">
        <v>45</v>
      </c>
      <c r="AY3" s="34" t="s">
        <v>62</v>
      </c>
      <c r="AZ3" s="34" t="s">
        <v>63</v>
      </c>
      <c r="BA3" s="34" t="s">
        <v>64</v>
      </c>
      <c r="BB3" s="34" t="s">
        <v>53</v>
      </c>
      <c r="BC3" s="33" t="s">
        <v>9</v>
      </c>
      <c r="BD3" s="34" t="s">
        <v>45</v>
      </c>
      <c r="BE3" s="34" t="s">
        <v>62</v>
      </c>
      <c r="BF3" s="34" t="s">
        <v>63</v>
      </c>
      <c r="BG3" s="34" t="s">
        <v>64</v>
      </c>
      <c r="BH3" s="34" t="s">
        <v>53</v>
      </c>
      <c r="BI3" s="33" t="s">
        <v>9</v>
      </c>
      <c r="BJ3" s="34" t="s">
        <v>45</v>
      </c>
      <c r="BK3" s="34" t="s">
        <v>62</v>
      </c>
      <c r="BL3" s="34" t="s">
        <v>63</v>
      </c>
      <c r="BM3" s="34" t="s">
        <v>64</v>
      </c>
      <c r="BN3" s="34" t="s">
        <v>53</v>
      </c>
      <c r="BO3" s="33" t="s">
        <v>9</v>
      </c>
      <c r="BP3" s="34" t="s">
        <v>45</v>
      </c>
      <c r="BQ3" s="34" t="s">
        <v>62</v>
      </c>
      <c r="BR3" s="34" t="s">
        <v>63</v>
      </c>
      <c r="BS3" s="34" t="s">
        <v>64</v>
      </c>
      <c r="BT3" s="34" t="s">
        <v>53</v>
      </c>
    </row>
    <row r="4" spans="1:72">
      <c r="A4" s="32" t="s">
        <v>11</v>
      </c>
      <c r="B4" s="2">
        <v>11</v>
      </c>
      <c r="C4" s="2">
        <v>1</v>
      </c>
      <c r="D4" s="49">
        <v>253</v>
      </c>
      <c r="E4" s="50">
        <v>1148.8050000000001</v>
      </c>
      <c r="F4" s="50">
        <v>231.1952</v>
      </c>
      <c r="G4" s="50">
        <v>253</v>
      </c>
      <c r="H4" s="50">
        <v>917.35699999999997</v>
      </c>
      <c r="I4" s="50">
        <v>462.64299999999997</v>
      </c>
      <c r="J4" s="50">
        <v>253</v>
      </c>
      <c r="K4" s="50">
        <v>822.53030000000001</v>
      </c>
      <c r="L4" s="51">
        <v>557.46969999999999</v>
      </c>
      <c r="M4" s="8">
        <v>23118</v>
      </c>
      <c r="N4" s="9">
        <v>23824.9</v>
      </c>
      <c r="O4" s="9"/>
      <c r="P4" s="9">
        <v>23118</v>
      </c>
      <c r="Q4" s="9">
        <v>18987.400000000001</v>
      </c>
      <c r="R4" s="9"/>
      <c r="S4" s="9">
        <v>23118</v>
      </c>
      <c r="T4" s="9">
        <v>17005.5</v>
      </c>
      <c r="U4" s="10"/>
      <c r="V4" s="11">
        <v>339.85210000000001</v>
      </c>
      <c r="W4" s="12">
        <v>1701.816</v>
      </c>
      <c r="X4" s="12"/>
      <c r="Y4" s="12">
        <v>339.85210000000001</v>
      </c>
      <c r="Z4" s="13">
        <v>1460.2539999999999</v>
      </c>
      <c r="AA4" s="12"/>
      <c r="AB4" s="12">
        <v>339.85210000000001</v>
      </c>
      <c r="AC4" s="13">
        <v>1367.836</v>
      </c>
      <c r="AD4" s="13"/>
      <c r="AE4" s="52"/>
      <c r="AF4" s="14">
        <v>1717</v>
      </c>
      <c r="AG4" s="14">
        <v>1717</v>
      </c>
      <c r="AH4" s="14"/>
      <c r="AI4" s="14">
        <v>2288</v>
      </c>
      <c r="AJ4" s="15"/>
      <c r="AK4" s="53"/>
      <c r="AL4" s="53">
        <f>M4/AF4</f>
        <v>13.464181712288877</v>
      </c>
      <c r="AM4" s="53">
        <f>M4/$AG$15</f>
        <v>1.056629644864939</v>
      </c>
      <c r="AN4" s="53"/>
      <c r="AO4" s="53">
        <f>N4/AI4</f>
        <v>10.412980769230769</v>
      </c>
      <c r="AP4" s="53"/>
      <c r="AQ4" s="53"/>
      <c r="AR4" s="53">
        <f>P4/AF4</f>
        <v>13.464181712288877</v>
      </c>
      <c r="AS4" s="53">
        <f>P4/$AG$15</f>
        <v>1.056629644864939</v>
      </c>
      <c r="AT4" s="53"/>
      <c r="AU4" s="53">
        <f>Q4/AI4</f>
        <v>8.2986888111888124</v>
      </c>
      <c r="AV4" s="53"/>
      <c r="AW4" s="53"/>
      <c r="AX4" s="53">
        <f>S4/AF4</f>
        <v>13.464181712288877</v>
      </c>
      <c r="AY4" s="53">
        <f>S4/$AG$15</f>
        <v>1.056629644864939</v>
      </c>
      <c r="AZ4" s="53"/>
      <c r="BA4" s="53">
        <f>T4/AI4</f>
        <v>7.4324737762237758</v>
      </c>
      <c r="BB4" s="53"/>
      <c r="BC4" s="54"/>
      <c r="BD4" s="55">
        <f>V4/AF4</f>
        <v>0.19793366336633664</v>
      </c>
      <c r="BE4" s="55">
        <f>V4/AG4</f>
        <v>0.19793366336633664</v>
      </c>
      <c r="BF4" s="55"/>
      <c r="BG4" s="55">
        <f>W4/AI4</f>
        <v>0.74380069930069936</v>
      </c>
      <c r="BH4" s="55"/>
      <c r="BI4" s="55"/>
      <c r="BJ4" s="55">
        <f>Y4/AF4</f>
        <v>0.19793366336633664</v>
      </c>
      <c r="BK4" s="55">
        <f>Y4/AG4</f>
        <v>0.19793366336633664</v>
      </c>
      <c r="BL4" s="55"/>
      <c r="BM4" s="55">
        <f>Z4/AI4</f>
        <v>0.63822290209790211</v>
      </c>
      <c r="BN4" s="55"/>
      <c r="BO4" s="55"/>
      <c r="BP4" s="55">
        <f>AB4/AF4</f>
        <v>0.19793366336633664</v>
      </c>
      <c r="BQ4" s="55">
        <f>AB4/AG4</f>
        <v>0.19793366336633664</v>
      </c>
      <c r="BR4" s="55"/>
      <c r="BS4" s="55">
        <f>AC4/AI4</f>
        <v>0.5978304195804196</v>
      </c>
      <c r="BT4" s="55"/>
    </row>
    <row r="5" spans="1:72">
      <c r="A5" s="32" t="s">
        <v>12</v>
      </c>
      <c r="B5" s="2">
        <v>12</v>
      </c>
      <c r="C5" s="2">
        <v>1</v>
      </c>
      <c r="D5" s="49">
        <v>264</v>
      </c>
      <c r="E5" s="50">
        <v>754.70820000000003</v>
      </c>
      <c r="F5" s="50">
        <v>96.291830000000004</v>
      </c>
      <c r="G5" s="50">
        <v>264</v>
      </c>
      <c r="H5" s="50">
        <v>658.31119999999999</v>
      </c>
      <c r="I5" s="50">
        <v>192.68879999999999</v>
      </c>
      <c r="J5" s="50">
        <v>264</v>
      </c>
      <c r="K5" s="50">
        <v>618.81629999999996</v>
      </c>
      <c r="L5" s="51">
        <v>232.18369999999999</v>
      </c>
      <c r="M5" s="8"/>
      <c r="N5" s="9"/>
      <c r="O5" s="9"/>
      <c r="P5" s="9"/>
      <c r="Q5" s="9"/>
      <c r="R5" s="9"/>
      <c r="S5" s="9"/>
      <c r="T5" s="9"/>
      <c r="U5" s="10"/>
      <c r="V5" s="11"/>
      <c r="W5" s="13"/>
      <c r="X5" s="12"/>
      <c r="Y5" s="12"/>
      <c r="Z5" s="12"/>
      <c r="AA5" s="12"/>
      <c r="AB5" s="12"/>
      <c r="AC5" s="13"/>
      <c r="AD5" s="13"/>
      <c r="AE5" s="16"/>
      <c r="AF5" s="14"/>
      <c r="AG5" s="14"/>
      <c r="AH5" s="14"/>
      <c r="AI5" s="14"/>
      <c r="AJ5" s="15"/>
      <c r="AK5" s="53"/>
      <c r="AL5" s="53"/>
      <c r="AM5" s="53"/>
      <c r="AN5" s="53"/>
      <c r="AO5" s="53"/>
      <c r="AP5" s="53"/>
      <c r="AQ5" s="53"/>
      <c r="AR5" s="53"/>
      <c r="AS5" s="53"/>
      <c r="AT5" s="53"/>
      <c r="AU5" s="53"/>
      <c r="AV5" s="53"/>
      <c r="AW5" s="53"/>
      <c r="AX5" s="53"/>
      <c r="AY5" s="53"/>
      <c r="AZ5" s="53"/>
      <c r="BA5" s="53"/>
      <c r="BB5" s="53"/>
      <c r="BC5" s="54"/>
      <c r="BD5" s="55"/>
      <c r="BE5" s="55"/>
      <c r="BF5" s="55"/>
      <c r="BG5" s="55"/>
      <c r="BH5" s="55"/>
      <c r="BI5" s="55"/>
      <c r="BJ5" s="55"/>
      <c r="BK5" s="55"/>
      <c r="BL5" s="55"/>
      <c r="BM5" s="55"/>
      <c r="BN5" s="55"/>
      <c r="BO5" s="55"/>
      <c r="BP5" s="55"/>
      <c r="BQ5" s="55"/>
      <c r="BR5" s="55"/>
      <c r="BS5" s="55"/>
      <c r="BT5" s="55"/>
    </row>
    <row r="6" spans="1:72">
      <c r="A6" s="32" t="s">
        <v>14</v>
      </c>
      <c r="B6" s="2">
        <v>13</v>
      </c>
      <c r="C6" s="2">
        <v>1</v>
      </c>
      <c r="D6" s="49">
        <v>4148</v>
      </c>
      <c r="E6" s="50">
        <v>2620.8270000000002</v>
      </c>
      <c r="F6" s="50">
        <v>174.1728</v>
      </c>
      <c r="G6" s="50">
        <v>4148</v>
      </c>
      <c r="H6" s="50">
        <v>2446.4639999999999</v>
      </c>
      <c r="I6" s="50">
        <v>348.53579999999999</v>
      </c>
      <c r="J6" s="50">
        <v>4148</v>
      </c>
      <c r="K6" s="50">
        <v>2375.0259999999998</v>
      </c>
      <c r="L6" s="51">
        <v>419.97430000000003</v>
      </c>
      <c r="M6" s="8">
        <v>23118</v>
      </c>
      <c r="N6" s="9"/>
      <c r="O6" s="9"/>
      <c r="P6" s="9">
        <v>23118</v>
      </c>
      <c r="Q6" s="9"/>
      <c r="R6" s="9"/>
      <c r="S6" s="9">
        <v>23118</v>
      </c>
      <c r="T6" s="9"/>
      <c r="U6" s="10"/>
      <c r="V6" s="11">
        <v>5571.9620000000004</v>
      </c>
      <c r="W6" s="13"/>
      <c r="X6" s="12"/>
      <c r="Y6" s="12">
        <v>5571.9620000000004</v>
      </c>
      <c r="Z6" s="12"/>
      <c r="AA6" s="12"/>
      <c r="AB6" s="12">
        <v>5571.9620000000004</v>
      </c>
      <c r="AC6" s="13"/>
      <c r="AD6" s="13"/>
      <c r="AE6" s="16">
        <v>1824</v>
      </c>
      <c r="AF6" s="14"/>
      <c r="AG6" s="14">
        <v>1824</v>
      </c>
      <c r="AH6" s="14"/>
      <c r="AI6" s="14"/>
      <c r="AJ6" s="15"/>
      <c r="AK6" s="53">
        <f t="shared" ref="AK6:AK13" si="0">M6/AE6</f>
        <v>12.674342105263158</v>
      </c>
      <c r="AL6" s="53"/>
      <c r="AM6" s="53">
        <f t="shared" ref="AM6:AM13" si="1">M6/$AG$15</f>
        <v>1.056629644864939</v>
      </c>
      <c r="AN6" s="53"/>
      <c r="AO6" s="53"/>
      <c r="AP6" s="53"/>
      <c r="AQ6" s="53">
        <f t="shared" ref="AQ6:AQ13" si="2">P6/AE6</f>
        <v>12.674342105263158</v>
      </c>
      <c r="AR6" s="53"/>
      <c r="AS6" s="53">
        <f t="shared" ref="AS6:AS13" si="3">P6/$AG$15</f>
        <v>1.056629644864939</v>
      </c>
      <c r="AT6" s="53"/>
      <c r="AU6" s="53"/>
      <c r="AV6" s="53"/>
      <c r="AW6" s="53">
        <f t="shared" ref="AW6:AW13" si="4">S6/AE6</f>
        <v>12.674342105263158</v>
      </c>
      <c r="AX6" s="53"/>
      <c r="AY6" s="53">
        <f t="shared" ref="AY6:AY13" si="5">S6/$AG$15</f>
        <v>1.056629644864939</v>
      </c>
      <c r="AZ6" s="53"/>
      <c r="BA6" s="53"/>
      <c r="BB6" s="53"/>
      <c r="BC6" s="54">
        <f t="shared" ref="BC6:BC13" si="6">V6/AE6</f>
        <v>3.0548037280701759</v>
      </c>
      <c r="BD6" s="55"/>
      <c r="BE6" s="55">
        <f t="shared" ref="BE6:BE13" si="7">V6/AG6</f>
        <v>3.0548037280701759</v>
      </c>
      <c r="BF6" s="55"/>
      <c r="BG6" s="55"/>
      <c r="BH6" s="55"/>
      <c r="BI6" s="55">
        <f t="shared" ref="BI6:BI13" si="8">Y6/AE6</f>
        <v>3.0548037280701759</v>
      </c>
      <c r="BJ6" s="55"/>
      <c r="BK6" s="55">
        <f t="shared" ref="BK6:BK13" si="9">Y6/AG6</f>
        <v>3.0548037280701759</v>
      </c>
      <c r="BL6" s="55"/>
      <c r="BM6" s="55"/>
      <c r="BN6" s="55"/>
      <c r="BO6" s="55">
        <f t="shared" ref="BO6:BO13" si="10">AB6/AE6</f>
        <v>3.0548037280701759</v>
      </c>
      <c r="BP6" s="55"/>
      <c r="BQ6" s="55">
        <f t="shared" ref="BQ6:BQ13" si="11">AB6/AG6</f>
        <v>3.0548037280701759</v>
      </c>
      <c r="BR6" s="55"/>
      <c r="BS6" s="55"/>
      <c r="BT6" s="55"/>
    </row>
    <row r="7" spans="1:72">
      <c r="A7" s="32" t="s">
        <v>15</v>
      </c>
      <c r="B7" s="2">
        <v>21</v>
      </c>
      <c r="C7" s="2">
        <v>1</v>
      </c>
      <c r="D7" s="49">
        <v>1754</v>
      </c>
      <c r="E7" s="50">
        <v>2345.5729999999999</v>
      </c>
      <c r="F7" s="50">
        <v>198.42740000000001</v>
      </c>
      <c r="G7" s="50">
        <v>1754</v>
      </c>
      <c r="H7" s="50">
        <v>2146.9279999999999</v>
      </c>
      <c r="I7" s="50">
        <v>397.07159999999999</v>
      </c>
      <c r="J7" s="50">
        <v>1754</v>
      </c>
      <c r="K7" s="50">
        <v>2065.5419999999999</v>
      </c>
      <c r="L7" s="51">
        <v>478.45819999999998</v>
      </c>
      <c r="M7" s="8">
        <v>23118</v>
      </c>
      <c r="N7" s="9">
        <v>23824.9</v>
      </c>
      <c r="O7" s="9"/>
      <c r="P7" s="9">
        <v>23118</v>
      </c>
      <c r="Q7" s="9">
        <v>18987.400000000001</v>
      </c>
      <c r="R7" s="9"/>
      <c r="S7" s="9">
        <v>23118</v>
      </c>
      <c r="T7" s="9">
        <v>17005.5</v>
      </c>
      <c r="U7" s="10"/>
      <c r="V7" s="11">
        <v>2356.1280000000002</v>
      </c>
      <c r="W7" s="12">
        <v>3474.683</v>
      </c>
      <c r="X7" s="12"/>
      <c r="Y7" s="12">
        <v>2356.1280000000002</v>
      </c>
      <c r="Z7" s="13">
        <v>3417.4929999999999</v>
      </c>
      <c r="AA7" s="12"/>
      <c r="AB7" s="12">
        <v>2356.1280000000002</v>
      </c>
      <c r="AC7" s="13">
        <v>3434.9160000000002</v>
      </c>
      <c r="AD7" s="13"/>
      <c r="AE7" s="16"/>
      <c r="AF7" s="14">
        <v>2694</v>
      </c>
      <c r="AG7" s="14">
        <v>2694</v>
      </c>
      <c r="AH7" s="14"/>
      <c r="AI7" s="14">
        <v>2244</v>
      </c>
      <c r="AJ7" s="15"/>
      <c r="AK7" s="53"/>
      <c r="AL7" s="53">
        <f t="shared" ref="AL7:AL11" si="12">M7/AF7</f>
        <v>8.5812917594654792</v>
      </c>
      <c r="AM7" s="53">
        <f t="shared" si="1"/>
        <v>1.056629644864939</v>
      </c>
      <c r="AN7" s="53"/>
      <c r="AO7" s="53">
        <f t="shared" ref="AO7:AO13" si="13">N7/AI7</f>
        <v>10.617156862745098</v>
      </c>
      <c r="AP7" s="53"/>
      <c r="AQ7" s="53"/>
      <c r="AR7" s="53">
        <f t="shared" ref="AR7:AR11" si="14">P7/AF7</f>
        <v>8.5812917594654792</v>
      </c>
      <c r="AS7" s="53">
        <f t="shared" si="3"/>
        <v>1.056629644864939</v>
      </c>
      <c r="AT7" s="53"/>
      <c r="AU7" s="53">
        <f t="shared" ref="AU7:AU13" si="15">Q7/AI7</f>
        <v>8.4614081996434951</v>
      </c>
      <c r="AV7" s="53"/>
      <c r="AW7" s="53"/>
      <c r="AX7" s="53">
        <f t="shared" ref="AX7:AX11" si="16">S7/AF7</f>
        <v>8.5812917594654792</v>
      </c>
      <c r="AY7" s="53">
        <f t="shared" si="5"/>
        <v>1.056629644864939</v>
      </c>
      <c r="AZ7" s="53"/>
      <c r="BA7" s="53">
        <f t="shared" ref="BA7:BA13" si="17">T7/AI7</f>
        <v>7.5782085561497325</v>
      </c>
      <c r="BB7" s="53"/>
      <c r="BC7" s="54"/>
      <c r="BD7" s="55">
        <f t="shared" ref="BD7:BD11" si="18">V7/AF7</f>
        <v>0.87458351893095776</v>
      </c>
      <c r="BE7" s="55">
        <f t="shared" si="7"/>
        <v>0.87458351893095776</v>
      </c>
      <c r="BF7" s="55"/>
      <c r="BG7" s="55">
        <f t="shared" ref="BG7:BG13" si="19">W7/AI7</f>
        <v>1.5484327094474153</v>
      </c>
      <c r="BH7" s="55"/>
      <c r="BI7" s="55"/>
      <c r="BJ7" s="55">
        <f t="shared" ref="BJ7:BJ11" si="20">Y7/AF7</f>
        <v>0.87458351893095776</v>
      </c>
      <c r="BK7" s="55">
        <f t="shared" si="9"/>
        <v>0.87458351893095776</v>
      </c>
      <c r="BL7" s="55"/>
      <c r="BM7" s="55">
        <f t="shared" ref="BM7:BM13" si="21">Z7/AI7</f>
        <v>1.5229469696969697</v>
      </c>
      <c r="BN7" s="55"/>
      <c r="BO7" s="55"/>
      <c r="BP7" s="55">
        <f t="shared" ref="BP7:BP11" si="22">AB7/AF7</f>
        <v>0.87458351893095776</v>
      </c>
      <c r="BQ7" s="55">
        <f t="shared" si="11"/>
        <v>0.87458351893095776</v>
      </c>
      <c r="BR7" s="55"/>
      <c r="BS7" s="55">
        <f t="shared" ref="BS7:BS13" si="23">AC7/AI7</f>
        <v>1.5307112299465242</v>
      </c>
      <c r="BT7" s="55"/>
    </row>
    <row r="8" spans="1:72">
      <c r="A8" s="32" t="s">
        <v>13</v>
      </c>
      <c r="B8" s="2">
        <v>31</v>
      </c>
      <c r="C8" s="2">
        <v>1</v>
      </c>
      <c r="D8" s="49">
        <v>210</v>
      </c>
      <c r="E8" s="50">
        <v>1301.1690000000001</v>
      </c>
      <c r="F8" s="50">
        <v>346.83109999999999</v>
      </c>
      <c r="G8" s="50">
        <v>210</v>
      </c>
      <c r="H8" s="50">
        <v>953.95889999999997</v>
      </c>
      <c r="I8" s="50">
        <v>694.04110000000003</v>
      </c>
      <c r="J8" s="50">
        <v>210</v>
      </c>
      <c r="K8" s="50">
        <v>811.70320000000004</v>
      </c>
      <c r="L8" s="51">
        <v>836.29679999999996</v>
      </c>
      <c r="M8" s="8"/>
      <c r="N8" s="9">
        <v>23824.9</v>
      </c>
      <c r="O8" s="9">
        <v>4832.1499999999996</v>
      </c>
      <c r="P8" s="9"/>
      <c r="Q8" s="9">
        <v>18987.400000000001</v>
      </c>
      <c r="R8" s="9">
        <v>9669.57</v>
      </c>
      <c r="S8" s="9"/>
      <c r="T8" s="9">
        <v>17005.5</v>
      </c>
      <c r="U8" s="10">
        <v>11651.5</v>
      </c>
      <c r="V8" s="11"/>
      <c r="W8" s="12">
        <v>1927.5250000000001</v>
      </c>
      <c r="X8" s="12">
        <v>512.07060000000001</v>
      </c>
      <c r="Y8" s="12"/>
      <c r="Z8" s="13">
        <v>1518.5170000000001</v>
      </c>
      <c r="AA8" s="12">
        <v>1024.7</v>
      </c>
      <c r="AB8" s="12"/>
      <c r="AC8" s="13">
        <v>1349.8309999999999</v>
      </c>
      <c r="AD8" s="13">
        <v>1234.73</v>
      </c>
      <c r="AE8" s="16"/>
      <c r="AF8" s="14"/>
      <c r="AG8" s="14"/>
      <c r="AH8" s="14">
        <v>1454</v>
      </c>
      <c r="AI8" s="14">
        <v>1518</v>
      </c>
      <c r="AJ8" s="15">
        <v>852</v>
      </c>
      <c r="AK8" s="53"/>
      <c r="AL8" s="53"/>
      <c r="AM8" s="53"/>
      <c r="AN8" s="53">
        <f t="shared" ref="AN8:AN13" si="24">N8/AH8</f>
        <v>16.385763411279232</v>
      </c>
      <c r="AO8" s="53">
        <f t="shared" si="13"/>
        <v>15.694927536231885</v>
      </c>
      <c r="AP8" s="53">
        <f t="shared" ref="AP8:AP13" si="25">O8/AJ8</f>
        <v>5.6715375586854453</v>
      </c>
      <c r="AQ8" s="53"/>
      <c r="AR8" s="53"/>
      <c r="AS8" s="53"/>
      <c r="AT8" s="53">
        <f t="shared" ref="AT8:AT13" si="26">Q8/AH8</f>
        <v>13.058734525447043</v>
      </c>
      <c r="AU8" s="53">
        <f t="shared" si="15"/>
        <v>12.508168642951253</v>
      </c>
      <c r="AV8" s="53">
        <f t="shared" ref="AV8:AV13" si="27">R8/AJ8</f>
        <v>11.349260563380282</v>
      </c>
      <c r="AW8" s="53"/>
      <c r="AX8" s="53"/>
      <c r="AY8" s="53"/>
      <c r="AZ8" s="53">
        <f t="shared" ref="AZ8:AZ13" si="28">T8/AH8</f>
        <v>11.695667125171939</v>
      </c>
      <c r="BA8" s="53">
        <f t="shared" si="17"/>
        <v>11.202569169960475</v>
      </c>
      <c r="BB8" s="53">
        <f t="shared" ref="BB8:BB13" si="29">U8/AJ8</f>
        <v>13.675469483568076</v>
      </c>
      <c r="BC8" s="54"/>
      <c r="BD8" s="55"/>
      <c r="BE8" s="55"/>
      <c r="BF8" s="55">
        <f t="shared" ref="BF8:BF13" si="30">W8/AH8</f>
        <v>1.3256705639614856</v>
      </c>
      <c r="BG8" s="55">
        <f t="shared" si="19"/>
        <v>1.2697793148880105</v>
      </c>
      <c r="BH8" s="55">
        <f t="shared" ref="BH8:BH13" si="31">X8/AJ8</f>
        <v>0.60102183098591555</v>
      </c>
      <c r="BI8" s="55"/>
      <c r="BJ8" s="55"/>
      <c r="BK8" s="55"/>
      <c r="BL8" s="55">
        <f t="shared" ref="BL8:BL13" si="32">Z8/AH8</f>
        <v>1.0443720770288858</v>
      </c>
      <c r="BM8" s="55">
        <f t="shared" si="21"/>
        <v>1.000340579710145</v>
      </c>
      <c r="BN8" s="55">
        <f t="shared" ref="BN8:BN13" si="33">AA8/AJ8</f>
        <v>1.2026995305164321</v>
      </c>
      <c r="BO8" s="55"/>
      <c r="BP8" s="55"/>
      <c r="BQ8" s="55"/>
      <c r="BR8" s="55">
        <f t="shared" ref="BR8:BR13" si="34">AC8/AH8</f>
        <v>0.92835694635488297</v>
      </c>
      <c r="BS8" s="55">
        <f t="shared" si="23"/>
        <v>0.88921673254281941</v>
      </c>
      <c r="BT8" s="55">
        <f t="shared" ref="BT8:BT13" si="35">AD8/AJ8</f>
        <v>1.4492136150234742</v>
      </c>
    </row>
    <row r="9" spans="1:72">
      <c r="A9" s="32" t="s">
        <v>16</v>
      </c>
      <c r="B9" s="2">
        <v>32</v>
      </c>
      <c r="C9" s="2">
        <v>1</v>
      </c>
      <c r="D9" s="49">
        <v>3569</v>
      </c>
      <c r="E9" s="50">
        <v>3493.8510000000001</v>
      </c>
      <c r="F9" s="50">
        <v>563.14930000000004</v>
      </c>
      <c r="G9" s="50">
        <v>3569</v>
      </c>
      <c r="H9" s="50">
        <v>2930.0859999999998</v>
      </c>
      <c r="I9" s="50">
        <v>1126.914</v>
      </c>
      <c r="J9" s="50">
        <v>3569</v>
      </c>
      <c r="K9" s="50">
        <v>2699.1060000000002</v>
      </c>
      <c r="L9" s="51">
        <v>1357.894</v>
      </c>
      <c r="M9" s="8">
        <v>23118</v>
      </c>
      <c r="N9" s="9">
        <v>23824.9</v>
      </c>
      <c r="O9" s="9">
        <v>4832.1499999999996</v>
      </c>
      <c r="P9" s="9">
        <v>23118</v>
      </c>
      <c r="Q9" s="9">
        <v>18987.400000000001</v>
      </c>
      <c r="R9" s="9">
        <v>9669.57</v>
      </c>
      <c r="S9" s="9">
        <v>23118</v>
      </c>
      <c r="T9" s="9">
        <v>17005.5</v>
      </c>
      <c r="U9" s="10">
        <v>11651.5</v>
      </c>
      <c r="V9" s="11">
        <v>4794.1980000000003</v>
      </c>
      <c r="W9" s="12">
        <v>5175.7190000000001</v>
      </c>
      <c r="X9" s="12">
        <v>831.44839999999999</v>
      </c>
      <c r="Y9" s="12">
        <v>4794.1980000000003</v>
      </c>
      <c r="Z9" s="13">
        <v>4664.1289999999999</v>
      </c>
      <c r="AA9" s="12">
        <v>1663.8050000000001</v>
      </c>
      <c r="AB9" s="12">
        <v>4794.1980000000003</v>
      </c>
      <c r="AC9" s="13">
        <v>4488.5079999999998</v>
      </c>
      <c r="AD9" s="13">
        <v>2004.83</v>
      </c>
      <c r="AE9" s="16">
        <v>3711</v>
      </c>
      <c r="AF9" s="14"/>
      <c r="AG9" s="14">
        <v>3711</v>
      </c>
      <c r="AH9" s="14">
        <v>1656</v>
      </c>
      <c r="AI9" s="14">
        <v>1669</v>
      </c>
      <c r="AJ9" s="15">
        <v>942</v>
      </c>
      <c r="AK9" s="53">
        <f t="shared" si="0"/>
        <v>6.2295877122069525</v>
      </c>
      <c r="AL9" s="53"/>
      <c r="AM9" s="53">
        <f t="shared" si="1"/>
        <v>1.056629644864939</v>
      </c>
      <c r="AN9" s="53">
        <f t="shared" si="24"/>
        <v>14.387016908212562</v>
      </c>
      <c r="AO9" s="53">
        <f t="shared" si="13"/>
        <v>14.274955062911925</v>
      </c>
      <c r="AP9" s="53">
        <f t="shared" si="25"/>
        <v>5.1296709129511671</v>
      </c>
      <c r="AQ9" s="53">
        <f t="shared" si="2"/>
        <v>6.2295877122069525</v>
      </c>
      <c r="AR9" s="53"/>
      <c r="AS9" s="53">
        <f t="shared" si="3"/>
        <v>1.056629644864939</v>
      </c>
      <c r="AT9" s="53">
        <f t="shared" si="26"/>
        <v>11.465821256038648</v>
      </c>
      <c r="AU9" s="53">
        <f t="shared" si="15"/>
        <v>11.376512881965249</v>
      </c>
      <c r="AV9" s="53">
        <f t="shared" si="27"/>
        <v>10.264936305732483</v>
      </c>
      <c r="AW9" s="53">
        <f t="shared" si="4"/>
        <v>6.2295877122069525</v>
      </c>
      <c r="AX9" s="53"/>
      <c r="AY9" s="53">
        <f t="shared" si="5"/>
        <v>1.056629644864939</v>
      </c>
      <c r="AZ9" s="53">
        <f t="shared" si="28"/>
        <v>10.269021739130435</v>
      </c>
      <c r="BA9" s="53">
        <f t="shared" si="17"/>
        <v>10.189035350509288</v>
      </c>
      <c r="BB9" s="53">
        <f t="shared" si="29"/>
        <v>12.368895966029724</v>
      </c>
      <c r="BC9" s="54">
        <f t="shared" si="6"/>
        <v>1.2918884397736461</v>
      </c>
      <c r="BD9" s="55"/>
      <c r="BE9" s="55">
        <f t="shared" si="7"/>
        <v>1.2918884397736461</v>
      </c>
      <c r="BF9" s="55">
        <f t="shared" si="30"/>
        <v>3.1254341787439612</v>
      </c>
      <c r="BG9" s="55">
        <f t="shared" si="19"/>
        <v>3.1010898741761532</v>
      </c>
      <c r="BH9" s="55">
        <f t="shared" si="31"/>
        <v>0.88264161358811044</v>
      </c>
      <c r="BI9" s="55">
        <f t="shared" si="8"/>
        <v>1.2918884397736461</v>
      </c>
      <c r="BJ9" s="55"/>
      <c r="BK9" s="55">
        <f t="shared" si="9"/>
        <v>1.2918884397736461</v>
      </c>
      <c r="BL9" s="55">
        <f t="shared" si="32"/>
        <v>2.8165030193236715</v>
      </c>
      <c r="BM9" s="55">
        <f t="shared" si="21"/>
        <v>2.7945650089874174</v>
      </c>
      <c r="BN9" s="55">
        <f t="shared" si="33"/>
        <v>1.7662473460721868</v>
      </c>
      <c r="BO9" s="55">
        <f t="shared" si="10"/>
        <v>1.2918884397736461</v>
      </c>
      <c r="BP9" s="55"/>
      <c r="BQ9" s="55">
        <f t="shared" si="11"/>
        <v>1.2918884397736461</v>
      </c>
      <c r="BR9" s="55">
        <f t="shared" si="34"/>
        <v>2.7104516908212561</v>
      </c>
      <c r="BS9" s="55">
        <f t="shared" si="23"/>
        <v>2.6893397243858597</v>
      </c>
      <c r="BT9" s="55">
        <f t="shared" si="35"/>
        <v>2.1282696390658171</v>
      </c>
    </row>
    <row r="10" spans="1:72">
      <c r="A10" s="32" t="s">
        <v>17</v>
      </c>
      <c r="B10" s="2">
        <v>33</v>
      </c>
      <c r="C10" s="2">
        <v>1</v>
      </c>
      <c r="D10" s="49">
        <v>2166</v>
      </c>
      <c r="E10" s="50">
        <v>2224.462</v>
      </c>
      <c r="F10" s="50">
        <v>669.5376</v>
      </c>
      <c r="G10" s="50">
        <v>2166</v>
      </c>
      <c r="H10" s="50">
        <v>1554.193</v>
      </c>
      <c r="I10" s="50">
        <v>1339.807</v>
      </c>
      <c r="J10" s="50">
        <v>2166</v>
      </c>
      <c r="K10" s="50">
        <v>1279.577</v>
      </c>
      <c r="L10" s="51">
        <v>1614.423</v>
      </c>
      <c r="M10" s="8">
        <v>23118</v>
      </c>
      <c r="N10" s="9">
        <v>23824.9</v>
      </c>
      <c r="O10" s="9">
        <v>4832.1499999999996</v>
      </c>
      <c r="P10" s="9">
        <v>23118</v>
      </c>
      <c r="Q10" s="9">
        <v>18987.400000000001</v>
      </c>
      <c r="R10" s="9">
        <v>9669.57</v>
      </c>
      <c r="S10" s="9">
        <v>23118</v>
      </c>
      <c r="T10" s="9">
        <v>17005.5</v>
      </c>
      <c r="U10" s="10">
        <v>11651.5</v>
      </c>
      <c r="V10" s="11">
        <v>2909.5630000000001</v>
      </c>
      <c r="W10" s="12">
        <v>3295.2730000000001</v>
      </c>
      <c r="X10" s="12">
        <v>988.52279999999996</v>
      </c>
      <c r="Y10" s="12">
        <v>2909.5630000000001</v>
      </c>
      <c r="Z10" s="13">
        <v>2473.9740000000002</v>
      </c>
      <c r="AA10" s="12">
        <v>1978.125</v>
      </c>
      <c r="AB10" s="12">
        <v>2909.5630000000001</v>
      </c>
      <c r="AC10" s="13">
        <v>2127.8870000000002</v>
      </c>
      <c r="AD10" s="13">
        <v>2383.576</v>
      </c>
      <c r="AE10" s="16">
        <v>3426</v>
      </c>
      <c r="AF10" s="14"/>
      <c r="AG10" s="14">
        <v>3426</v>
      </c>
      <c r="AH10" s="14">
        <v>1604</v>
      </c>
      <c r="AI10" s="14">
        <v>1653</v>
      </c>
      <c r="AJ10" s="15">
        <v>970</v>
      </c>
      <c r="AK10" s="53">
        <f t="shared" si="0"/>
        <v>6.747810858143608</v>
      </c>
      <c r="AL10" s="53"/>
      <c r="AM10" s="53">
        <f t="shared" si="1"/>
        <v>1.056629644864939</v>
      </c>
      <c r="AN10" s="53">
        <f t="shared" si="24"/>
        <v>14.853428927680799</v>
      </c>
      <c r="AO10" s="53">
        <f t="shared" si="13"/>
        <v>14.413127646702964</v>
      </c>
      <c r="AP10" s="53">
        <f t="shared" si="25"/>
        <v>4.9815979381443292</v>
      </c>
      <c r="AQ10" s="53">
        <f t="shared" si="2"/>
        <v>6.747810858143608</v>
      </c>
      <c r="AR10" s="53"/>
      <c r="AS10" s="53">
        <f t="shared" si="3"/>
        <v>1.056629644864939</v>
      </c>
      <c r="AT10" s="53">
        <f t="shared" si="26"/>
        <v>11.837531172069827</v>
      </c>
      <c r="AU10" s="53">
        <f t="shared" si="15"/>
        <v>11.486630369026015</v>
      </c>
      <c r="AV10" s="53">
        <f t="shared" si="27"/>
        <v>9.9686288659793814</v>
      </c>
      <c r="AW10" s="53">
        <f t="shared" si="4"/>
        <v>6.747810858143608</v>
      </c>
      <c r="AX10" s="53"/>
      <c r="AY10" s="53">
        <f t="shared" si="5"/>
        <v>1.056629644864939</v>
      </c>
      <c r="AZ10" s="53">
        <f t="shared" si="28"/>
        <v>10.601932668329177</v>
      </c>
      <c r="BA10" s="53">
        <f t="shared" si="17"/>
        <v>10.287658802177859</v>
      </c>
      <c r="BB10" s="53">
        <f t="shared" si="29"/>
        <v>12.011855670103094</v>
      </c>
      <c r="BC10" s="54">
        <f t="shared" si="6"/>
        <v>0.84925948628137771</v>
      </c>
      <c r="BD10" s="55"/>
      <c r="BE10" s="55">
        <f t="shared" si="7"/>
        <v>0.84925948628137771</v>
      </c>
      <c r="BF10" s="55">
        <f t="shared" si="30"/>
        <v>2.0544096009975061</v>
      </c>
      <c r="BG10" s="55">
        <f t="shared" si="19"/>
        <v>1.9935105868118572</v>
      </c>
      <c r="BH10" s="55">
        <f t="shared" si="31"/>
        <v>1.0190956701030927</v>
      </c>
      <c r="BI10" s="55">
        <f t="shared" si="8"/>
        <v>0.84925948628137771</v>
      </c>
      <c r="BJ10" s="55"/>
      <c r="BK10" s="55">
        <f t="shared" si="9"/>
        <v>0.84925948628137771</v>
      </c>
      <c r="BL10" s="55">
        <f t="shared" si="32"/>
        <v>1.5423778054862844</v>
      </c>
      <c r="BM10" s="55">
        <f t="shared" si="21"/>
        <v>1.496656987295826</v>
      </c>
      <c r="BN10" s="55">
        <f t="shared" si="33"/>
        <v>2.0393041237113403</v>
      </c>
      <c r="BO10" s="55">
        <f t="shared" si="10"/>
        <v>0.84925948628137771</v>
      </c>
      <c r="BP10" s="55"/>
      <c r="BQ10" s="55">
        <f t="shared" si="11"/>
        <v>0.84925948628137771</v>
      </c>
      <c r="BR10" s="55">
        <f t="shared" si="34"/>
        <v>1.3266128428927682</v>
      </c>
      <c r="BS10" s="55">
        <f t="shared" si="23"/>
        <v>1.2872879612825168</v>
      </c>
      <c r="BT10" s="55">
        <f t="shared" si="35"/>
        <v>2.457294845360825</v>
      </c>
    </row>
    <row r="11" spans="1:72">
      <c r="A11" s="32" t="s">
        <v>18</v>
      </c>
      <c r="B11" s="2">
        <v>35</v>
      </c>
      <c r="C11" s="2">
        <v>1</v>
      </c>
      <c r="D11" s="49">
        <v>1837</v>
      </c>
      <c r="E11" s="50">
        <v>1296.3720000000001</v>
      </c>
      <c r="F11" s="50">
        <v>447.62810000000002</v>
      </c>
      <c r="G11" s="50">
        <v>1837</v>
      </c>
      <c r="H11" s="50">
        <v>848.25480000000005</v>
      </c>
      <c r="I11" s="50">
        <v>895.74519999999995</v>
      </c>
      <c r="J11" s="50">
        <v>1837</v>
      </c>
      <c r="K11" s="50">
        <v>664.65639999999996</v>
      </c>
      <c r="L11" s="51">
        <v>1079.3440000000001</v>
      </c>
      <c r="M11" s="8">
        <v>23118</v>
      </c>
      <c r="N11" s="9">
        <v>23824.9</v>
      </c>
      <c r="O11" s="9"/>
      <c r="P11" s="9">
        <v>23118</v>
      </c>
      <c r="Q11" s="9">
        <v>18987.400000000001</v>
      </c>
      <c r="R11" s="9"/>
      <c r="S11" s="9">
        <v>23118</v>
      </c>
      <c r="T11" s="9">
        <v>17005.5</v>
      </c>
      <c r="U11" s="10"/>
      <c r="V11" s="11">
        <v>2467.6219999999998</v>
      </c>
      <c r="W11" s="12">
        <v>1920.4190000000001</v>
      </c>
      <c r="X11" s="12"/>
      <c r="Y11" s="12">
        <v>2467.6219999999998</v>
      </c>
      <c r="Z11" s="13">
        <v>1350.2570000000001</v>
      </c>
      <c r="AA11" s="12"/>
      <c r="AB11" s="12">
        <v>2467.6219999999998</v>
      </c>
      <c r="AC11" s="13">
        <v>1105.298</v>
      </c>
      <c r="AD11" s="13"/>
      <c r="AE11" s="16"/>
      <c r="AF11" s="14">
        <v>3435</v>
      </c>
      <c r="AG11" s="14">
        <v>3435</v>
      </c>
      <c r="AH11" s="14"/>
      <c r="AI11" s="14">
        <v>2443</v>
      </c>
      <c r="AJ11" s="15"/>
      <c r="AK11" s="53"/>
      <c r="AL11" s="53">
        <f t="shared" si="12"/>
        <v>6.7301310043668119</v>
      </c>
      <c r="AM11" s="53">
        <f t="shared" si="1"/>
        <v>1.056629644864939</v>
      </c>
      <c r="AN11" s="53"/>
      <c r="AO11" s="53">
        <f t="shared" si="13"/>
        <v>9.7523127302496935</v>
      </c>
      <c r="AP11" s="53"/>
      <c r="AQ11" s="53"/>
      <c r="AR11" s="53">
        <f t="shared" si="14"/>
        <v>6.7301310043668119</v>
      </c>
      <c r="AS11" s="53">
        <f t="shared" si="3"/>
        <v>1.056629644864939</v>
      </c>
      <c r="AT11" s="53"/>
      <c r="AU11" s="53">
        <f t="shared" si="15"/>
        <v>7.7721653704461735</v>
      </c>
      <c r="AV11" s="53"/>
      <c r="AW11" s="53"/>
      <c r="AX11" s="53">
        <f t="shared" si="16"/>
        <v>6.7301310043668119</v>
      </c>
      <c r="AY11" s="53">
        <f t="shared" si="5"/>
        <v>1.056629644864939</v>
      </c>
      <c r="AZ11" s="53"/>
      <c r="BA11" s="53">
        <f t="shared" si="17"/>
        <v>6.9609087187883754</v>
      </c>
      <c r="BB11" s="53"/>
      <c r="BC11" s="54"/>
      <c r="BD11" s="55">
        <f t="shared" si="18"/>
        <v>0.71837612809315865</v>
      </c>
      <c r="BE11" s="55">
        <f t="shared" si="7"/>
        <v>0.71837612809315865</v>
      </c>
      <c r="BF11" s="55"/>
      <c r="BG11" s="55">
        <f t="shared" si="19"/>
        <v>0.78609046254604997</v>
      </c>
      <c r="BH11" s="55"/>
      <c r="BI11" s="55"/>
      <c r="BJ11" s="55">
        <f t="shared" si="20"/>
        <v>0.71837612809315865</v>
      </c>
      <c r="BK11" s="55">
        <f t="shared" si="9"/>
        <v>0.71837612809315865</v>
      </c>
      <c r="BL11" s="55"/>
      <c r="BM11" s="55">
        <f t="shared" si="21"/>
        <v>0.55270446172738441</v>
      </c>
      <c r="BN11" s="55"/>
      <c r="BO11" s="55"/>
      <c r="BP11" s="55">
        <f t="shared" si="22"/>
        <v>0.71837612809315865</v>
      </c>
      <c r="BQ11" s="55">
        <f t="shared" si="11"/>
        <v>0.71837612809315865</v>
      </c>
      <c r="BR11" s="55"/>
      <c r="BS11" s="55">
        <f t="shared" si="23"/>
        <v>0.45243471142038477</v>
      </c>
      <c r="BT11" s="55"/>
    </row>
    <row r="12" spans="1:72">
      <c r="A12" s="32" t="s">
        <v>19</v>
      </c>
      <c r="B12" s="2">
        <v>37</v>
      </c>
      <c r="C12" s="2">
        <v>1</v>
      </c>
      <c r="D12" s="49">
        <v>4988</v>
      </c>
      <c r="E12" s="50">
        <v>4019.7170000000001</v>
      </c>
      <c r="F12" s="50">
        <v>359.2835</v>
      </c>
      <c r="G12" s="50">
        <v>4988</v>
      </c>
      <c r="H12" s="50">
        <v>3660.0410000000002</v>
      </c>
      <c r="I12" s="50">
        <v>718.95939999999996</v>
      </c>
      <c r="J12" s="50">
        <v>4988</v>
      </c>
      <c r="K12" s="50">
        <v>3512.6770000000001</v>
      </c>
      <c r="L12" s="51">
        <v>866.32259999999997</v>
      </c>
      <c r="M12" s="8"/>
      <c r="N12" s="9"/>
      <c r="O12" s="9"/>
      <c r="P12" s="9"/>
      <c r="Q12" s="9"/>
      <c r="R12" s="9"/>
      <c r="S12" s="9"/>
      <c r="T12" s="9"/>
      <c r="U12" s="10"/>
      <c r="V12" s="11"/>
      <c r="W12" s="13"/>
      <c r="X12" s="12"/>
      <c r="Y12" s="12"/>
      <c r="Z12" s="12"/>
      <c r="AA12" s="12"/>
      <c r="AB12" s="12"/>
      <c r="AC12" s="13"/>
      <c r="AD12" s="13"/>
      <c r="AE12" s="16"/>
      <c r="AF12" s="14"/>
      <c r="AG12" s="14"/>
      <c r="AH12" s="14"/>
      <c r="AI12" s="14"/>
      <c r="AJ12" s="15"/>
      <c r="AK12" s="53"/>
      <c r="AL12" s="53"/>
      <c r="AM12" s="53"/>
      <c r="AN12" s="53"/>
      <c r="AO12" s="53"/>
      <c r="AP12" s="53"/>
      <c r="AQ12" s="53"/>
      <c r="AR12" s="53"/>
      <c r="AS12" s="53"/>
      <c r="AT12" s="53"/>
      <c r="AU12" s="53"/>
      <c r="AV12" s="53"/>
      <c r="AW12" s="53"/>
      <c r="AX12" s="53"/>
      <c r="AY12" s="53"/>
      <c r="AZ12" s="53"/>
      <c r="BA12" s="53"/>
      <c r="BB12" s="53"/>
      <c r="BC12" s="54"/>
      <c r="BD12" s="55"/>
      <c r="BE12" s="55"/>
      <c r="BF12" s="55"/>
      <c r="BG12" s="55"/>
      <c r="BH12" s="55"/>
      <c r="BI12" s="55"/>
      <c r="BJ12" s="55"/>
      <c r="BK12" s="55"/>
      <c r="BL12" s="55"/>
      <c r="BM12" s="55"/>
      <c r="BN12" s="55"/>
      <c r="BO12" s="55"/>
      <c r="BP12" s="55"/>
      <c r="BQ12" s="55"/>
      <c r="BR12" s="55"/>
      <c r="BS12" s="55"/>
      <c r="BT12" s="55"/>
    </row>
    <row r="13" spans="1:72">
      <c r="A13" s="32" t="s">
        <v>20</v>
      </c>
      <c r="B13" s="2">
        <v>44</v>
      </c>
      <c r="C13" s="2">
        <v>1</v>
      </c>
      <c r="D13" s="49">
        <v>3483</v>
      </c>
      <c r="E13" s="50">
        <v>4272.6509999999998</v>
      </c>
      <c r="F13" s="50">
        <v>1693.3489999999999</v>
      </c>
      <c r="G13" s="50">
        <v>3483</v>
      </c>
      <c r="H13" s="50">
        <v>2577.453</v>
      </c>
      <c r="I13" s="50">
        <v>3388.547</v>
      </c>
      <c r="J13" s="50">
        <v>3483</v>
      </c>
      <c r="K13" s="50">
        <v>1882.912</v>
      </c>
      <c r="L13" s="51">
        <v>4083.0880000000002</v>
      </c>
      <c r="M13" s="8">
        <v>23118</v>
      </c>
      <c r="N13" s="9">
        <v>23824.9</v>
      </c>
      <c r="O13" s="9">
        <v>4832.1499999999996</v>
      </c>
      <c r="P13" s="9">
        <v>23118</v>
      </c>
      <c r="Q13" s="9">
        <v>18987.400000000001</v>
      </c>
      <c r="R13" s="9">
        <v>9669.57</v>
      </c>
      <c r="S13" s="9">
        <v>23118</v>
      </c>
      <c r="T13" s="9">
        <v>17005.5</v>
      </c>
      <c r="U13" s="10">
        <v>11651.5</v>
      </c>
      <c r="V13" s="11">
        <v>4678.6750000000002</v>
      </c>
      <c r="W13" s="12">
        <v>6329.4179999999997</v>
      </c>
      <c r="X13" s="12">
        <v>2500.1039999999998</v>
      </c>
      <c r="Y13" s="12">
        <v>4678.6750000000002</v>
      </c>
      <c r="Z13" s="13">
        <v>4102.8050000000003</v>
      </c>
      <c r="AA13" s="12">
        <v>5002.9390000000003</v>
      </c>
      <c r="AB13" s="12">
        <v>4678.6750000000002</v>
      </c>
      <c r="AC13" s="13">
        <v>3131.2089999999998</v>
      </c>
      <c r="AD13" s="13">
        <v>6028.3779999999997</v>
      </c>
      <c r="AE13" s="16">
        <v>5072</v>
      </c>
      <c r="AF13" s="14"/>
      <c r="AG13" s="14">
        <v>5072</v>
      </c>
      <c r="AH13" s="14">
        <v>2313</v>
      </c>
      <c r="AI13" s="14">
        <v>3040</v>
      </c>
      <c r="AJ13" s="15">
        <v>1409</v>
      </c>
      <c r="AK13" s="53">
        <f t="shared" si="0"/>
        <v>4.5579652996845423</v>
      </c>
      <c r="AL13" s="53"/>
      <c r="AM13" s="53">
        <f t="shared" si="1"/>
        <v>1.056629644864939</v>
      </c>
      <c r="AN13" s="53">
        <f t="shared" si="24"/>
        <v>10.30043233895374</v>
      </c>
      <c r="AO13" s="53">
        <f t="shared" si="13"/>
        <v>7.8371381578947377</v>
      </c>
      <c r="AP13" s="53">
        <f t="shared" si="25"/>
        <v>3.4294889992902764</v>
      </c>
      <c r="AQ13" s="53">
        <f t="shared" si="2"/>
        <v>4.5579652996845423</v>
      </c>
      <c r="AR13" s="53"/>
      <c r="AS13" s="53">
        <f t="shared" si="3"/>
        <v>1.056629644864939</v>
      </c>
      <c r="AT13" s="53">
        <f t="shared" si="26"/>
        <v>8.2089926502377875</v>
      </c>
      <c r="AU13" s="53">
        <f t="shared" si="15"/>
        <v>6.2458552631578952</v>
      </c>
      <c r="AV13" s="53">
        <f t="shared" si="27"/>
        <v>6.8627182398864441</v>
      </c>
      <c r="AW13" s="53">
        <f t="shared" si="4"/>
        <v>4.5579652996845423</v>
      </c>
      <c r="AX13" s="53"/>
      <c r="AY13" s="53">
        <f t="shared" si="5"/>
        <v>1.056629644864939</v>
      </c>
      <c r="AZ13" s="53">
        <f t="shared" si="28"/>
        <v>7.3521400778210113</v>
      </c>
      <c r="BA13" s="53">
        <f t="shared" si="17"/>
        <v>5.5939144736842108</v>
      </c>
      <c r="BB13" s="53">
        <f t="shared" si="29"/>
        <v>8.2693399574166069</v>
      </c>
      <c r="BC13" s="54">
        <f t="shared" si="6"/>
        <v>0.9224516955835963</v>
      </c>
      <c r="BD13" s="55"/>
      <c r="BE13" s="55">
        <f t="shared" si="7"/>
        <v>0.9224516955835963</v>
      </c>
      <c r="BF13" s="55">
        <f t="shared" si="30"/>
        <v>2.7364539559014265</v>
      </c>
      <c r="BG13" s="55">
        <f t="shared" si="19"/>
        <v>2.0820453947368418</v>
      </c>
      <c r="BH13" s="55">
        <f t="shared" si="31"/>
        <v>1.7743818310858763</v>
      </c>
      <c r="BI13" s="55">
        <f t="shared" si="8"/>
        <v>0.9224516955835963</v>
      </c>
      <c r="BJ13" s="55"/>
      <c r="BK13" s="55">
        <f t="shared" si="9"/>
        <v>0.9224516955835963</v>
      </c>
      <c r="BL13" s="55">
        <f t="shared" si="32"/>
        <v>1.7738024210981411</v>
      </c>
      <c r="BM13" s="55">
        <f t="shared" si="21"/>
        <v>1.349606907894737</v>
      </c>
      <c r="BN13" s="55">
        <f t="shared" si="33"/>
        <v>3.5507019162526618</v>
      </c>
      <c r="BO13" s="55">
        <f t="shared" si="10"/>
        <v>0.9224516955835963</v>
      </c>
      <c r="BP13" s="55"/>
      <c r="BQ13" s="55">
        <f t="shared" si="11"/>
        <v>0.9224516955835963</v>
      </c>
      <c r="BR13" s="55">
        <f t="shared" si="34"/>
        <v>1.3537436230004323</v>
      </c>
      <c r="BS13" s="55">
        <f t="shared" si="23"/>
        <v>1.0300029605263157</v>
      </c>
      <c r="BT13" s="55">
        <f t="shared" si="35"/>
        <v>4.2784797728885735</v>
      </c>
    </row>
    <row r="14" spans="1:72">
      <c r="A14" s="56" t="s">
        <v>21</v>
      </c>
      <c r="B14" s="36">
        <v>46</v>
      </c>
      <c r="C14" s="36">
        <v>1</v>
      </c>
      <c r="D14" s="57">
        <v>446</v>
      </c>
      <c r="E14" s="58">
        <v>346.71980000000002</v>
      </c>
      <c r="F14" s="58">
        <v>52.280140000000003</v>
      </c>
      <c r="G14" s="58">
        <v>446</v>
      </c>
      <c r="H14" s="58">
        <v>294.38260000000002</v>
      </c>
      <c r="I14" s="58">
        <v>104.6174</v>
      </c>
      <c r="J14" s="58">
        <v>446</v>
      </c>
      <c r="K14" s="58">
        <v>272.93950000000001</v>
      </c>
      <c r="L14" s="59">
        <v>126.0605</v>
      </c>
      <c r="M14" s="40"/>
      <c r="N14" s="41"/>
      <c r="O14" s="41"/>
      <c r="P14" s="41"/>
      <c r="Q14" s="41"/>
      <c r="R14" s="41"/>
      <c r="S14" s="41"/>
      <c r="T14" s="41"/>
      <c r="U14" s="42"/>
      <c r="V14" s="43"/>
      <c r="W14" s="44"/>
      <c r="X14" s="44"/>
      <c r="Y14" s="44"/>
      <c r="Z14" s="44"/>
      <c r="AA14" s="44"/>
      <c r="AB14" s="45"/>
      <c r="AC14" s="45"/>
      <c r="AD14" s="45"/>
      <c r="AE14" s="46"/>
      <c r="AF14" s="60"/>
      <c r="AG14" s="60"/>
      <c r="AH14" s="61"/>
      <c r="AI14" s="61"/>
      <c r="AJ14" s="62"/>
      <c r="AK14" s="48"/>
      <c r="AL14" s="48"/>
      <c r="AM14" s="48"/>
      <c r="AN14" s="48"/>
      <c r="AO14" s="48"/>
      <c r="AP14" s="48"/>
      <c r="AQ14" s="48"/>
      <c r="AR14" s="48"/>
      <c r="AS14" s="48"/>
      <c r="AT14" s="48"/>
      <c r="AU14" s="48"/>
      <c r="AV14" s="48"/>
      <c r="AW14" s="48"/>
      <c r="AX14" s="48"/>
      <c r="AY14" s="48"/>
      <c r="AZ14" s="48"/>
      <c r="BA14" s="48"/>
      <c r="BB14" s="48"/>
      <c r="BC14" s="63"/>
      <c r="BD14" s="64"/>
      <c r="BE14" s="64"/>
      <c r="BF14" s="64"/>
      <c r="BG14" s="64"/>
      <c r="BH14" s="64"/>
      <c r="BI14" s="64"/>
      <c r="BJ14" s="64"/>
      <c r="BK14" s="64"/>
      <c r="BL14" s="64"/>
      <c r="BM14" s="64"/>
      <c r="BN14" s="64"/>
      <c r="BO14" s="64"/>
      <c r="BP14" s="64"/>
      <c r="BQ14" s="64"/>
      <c r="BR14" s="64"/>
      <c r="BS14" s="64"/>
      <c r="BT14" s="64"/>
    </row>
    <row r="15" spans="1:72" ht="15.75" thickBot="1">
      <c r="A15" s="18" t="s">
        <v>54</v>
      </c>
      <c r="B15" s="65"/>
      <c r="C15" s="65"/>
      <c r="D15" s="66">
        <f>SUM(D4:D14)</f>
        <v>23118</v>
      </c>
      <c r="E15" s="67">
        <f t="shared" ref="E15:F15" si="36">SUM(E4:E14)</f>
        <v>23824.854999999996</v>
      </c>
      <c r="F15" s="67">
        <f t="shared" si="36"/>
        <v>4832.1459699999996</v>
      </c>
      <c r="G15" s="67">
        <f t="shared" ref="G15" si="37">SUM(G4:G14)</f>
        <v>23118</v>
      </c>
      <c r="H15" s="67">
        <f t="shared" ref="H15" si="38">SUM(H4:H14)</f>
        <v>18987.429500000002</v>
      </c>
      <c r="I15" s="67">
        <f t="shared" ref="I15" si="39">SUM(I4:I14)</f>
        <v>9669.5702999999994</v>
      </c>
      <c r="J15" s="67">
        <f t="shared" ref="J15" si="40">SUM(J4:J14)</f>
        <v>23118</v>
      </c>
      <c r="K15" s="67">
        <f t="shared" ref="K15" si="41">SUM(K4:K14)</f>
        <v>17005.485699999997</v>
      </c>
      <c r="L15" s="68">
        <f t="shared" ref="L15" si="42">SUM(L4:L14)</f>
        <v>11651.514799999999</v>
      </c>
      <c r="M15" s="69"/>
      <c r="N15" s="70"/>
      <c r="O15" s="70"/>
      <c r="P15" s="70"/>
      <c r="Q15" s="70"/>
      <c r="R15" s="70"/>
      <c r="S15" s="70"/>
      <c r="T15" s="70"/>
      <c r="U15" s="71"/>
      <c r="V15" s="69">
        <f t="shared" ref="V15" si="43">SUM(V4:V14)</f>
        <v>23118.000100000001</v>
      </c>
      <c r="W15" s="70">
        <f t="shared" ref="W15" si="44">SUM(W4:W14)</f>
        <v>23824.853000000003</v>
      </c>
      <c r="X15" s="70">
        <f t="shared" ref="X15" si="45">SUM(X4:X14)</f>
        <v>4832.1458000000002</v>
      </c>
      <c r="Y15" s="70">
        <f t="shared" ref="Y15" si="46">SUM(Y4:Y14)</f>
        <v>23118.000100000001</v>
      </c>
      <c r="Z15" s="70">
        <f t="shared" ref="Z15" si="47">SUM(Z4:Z14)</f>
        <v>18987.429</v>
      </c>
      <c r="AA15" s="70">
        <f t="shared" ref="AA15" si="48">SUM(AA4:AA14)</f>
        <v>9669.5689999999995</v>
      </c>
      <c r="AB15" s="70">
        <f t="shared" ref="AB15" si="49">SUM(AB4:AB14)</f>
        <v>23118.000100000001</v>
      </c>
      <c r="AC15" s="70">
        <f t="shared" ref="AC15" si="50">SUM(AC4:AC14)</f>
        <v>17005.485000000001</v>
      </c>
      <c r="AD15" s="70">
        <f t="shared" ref="AD15" si="51">SUM(AD4:AD14)</f>
        <v>11651.513999999999</v>
      </c>
      <c r="AE15" s="69">
        <f>SUM(AE4:AE14)</f>
        <v>14033</v>
      </c>
      <c r="AF15" s="70">
        <f t="shared" ref="AF15:AJ15" si="52">SUM(AF4:AF14)</f>
        <v>7846</v>
      </c>
      <c r="AG15" s="70">
        <f t="shared" si="52"/>
        <v>21879</v>
      </c>
      <c r="AH15" s="70">
        <f t="shared" si="52"/>
        <v>7027</v>
      </c>
      <c r="AI15" s="70">
        <f t="shared" si="52"/>
        <v>14855</v>
      </c>
      <c r="AJ15" s="71">
        <f t="shared" si="52"/>
        <v>4173</v>
      </c>
      <c r="AK15" s="25"/>
      <c r="AL15" s="25"/>
      <c r="AM15" s="25"/>
      <c r="AN15" s="25"/>
      <c r="AO15" s="25"/>
      <c r="AP15" s="25"/>
      <c r="AQ15" s="25"/>
      <c r="AR15" s="25"/>
      <c r="AS15" s="25"/>
      <c r="AT15" s="25"/>
      <c r="AU15" s="25"/>
      <c r="AV15" s="25"/>
      <c r="AW15" s="25"/>
      <c r="AX15" s="25"/>
      <c r="AY15" s="25"/>
      <c r="AZ15" s="25"/>
      <c r="BA15" s="25"/>
      <c r="BB15" s="25"/>
      <c r="BC15" s="72"/>
      <c r="BD15" s="73"/>
      <c r="BE15" s="73"/>
      <c r="BF15" s="73"/>
      <c r="BG15" s="73"/>
      <c r="BH15" s="73"/>
      <c r="BI15" s="73"/>
      <c r="BJ15" s="73"/>
      <c r="BK15" s="73"/>
      <c r="BL15" s="73"/>
      <c r="BM15" s="73"/>
      <c r="BN15" s="73"/>
      <c r="BO15" s="73"/>
      <c r="BP15" s="73"/>
      <c r="BQ15" s="73"/>
      <c r="BR15" s="73"/>
      <c r="BS15" s="73"/>
      <c r="BT15" s="73"/>
    </row>
    <row r="16" spans="1:72" ht="15.75" thickTop="1">
      <c r="A16" s="32" t="s">
        <v>22</v>
      </c>
      <c r="B16" s="2">
        <v>14</v>
      </c>
      <c r="C16" s="2">
        <v>2</v>
      </c>
      <c r="D16" s="49">
        <v>1899</v>
      </c>
      <c r="E16" s="50">
        <v>1382.67</v>
      </c>
      <c r="F16" s="50">
        <v>111.3295</v>
      </c>
      <c r="G16" s="50">
        <v>1899</v>
      </c>
      <c r="H16" s="50">
        <v>1271.2190000000001</v>
      </c>
      <c r="I16" s="50">
        <v>222.7807</v>
      </c>
      <c r="J16" s="50">
        <v>1899</v>
      </c>
      <c r="K16" s="50">
        <v>1225.557</v>
      </c>
      <c r="L16" s="51">
        <v>268.4434</v>
      </c>
      <c r="M16" s="8">
        <v>24425</v>
      </c>
      <c r="N16" s="9">
        <v>16213.9</v>
      </c>
      <c r="O16" s="9"/>
      <c r="P16" s="9">
        <v>24425</v>
      </c>
      <c r="Q16" s="9">
        <v>15004.4</v>
      </c>
      <c r="R16" s="9"/>
      <c r="S16" s="9">
        <v>24425</v>
      </c>
      <c r="T16" s="9">
        <v>14508.9</v>
      </c>
      <c r="U16" s="10"/>
      <c r="V16" s="26">
        <v>2473.3679999999999</v>
      </c>
      <c r="W16" s="12">
        <v>1981.183</v>
      </c>
      <c r="X16" s="13"/>
      <c r="Y16" s="13">
        <v>2473.3679999999999</v>
      </c>
      <c r="Z16" s="12">
        <v>1823.7829999999999</v>
      </c>
      <c r="AA16" s="13"/>
      <c r="AB16" s="13">
        <v>2473.3679999999999</v>
      </c>
      <c r="AC16" s="12">
        <v>1759.287</v>
      </c>
      <c r="AD16" s="13"/>
      <c r="AE16" s="16"/>
      <c r="AF16" s="14">
        <v>2777</v>
      </c>
      <c r="AG16" s="14">
        <v>2777</v>
      </c>
      <c r="AH16" s="14"/>
      <c r="AI16" s="14">
        <v>1770</v>
      </c>
      <c r="AJ16" s="15"/>
      <c r="AK16" s="53"/>
      <c r="AL16" s="53">
        <f>M16/AF16</f>
        <v>8.795462729564278</v>
      </c>
      <c r="AM16" s="53">
        <f>M16/$AG$24</f>
        <v>1.3769872589919945</v>
      </c>
      <c r="AN16" s="53"/>
      <c r="AO16" s="53">
        <f>N16/AI16</f>
        <v>9.1603954802259882</v>
      </c>
      <c r="AP16" s="53"/>
      <c r="AQ16" s="53"/>
      <c r="AR16" s="53">
        <f>P16/AF16</f>
        <v>8.795462729564278</v>
      </c>
      <c r="AS16" s="53">
        <f>P16/$AG$24</f>
        <v>1.3769872589919945</v>
      </c>
      <c r="AT16" s="53"/>
      <c r="AU16" s="53">
        <f>Q16/AI16</f>
        <v>8.4770621468926546</v>
      </c>
      <c r="AV16" s="53"/>
      <c r="AW16" s="53"/>
      <c r="AX16" s="53">
        <f>S16/AF16</f>
        <v>8.795462729564278</v>
      </c>
      <c r="AY16" s="53">
        <f>S16/$AG$24</f>
        <v>1.3769872589919945</v>
      </c>
      <c r="AZ16" s="53"/>
      <c r="BA16" s="53">
        <f>T16/AI16</f>
        <v>8.1971186440677961</v>
      </c>
      <c r="BB16" s="53"/>
      <c r="BC16" s="54"/>
      <c r="BD16" s="55">
        <f>V16/AF16</f>
        <v>0.89066186532229019</v>
      </c>
      <c r="BE16" s="55">
        <f>V16/AG16</f>
        <v>0.89066186532229019</v>
      </c>
      <c r="BF16" s="55"/>
      <c r="BG16" s="55">
        <f>W16/AI16</f>
        <v>1.119312429378531</v>
      </c>
      <c r="BH16" s="55"/>
      <c r="BI16" s="55"/>
      <c r="BJ16" s="55">
        <f>Y16/AF16</f>
        <v>0.89066186532229019</v>
      </c>
      <c r="BK16" s="55">
        <f>Y16/AG16</f>
        <v>0.89066186532229019</v>
      </c>
      <c r="BL16" s="55"/>
      <c r="BM16" s="55">
        <f>Z16/AI16</f>
        <v>1.0303858757062145</v>
      </c>
      <c r="BN16" s="55"/>
      <c r="BO16" s="55"/>
      <c r="BP16" s="55">
        <f>AB16/AF16</f>
        <v>0.89066186532229019</v>
      </c>
      <c r="BQ16" s="55">
        <f>AB16/AG16</f>
        <v>0.89066186532229019</v>
      </c>
      <c r="BR16" s="55"/>
      <c r="BS16" s="55">
        <f>AC16/AI16</f>
        <v>0.99394745762711867</v>
      </c>
      <c r="BT16" s="55"/>
    </row>
    <row r="17" spans="1:72">
      <c r="A17" s="32" t="s">
        <v>23</v>
      </c>
      <c r="B17" s="2">
        <v>22</v>
      </c>
      <c r="C17" s="2">
        <v>2</v>
      </c>
      <c r="D17" s="49">
        <v>1279</v>
      </c>
      <c r="E17" s="50">
        <v>1365.577</v>
      </c>
      <c r="F17" s="50">
        <v>85.42277</v>
      </c>
      <c r="G17" s="50">
        <v>1279</v>
      </c>
      <c r="H17" s="50">
        <v>1280.0609999999999</v>
      </c>
      <c r="I17" s="50">
        <v>170.93879999999999</v>
      </c>
      <c r="J17" s="50">
        <v>1279</v>
      </c>
      <c r="K17" s="50">
        <v>1245.0239999999999</v>
      </c>
      <c r="L17" s="51">
        <v>205.97569999999999</v>
      </c>
      <c r="M17" s="8"/>
      <c r="N17" s="9"/>
      <c r="O17" s="9"/>
      <c r="P17" s="9"/>
      <c r="Q17" s="9"/>
      <c r="R17" s="9"/>
      <c r="S17" s="9"/>
      <c r="T17" s="9"/>
      <c r="U17" s="10"/>
      <c r="V17" s="26"/>
      <c r="W17" s="12"/>
      <c r="X17" s="13"/>
      <c r="Y17" s="13"/>
      <c r="Z17" s="12"/>
      <c r="AA17" s="13"/>
      <c r="AB17" s="13"/>
      <c r="AC17" s="12"/>
      <c r="AD17" s="13"/>
      <c r="AE17" s="16"/>
      <c r="AF17" s="14"/>
      <c r="AG17" s="14"/>
      <c r="AH17" s="14"/>
      <c r="AI17" s="14"/>
      <c r="AJ17" s="15"/>
      <c r="AK17" s="53"/>
      <c r="AL17" s="53"/>
      <c r="AM17" s="53"/>
      <c r="AN17" s="53"/>
      <c r="AO17" s="53"/>
      <c r="AP17" s="53"/>
      <c r="AQ17" s="53"/>
      <c r="AR17" s="53"/>
      <c r="AS17" s="53"/>
      <c r="AT17" s="53"/>
      <c r="AU17" s="53"/>
      <c r="AV17" s="53"/>
      <c r="AW17" s="53"/>
      <c r="AX17" s="53"/>
      <c r="AY17" s="53"/>
      <c r="AZ17" s="53"/>
      <c r="BA17" s="53"/>
      <c r="BB17" s="53"/>
      <c r="BC17" s="54"/>
      <c r="BD17" s="55"/>
      <c r="BE17" s="55"/>
      <c r="BF17" s="55"/>
      <c r="BG17" s="55"/>
      <c r="BH17" s="55"/>
      <c r="BI17" s="55"/>
      <c r="BJ17" s="55"/>
      <c r="BK17" s="55"/>
      <c r="BL17" s="55"/>
      <c r="BM17" s="55"/>
      <c r="BN17" s="55"/>
      <c r="BO17" s="55"/>
      <c r="BP17" s="55"/>
      <c r="BQ17" s="55"/>
      <c r="BR17" s="55"/>
      <c r="BS17" s="55"/>
      <c r="BT17" s="55"/>
    </row>
    <row r="18" spans="1:72">
      <c r="A18" s="32" t="s">
        <v>24</v>
      </c>
      <c r="B18" s="2">
        <v>23</v>
      </c>
      <c r="C18" s="2">
        <v>2</v>
      </c>
      <c r="D18" s="49">
        <v>1763</v>
      </c>
      <c r="E18" s="50">
        <v>1909.606</v>
      </c>
      <c r="F18" s="50">
        <v>151.39439999999999</v>
      </c>
      <c r="G18" s="50">
        <v>1763</v>
      </c>
      <c r="H18" s="50">
        <v>1758.046</v>
      </c>
      <c r="I18" s="50">
        <v>302.95420000000001</v>
      </c>
      <c r="J18" s="50">
        <v>1763</v>
      </c>
      <c r="K18" s="50">
        <v>1695.95</v>
      </c>
      <c r="L18" s="51">
        <v>365.04989999999998</v>
      </c>
      <c r="M18" s="8"/>
      <c r="N18" s="9"/>
      <c r="O18" s="9"/>
      <c r="P18" s="9"/>
      <c r="Q18" s="9"/>
      <c r="R18" s="9"/>
      <c r="S18" s="9"/>
      <c r="T18" s="9"/>
      <c r="U18" s="10"/>
      <c r="V18" s="26"/>
      <c r="W18" s="12"/>
      <c r="X18" s="13"/>
      <c r="Y18" s="13"/>
      <c r="Z18" s="12"/>
      <c r="AA18" s="13"/>
      <c r="AB18" s="13"/>
      <c r="AC18" s="12"/>
      <c r="AD18" s="13"/>
      <c r="AE18" s="16"/>
      <c r="AF18" s="14"/>
      <c r="AG18" s="14"/>
      <c r="AH18" s="14"/>
      <c r="AI18" s="14"/>
      <c r="AJ18" s="15"/>
      <c r="AK18" s="53"/>
      <c r="AL18" s="53"/>
      <c r="AM18" s="53"/>
      <c r="AN18" s="53"/>
      <c r="AO18" s="53"/>
      <c r="AP18" s="53"/>
      <c r="AQ18" s="53"/>
      <c r="AR18" s="53"/>
      <c r="AS18" s="53"/>
      <c r="AT18" s="53"/>
      <c r="AU18" s="53"/>
      <c r="AV18" s="53"/>
      <c r="AW18" s="53"/>
      <c r="AX18" s="53"/>
      <c r="AY18" s="53"/>
      <c r="AZ18" s="53"/>
      <c r="BA18" s="53"/>
      <c r="BB18" s="53"/>
      <c r="BC18" s="54"/>
      <c r="BD18" s="55"/>
      <c r="BE18" s="55"/>
      <c r="BF18" s="55"/>
      <c r="BG18" s="55"/>
      <c r="BH18" s="55"/>
      <c r="BI18" s="55"/>
      <c r="BJ18" s="55"/>
      <c r="BK18" s="55"/>
      <c r="BL18" s="55"/>
      <c r="BM18" s="55"/>
      <c r="BN18" s="55"/>
      <c r="BO18" s="55"/>
      <c r="BP18" s="55"/>
      <c r="BQ18" s="55"/>
      <c r="BR18" s="55"/>
      <c r="BS18" s="55"/>
      <c r="BT18" s="55"/>
    </row>
    <row r="19" spans="1:72">
      <c r="A19" s="32" t="s">
        <v>25</v>
      </c>
      <c r="B19" s="2">
        <v>34</v>
      </c>
      <c r="C19" s="2">
        <v>2</v>
      </c>
      <c r="D19" s="49">
        <v>3750</v>
      </c>
      <c r="E19" s="50">
        <v>2195.64</v>
      </c>
      <c r="F19" s="50">
        <v>172.36</v>
      </c>
      <c r="G19" s="50">
        <v>3750</v>
      </c>
      <c r="H19" s="50">
        <v>2023.0920000000001</v>
      </c>
      <c r="I19" s="50">
        <v>344.9083</v>
      </c>
      <c r="J19" s="50">
        <v>3750</v>
      </c>
      <c r="K19" s="50">
        <v>1952.3969999999999</v>
      </c>
      <c r="L19" s="51">
        <v>415.60320000000002</v>
      </c>
      <c r="M19" s="8">
        <v>24425</v>
      </c>
      <c r="N19" s="9">
        <v>16213.9</v>
      </c>
      <c r="O19" s="9">
        <v>1208.1199999999999</v>
      </c>
      <c r="P19" s="9">
        <v>24425</v>
      </c>
      <c r="Q19" s="9">
        <v>15004.4</v>
      </c>
      <c r="R19" s="9">
        <v>2417.56</v>
      </c>
      <c r="S19" s="9">
        <v>24425</v>
      </c>
      <c r="T19" s="9">
        <v>14508.9</v>
      </c>
      <c r="U19" s="10">
        <v>2913.08</v>
      </c>
      <c r="V19" s="26">
        <v>4884.2190000000001</v>
      </c>
      <c r="W19" s="12">
        <v>3146.06</v>
      </c>
      <c r="X19" s="13">
        <v>397.8974</v>
      </c>
      <c r="Y19" s="13">
        <v>4884.2190000000001</v>
      </c>
      <c r="Z19" s="12">
        <v>2902.473</v>
      </c>
      <c r="AA19" s="13">
        <v>796.22950000000003</v>
      </c>
      <c r="AB19" s="13">
        <v>4884.2190000000001</v>
      </c>
      <c r="AC19" s="12">
        <v>2802.6660000000002</v>
      </c>
      <c r="AD19" s="13">
        <v>959.43050000000005</v>
      </c>
      <c r="AE19" s="16">
        <v>3682</v>
      </c>
      <c r="AF19" s="14"/>
      <c r="AG19" s="14">
        <v>3682</v>
      </c>
      <c r="AH19" s="14">
        <v>1553</v>
      </c>
      <c r="AI19" s="14">
        <v>1571</v>
      </c>
      <c r="AJ19" s="15">
        <v>1133</v>
      </c>
      <c r="AK19" s="53">
        <f t="shared" ref="AK19:AK22" si="53">M19/AE19</f>
        <v>6.6336230309614344</v>
      </c>
      <c r="AL19" s="53"/>
      <c r="AM19" s="53">
        <f t="shared" ref="AM19:AM23" si="54">M19/$AG$24</f>
        <v>1.3769872589919945</v>
      </c>
      <c r="AN19" s="53">
        <f t="shared" ref="AN19:AN22" si="55">N19/AH19</f>
        <v>10.440373470701868</v>
      </c>
      <c r="AO19" s="53">
        <f t="shared" ref="AO19:AO23" si="56">N19/AI19</f>
        <v>10.320751113940165</v>
      </c>
      <c r="AP19" s="53">
        <f t="shared" ref="AP19:AP22" si="57">O19/AJ19</f>
        <v>1.0663018534863193</v>
      </c>
      <c r="AQ19" s="53">
        <f t="shared" ref="AQ19:AQ22" si="58">P19/AE19</f>
        <v>6.6336230309614344</v>
      </c>
      <c r="AR19" s="53"/>
      <c r="AS19" s="53">
        <f t="shared" ref="AS19:AS23" si="59">P19/$AG$24</f>
        <v>1.3769872589919945</v>
      </c>
      <c r="AT19" s="53">
        <f t="shared" ref="AT19:AT22" si="60">Q19/AH19</f>
        <v>9.6615582743077919</v>
      </c>
      <c r="AU19" s="53">
        <f t="shared" ref="AU19:AU23" si="61">Q19/AI19</f>
        <v>9.5508593252705278</v>
      </c>
      <c r="AV19" s="53">
        <f t="shared" ref="AV19:AV22" si="62">R19/AJ19</f>
        <v>2.1337687555163285</v>
      </c>
      <c r="AW19" s="53">
        <f t="shared" ref="AW19:AW22" si="63">S19/AE19</f>
        <v>6.6336230309614344</v>
      </c>
      <c r="AX19" s="53"/>
      <c r="AY19" s="53">
        <f t="shared" ref="AY19:AY23" si="64">S19/$AG$24</f>
        <v>1.3769872589919945</v>
      </c>
      <c r="AZ19" s="53">
        <f t="shared" ref="AZ19:AZ22" si="65">T19/AH19</f>
        <v>9.3424983902124925</v>
      </c>
      <c r="BA19" s="53">
        <f t="shared" ref="BA19:BA23" si="66">T19/AI19</f>
        <v>9.2354551241247602</v>
      </c>
      <c r="BB19" s="53">
        <f t="shared" ref="BB19:BB22" si="67">U19/AJ19</f>
        <v>2.5711209179170345</v>
      </c>
      <c r="BC19" s="54">
        <f t="shared" ref="BC19:BC22" si="68">V19/AE19</f>
        <v>1.3265124932102119</v>
      </c>
      <c r="BD19" s="55"/>
      <c r="BE19" s="55">
        <f t="shared" ref="BE19:BE23" si="69">V19/AG19</f>
        <v>1.3265124932102119</v>
      </c>
      <c r="BF19" s="55">
        <f t="shared" ref="BF19:BF22" si="70">W19/AH19</f>
        <v>2.0257952350289763</v>
      </c>
      <c r="BG19" s="55">
        <f t="shared" ref="BG19:BG23" si="71">W19/AI19</f>
        <v>2.0025843411839594</v>
      </c>
      <c r="BH19" s="55">
        <f t="shared" ref="BH19:BH22" si="72">X19/AJ19</f>
        <v>0.35118923212709618</v>
      </c>
      <c r="BI19" s="55">
        <f t="shared" ref="BI19:BI22" si="73">Y19/AE19</f>
        <v>1.3265124932102119</v>
      </c>
      <c r="BJ19" s="55"/>
      <c r="BK19" s="55">
        <f t="shared" ref="BK19:BK23" si="74">Y19/AG19</f>
        <v>1.3265124932102119</v>
      </c>
      <c r="BL19" s="55">
        <f t="shared" ref="BL19:BL22" si="75">Z19/AH19</f>
        <v>1.8689459111397295</v>
      </c>
      <c r="BM19" s="55">
        <f t="shared" ref="BM19:BM23" si="76">Z19/AI19</f>
        <v>1.84753214513049</v>
      </c>
      <c r="BN19" s="55">
        <f t="shared" ref="BN19:BN22" si="77">AA19/AJ19</f>
        <v>0.70276213592233017</v>
      </c>
      <c r="BO19" s="55">
        <f t="shared" ref="BO19:BO22" si="78">AB19/AE19</f>
        <v>1.3265124932102119</v>
      </c>
      <c r="BP19" s="55"/>
      <c r="BQ19" s="55">
        <f t="shared" ref="BQ19:BQ23" si="79">AB19/AG19</f>
        <v>1.3265124932102119</v>
      </c>
      <c r="BR19" s="55">
        <f t="shared" ref="BR19:BR22" si="80">AC19/AH19</f>
        <v>1.8046786864133935</v>
      </c>
      <c r="BS19" s="55">
        <f t="shared" ref="BS19:BS23" si="81">AC19/AI19</f>
        <v>1.784001273074475</v>
      </c>
      <c r="BT19" s="55">
        <f t="shared" ref="BT19:BT22" si="82">AD19/AJ19</f>
        <v>0.84680538393645199</v>
      </c>
    </row>
    <row r="20" spans="1:72">
      <c r="A20" s="32" t="s">
        <v>26</v>
      </c>
      <c r="B20" s="2">
        <v>36</v>
      </c>
      <c r="C20" s="2">
        <v>2</v>
      </c>
      <c r="D20" s="49">
        <v>2630</v>
      </c>
      <c r="E20" s="50">
        <v>1623.0070000000001</v>
      </c>
      <c r="F20" s="50">
        <v>114.99339999999999</v>
      </c>
      <c r="G20" s="50">
        <v>2630</v>
      </c>
      <c r="H20" s="50">
        <v>1507.8879999999999</v>
      </c>
      <c r="I20" s="50">
        <v>230.1123</v>
      </c>
      <c r="J20" s="50">
        <v>2630</v>
      </c>
      <c r="K20" s="50">
        <v>1460.722</v>
      </c>
      <c r="L20" s="51">
        <v>277.27780000000001</v>
      </c>
      <c r="M20" s="8"/>
      <c r="N20" s="9"/>
      <c r="O20" s="9"/>
      <c r="P20" s="9"/>
      <c r="Q20" s="9"/>
      <c r="R20" s="9"/>
      <c r="S20" s="9"/>
      <c r="T20" s="9"/>
      <c r="U20" s="10"/>
      <c r="V20" s="26"/>
      <c r="W20" s="12"/>
      <c r="X20" s="13"/>
      <c r="Y20" s="13"/>
      <c r="Z20" s="12"/>
      <c r="AA20" s="13"/>
      <c r="AB20" s="13"/>
      <c r="AC20" s="12"/>
      <c r="AD20" s="13"/>
      <c r="AE20" s="16"/>
      <c r="AF20" s="14"/>
      <c r="AG20" s="14"/>
      <c r="AH20" s="14"/>
      <c r="AI20" s="14"/>
      <c r="AJ20" s="15"/>
      <c r="AK20" s="53"/>
      <c r="AL20" s="53"/>
      <c r="AM20" s="53"/>
      <c r="AN20" s="53"/>
      <c r="AO20" s="53"/>
      <c r="AP20" s="53"/>
      <c r="AQ20" s="53"/>
      <c r="AR20" s="53"/>
      <c r="AS20" s="53"/>
      <c r="AT20" s="53"/>
      <c r="AU20" s="53"/>
      <c r="AV20" s="53"/>
      <c r="AW20" s="53"/>
      <c r="AX20" s="53"/>
      <c r="AY20" s="53"/>
      <c r="AZ20" s="53"/>
      <c r="BA20" s="53"/>
      <c r="BB20" s="53"/>
      <c r="BC20" s="54"/>
      <c r="BD20" s="55"/>
      <c r="BE20" s="55"/>
      <c r="BF20" s="55"/>
      <c r="BG20" s="55"/>
      <c r="BH20" s="55"/>
      <c r="BI20" s="55"/>
      <c r="BJ20" s="55"/>
      <c r="BK20" s="55"/>
      <c r="BL20" s="55"/>
      <c r="BM20" s="55"/>
      <c r="BN20" s="55"/>
      <c r="BO20" s="55"/>
      <c r="BP20" s="55"/>
      <c r="BQ20" s="55"/>
      <c r="BR20" s="55"/>
      <c r="BS20" s="55"/>
      <c r="BT20" s="55"/>
    </row>
    <row r="21" spans="1:72">
      <c r="A21" s="32" t="s">
        <v>27</v>
      </c>
      <c r="B21" s="2">
        <v>41</v>
      </c>
      <c r="C21" s="2">
        <v>2</v>
      </c>
      <c r="D21" s="49">
        <v>6146</v>
      </c>
      <c r="E21" s="50">
        <v>3078.8820000000001</v>
      </c>
      <c r="F21" s="50">
        <v>135.11760000000001</v>
      </c>
      <c r="G21" s="50">
        <v>6146</v>
      </c>
      <c r="H21" s="50">
        <v>2943.6170000000002</v>
      </c>
      <c r="I21" s="50">
        <v>270.38279999999997</v>
      </c>
      <c r="J21" s="50">
        <v>6146</v>
      </c>
      <c r="K21" s="50">
        <v>2888.1979999999999</v>
      </c>
      <c r="L21" s="51">
        <v>325.80239999999998</v>
      </c>
      <c r="M21" s="8">
        <v>24425</v>
      </c>
      <c r="N21" s="9">
        <v>16213.9</v>
      </c>
      <c r="O21" s="9">
        <v>1208.1199999999999</v>
      </c>
      <c r="P21" s="9">
        <v>24425</v>
      </c>
      <c r="Q21" s="9">
        <v>15004.4</v>
      </c>
      <c r="R21" s="9">
        <v>2417.56</v>
      </c>
      <c r="S21" s="9">
        <v>24425</v>
      </c>
      <c r="T21" s="9">
        <v>14508.9</v>
      </c>
      <c r="U21" s="10">
        <v>2913.08</v>
      </c>
      <c r="V21" s="26">
        <v>8004.9089999999997</v>
      </c>
      <c r="W21" s="12">
        <v>4411.6289999999999</v>
      </c>
      <c r="X21" s="13">
        <v>311.92239999999998</v>
      </c>
      <c r="Y21" s="13">
        <v>8004.9089999999997</v>
      </c>
      <c r="Z21" s="12">
        <v>4223.125</v>
      </c>
      <c r="AA21" s="13">
        <v>624.18539999999996</v>
      </c>
      <c r="AB21" s="13">
        <v>8004.9089999999997</v>
      </c>
      <c r="AC21" s="12">
        <v>4146.0079999999998</v>
      </c>
      <c r="AD21" s="13">
        <v>752.12300000000005</v>
      </c>
      <c r="AE21" s="16">
        <v>4086</v>
      </c>
      <c r="AF21" s="14"/>
      <c r="AG21" s="14">
        <v>4086</v>
      </c>
      <c r="AH21" s="14">
        <v>1868</v>
      </c>
      <c r="AI21" s="14">
        <v>1892</v>
      </c>
      <c r="AJ21" s="15">
        <v>1024</v>
      </c>
      <c r="AK21" s="53">
        <f t="shared" si="53"/>
        <v>5.9777288301517375</v>
      </c>
      <c r="AL21" s="53"/>
      <c r="AM21" s="53">
        <f t="shared" si="54"/>
        <v>1.3769872589919945</v>
      </c>
      <c r="AN21" s="53">
        <f t="shared" si="55"/>
        <v>8.6798179871520347</v>
      </c>
      <c r="AO21" s="53">
        <f t="shared" si="56"/>
        <v>8.5697145877378436</v>
      </c>
      <c r="AP21" s="53">
        <f t="shared" si="57"/>
        <v>1.1798046874999999</v>
      </c>
      <c r="AQ21" s="53">
        <f t="shared" si="58"/>
        <v>5.9777288301517375</v>
      </c>
      <c r="AR21" s="53"/>
      <c r="AS21" s="53">
        <f t="shared" si="59"/>
        <v>1.3769872589919945</v>
      </c>
      <c r="AT21" s="53">
        <f t="shared" si="60"/>
        <v>8.0323340471092077</v>
      </c>
      <c r="AU21" s="53">
        <f t="shared" si="61"/>
        <v>7.9304439746300206</v>
      </c>
      <c r="AV21" s="53">
        <f t="shared" si="62"/>
        <v>2.3608984374999999</v>
      </c>
      <c r="AW21" s="53">
        <f t="shared" si="63"/>
        <v>5.9777288301517375</v>
      </c>
      <c r="AX21" s="53"/>
      <c r="AY21" s="53">
        <f t="shared" si="64"/>
        <v>1.3769872589919945</v>
      </c>
      <c r="AZ21" s="53">
        <f t="shared" si="65"/>
        <v>7.7670770877944326</v>
      </c>
      <c r="BA21" s="53">
        <f t="shared" si="66"/>
        <v>7.6685517970401689</v>
      </c>
      <c r="BB21" s="53">
        <f t="shared" si="67"/>
        <v>2.8448046874999999</v>
      </c>
      <c r="BC21" s="54">
        <f t="shared" si="68"/>
        <v>1.9591064610866371</v>
      </c>
      <c r="BD21" s="55"/>
      <c r="BE21" s="55">
        <f t="shared" si="69"/>
        <v>1.9591064610866371</v>
      </c>
      <c r="BF21" s="55">
        <f t="shared" si="70"/>
        <v>2.3616857601713064</v>
      </c>
      <c r="BG21" s="55">
        <f t="shared" si="71"/>
        <v>2.331727801268499</v>
      </c>
      <c r="BH21" s="55">
        <f t="shared" si="72"/>
        <v>0.30461171874999998</v>
      </c>
      <c r="BI21" s="55">
        <f t="shared" si="73"/>
        <v>1.9591064610866371</v>
      </c>
      <c r="BJ21" s="55"/>
      <c r="BK21" s="55">
        <f t="shared" si="74"/>
        <v>1.9591064610866371</v>
      </c>
      <c r="BL21" s="55">
        <f t="shared" si="75"/>
        <v>2.2607735546038543</v>
      </c>
      <c r="BM21" s="55">
        <f t="shared" si="76"/>
        <v>2.2320956659619449</v>
      </c>
      <c r="BN21" s="55">
        <f t="shared" si="77"/>
        <v>0.60955605468749996</v>
      </c>
      <c r="BO21" s="55">
        <f t="shared" si="78"/>
        <v>1.9591064610866371</v>
      </c>
      <c r="BP21" s="55"/>
      <c r="BQ21" s="55">
        <f t="shared" si="79"/>
        <v>1.9591064610866371</v>
      </c>
      <c r="BR21" s="55">
        <f t="shared" si="80"/>
        <v>2.2194903640256958</v>
      </c>
      <c r="BS21" s="55">
        <f t="shared" si="81"/>
        <v>2.1913361522198729</v>
      </c>
      <c r="BT21" s="55">
        <f t="shared" si="82"/>
        <v>0.73449511718750005</v>
      </c>
    </row>
    <row r="22" spans="1:72">
      <c r="A22" s="32" t="s">
        <v>28</v>
      </c>
      <c r="B22" s="2">
        <v>42</v>
      </c>
      <c r="C22" s="2">
        <v>2</v>
      </c>
      <c r="D22" s="49">
        <v>3174</v>
      </c>
      <c r="E22" s="50">
        <v>2309.1480000000001</v>
      </c>
      <c r="F22" s="50">
        <v>215.85159999999999</v>
      </c>
      <c r="G22" s="50">
        <v>3174</v>
      </c>
      <c r="H22" s="50">
        <v>2093.0610000000001</v>
      </c>
      <c r="I22" s="50">
        <v>431.93889999999999</v>
      </c>
      <c r="J22" s="50">
        <v>3174</v>
      </c>
      <c r="K22" s="50">
        <v>2004.528</v>
      </c>
      <c r="L22" s="51">
        <v>520.47220000000004</v>
      </c>
      <c r="M22" s="8">
        <v>24425</v>
      </c>
      <c r="N22" s="9">
        <v>16213.9</v>
      </c>
      <c r="O22" s="9">
        <v>1208.1199999999999</v>
      </c>
      <c r="P22" s="9">
        <v>24425</v>
      </c>
      <c r="Q22" s="9">
        <v>15004.4</v>
      </c>
      <c r="R22" s="9">
        <v>2417.56</v>
      </c>
      <c r="S22" s="9">
        <v>24425</v>
      </c>
      <c r="T22" s="9">
        <v>14508.9</v>
      </c>
      <c r="U22" s="10">
        <v>2913.08</v>
      </c>
      <c r="V22" s="26">
        <v>4134.0020000000004</v>
      </c>
      <c r="W22" s="12">
        <v>3308.703</v>
      </c>
      <c r="X22" s="13">
        <v>498.2989</v>
      </c>
      <c r="Y22" s="13">
        <v>4134.0020000000004</v>
      </c>
      <c r="Z22" s="12">
        <v>3002.8560000000002</v>
      </c>
      <c r="AA22" s="13">
        <v>997.14200000000005</v>
      </c>
      <c r="AB22" s="13">
        <v>4134.0020000000004</v>
      </c>
      <c r="AC22" s="12">
        <v>2877.5</v>
      </c>
      <c r="AD22" s="13">
        <v>1201.5229999999999</v>
      </c>
      <c r="AE22" s="16">
        <v>4025</v>
      </c>
      <c r="AF22" s="14"/>
      <c r="AG22" s="14">
        <v>4025</v>
      </c>
      <c r="AH22" s="14">
        <v>1180</v>
      </c>
      <c r="AI22" s="14">
        <v>1159</v>
      </c>
      <c r="AJ22" s="15">
        <v>692</v>
      </c>
      <c r="AK22" s="53">
        <f t="shared" si="53"/>
        <v>6.0683229813664594</v>
      </c>
      <c r="AL22" s="53"/>
      <c r="AM22" s="53">
        <f t="shared" si="54"/>
        <v>1.3769872589919945</v>
      </c>
      <c r="AN22" s="53">
        <f t="shared" si="55"/>
        <v>13.740593220338983</v>
      </c>
      <c r="AO22" s="53">
        <f t="shared" si="56"/>
        <v>13.989559965487489</v>
      </c>
      <c r="AP22" s="53">
        <f t="shared" si="57"/>
        <v>1.7458381502890172</v>
      </c>
      <c r="AQ22" s="53">
        <f t="shared" si="58"/>
        <v>6.0683229813664594</v>
      </c>
      <c r="AR22" s="53"/>
      <c r="AS22" s="53">
        <f t="shared" si="59"/>
        <v>1.3769872589919945</v>
      </c>
      <c r="AT22" s="53">
        <f t="shared" si="60"/>
        <v>12.715593220338983</v>
      </c>
      <c r="AU22" s="53">
        <f t="shared" si="61"/>
        <v>12.945987920621224</v>
      </c>
      <c r="AV22" s="53">
        <f t="shared" si="62"/>
        <v>3.4935838150289018</v>
      </c>
      <c r="AW22" s="53">
        <f t="shared" si="63"/>
        <v>6.0683229813664594</v>
      </c>
      <c r="AX22" s="53"/>
      <c r="AY22" s="53">
        <f t="shared" si="64"/>
        <v>1.3769872589919945</v>
      </c>
      <c r="AZ22" s="53">
        <f t="shared" si="65"/>
        <v>12.295677966101694</v>
      </c>
      <c r="BA22" s="53">
        <f t="shared" si="66"/>
        <v>12.518464193270059</v>
      </c>
      <c r="BB22" s="53">
        <f t="shared" si="67"/>
        <v>4.2096531791907514</v>
      </c>
      <c r="BC22" s="54">
        <f t="shared" si="68"/>
        <v>1.0270812422360249</v>
      </c>
      <c r="BD22" s="55"/>
      <c r="BE22" s="55">
        <f t="shared" si="69"/>
        <v>1.0270812422360249</v>
      </c>
      <c r="BF22" s="55">
        <f t="shared" si="70"/>
        <v>2.803985593220339</v>
      </c>
      <c r="BG22" s="55">
        <f t="shared" si="71"/>
        <v>2.8547911993097497</v>
      </c>
      <c r="BH22" s="55">
        <f t="shared" si="72"/>
        <v>0.72008511560693644</v>
      </c>
      <c r="BI22" s="55">
        <f t="shared" si="73"/>
        <v>1.0270812422360249</v>
      </c>
      <c r="BJ22" s="55"/>
      <c r="BK22" s="55">
        <f t="shared" si="74"/>
        <v>1.0270812422360249</v>
      </c>
      <c r="BL22" s="55">
        <f t="shared" si="75"/>
        <v>2.5447932203389834</v>
      </c>
      <c r="BM22" s="55">
        <f t="shared" si="76"/>
        <v>2.5909025021570322</v>
      </c>
      <c r="BN22" s="55">
        <f t="shared" si="77"/>
        <v>1.440956647398844</v>
      </c>
      <c r="BO22" s="55">
        <f t="shared" si="78"/>
        <v>1.0270812422360249</v>
      </c>
      <c r="BP22" s="55"/>
      <c r="BQ22" s="55">
        <f t="shared" si="79"/>
        <v>1.0270812422360249</v>
      </c>
      <c r="BR22" s="55">
        <f t="shared" si="80"/>
        <v>2.4385593220338984</v>
      </c>
      <c r="BS22" s="55">
        <f t="shared" si="81"/>
        <v>2.4827437446074203</v>
      </c>
      <c r="BT22" s="55">
        <f t="shared" si="82"/>
        <v>1.7363049132947976</v>
      </c>
    </row>
    <row r="23" spans="1:72">
      <c r="A23" s="56" t="s">
        <v>29</v>
      </c>
      <c r="B23" s="36">
        <v>43</v>
      </c>
      <c r="C23" s="36">
        <v>2</v>
      </c>
      <c r="D23" s="57">
        <v>3784</v>
      </c>
      <c r="E23" s="58">
        <v>2349.3510000000001</v>
      </c>
      <c r="F23" s="58">
        <v>221.64940000000001</v>
      </c>
      <c r="G23" s="58">
        <v>3784</v>
      </c>
      <c r="H23" s="58">
        <v>2127.4589999999998</v>
      </c>
      <c r="I23" s="58">
        <v>443.541</v>
      </c>
      <c r="J23" s="58">
        <v>3784</v>
      </c>
      <c r="K23" s="58">
        <v>2036.548</v>
      </c>
      <c r="L23" s="59">
        <v>534.45230000000004</v>
      </c>
      <c r="M23" s="40">
        <v>24425</v>
      </c>
      <c r="N23" s="41">
        <v>16213.9</v>
      </c>
      <c r="O23" s="41"/>
      <c r="P23" s="41">
        <v>24425</v>
      </c>
      <c r="Q23" s="41">
        <v>15004.4</v>
      </c>
      <c r="R23" s="41"/>
      <c r="S23" s="41">
        <v>24425</v>
      </c>
      <c r="T23" s="41">
        <v>14508.9</v>
      </c>
      <c r="U23" s="42"/>
      <c r="V23" s="74">
        <v>4928.5020000000004</v>
      </c>
      <c r="W23" s="44">
        <v>3366.3069999999998</v>
      </c>
      <c r="X23" s="45"/>
      <c r="Y23" s="45">
        <v>4928.5020000000004</v>
      </c>
      <c r="Z23" s="44">
        <v>3052.2060000000001</v>
      </c>
      <c r="AA23" s="45"/>
      <c r="AB23" s="45">
        <v>4928.5020000000004</v>
      </c>
      <c r="AC23" s="44">
        <v>2923.4639999999999</v>
      </c>
      <c r="AD23" s="45"/>
      <c r="AE23" s="46"/>
      <c r="AF23" s="60">
        <v>3168</v>
      </c>
      <c r="AG23" s="60">
        <v>3168</v>
      </c>
      <c r="AH23" s="61"/>
      <c r="AI23" s="61">
        <v>2327</v>
      </c>
      <c r="AJ23" s="62"/>
      <c r="AK23" s="48"/>
      <c r="AL23" s="48">
        <f t="shared" ref="AL23" si="83">M23/AF23</f>
        <v>7.7099116161616159</v>
      </c>
      <c r="AM23" s="48">
        <f t="shared" si="54"/>
        <v>1.3769872589919945</v>
      </c>
      <c r="AN23" s="48"/>
      <c r="AO23" s="48">
        <f t="shared" si="56"/>
        <v>6.9677266867211003</v>
      </c>
      <c r="AP23" s="48"/>
      <c r="AQ23" s="48"/>
      <c r="AR23" s="48">
        <f t="shared" ref="AR23" si="84">P23/AF23</f>
        <v>7.7099116161616159</v>
      </c>
      <c r="AS23" s="48">
        <f t="shared" si="59"/>
        <v>1.3769872589919945</v>
      </c>
      <c r="AT23" s="48"/>
      <c r="AU23" s="48">
        <f t="shared" si="61"/>
        <v>6.4479587451654492</v>
      </c>
      <c r="AV23" s="48"/>
      <c r="AW23" s="48"/>
      <c r="AX23" s="48">
        <f t="shared" ref="AX23" si="85">S23/AF23</f>
        <v>7.7099116161616159</v>
      </c>
      <c r="AY23" s="48">
        <f t="shared" si="64"/>
        <v>1.3769872589919945</v>
      </c>
      <c r="AZ23" s="48"/>
      <c r="BA23" s="48">
        <f t="shared" si="66"/>
        <v>6.2350236355822943</v>
      </c>
      <c r="BB23" s="48"/>
      <c r="BC23" s="63"/>
      <c r="BD23" s="64">
        <f t="shared" ref="BD23" si="86">V23/AF23</f>
        <v>1.5557140151515152</v>
      </c>
      <c r="BE23" s="64">
        <f t="shared" si="69"/>
        <v>1.5557140151515152</v>
      </c>
      <c r="BF23" s="64"/>
      <c r="BG23" s="64">
        <f t="shared" si="71"/>
        <v>1.4466295659647614</v>
      </c>
      <c r="BH23" s="64"/>
      <c r="BI23" s="64"/>
      <c r="BJ23" s="64">
        <f t="shared" ref="BJ23" si="87">Y23/AF23</f>
        <v>1.5557140151515152</v>
      </c>
      <c r="BK23" s="64">
        <f t="shared" si="74"/>
        <v>1.5557140151515152</v>
      </c>
      <c r="BL23" s="64"/>
      <c r="BM23" s="64">
        <f t="shared" si="76"/>
        <v>1.3116484744305974</v>
      </c>
      <c r="BN23" s="64"/>
      <c r="BO23" s="64"/>
      <c r="BP23" s="64">
        <f t="shared" ref="BP23" si="88">AB23/AF23</f>
        <v>1.5557140151515152</v>
      </c>
      <c r="BQ23" s="64">
        <f t="shared" si="79"/>
        <v>1.5557140151515152</v>
      </c>
      <c r="BR23" s="64"/>
      <c r="BS23" s="64">
        <f t="shared" si="81"/>
        <v>1.2563231628706488</v>
      </c>
      <c r="BT23" s="64"/>
    </row>
    <row r="24" spans="1:72" s="77" customFormat="1" ht="15.75" thickBot="1">
      <c r="A24" s="18" t="s">
        <v>55</v>
      </c>
      <c r="B24" s="75"/>
      <c r="C24" s="75"/>
      <c r="D24" s="66">
        <f>SUM(D16:D23)</f>
        <v>24425</v>
      </c>
      <c r="E24" s="67">
        <f t="shared" ref="E24:F24" si="89">SUM(E16:E23)</f>
        <v>16213.880999999999</v>
      </c>
      <c r="F24" s="67">
        <f t="shared" si="89"/>
        <v>1208.1186699999998</v>
      </c>
      <c r="G24" s="67">
        <f t="shared" ref="G24" si="90">SUM(G16:G23)</f>
        <v>24425</v>
      </c>
      <c r="H24" s="67">
        <f t="shared" ref="H24" si="91">SUM(H16:H23)</f>
        <v>15004.442999999999</v>
      </c>
      <c r="I24" s="67">
        <f t="shared" ref="I24" si="92">SUM(I16:I23)</f>
        <v>2417.5570000000002</v>
      </c>
      <c r="J24" s="67">
        <f t="shared" ref="J24" si="93">SUM(J16:J23)</f>
        <v>24425</v>
      </c>
      <c r="K24" s="67">
        <f t="shared" ref="K24" si="94">SUM(K16:K23)</f>
        <v>14508.924000000001</v>
      </c>
      <c r="L24" s="68">
        <f t="shared" ref="L24" si="95">SUM(L16:L23)</f>
        <v>2913.0769</v>
      </c>
      <c r="M24" s="27"/>
      <c r="N24" s="28"/>
      <c r="O24" s="28"/>
      <c r="P24" s="28"/>
      <c r="Q24" s="28"/>
      <c r="R24" s="28"/>
      <c r="S24" s="28"/>
      <c r="T24" s="28"/>
      <c r="U24" s="29"/>
      <c r="V24" s="69">
        <f t="shared" ref="V24" si="96">SUM(V16:V23)</f>
        <v>24425</v>
      </c>
      <c r="W24" s="70">
        <f t="shared" ref="W24" si="97">SUM(W16:W23)</f>
        <v>16213.881999999998</v>
      </c>
      <c r="X24" s="70">
        <f t="shared" ref="X24" si="98">SUM(X16:X23)</f>
        <v>1208.1187</v>
      </c>
      <c r="Y24" s="70">
        <f t="shared" ref="Y24" si="99">SUM(Y16:Y23)</f>
        <v>24425</v>
      </c>
      <c r="Z24" s="70">
        <f t="shared" ref="Z24" si="100">SUM(Z16:Z23)</f>
        <v>15004.442999999999</v>
      </c>
      <c r="AA24" s="70">
        <f t="shared" ref="AA24" si="101">SUM(AA16:AA23)</f>
        <v>2417.5569</v>
      </c>
      <c r="AB24" s="70">
        <f t="shared" ref="AB24" si="102">SUM(AB16:AB23)</f>
        <v>24425</v>
      </c>
      <c r="AC24" s="70">
        <f t="shared" ref="AC24" si="103">SUM(AC16:AC23)</f>
        <v>14508.924999999999</v>
      </c>
      <c r="AD24" s="70">
        <f t="shared" ref="AD24" si="104">SUM(AD16:AD23)</f>
        <v>2913.0765000000001</v>
      </c>
      <c r="AE24" s="69">
        <f>SUM(AE16:AE23)</f>
        <v>11793</v>
      </c>
      <c r="AF24" s="69">
        <f t="shared" ref="AF24:AJ24" si="105">SUM(AF16:AF23)</f>
        <v>5945</v>
      </c>
      <c r="AG24" s="69">
        <f t="shared" si="105"/>
        <v>17738</v>
      </c>
      <c r="AH24" s="69">
        <f t="shared" si="105"/>
        <v>4601</v>
      </c>
      <c r="AI24" s="69">
        <f t="shared" si="105"/>
        <v>8719</v>
      </c>
      <c r="AJ24" s="69">
        <f t="shared" si="105"/>
        <v>2849</v>
      </c>
      <c r="AK24" s="76"/>
      <c r="AL24" s="25"/>
      <c r="AM24" s="25"/>
      <c r="AN24" s="25"/>
      <c r="AO24" s="25"/>
      <c r="AP24" s="25"/>
      <c r="AQ24" s="25"/>
      <c r="AR24" s="25"/>
      <c r="AS24" s="25"/>
      <c r="AT24" s="25"/>
      <c r="AU24" s="25"/>
      <c r="AV24" s="25"/>
      <c r="AW24" s="25"/>
      <c r="AX24" s="25"/>
      <c r="AY24" s="25"/>
      <c r="AZ24" s="25"/>
      <c r="BA24" s="25"/>
      <c r="BB24" s="25"/>
      <c r="BC24" s="72"/>
      <c r="BD24" s="73"/>
      <c r="BE24" s="73"/>
      <c r="BF24" s="73"/>
      <c r="BG24" s="73"/>
      <c r="BH24" s="73"/>
      <c r="BI24" s="73"/>
      <c r="BJ24" s="73"/>
      <c r="BK24" s="73"/>
      <c r="BL24" s="73"/>
      <c r="BM24" s="73"/>
      <c r="BN24" s="73"/>
      <c r="BO24" s="73"/>
      <c r="BP24" s="73"/>
      <c r="BQ24" s="73"/>
      <c r="BR24" s="73"/>
      <c r="BS24" s="73"/>
      <c r="BT24" s="73"/>
    </row>
    <row r="25" spans="1:72" ht="15.75" thickTop="1">
      <c r="A25" s="32" t="s">
        <v>42</v>
      </c>
      <c r="B25" s="2">
        <v>15</v>
      </c>
      <c r="C25" s="2">
        <v>3</v>
      </c>
      <c r="D25" s="49">
        <v>1199</v>
      </c>
      <c r="E25" s="50">
        <v>998.13390000000004</v>
      </c>
      <c r="F25" s="50">
        <v>207.86609999999999</v>
      </c>
      <c r="G25" s="50">
        <v>1199</v>
      </c>
      <c r="H25" s="50">
        <v>790.04060000000004</v>
      </c>
      <c r="I25" s="50">
        <v>415.95929999999998</v>
      </c>
      <c r="J25" s="50">
        <v>1199</v>
      </c>
      <c r="K25" s="50">
        <v>704.7826</v>
      </c>
      <c r="L25" s="51">
        <v>501.2174</v>
      </c>
      <c r="M25" s="8"/>
      <c r="N25" s="9"/>
      <c r="O25" s="9"/>
      <c r="P25" s="9"/>
      <c r="Q25" s="9"/>
      <c r="R25" s="9"/>
      <c r="S25" s="9"/>
      <c r="T25" s="9"/>
      <c r="U25" s="10"/>
      <c r="V25" s="11"/>
      <c r="W25" s="12"/>
      <c r="X25" s="12"/>
      <c r="Y25" s="12"/>
      <c r="Z25" s="12"/>
      <c r="AA25" s="12"/>
      <c r="AB25" s="13"/>
      <c r="AC25" s="13"/>
      <c r="AD25" s="13"/>
      <c r="AE25" s="16"/>
      <c r="AF25" s="14"/>
      <c r="AG25" s="14"/>
      <c r="AH25" s="14"/>
      <c r="AI25" s="14"/>
      <c r="AJ25" s="15"/>
      <c r="AK25" s="53"/>
      <c r="AL25" s="53"/>
      <c r="AM25" s="53"/>
      <c r="AN25" s="53"/>
      <c r="AO25" s="53"/>
      <c r="AP25" s="53"/>
      <c r="AQ25" s="53"/>
      <c r="AR25" s="53"/>
      <c r="AS25" s="53"/>
      <c r="AT25" s="53"/>
      <c r="AU25" s="53"/>
      <c r="AV25" s="53"/>
      <c r="AW25" s="53"/>
      <c r="AX25" s="53"/>
      <c r="AY25" s="53"/>
      <c r="AZ25" s="53"/>
      <c r="BA25" s="53"/>
      <c r="BB25" s="53"/>
      <c r="BC25" s="54"/>
      <c r="BD25" s="55"/>
      <c r="BE25" s="55"/>
      <c r="BF25" s="55"/>
      <c r="BG25" s="55"/>
      <c r="BH25" s="55"/>
      <c r="BI25" s="55"/>
      <c r="BJ25" s="55"/>
      <c r="BK25" s="55"/>
      <c r="BL25" s="55"/>
      <c r="BM25" s="55"/>
      <c r="BN25" s="55"/>
      <c r="BO25" s="55"/>
      <c r="BP25" s="55"/>
      <c r="BQ25" s="55"/>
      <c r="BR25" s="55"/>
      <c r="BS25" s="55"/>
      <c r="BT25" s="55"/>
    </row>
    <row r="26" spans="1:72">
      <c r="A26" s="32" t="s">
        <v>30</v>
      </c>
      <c r="B26" s="2">
        <v>45</v>
      </c>
      <c r="C26" s="2">
        <v>3</v>
      </c>
      <c r="D26" s="49">
        <v>3040</v>
      </c>
      <c r="E26" s="50">
        <v>1576.4069999999999</v>
      </c>
      <c r="F26" s="50">
        <v>151.5933</v>
      </c>
      <c r="G26" s="50">
        <v>3040</v>
      </c>
      <c r="H26" s="50">
        <v>1424.6479999999999</v>
      </c>
      <c r="I26" s="50">
        <v>303.35210000000001</v>
      </c>
      <c r="J26" s="50">
        <v>3040</v>
      </c>
      <c r="K26" s="50">
        <v>1362.471</v>
      </c>
      <c r="L26" s="51">
        <v>365.52940000000001</v>
      </c>
      <c r="M26" s="8"/>
      <c r="N26" s="9"/>
      <c r="O26" s="9"/>
      <c r="P26" s="9"/>
      <c r="Q26" s="9"/>
      <c r="R26" s="9"/>
      <c r="S26" s="9"/>
      <c r="T26" s="9"/>
      <c r="U26" s="10"/>
      <c r="V26" s="11"/>
      <c r="W26" s="12"/>
      <c r="X26" s="12"/>
      <c r="Y26" s="12"/>
      <c r="Z26" s="12"/>
      <c r="AA26" s="12"/>
      <c r="AB26" s="13"/>
      <c r="AC26" s="13"/>
      <c r="AD26" s="13"/>
      <c r="AE26" s="8"/>
      <c r="AF26" s="9"/>
      <c r="AG26" s="9"/>
      <c r="AH26" s="14"/>
      <c r="AI26" s="14"/>
      <c r="AJ26" s="15"/>
      <c r="AK26" s="53"/>
      <c r="AL26" s="53"/>
      <c r="AM26" s="53"/>
      <c r="AN26" s="53"/>
      <c r="AO26" s="53"/>
      <c r="AP26" s="53"/>
      <c r="AQ26" s="53"/>
      <c r="AR26" s="53"/>
      <c r="AS26" s="53"/>
      <c r="AT26" s="53"/>
      <c r="AU26" s="53"/>
      <c r="AV26" s="53"/>
      <c r="AW26" s="53"/>
      <c r="AX26" s="53"/>
      <c r="AY26" s="53"/>
      <c r="AZ26" s="53"/>
      <c r="BA26" s="53"/>
      <c r="BB26" s="53"/>
      <c r="BC26" s="54"/>
      <c r="BD26" s="55"/>
      <c r="BE26" s="55"/>
      <c r="BF26" s="55"/>
      <c r="BG26" s="55"/>
      <c r="BH26" s="55"/>
      <c r="BI26" s="55"/>
      <c r="BJ26" s="55"/>
      <c r="BK26" s="55"/>
      <c r="BL26" s="55"/>
      <c r="BM26" s="55"/>
      <c r="BN26" s="55"/>
      <c r="BO26" s="55"/>
      <c r="BP26" s="55"/>
      <c r="BQ26" s="55"/>
      <c r="BR26" s="55"/>
      <c r="BS26" s="55"/>
      <c r="BT26" s="55"/>
    </row>
    <row r="27" spans="1:72">
      <c r="A27" s="32" t="s">
        <v>31</v>
      </c>
      <c r="B27" s="2">
        <v>50</v>
      </c>
      <c r="C27" s="2">
        <v>3</v>
      </c>
      <c r="D27" s="49">
        <v>1455</v>
      </c>
      <c r="E27" s="50">
        <v>1259.239</v>
      </c>
      <c r="F27" s="50">
        <v>101.7608</v>
      </c>
      <c r="G27" s="50">
        <v>1455</v>
      </c>
      <c r="H27" s="50">
        <v>1157.367</v>
      </c>
      <c r="I27" s="50">
        <v>203.6327</v>
      </c>
      <c r="J27" s="50">
        <v>1455</v>
      </c>
      <c r="K27" s="50">
        <v>1115.6289999999999</v>
      </c>
      <c r="L27" s="51">
        <v>245.3708</v>
      </c>
      <c r="M27" s="8">
        <v>22883</v>
      </c>
      <c r="N27" s="9">
        <v>12131.3</v>
      </c>
      <c r="O27" s="9">
        <v>1283.74</v>
      </c>
      <c r="P27" s="9">
        <v>22883</v>
      </c>
      <c r="Q27" s="9">
        <v>10846.1</v>
      </c>
      <c r="R27" s="9">
        <v>2568.87</v>
      </c>
      <c r="S27" s="9">
        <v>22883</v>
      </c>
      <c r="T27" s="9">
        <v>10319.6</v>
      </c>
      <c r="U27" s="10">
        <v>3095.41</v>
      </c>
      <c r="V27" s="26">
        <v>2878.4270000000001</v>
      </c>
      <c r="W27" s="12">
        <v>2569.1889999999999</v>
      </c>
      <c r="X27" s="13">
        <v>391.97669999999999</v>
      </c>
      <c r="Y27" s="13">
        <v>2878.4270000000001</v>
      </c>
      <c r="Z27" s="12">
        <v>2331.4409999999998</v>
      </c>
      <c r="AA27" s="12">
        <v>784.38149999999996</v>
      </c>
      <c r="AB27" s="13">
        <v>2878.4270000000001</v>
      </c>
      <c r="AC27" s="12">
        <v>2233.739</v>
      </c>
      <c r="AD27" s="12">
        <v>945.15409999999997</v>
      </c>
      <c r="AE27" s="8">
        <v>1782</v>
      </c>
      <c r="AF27" s="9"/>
      <c r="AG27" s="9">
        <v>1782</v>
      </c>
      <c r="AH27" s="14">
        <v>1283</v>
      </c>
      <c r="AI27" s="14">
        <v>1186</v>
      </c>
      <c r="AJ27" s="15">
        <v>682</v>
      </c>
      <c r="AK27" s="53">
        <f t="shared" ref="AK27:AK28" si="106">M27/AE27</f>
        <v>12.841189674523008</v>
      </c>
      <c r="AL27" s="53"/>
      <c r="AM27" s="53">
        <f t="shared" ref="AM27:AM33" si="107">M27/$AG$37</f>
        <v>1.8741195741195742</v>
      </c>
      <c r="AN27" s="53">
        <f t="shared" ref="AN27:AN28" si="108">N27/AH27</f>
        <v>9.4554169914263433</v>
      </c>
      <c r="AO27" s="53">
        <f t="shared" ref="AO27:AO33" si="109">N27/AI27</f>
        <v>10.2287521079258</v>
      </c>
      <c r="AP27" s="53">
        <f t="shared" ref="AP27:AP28" si="110">O27/AJ27</f>
        <v>1.882316715542522</v>
      </c>
      <c r="AQ27" s="53">
        <f t="shared" ref="AQ27:AQ28" si="111">P27/AE27</f>
        <v>12.841189674523008</v>
      </c>
      <c r="AR27" s="53"/>
      <c r="AS27" s="53">
        <f t="shared" ref="AS27:AS33" si="112">P27/$AG$37</f>
        <v>1.8741195741195742</v>
      </c>
      <c r="AT27" s="53">
        <f t="shared" ref="AT27:AT28" si="113">Q27/AH27</f>
        <v>8.4537022603273577</v>
      </c>
      <c r="AU27" s="53">
        <f t="shared" ref="AU27:AU33" si="114">Q27/AI27</f>
        <v>9.1451096121416526</v>
      </c>
      <c r="AV27" s="53">
        <f t="shared" ref="AV27:AV28" si="115">R27/AJ27</f>
        <v>3.7666715542521993</v>
      </c>
      <c r="AW27" s="53">
        <f t="shared" ref="AW27:AW28" si="116">S27/AE27</f>
        <v>12.841189674523008</v>
      </c>
      <c r="AX27" s="53"/>
      <c r="AY27" s="53">
        <f t="shared" ref="AY27:AY33" si="117">S27/$AG$37</f>
        <v>1.8741195741195742</v>
      </c>
      <c r="AZ27" s="53">
        <f t="shared" ref="AZ27:AZ28" si="118">T27/AH27</f>
        <v>8.0433359314107555</v>
      </c>
      <c r="BA27" s="53">
        <f t="shared" ref="BA27:BA33" si="119">T27/AI27</f>
        <v>8.7011804384485671</v>
      </c>
      <c r="BB27" s="53">
        <f t="shared" ref="BB27:BB28" si="120">U27/AJ27</f>
        <v>4.5387243401759525</v>
      </c>
      <c r="BC27" s="54">
        <f t="shared" ref="BC27:BC28" si="121">V27/AE27</f>
        <v>1.6152789001122336</v>
      </c>
      <c r="BD27" s="55"/>
      <c r="BE27" s="55">
        <f t="shared" ref="BE27:BE33" si="122">V27/AG27</f>
        <v>1.6152789001122336</v>
      </c>
      <c r="BF27" s="55">
        <f t="shared" ref="BF27:BF28" si="123">W27/AH27</f>
        <v>2.0024855806703039</v>
      </c>
      <c r="BG27" s="55">
        <f t="shared" ref="BG27:BG33" si="124">W27/AI27</f>
        <v>2.1662639123102867</v>
      </c>
      <c r="BH27" s="55">
        <f t="shared" ref="BH27:BH28" si="125">X27/AJ27</f>
        <v>0.57474589442815249</v>
      </c>
      <c r="BI27" s="55">
        <f t="shared" ref="BI27:BI28" si="126">Y27/AE27</f>
        <v>1.6152789001122336</v>
      </c>
      <c r="BJ27" s="55"/>
      <c r="BK27" s="55">
        <f t="shared" ref="BK27:BK33" si="127">Y27/AG27</f>
        <v>1.6152789001122336</v>
      </c>
      <c r="BL27" s="55">
        <f t="shared" ref="BL27:BL28" si="128">Z27/AH27</f>
        <v>1.8171792673421667</v>
      </c>
      <c r="BM27" s="55">
        <f t="shared" ref="BM27:BM33" si="129">Z27/AI27</f>
        <v>1.9658018549747047</v>
      </c>
      <c r="BN27" s="55">
        <f t="shared" ref="BN27:BN28" si="130">AA27/AJ27</f>
        <v>1.1501195014662755</v>
      </c>
      <c r="BO27" s="55">
        <f t="shared" ref="BO27:BO28" si="131">AB27/AE27</f>
        <v>1.6152789001122336</v>
      </c>
      <c r="BP27" s="55"/>
      <c r="BQ27" s="55">
        <f t="shared" ref="BQ27:BQ33" si="132">AB27/AG27</f>
        <v>1.6152789001122336</v>
      </c>
      <c r="BR27" s="55">
        <f t="shared" ref="BR27:BR28" si="133">AC27/AH27</f>
        <v>1.7410280592361653</v>
      </c>
      <c r="BS27" s="55">
        <f t="shared" ref="BS27:BS33" si="134">AC27/AI27</f>
        <v>1.8834224283305228</v>
      </c>
      <c r="BT27" s="55">
        <f t="shared" ref="BT27:BT28" si="135">AD27/AJ27</f>
        <v>1.3858564516129033</v>
      </c>
    </row>
    <row r="28" spans="1:72">
      <c r="A28" s="32" t="s">
        <v>32</v>
      </c>
      <c r="B28" s="2">
        <v>51</v>
      </c>
      <c r="C28" s="2">
        <v>3</v>
      </c>
      <c r="D28" s="49">
        <v>5234</v>
      </c>
      <c r="E28" s="50">
        <v>2661.491</v>
      </c>
      <c r="F28" s="50">
        <v>231.50890000000001</v>
      </c>
      <c r="G28" s="50">
        <v>5234</v>
      </c>
      <c r="H28" s="50">
        <v>2429.7289999999998</v>
      </c>
      <c r="I28" s="50">
        <v>463.2706</v>
      </c>
      <c r="J28" s="50">
        <v>5234</v>
      </c>
      <c r="K28" s="50">
        <v>2334.7739999999999</v>
      </c>
      <c r="L28" s="51">
        <v>558.22590000000002</v>
      </c>
      <c r="M28" s="8">
        <v>22883</v>
      </c>
      <c r="N28" s="9">
        <v>12131.3</v>
      </c>
      <c r="O28" s="9">
        <v>1283.74</v>
      </c>
      <c r="P28" s="9">
        <v>22883</v>
      </c>
      <c r="Q28" s="9">
        <v>10846.1</v>
      </c>
      <c r="R28" s="9">
        <v>2568.87</v>
      </c>
      <c r="S28" s="9">
        <v>22883</v>
      </c>
      <c r="T28" s="9">
        <v>10319.6</v>
      </c>
      <c r="U28" s="10">
        <v>3095.41</v>
      </c>
      <c r="V28" s="26">
        <v>10354.42</v>
      </c>
      <c r="W28" s="12">
        <v>5430.1639999999998</v>
      </c>
      <c r="X28" s="13">
        <v>891.75879999999995</v>
      </c>
      <c r="Y28" s="13">
        <v>10354.42</v>
      </c>
      <c r="Z28" s="12">
        <v>4894.5320000000002</v>
      </c>
      <c r="AA28" s="12">
        <v>1784.492</v>
      </c>
      <c r="AB28" s="13">
        <v>10354.42</v>
      </c>
      <c r="AC28" s="12">
        <v>4674.7380000000003</v>
      </c>
      <c r="AD28" s="12">
        <v>2150.2539999999999</v>
      </c>
      <c r="AE28" s="16">
        <v>4163</v>
      </c>
      <c r="AF28" s="14"/>
      <c r="AG28" s="14">
        <v>4163</v>
      </c>
      <c r="AH28" s="14">
        <v>1779</v>
      </c>
      <c r="AI28" s="14">
        <v>1740</v>
      </c>
      <c r="AJ28" s="15">
        <v>700</v>
      </c>
      <c r="AK28" s="53">
        <f t="shared" si="106"/>
        <v>5.4967571462887337</v>
      </c>
      <c r="AL28" s="53"/>
      <c r="AM28" s="53">
        <f t="shared" si="107"/>
        <v>1.8741195741195742</v>
      </c>
      <c r="AN28" s="53">
        <f t="shared" si="108"/>
        <v>6.8191680719505339</v>
      </c>
      <c r="AO28" s="53">
        <f t="shared" si="109"/>
        <v>6.9720114942528735</v>
      </c>
      <c r="AP28" s="53">
        <f t="shared" si="110"/>
        <v>1.8339142857142858</v>
      </c>
      <c r="AQ28" s="53">
        <f t="shared" si="111"/>
        <v>5.4967571462887337</v>
      </c>
      <c r="AR28" s="53"/>
      <c r="AS28" s="53">
        <f t="shared" si="112"/>
        <v>1.8741195741195742</v>
      </c>
      <c r="AT28" s="53">
        <f t="shared" si="113"/>
        <v>6.0967397414277684</v>
      </c>
      <c r="AU28" s="53">
        <f t="shared" si="114"/>
        <v>6.2333908045977013</v>
      </c>
      <c r="AV28" s="53">
        <f t="shared" si="115"/>
        <v>3.6698142857142857</v>
      </c>
      <c r="AW28" s="53">
        <f t="shared" si="116"/>
        <v>5.4967571462887337</v>
      </c>
      <c r="AX28" s="53"/>
      <c r="AY28" s="53">
        <f t="shared" si="117"/>
        <v>1.8741195741195742</v>
      </c>
      <c r="AZ28" s="53">
        <f t="shared" si="118"/>
        <v>5.8007869589657108</v>
      </c>
      <c r="BA28" s="53">
        <f t="shared" si="119"/>
        <v>5.9308045977011492</v>
      </c>
      <c r="BB28" s="53">
        <f t="shared" si="120"/>
        <v>4.4220142857142859</v>
      </c>
      <c r="BC28" s="54">
        <f t="shared" si="121"/>
        <v>2.4872495796300744</v>
      </c>
      <c r="BD28" s="55"/>
      <c r="BE28" s="55">
        <f t="shared" si="122"/>
        <v>2.4872495796300744</v>
      </c>
      <c r="BF28" s="55">
        <f t="shared" si="123"/>
        <v>3.0523687464867901</v>
      </c>
      <c r="BG28" s="55">
        <f t="shared" si="124"/>
        <v>3.1207839080459769</v>
      </c>
      <c r="BH28" s="55">
        <f t="shared" si="125"/>
        <v>1.2739411428571428</v>
      </c>
      <c r="BI28" s="55">
        <f t="shared" si="126"/>
        <v>2.4872495796300744</v>
      </c>
      <c r="BJ28" s="55"/>
      <c r="BK28" s="55">
        <f t="shared" si="127"/>
        <v>2.4872495796300744</v>
      </c>
      <c r="BL28" s="55">
        <f t="shared" si="128"/>
        <v>2.7512827431141091</v>
      </c>
      <c r="BM28" s="55">
        <f t="shared" si="129"/>
        <v>2.8129494252873566</v>
      </c>
      <c r="BN28" s="55">
        <f t="shared" si="130"/>
        <v>2.5492742857142856</v>
      </c>
      <c r="BO28" s="55">
        <f t="shared" si="131"/>
        <v>2.4872495796300744</v>
      </c>
      <c r="BP28" s="55"/>
      <c r="BQ28" s="55">
        <f t="shared" si="132"/>
        <v>2.4872495796300744</v>
      </c>
      <c r="BR28" s="55">
        <f t="shared" si="133"/>
        <v>2.6277335581787522</v>
      </c>
      <c r="BS28" s="55">
        <f t="shared" si="134"/>
        <v>2.6866310344827586</v>
      </c>
      <c r="BT28" s="55">
        <f t="shared" si="135"/>
        <v>3.0717914285714283</v>
      </c>
    </row>
    <row r="29" spans="1:72">
      <c r="A29" s="32" t="s">
        <v>33</v>
      </c>
      <c r="B29" s="2">
        <v>52</v>
      </c>
      <c r="C29" s="2">
        <v>3</v>
      </c>
      <c r="D29" s="49">
        <v>2700</v>
      </c>
      <c r="E29" s="50">
        <v>947.14430000000004</v>
      </c>
      <c r="F29" s="50">
        <v>114.8557</v>
      </c>
      <c r="G29" s="50">
        <v>2700</v>
      </c>
      <c r="H29" s="50">
        <v>832.16319999999996</v>
      </c>
      <c r="I29" s="50">
        <v>229.83680000000001</v>
      </c>
      <c r="J29" s="50">
        <v>2700</v>
      </c>
      <c r="K29" s="50">
        <v>785.05420000000004</v>
      </c>
      <c r="L29" s="51">
        <v>276.94580000000002</v>
      </c>
      <c r="M29" s="8"/>
      <c r="N29" s="9"/>
      <c r="O29" s="9"/>
      <c r="P29" s="9"/>
      <c r="Q29" s="9"/>
      <c r="R29" s="9"/>
      <c r="S29" s="9"/>
      <c r="T29" s="9"/>
      <c r="U29" s="10"/>
      <c r="V29" s="26"/>
      <c r="W29" s="12"/>
      <c r="X29" s="13"/>
      <c r="Y29" s="13"/>
      <c r="Z29" s="12"/>
      <c r="AA29" s="13"/>
      <c r="AB29" s="13"/>
      <c r="AC29" s="12"/>
      <c r="AD29" s="13"/>
      <c r="AE29" s="16"/>
      <c r="AF29" s="14"/>
      <c r="AG29" s="14"/>
      <c r="AH29" s="14"/>
      <c r="AI29" s="14"/>
      <c r="AJ29" s="15"/>
      <c r="AK29" s="53"/>
      <c r="AL29" s="53"/>
      <c r="AM29" s="53"/>
      <c r="AN29" s="53"/>
      <c r="AO29" s="53"/>
      <c r="AP29" s="53"/>
      <c r="AQ29" s="53"/>
      <c r="AR29" s="53"/>
      <c r="AS29" s="53"/>
      <c r="AT29" s="53"/>
      <c r="AU29" s="53"/>
      <c r="AV29" s="53"/>
      <c r="AW29" s="53"/>
      <c r="AX29" s="53"/>
      <c r="AY29" s="53"/>
      <c r="AZ29" s="53"/>
      <c r="BA29" s="53"/>
      <c r="BB29" s="53"/>
      <c r="BC29" s="54"/>
      <c r="BD29" s="55"/>
      <c r="BE29" s="55"/>
      <c r="BF29" s="55"/>
      <c r="BG29" s="55"/>
      <c r="BH29" s="55"/>
      <c r="BI29" s="55"/>
      <c r="BJ29" s="55"/>
      <c r="BK29" s="55"/>
      <c r="BL29" s="55"/>
      <c r="BM29" s="55"/>
      <c r="BN29" s="55"/>
      <c r="BO29" s="55"/>
      <c r="BP29" s="55"/>
      <c r="BQ29" s="55"/>
      <c r="BR29" s="55"/>
      <c r="BS29" s="55"/>
      <c r="BT29" s="55"/>
    </row>
    <row r="30" spans="1:72">
      <c r="A30" s="32" t="s">
        <v>34</v>
      </c>
      <c r="B30" s="2">
        <v>53</v>
      </c>
      <c r="C30" s="2">
        <v>3</v>
      </c>
      <c r="D30" s="49">
        <v>3088</v>
      </c>
      <c r="E30" s="50">
        <v>1253.02</v>
      </c>
      <c r="F30" s="50">
        <v>172.9796</v>
      </c>
      <c r="G30" s="50">
        <v>3088</v>
      </c>
      <c r="H30" s="50">
        <v>1079.8520000000001</v>
      </c>
      <c r="I30" s="50">
        <v>346.1481</v>
      </c>
      <c r="J30" s="50">
        <v>3088</v>
      </c>
      <c r="K30" s="50">
        <v>1008.903</v>
      </c>
      <c r="L30" s="51">
        <v>417.09710000000001</v>
      </c>
      <c r="M30" s="8">
        <v>22883</v>
      </c>
      <c r="N30" s="9">
        <v>12131.3</v>
      </c>
      <c r="O30" s="9"/>
      <c r="P30" s="9">
        <v>22883</v>
      </c>
      <c r="Q30" s="9">
        <v>10846.1</v>
      </c>
      <c r="R30" s="9"/>
      <c r="S30" s="9">
        <v>22883</v>
      </c>
      <c r="T30" s="9">
        <v>10319.6</v>
      </c>
      <c r="U30" s="10"/>
      <c r="V30" s="26">
        <v>6108.991</v>
      </c>
      <c r="W30" s="12">
        <v>2556.5010000000002</v>
      </c>
      <c r="X30" s="13"/>
      <c r="Y30" s="13">
        <v>6108.991</v>
      </c>
      <c r="Z30" s="12">
        <v>2175.2910000000002</v>
      </c>
      <c r="AA30" s="13"/>
      <c r="AB30" s="13">
        <v>6108.991</v>
      </c>
      <c r="AC30" s="12">
        <v>2020.048</v>
      </c>
      <c r="AD30" s="13"/>
      <c r="AE30" s="16"/>
      <c r="AF30" s="14">
        <v>3015</v>
      </c>
      <c r="AG30" s="14">
        <v>3015</v>
      </c>
      <c r="AH30" s="14"/>
      <c r="AI30" s="14">
        <v>1792</v>
      </c>
      <c r="AJ30" s="15"/>
      <c r="AK30" s="53"/>
      <c r="AL30" s="53">
        <f t="shared" ref="AL30:AL33" si="136">M30/AF30</f>
        <v>7.5897180762852408</v>
      </c>
      <c r="AM30" s="53">
        <f t="shared" si="107"/>
        <v>1.8741195741195742</v>
      </c>
      <c r="AN30" s="53"/>
      <c r="AO30" s="53">
        <f t="shared" si="109"/>
        <v>6.7696986607142851</v>
      </c>
      <c r="AP30" s="53"/>
      <c r="AQ30" s="53"/>
      <c r="AR30" s="53">
        <f t="shared" ref="AR30:AR33" si="137">P30/AF30</f>
        <v>7.5897180762852408</v>
      </c>
      <c r="AS30" s="53">
        <f t="shared" si="112"/>
        <v>1.8741195741195742</v>
      </c>
      <c r="AT30" s="53"/>
      <c r="AU30" s="53">
        <f t="shared" si="114"/>
        <v>6.0525111607142863</v>
      </c>
      <c r="AV30" s="53"/>
      <c r="AW30" s="53"/>
      <c r="AX30" s="53">
        <f t="shared" ref="AX30:AX33" si="138">S30/AF30</f>
        <v>7.5897180762852408</v>
      </c>
      <c r="AY30" s="53">
        <f t="shared" si="117"/>
        <v>1.8741195741195742</v>
      </c>
      <c r="AZ30" s="53"/>
      <c r="BA30" s="53">
        <f t="shared" si="119"/>
        <v>5.7587053571428575</v>
      </c>
      <c r="BB30" s="53"/>
      <c r="BC30" s="54"/>
      <c r="BD30" s="55">
        <f t="shared" ref="BD30:BD33" si="139">V30/AF30</f>
        <v>2.026199336650083</v>
      </c>
      <c r="BE30" s="55">
        <f t="shared" si="122"/>
        <v>2.026199336650083</v>
      </c>
      <c r="BF30" s="55"/>
      <c r="BG30" s="55">
        <f t="shared" si="124"/>
        <v>1.4266188616071429</v>
      </c>
      <c r="BH30" s="55"/>
      <c r="BI30" s="55"/>
      <c r="BJ30" s="55">
        <f t="shared" ref="BJ30:BJ33" si="140">Y30/AF30</f>
        <v>2.026199336650083</v>
      </c>
      <c r="BK30" s="55">
        <f t="shared" si="127"/>
        <v>2.026199336650083</v>
      </c>
      <c r="BL30" s="55"/>
      <c r="BM30" s="55">
        <f t="shared" si="129"/>
        <v>1.2138900669642858</v>
      </c>
      <c r="BN30" s="55"/>
      <c r="BO30" s="55"/>
      <c r="BP30" s="55">
        <f t="shared" ref="BP30:BP33" si="141">AB30/AF30</f>
        <v>2.026199336650083</v>
      </c>
      <c r="BQ30" s="55">
        <f t="shared" si="132"/>
        <v>2.026199336650083</v>
      </c>
      <c r="BR30" s="55"/>
      <c r="BS30" s="55">
        <f t="shared" si="134"/>
        <v>1.1272589285714285</v>
      </c>
      <c r="BT30" s="55"/>
    </row>
    <row r="31" spans="1:72">
      <c r="A31" s="32" t="s">
        <v>35</v>
      </c>
      <c r="B31" s="2">
        <v>54</v>
      </c>
      <c r="C31" s="2">
        <v>3</v>
      </c>
      <c r="D31" s="49">
        <v>204</v>
      </c>
      <c r="E31" s="50">
        <v>73.827349999999996</v>
      </c>
      <c r="F31" s="50">
        <v>6.1726510000000001</v>
      </c>
      <c r="G31" s="50">
        <v>204</v>
      </c>
      <c r="H31" s="50">
        <v>67.647959999999998</v>
      </c>
      <c r="I31" s="50">
        <v>12.35205</v>
      </c>
      <c r="J31" s="50">
        <v>204</v>
      </c>
      <c r="K31" s="50">
        <v>65.116190000000003</v>
      </c>
      <c r="L31" s="51">
        <v>14.88381</v>
      </c>
      <c r="M31" s="8"/>
      <c r="N31" s="9"/>
      <c r="O31" s="9"/>
      <c r="P31" s="9"/>
      <c r="Q31" s="9"/>
      <c r="R31" s="9"/>
      <c r="S31" s="9"/>
      <c r="T31" s="9"/>
      <c r="U31" s="10"/>
      <c r="V31" s="26"/>
      <c r="W31" s="12"/>
      <c r="X31" s="13"/>
      <c r="Y31" s="13"/>
      <c r="Z31" s="12"/>
      <c r="AA31" s="13"/>
      <c r="AB31" s="13"/>
      <c r="AC31" s="12"/>
      <c r="AD31" s="13"/>
      <c r="AE31" s="16"/>
      <c r="AF31" s="14"/>
      <c r="AG31" s="14"/>
      <c r="AH31" s="14"/>
      <c r="AI31" s="14"/>
      <c r="AJ31" s="15"/>
      <c r="AK31" s="53"/>
      <c r="AL31" s="53"/>
      <c r="AM31" s="53"/>
      <c r="AN31" s="53"/>
      <c r="AO31" s="53"/>
      <c r="AP31" s="53"/>
      <c r="AQ31" s="53"/>
      <c r="AR31" s="53"/>
      <c r="AS31" s="53"/>
      <c r="AT31" s="53"/>
      <c r="AU31" s="53"/>
      <c r="AV31" s="53"/>
      <c r="AW31" s="53"/>
      <c r="AX31" s="53"/>
      <c r="AY31" s="53"/>
      <c r="AZ31" s="53"/>
      <c r="BA31" s="53"/>
      <c r="BB31" s="53"/>
      <c r="BC31" s="54"/>
      <c r="BD31" s="55"/>
      <c r="BE31" s="55"/>
      <c r="BF31" s="55"/>
      <c r="BG31" s="55"/>
      <c r="BH31" s="55"/>
      <c r="BI31" s="55"/>
      <c r="BJ31" s="55"/>
      <c r="BK31" s="55"/>
      <c r="BL31" s="55"/>
      <c r="BM31" s="55"/>
      <c r="BN31" s="55"/>
      <c r="BO31" s="55"/>
      <c r="BP31" s="55"/>
      <c r="BQ31" s="55"/>
      <c r="BR31" s="55"/>
      <c r="BS31" s="55"/>
      <c r="BT31" s="55"/>
    </row>
    <row r="32" spans="1:72">
      <c r="A32" s="32" t="s">
        <v>36</v>
      </c>
      <c r="B32" s="2">
        <v>61</v>
      </c>
      <c r="C32" s="2">
        <v>3</v>
      </c>
      <c r="D32" s="49">
        <v>2226</v>
      </c>
      <c r="E32" s="50">
        <v>1407.5730000000001</v>
      </c>
      <c r="F32" s="50">
        <v>114.4273</v>
      </c>
      <c r="G32" s="50">
        <v>2226</v>
      </c>
      <c r="H32" s="50">
        <v>1293.02</v>
      </c>
      <c r="I32" s="50">
        <v>228.97970000000001</v>
      </c>
      <c r="J32" s="50">
        <v>2226</v>
      </c>
      <c r="K32" s="50">
        <v>1246.087</v>
      </c>
      <c r="L32" s="51">
        <v>275.91300000000001</v>
      </c>
      <c r="M32" s="8"/>
      <c r="N32" s="9"/>
      <c r="O32" s="9"/>
      <c r="P32" s="9"/>
      <c r="Q32" s="9"/>
      <c r="R32" s="9"/>
      <c r="S32" s="9"/>
      <c r="T32" s="9"/>
      <c r="U32" s="10"/>
      <c r="V32" s="26"/>
      <c r="W32" s="12"/>
      <c r="X32" s="13"/>
      <c r="Y32" s="13"/>
      <c r="Z32" s="12"/>
      <c r="AA32" s="13"/>
      <c r="AB32" s="13"/>
      <c r="AC32" s="12"/>
      <c r="AD32" s="13"/>
      <c r="AE32" s="16"/>
      <c r="AF32" s="14"/>
      <c r="AG32" s="14"/>
      <c r="AH32" s="14"/>
      <c r="AI32" s="14"/>
      <c r="AJ32" s="15"/>
      <c r="AK32" s="53"/>
      <c r="AL32" s="53"/>
      <c r="AM32" s="53"/>
      <c r="AN32" s="53"/>
      <c r="AO32" s="53"/>
      <c r="AP32" s="53"/>
      <c r="AQ32" s="53"/>
      <c r="AR32" s="53"/>
      <c r="AS32" s="53"/>
      <c r="AT32" s="53"/>
      <c r="AU32" s="53"/>
      <c r="AV32" s="53"/>
      <c r="AW32" s="53"/>
      <c r="AX32" s="53"/>
      <c r="AY32" s="53"/>
      <c r="AZ32" s="53"/>
      <c r="BA32" s="53"/>
      <c r="BB32" s="53"/>
      <c r="BC32" s="54"/>
      <c r="BD32" s="55"/>
      <c r="BE32" s="55"/>
      <c r="BF32" s="55"/>
      <c r="BG32" s="55"/>
      <c r="BH32" s="55"/>
      <c r="BI32" s="55"/>
      <c r="BJ32" s="55"/>
      <c r="BK32" s="55"/>
      <c r="BL32" s="55"/>
      <c r="BM32" s="55"/>
      <c r="BN32" s="55"/>
      <c r="BO32" s="55"/>
      <c r="BP32" s="55"/>
      <c r="BQ32" s="55"/>
      <c r="BR32" s="55"/>
      <c r="BS32" s="55"/>
      <c r="BT32" s="55"/>
    </row>
    <row r="33" spans="1:72">
      <c r="A33" s="32" t="s">
        <v>37</v>
      </c>
      <c r="B33" s="2">
        <v>62</v>
      </c>
      <c r="C33" s="2">
        <v>3</v>
      </c>
      <c r="D33" s="49">
        <v>1790</v>
      </c>
      <c r="E33" s="50">
        <v>772.15750000000003</v>
      </c>
      <c r="F33" s="50">
        <v>54.842509999999997</v>
      </c>
      <c r="G33" s="50">
        <v>1790</v>
      </c>
      <c r="H33" s="50">
        <v>717.25509999999997</v>
      </c>
      <c r="I33" s="50">
        <v>109.7449</v>
      </c>
      <c r="J33" s="50">
        <v>1790</v>
      </c>
      <c r="K33" s="50">
        <v>694.76089999999999</v>
      </c>
      <c r="L33" s="51">
        <v>132.23910000000001</v>
      </c>
      <c r="M33" s="8">
        <v>22883</v>
      </c>
      <c r="N33" s="9">
        <v>12131.3</v>
      </c>
      <c r="O33" s="9"/>
      <c r="P33" s="9">
        <v>22883</v>
      </c>
      <c r="Q33" s="9">
        <v>10846.1</v>
      </c>
      <c r="R33" s="9"/>
      <c r="S33" s="9">
        <v>22883</v>
      </c>
      <c r="T33" s="9">
        <v>10319.6</v>
      </c>
      <c r="U33" s="10"/>
      <c r="V33" s="26">
        <v>3541.1579999999999</v>
      </c>
      <c r="W33" s="12">
        <v>1575.4110000000001</v>
      </c>
      <c r="X33" s="13"/>
      <c r="Y33" s="13">
        <v>3541.1579999999999</v>
      </c>
      <c r="Z33" s="12">
        <v>1444.864</v>
      </c>
      <c r="AA33" s="13"/>
      <c r="AB33" s="13">
        <v>3541.1579999999999</v>
      </c>
      <c r="AC33" s="12">
        <v>1391.066</v>
      </c>
      <c r="AD33" s="13"/>
      <c r="AE33" s="16"/>
      <c r="AF33" s="14">
        <v>3250</v>
      </c>
      <c r="AG33" s="14">
        <v>3250</v>
      </c>
      <c r="AH33" s="14"/>
      <c r="AI33" s="14">
        <v>1734</v>
      </c>
      <c r="AJ33" s="15"/>
      <c r="AK33" s="53"/>
      <c r="AL33" s="53">
        <f t="shared" si="136"/>
        <v>7.0409230769230771</v>
      </c>
      <c r="AM33" s="53">
        <f t="shared" si="107"/>
        <v>1.8741195741195742</v>
      </c>
      <c r="AN33" s="53"/>
      <c r="AO33" s="53">
        <f t="shared" si="109"/>
        <v>6.996136101499423</v>
      </c>
      <c r="AP33" s="53"/>
      <c r="AQ33" s="53"/>
      <c r="AR33" s="53">
        <f t="shared" si="137"/>
        <v>7.0409230769230771</v>
      </c>
      <c r="AS33" s="53">
        <f t="shared" si="112"/>
        <v>1.8741195741195742</v>
      </c>
      <c r="AT33" s="53"/>
      <c r="AU33" s="53">
        <f t="shared" si="114"/>
        <v>6.2549596309111886</v>
      </c>
      <c r="AV33" s="53"/>
      <c r="AW33" s="53"/>
      <c r="AX33" s="53">
        <f t="shared" si="138"/>
        <v>7.0409230769230771</v>
      </c>
      <c r="AY33" s="53">
        <f t="shared" si="117"/>
        <v>1.8741195741195742</v>
      </c>
      <c r="AZ33" s="53"/>
      <c r="BA33" s="53">
        <f t="shared" si="119"/>
        <v>5.9513264129181085</v>
      </c>
      <c r="BB33" s="53"/>
      <c r="BC33" s="54"/>
      <c r="BD33" s="55">
        <f t="shared" si="139"/>
        <v>1.0895870769230769</v>
      </c>
      <c r="BE33" s="55">
        <f t="shared" si="122"/>
        <v>1.0895870769230769</v>
      </c>
      <c r="BF33" s="55"/>
      <c r="BG33" s="55">
        <f t="shared" si="124"/>
        <v>0.90854152249134956</v>
      </c>
      <c r="BH33" s="55"/>
      <c r="BI33" s="55"/>
      <c r="BJ33" s="55">
        <f t="shared" si="140"/>
        <v>1.0895870769230769</v>
      </c>
      <c r="BK33" s="55">
        <f t="shared" si="127"/>
        <v>1.0895870769230769</v>
      </c>
      <c r="BL33" s="55"/>
      <c r="BM33" s="55">
        <f t="shared" si="129"/>
        <v>0.83325490196078433</v>
      </c>
      <c r="BN33" s="55"/>
      <c r="BO33" s="55"/>
      <c r="BP33" s="55">
        <f t="shared" si="141"/>
        <v>1.0895870769230769</v>
      </c>
      <c r="BQ33" s="55">
        <f t="shared" si="132"/>
        <v>1.0895870769230769</v>
      </c>
      <c r="BR33" s="55"/>
      <c r="BS33" s="55">
        <f t="shared" si="134"/>
        <v>0.80222952710495965</v>
      </c>
      <c r="BT33" s="55"/>
    </row>
    <row r="34" spans="1:72">
      <c r="A34" s="32" t="s">
        <v>38</v>
      </c>
      <c r="B34" s="2">
        <v>63</v>
      </c>
      <c r="C34" s="2">
        <v>3</v>
      </c>
      <c r="D34" s="49">
        <v>331</v>
      </c>
      <c r="E34" s="50">
        <v>197.7474</v>
      </c>
      <c r="F34" s="50">
        <v>23.252610000000001</v>
      </c>
      <c r="G34" s="50">
        <v>331</v>
      </c>
      <c r="H34" s="50">
        <v>174.46940000000001</v>
      </c>
      <c r="I34" s="50">
        <v>46.530630000000002</v>
      </c>
      <c r="J34" s="50">
        <v>331</v>
      </c>
      <c r="K34" s="50">
        <v>164.93209999999999</v>
      </c>
      <c r="L34" s="51">
        <v>56.067880000000002</v>
      </c>
      <c r="M34" s="8"/>
      <c r="N34" s="9"/>
      <c r="O34" s="9"/>
      <c r="P34" s="9"/>
      <c r="Q34" s="9"/>
      <c r="R34" s="9"/>
      <c r="S34" s="9"/>
      <c r="T34" s="9"/>
      <c r="U34" s="10"/>
      <c r="V34" s="11"/>
      <c r="W34" s="13"/>
      <c r="X34" s="13"/>
      <c r="Y34" s="12"/>
      <c r="Z34" s="12"/>
      <c r="AA34" s="12"/>
      <c r="AB34" s="13"/>
      <c r="AC34" s="13"/>
      <c r="AD34" s="13"/>
      <c r="AE34" s="16"/>
      <c r="AF34" s="14"/>
      <c r="AG34" s="14"/>
      <c r="AH34" s="14"/>
      <c r="AI34" s="14"/>
      <c r="AJ34" s="15"/>
      <c r="AK34" s="53"/>
      <c r="AL34" s="53"/>
      <c r="AM34" s="53"/>
      <c r="AN34" s="53"/>
      <c r="AO34" s="53"/>
      <c r="AP34" s="53"/>
      <c r="AQ34" s="53"/>
      <c r="AR34" s="53"/>
      <c r="AS34" s="53"/>
      <c r="AT34" s="53"/>
      <c r="AU34" s="53"/>
      <c r="AV34" s="53"/>
      <c r="AW34" s="53"/>
      <c r="AX34" s="53"/>
      <c r="AY34" s="53"/>
      <c r="AZ34" s="53"/>
      <c r="BA34" s="53"/>
      <c r="BB34" s="53"/>
      <c r="BC34" s="3"/>
    </row>
    <row r="35" spans="1:72">
      <c r="A35" s="32" t="s">
        <v>39</v>
      </c>
      <c r="B35" s="2">
        <v>64</v>
      </c>
      <c r="C35" s="2">
        <v>3</v>
      </c>
      <c r="D35" s="49">
        <v>341</v>
      </c>
      <c r="E35" s="50">
        <v>244.21</v>
      </c>
      <c r="F35" s="50">
        <v>24.790040000000001</v>
      </c>
      <c r="G35" s="50">
        <v>341</v>
      </c>
      <c r="H35" s="50">
        <v>219.39279999999999</v>
      </c>
      <c r="I35" s="50">
        <v>49.60716</v>
      </c>
      <c r="J35" s="50">
        <v>341</v>
      </c>
      <c r="K35" s="50">
        <v>209.22499999999999</v>
      </c>
      <c r="L35" s="51">
        <v>59.774999999999999</v>
      </c>
      <c r="M35" s="8"/>
      <c r="N35" s="9"/>
      <c r="O35" s="9"/>
      <c r="P35" s="9"/>
      <c r="Q35" s="9"/>
      <c r="R35" s="9"/>
      <c r="S35" s="9"/>
      <c r="T35" s="9"/>
      <c r="U35" s="10"/>
      <c r="V35" s="11"/>
      <c r="W35" s="13"/>
      <c r="X35" s="13"/>
      <c r="Y35" s="13"/>
      <c r="Z35" s="13"/>
      <c r="AA35" s="12"/>
      <c r="AB35" s="13"/>
      <c r="AC35" s="13"/>
      <c r="AD35" s="13"/>
      <c r="AE35" s="16"/>
      <c r="AF35" s="14"/>
      <c r="AG35" s="14"/>
      <c r="AH35" s="14"/>
      <c r="AI35" s="14"/>
      <c r="AJ35" s="15"/>
      <c r="AK35" s="53"/>
      <c r="AL35" s="53"/>
      <c r="AM35" s="53"/>
      <c r="AN35" s="53"/>
      <c r="AO35" s="53"/>
      <c r="AP35" s="53"/>
      <c r="AQ35" s="53"/>
      <c r="AR35" s="53"/>
      <c r="AS35" s="53"/>
      <c r="AT35" s="53"/>
      <c r="AU35" s="53"/>
      <c r="AV35" s="53"/>
      <c r="AW35" s="53"/>
      <c r="AX35" s="53"/>
      <c r="AY35" s="53"/>
      <c r="AZ35" s="53"/>
      <c r="BA35" s="53"/>
      <c r="BB35" s="53"/>
      <c r="BC35" s="3"/>
    </row>
    <row r="36" spans="1:72">
      <c r="A36" s="56" t="s">
        <v>40</v>
      </c>
      <c r="B36" s="36">
        <v>65</v>
      </c>
      <c r="C36" s="36">
        <v>3</v>
      </c>
      <c r="D36" s="57">
        <v>1275</v>
      </c>
      <c r="E36" s="58">
        <v>740.31389999999999</v>
      </c>
      <c r="F36" s="58">
        <v>79.686099999999996</v>
      </c>
      <c r="G36" s="58">
        <v>1275</v>
      </c>
      <c r="H36" s="58">
        <v>660.54079999999999</v>
      </c>
      <c r="I36" s="58">
        <v>159.45920000000001</v>
      </c>
      <c r="J36" s="58">
        <v>1275</v>
      </c>
      <c r="K36" s="58">
        <v>627.85680000000002</v>
      </c>
      <c r="L36" s="59">
        <v>192.14320000000001</v>
      </c>
      <c r="M36" s="40"/>
      <c r="N36" s="41"/>
      <c r="O36" s="41"/>
      <c r="P36" s="41"/>
      <c r="Q36" s="41"/>
      <c r="R36" s="41"/>
      <c r="S36" s="41"/>
      <c r="T36" s="41"/>
      <c r="U36" s="42"/>
      <c r="V36" s="43"/>
      <c r="W36" s="45"/>
      <c r="X36" s="45"/>
      <c r="Y36" s="45"/>
      <c r="Z36" s="45"/>
      <c r="AA36" s="44"/>
      <c r="AB36" s="45"/>
      <c r="AC36" s="45"/>
      <c r="AD36" s="45"/>
      <c r="AE36" s="46"/>
      <c r="AF36" s="60"/>
      <c r="AG36" s="60"/>
      <c r="AH36" s="61"/>
      <c r="AI36" s="61"/>
      <c r="AJ36" s="62"/>
      <c r="AK36" s="48"/>
      <c r="AL36" s="48"/>
      <c r="AM36" s="48"/>
      <c r="AN36" s="48"/>
      <c r="AO36" s="48"/>
      <c r="AP36" s="48"/>
      <c r="AQ36" s="48"/>
      <c r="AR36" s="48"/>
      <c r="AS36" s="48"/>
      <c r="AT36" s="48"/>
      <c r="AU36" s="48"/>
      <c r="AV36" s="48"/>
      <c r="AW36" s="48"/>
      <c r="AX36" s="48"/>
      <c r="AY36" s="48"/>
      <c r="AZ36" s="48"/>
      <c r="BA36" s="48"/>
      <c r="BB36" s="48"/>
      <c r="BC36" s="46"/>
      <c r="BD36" s="78"/>
      <c r="BE36" s="78"/>
      <c r="BF36" s="78"/>
      <c r="BG36" s="78"/>
      <c r="BH36" s="78"/>
      <c r="BI36" s="78"/>
      <c r="BJ36" s="78"/>
      <c r="BK36" s="78"/>
      <c r="BL36" s="78"/>
      <c r="BM36" s="78"/>
      <c r="BN36" s="78"/>
      <c r="BO36" s="78"/>
      <c r="BP36" s="78"/>
      <c r="BQ36" s="78"/>
      <c r="BR36" s="78"/>
      <c r="BS36" s="78"/>
      <c r="BT36" s="78"/>
    </row>
    <row r="37" spans="1:72" ht="15.75" thickBot="1">
      <c r="A37" s="18" t="s">
        <v>56</v>
      </c>
      <c r="B37" s="75"/>
      <c r="C37" s="75"/>
      <c r="D37" s="66">
        <f>SUM(D25:D36)</f>
        <v>22883</v>
      </c>
      <c r="E37" s="67">
        <f t="shared" ref="E37:F37" si="142">SUM(E25:E36)</f>
        <v>12131.264349999998</v>
      </c>
      <c r="F37" s="67">
        <f t="shared" si="142"/>
        <v>1283.7356109999998</v>
      </c>
      <c r="G37" s="67">
        <f t="shared" ref="G37" si="143">SUM(G25:G36)</f>
        <v>22883</v>
      </c>
      <c r="H37" s="67">
        <f t="shared" ref="H37" si="144">SUM(H25:H36)</f>
        <v>10846.12586</v>
      </c>
      <c r="I37" s="67">
        <f t="shared" ref="I37" si="145">SUM(I25:I36)</f>
        <v>2568.8732399999999</v>
      </c>
      <c r="J37" s="67">
        <f t="shared" ref="J37" si="146">SUM(J25:J36)</f>
        <v>22883</v>
      </c>
      <c r="K37" s="67">
        <f t="shared" ref="K37" si="147">SUM(K25:K36)</f>
        <v>10319.59179</v>
      </c>
      <c r="L37" s="68">
        <f t="shared" ref="L37" si="148">SUM(L25:L36)</f>
        <v>3095.4083900000001</v>
      </c>
      <c r="M37" s="69"/>
      <c r="N37" s="70"/>
      <c r="O37" s="70"/>
      <c r="P37" s="70"/>
      <c r="Q37" s="70"/>
      <c r="R37" s="70"/>
      <c r="S37" s="70"/>
      <c r="T37" s="70"/>
      <c r="U37" s="71"/>
      <c r="V37" s="69">
        <f t="shared" ref="V37" si="149">SUM(V25:V36)</f>
        <v>22882.995999999999</v>
      </c>
      <c r="W37" s="70">
        <f t="shared" ref="W37" si="150">SUM(W25:W36)</f>
        <v>12131.264999999999</v>
      </c>
      <c r="X37" s="70">
        <f t="shared" ref="X37" si="151">SUM(X25:X36)</f>
        <v>1283.7355</v>
      </c>
      <c r="Y37" s="70">
        <f t="shared" ref="Y37" si="152">SUM(Y25:Y36)</f>
        <v>22882.995999999999</v>
      </c>
      <c r="Z37" s="70">
        <f t="shared" ref="Z37" si="153">SUM(Z25:Z36)</f>
        <v>10846.127999999999</v>
      </c>
      <c r="AA37" s="70">
        <f t="shared" ref="AA37" si="154">SUM(AA25:AA36)</f>
        <v>2568.8734999999997</v>
      </c>
      <c r="AB37" s="70">
        <f t="shared" ref="AB37" si="155">SUM(AB25:AB36)</f>
        <v>22882.995999999999</v>
      </c>
      <c r="AC37" s="70">
        <f t="shared" ref="AC37" si="156">SUM(AC25:AC36)</f>
        <v>10319.591000000002</v>
      </c>
      <c r="AD37" s="70">
        <f t="shared" ref="AD37" si="157">SUM(AD25:AD36)</f>
        <v>3095.4080999999996</v>
      </c>
      <c r="AE37" s="69">
        <f>SUM(AE25:AE36)</f>
        <v>5945</v>
      </c>
      <c r="AF37" s="69">
        <f t="shared" ref="AF37:AJ37" si="158">SUM(AF25:AF36)</f>
        <v>6265</v>
      </c>
      <c r="AG37" s="69">
        <f t="shared" si="158"/>
        <v>12210</v>
      </c>
      <c r="AH37" s="69">
        <f t="shared" si="158"/>
        <v>3062</v>
      </c>
      <c r="AI37" s="69">
        <f t="shared" si="158"/>
        <v>6452</v>
      </c>
      <c r="AJ37" s="69">
        <f t="shared" si="158"/>
        <v>1382</v>
      </c>
      <c r="AK37" s="79"/>
      <c r="AL37" s="30"/>
      <c r="AM37" s="30"/>
      <c r="AN37" s="30"/>
      <c r="AO37" s="30"/>
      <c r="AP37" s="30"/>
      <c r="AQ37" s="30"/>
      <c r="AR37" s="30"/>
      <c r="AS37" s="30"/>
      <c r="AT37" s="30"/>
      <c r="AU37" s="30"/>
      <c r="AV37" s="30"/>
      <c r="AW37" s="30"/>
      <c r="AX37" s="30"/>
      <c r="AY37" s="30"/>
      <c r="AZ37" s="30"/>
      <c r="BA37" s="30"/>
      <c r="BB37" s="30"/>
      <c r="BC37" s="79"/>
      <c r="BD37" s="30"/>
      <c r="BE37" s="30"/>
      <c r="BF37" s="30"/>
      <c r="BG37" s="30"/>
      <c r="BH37" s="30"/>
      <c r="BI37" s="30"/>
      <c r="BJ37" s="30"/>
      <c r="BK37" s="30"/>
      <c r="BL37" s="30"/>
      <c r="BM37" s="30"/>
      <c r="BN37" s="30"/>
      <c r="BO37" s="30"/>
      <c r="BP37" s="30"/>
      <c r="BQ37" s="30"/>
      <c r="BR37" s="30"/>
      <c r="BS37" s="30"/>
      <c r="BT37" s="30"/>
    </row>
    <row r="38" spans="1:72" ht="16.149999999999999" customHeight="1" thickTop="1" thickBot="1">
      <c r="A38" s="80" t="s">
        <v>57</v>
      </c>
      <c r="B38" s="80"/>
      <c r="C38" s="80"/>
      <c r="D38" s="81">
        <f>D15+D24+D37</f>
        <v>70426</v>
      </c>
      <c r="E38" s="82">
        <f t="shared" ref="E38:F38" si="159">E15+E24+E37</f>
        <v>52170.000349999995</v>
      </c>
      <c r="F38" s="82">
        <f t="shared" si="159"/>
        <v>7324.0002509999995</v>
      </c>
      <c r="G38" s="82">
        <f t="shared" ref="G38" si="160">G15+G24+G37</f>
        <v>70426</v>
      </c>
      <c r="H38" s="82">
        <f t="shared" ref="H38" si="161">H15+H24+H37</f>
        <v>44837.998359999998</v>
      </c>
      <c r="I38" s="82">
        <f t="shared" ref="I38" si="162">I15+I24+I37</f>
        <v>14656.000540000001</v>
      </c>
      <c r="J38" s="82">
        <f t="shared" ref="J38" si="163">J15+J24+J37</f>
        <v>70426</v>
      </c>
      <c r="K38" s="82">
        <f t="shared" ref="K38" si="164">K15+K24+K37</f>
        <v>41834.001489999995</v>
      </c>
      <c r="L38" s="83">
        <f t="shared" ref="L38" si="165">L15+L24+L37</f>
        <v>17660.000089999998</v>
      </c>
      <c r="M38" s="81"/>
      <c r="N38" s="82"/>
      <c r="O38" s="82"/>
      <c r="P38" s="82"/>
      <c r="Q38" s="82"/>
      <c r="R38" s="82"/>
      <c r="S38" s="82"/>
      <c r="T38" s="82"/>
      <c r="U38" s="83"/>
      <c r="V38" s="84">
        <f t="shared" ref="V38" si="166">V15+V24+V37</f>
        <v>70425.996100000004</v>
      </c>
      <c r="W38" s="85">
        <f t="shared" ref="W38" si="167">W15+W24+W37</f>
        <v>52170</v>
      </c>
      <c r="X38" s="85">
        <f t="shared" ref="X38" si="168">X15+X24+X37</f>
        <v>7324</v>
      </c>
      <c r="Y38" s="85">
        <f t="shared" ref="Y38" si="169">Y15+Y24+Y37</f>
        <v>70425.996100000004</v>
      </c>
      <c r="Z38" s="85">
        <f t="shared" ref="Z38" si="170">Z15+Z24+Z37</f>
        <v>44838</v>
      </c>
      <c r="AA38" s="85">
        <f t="shared" ref="AA38" si="171">AA15+AA24+AA37</f>
        <v>14655.999399999999</v>
      </c>
      <c r="AB38" s="85">
        <f t="shared" ref="AB38" si="172">AB15+AB24+AB37</f>
        <v>70425.996100000004</v>
      </c>
      <c r="AC38" s="85">
        <f t="shared" ref="AC38" si="173">AC15+AC24+AC37</f>
        <v>41834.001000000004</v>
      </c>
      <c r="AD38" s="85">
        <f t="shared" ref="AD38" si="174">AD15+AD24+AD37</f>
        <v>17659.998599999999</v>
      </c>
      <c r="AE38" s="86">
        <f>AE15+AE24+AE37</f>
        <v>31771</v>
      </c>
      <c r="AF38" s="86">
        <f t="shared" ref="AF38:AJ38" si="175">AF15+AF24+AF37</f>
        <v>20056</v>
      </c>
      <c r="AG38" s="86">
        <f t="shared" si="175"/>
        <v>51827</v>
      </c>
      <c r="AH38" s="86">
        <f t="shared" si="175"/>
        <v>14690</v>
      </c>
      <c r="AI38" s="86">
        <f t="shared" si="175"/>
        <v>30026</v>
      </c>
      <c r="AJ38" s="86">
        <f t="shared" si="175"/>
        <v>8404</v>
      </c>
      <c r="AK38" s="87"/>
      <c r="AL38" s="88"/>
      <c r="AM38" s="88"/>
      <c r="AN38" s="88"/>
      <c r="AO38" s="88"/>
      <c r="AP38" s="88"/>
      <c r="AQ38" s="88"/>
      <c r="AR38" s="88"/>
      <c r="AS38" s="88"/>
      <c r="AT38" s="88"/>
      <c r="AU38" s="88"/>
      <c r="AV38" s="88"/>
      <c r="AW38" s="88"/>
      <c r="AX38" s="88"/>
      <c r="AY38" s="88"/>
      <c r="AZ38" s="88"/>
      <c r="BA38" s="88"/>
      <c r="BB38" s="88"/>
      <c r="BC38" s="87"/>
      <c r="BD38" s="88"/>
      <c r="BE38" s="88"/>
      <c r="BF38" s="88"/>
      <c r="BG38" s="88"/>
      <c r="BH38" s="88"/>
      <c r="BI38" s="88"/>
      <c r="BJ38" s="88"/>
      <c r="BK38" s="88"/>
      <c r="BL38" s="88"/>
      <c r="BM38" s="88"/>
      <c r="BN38" s="88"/>
      <c r="BO38" s="88"/>
      <c r="BP38" s="88"/>
      <c r="BQ38" s="88"/>
      <c r="BR38" s="88"/>
      <c r="BS38" s="88"/>
      <c r="BT38" s="88"/>
    </row>
    <row r="39" spans="1:72">
      <c r="E39" s="31"/>
      <c r="H39" s="31"/>
      <c r="K39" s="31"/>
      <c r="M39" s="32"/>
      <c r="N39" s="32"/>
      <c r="O39" s="32"/>
      <c r="P39" s="32"/>
      <c r="Q39" s="32"/>
      <c r="R39" s="32"/>
      <c r="S39" s="32"/>
      <c r="T39" s="32"/>
      <c r="U39" s="32"/>
      <c r="V39" s="32"/>
      <c r="Z39" s="32"/>
      <c r="AA39" s="32"/>
    </row>
    <row r="40" spans="1:72">
      <c r="A40" s="1" t="s">
        <v>2</v>
      </c>
      <c r="E40" s="31"/>
      <c r="H40" s="31"/>
      <c r="K40" s="31"/>
    </row>
    <row r="41" spans="1:72">
      <c r="A41" s="1" t="s">
        <v>3</v>
      </c>
    </row>
    <row r="42" spans="1:72">
      <c r="A42" s="1" t="s">
        <v>60</v>
      </c>
    </row>
    <row r="43" spans="1:72" ht="15.6" customHeight="1">
      <c r="A43" s="1" t="s">
        <v>81</v>
      </c>
    </row>
    <row r="44" spans="1:72">
      <c r="A44" s="1" t="s">
        <v>76</v>
      </c>
    </row>
    <row r="45" spans="1:72">
      <c r="A45" s="1" t="s">
        <v>77</v>
      </c>
    </row>
    <row r="46" spans="1:72" ht="15.6" customHeight="1">
      <c r="A46" s="1" t="s">
        <v>59</v>
      </c>
    </row>
    <row r="48" spans="1:72">
      <c r="A48" s="1" t="s">
        <v>73</v>
      </c>
    </row>
    <row r="49" spans="1:1">
      <c r="A49" s="116" t="s">
        <v>96</v>
      </c>
    </row>
    <row r="50" spans="1:1" ht="17.25">
      <c r="A50" s="116" t="s">
        <v>84</v>
      </c>
    </row>
    <row r="51" spans="1:1" ht="18">
      <c r="A51" s="116" t="s">
        <v>83</v>
      </c>
    </row>
    <row r="52" spans="1:1" ht="17.25">
      <c r="A52" s="1" t="s">
        <v>78</v>
      </c>
    </row>
    <row r="53" spans="1:1">
      <c r="A53" s="1" t="s">
        <v>79</v>
      </c>
    </row>
    <row r="54" spans="1:1" ht="18">
      <c r="A54" s="1" t="s">
        <v>80</v>
      </c>
    </row>
  </sheetData>
  <mergeCells count="24">
    <mergeCell ref="D2:F2"/>
    <mergeCell ref="G2:I2"/>
    <mergeCell ref="AE1:AJ2"/>
    <mergeCell ref="A2:A3"/>
    <mergeCell ref="B2:B3"/>
    <mergeCell ref="C2:C3"/>
    <mergeCell ref="J2:L2"/>
    <mergeCell ref="D1:L1"/>
    <mergeCell ref="AQ2:AV2"/>
    <mergeCell ref="AK2:AP2"/>
    <mergeCell ref="AK1:AS1"/>
    <mergeCell ref="S2:U2"/>
    <mergeCell ref="V2:X2"/>
    <mergeCell ref="Y2:AA2"/>
    <mergeCell ref="AB2:AD2"/>
    <mergeCell ref="V1:AD1"/>
    <mergeCell ref="M1:U1"/>
    <mergeCell ref="M2:O2"/>
    <mergeCell ref="P2:R2"/>
    <mergeCell ref="AW2:BB2"/>
    <mergeCell ref="BC2:BH2"/>
    <mergeCell ref="BI2:BN2"/>
    <mergeCell ref="BO2:BT2"/>
    <mergeCell ref="BC1:BT1"/>
  </mergeCells>
  <phoneticPr fontId="5" type="noConversion"/>
  <pageMargins left="0.7" right="0.7" top="0.75" bottom="0.75" header="0.3" footer="0.3"/>
  <pageSetup paperSize="9" orientation="portrait" horizontalDpi="200" verticalDpi="2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54"/>
  <sheetViews>
    <sheetView workbookViewId="0">
      <pane xSplit="3" ySplit="3" topLeftCell="D24" activePane="bottomRight" state="frozen"/>
      <selection pane="topRight" activeCell="D1" sqref="D1"/>
      <selection pane="bottomLeft" activeCell="A4" sqref="A4"/>
      <selection pane="bottomRight" activeCell="D37" sqref="D37:F37"/>
    </sheetView>
  </sheetViews>
  <sheetFormatPr baseColWidth="10" defaultColWidth="8.85546875" defaultRowHeight="15"/>
  <cols>
    <col min="1" max="1" width="17.28515625" style="1" customWidth="1"/>
    <col min="2" max="2" width="13.42578125" style="1" customWidth="1"/>
    <col min="3" max="3" width="11.28515625" style="1" customWidth="1"/>
    <col min="4" max="5" width="8.85546875" style="1" customWidth="1"/>
    <col min="6" max="6" width="10" style="1" customWidth="1"/>
    <col min="7" max="8" width="8.85546875" style="1" customWidth="1"/>
    <col min="9" max="9" width="10.28515625" style="1" customWidth="1"/>
    <col min="10" max="11" width="8.85546875" style="1" customWidth="1"/>
    <col min="12" max="12" width="10.42578125" style="1" customWidth="1"/>
    <col min="13" max="14" width="8.85546875" style="1" customWidth="1"/>
    <col min="15" max="15" width="10.85546875" style="1" customWidth="1"/>
    <col min="16" max="17" width="8.85546875" style="1" customWidth="1"/>
    <col min="18" max="18" width="10.42578125" style="1" customWidth="1"/>
    <col min="19" max="20" width="8.85546875" style="1" customWidth="1"/>
    <col min="21" max="21" width="10.7109375" style="1" customWidth="1"/>
    <col min="22" max="23" width="8.85546875" style="1" customWidth="1"/>
    <col min="24" max="24" width="11.28515625" style="1" customWidth="1"/>
    <col min="25" max="26" width="8.85546875" style="1" customWidth="1"/>
    <col min="27" max="27" width="10.42578125" style="1" customWidth="1"/>
    <col min="28" max="29" width="8.85546875" style="1" customWidth="1"/>
    <col min="30" max="30" width="13.42578125" style="1" customWidth="1"/>
    <col min="31" max="31" width="19.42578125" style="1" customWidth="1"/>
    <col min="32" max="32" width="24.42578125" style="1" customWidth="1"/>
    <col min="33" max="33" width="25.28515625" style="1" customWidth="1"/>
    <col min="34" max="39" width="10.5703125" style="1" customWidth="1"/>
    <col min="40" max="41" width="8.85546875" style="1" customWidth="1"/>
    <col min="42" max="42" width="10.42578125" style="1" customWidth="1"/>
    <col min="43" max="44" width="9.42578125" style="1" bestFit="1" customWidth="1"/>
    <col min="45" max="45" width="10.140625" style="1" customWidth="1"/>
    <col min="46" max="47" width="9.42578125" style="1" bestFit="1" customWidth="1"/>
    <col min="48" max="48" width="10.85546875" style="1" customWidth="1"/>
    <col min="49" max="50" width="9.42578125" style="1" bestFit="1" customWidth="1"/>
    <col min="51" max="51" width="10.42578125" style="1" customWidth="1"/>
    <col min="52" max="16384" width="8.85546875" style="1"/>
  </cols>
  <sheetData>
    <row r="1" spans="1:57" ht="15.6" customHeight="1">
      <c r="A1" s="91">
        <v>2013</v>
      </c>
      <c r="B1" s="92"/>
      <c r="C1" s="92"/>
      <c r="D1" s="178" t="s">
        <v>61</v>
      </c>
      <c r="E1" s="176"/>
      <c r="F1" s="176"/>
      <c r="G1" s="176"/>
      <c r="H1" s="176"/>
      <c r="I1" s="176"/>
      <c r="J1" s="176"/>
      <c r="K1" s="176"/>
      <c r="L1" s="177"/>
      <c r="M1" s="178" t="s">
        <v>75</v>
      </c>
      <c r="N1" s="176"/>
      <c r="O1" s="176"/>
      <c r="P1" s="176"/>
      <c r="Q1" s="176"/>
      <c r="R1" s="176"/>
      <c r="S1" s="176"/>
      <c r="T1" s="176"/>
      <c r="U1" s="177"/>
      <c r="V1" s="178" t="s">
        <v>74</v>
      </c>
      <c r="W1" s="176"/>
      <c r="X1" s="176"/>
      <c r="Y1" s="176"/>
      <c r="Z1" s="176"/>
      <c r="AA1" s="176"/>
      <c r="AB1" s="176"/>
      <c r="AC1" s="176"/>
      <c r="AD1" s="176"/>
      <c r="AE1" s="179" t="s">
        <v>72</v>
      </c>
      <c r="AF1" s="180"/>
      <c r="AG1" s="181"/>
      <c r="AH1" s="176" t="s">
        <v>67</v>
      </c>
      <c r="AI1" s="176"/>
      <c r="AJ1" s="176"/>
      <c r="AK1" s="176"/>
      <c r="AL1" s="176"/>
      <c r="AM1" s="176"/>
      <c r="AN1" s="176"/>
      <c r="AO1" s="176"/>
      <c r="AP1" s="176"/>
      <c r="AQ1" s="184" t="s">
        <v>66</v>
      </c>
      <c r="AR1" s="184"/>
      <c r="AS1" s="184"/>
      <c r="AT1" s="184"/>
      <c r="AU1" s="184"/>
      <c r="AV1" s="184"/>
      <c r="AW1" s="184"/>
      <c r="AX1" s="184"/>
      <c r="AY1" s="184"/>
    </row>
    <row r="2" spans="1:57" ht="14.45" customHeight="1">
      <c r="A2" s="171" t="s">
        <v>6</v>
      </c>
      <c r="B2" s="171" t="s">
        <v>7</v>
      </c>
      <c r="C2" s="173" t="s">
        <v>8</v>
      </c>
      <c r="D2" s="178" t="s">
        <v>48</v>
      </c>
      <c r="E2" s="176"/>
      <c r="F2" s="176"/>
      <c r="G2" s="176" t="s">
        <v>49</v>
      </c>
      <c r="H2" s="176"/>
      <c r="I2" s="176"/>
      <c r="J2" s="176" t="s">
        <v>50</v>
      </c>
      <c r="K2" s="176"/>
      <c r="L2" s="177"/>
      <c r="M2" s="178" t="s">
        <v>48</v>
      </c>
      <c r="N2" s="176"/>
      <c r="O2" s="176"/>
      <c r="P2" s="176" t="s">
        <v>49</v>
      </c>
      <c r="Q2" s="176"/>
      <c r="R2" s="176"/>
      <c r="S2" s="176" t="s">
        <v>50</v>
      </c>
      <c r="T2" s="176"/>
      <c r="U2" s="177"/>
      <c r="V2" s="178" t="s">
        <v>48</v>
      </c>
      <c r="W2" s="176"/>
      <c r="X2" s="176"/>
      <c r="Y2" s="176" t="s">
        <v>49</v>
      </c>
      <c r="Z2" s="176"/>
      <c r="AA2" s="176"/>
      <c r="AB2" s="176" t="s">
        <v>50</v>
      </c>
      <c r="AC2" s="176"/>
      <c r="AD2" s="177"/>
      <c r="AE2" s="179"/>
      <c r="AF2" s="180"/>
      <c r="AG2" s="181"/>
      <c r="AH2" s="183" t="s">
        <v>48</v>
      </c>
      <c r="AI2" s="184"/>
      <c r="AJ2" s="184"/>
      <c r="AK2" s="184" t="s">
        <v>49</v>
      </c>
      <c r="AL2" s="184"/>
      <c r="AM2" s="184"/>
      <c r="AN2" s="184" t="s">
        <v>50</v>
      </c>
      <c r="AO2" s="184"/>
      <c r="AP2" s="185"/>
      <c r="AQ2" s="183" t="s">
        <v>48</v>
      </c>
      <c r="AR2" s="184"/>
      <c r="AS2" s="184"/>
      <c r="AT2" s="184" t="s">
        <v>49</v>
      </c>
      <c r="AU2" s="184"/>
      <c r="AV2" s="184"/>
      <c r="AW2" s="184" t="s">
        <v>50</v>
      </c>
      <c r="AX2" s="184"/>
      <c r="AY2" s="185"/>
      <c r="BC2" s="133" t="s">
        <v>113</v>
      </c>
    </row>
    <row r="3" spans="1:57" ht="32.450000000000003" customHeight="1">
      <c r="A3" s="171"/>
      <c r="B3" s="171"/>
      <c r="C3" s="173"/>
      <c r="D3" s="33" t="s">
        <v>51</v>
      </c>
      <c r="E3" s="34" t="s">
        <v>52</v>
      </c>
      <c r="F3" s="34" t="s">
        <v>53</v>
      </c>
      <c r="G3" s="33" t="s">
        <v>51</v>
      </c>
      <c r="H3" s="34" t="s">
        <v>52</v>
      </c>
      <c r="I3" s="34" t="s">
        <v>53</v>
      </c>
      <c r="J3" s="33" t="s">
        <v>51</v>
      </c>
      <c r="K3" s="34" t="s">
        <v>52</v>
      </c>
      <c r="L3" s="34" t="s">
        <v>53</v>
      </c>
      <c r="M3" s="33" t="s">
        <v>51</v>
      </c>
      <c r="N3" s="34" t="s">
        <v>52</v>
      </c>
      <c r="O3" s="34" t="s">
        <v>53</v>
      </c>
      <c r="P3" s="33" t="s">
        <v>51</v>
      </c>
      <c r="Q3" s="34" t="s">
        <v>52</v>
      </c>
      <c r="R3" s="34" t="s">
        <v>53</v>
      </c>
      <c r="S3" s="33" t="s">
        <v>51</v>
      </c>
      <c r="T3" s="34" t="s">
        <v>52</v>
      </c>
      <c r="U3" s="34" t="s">
        <v>53</v>
      </c>
      <c r="V3" s="33" t="s">
        <v>51</v>
      </c>
      <c r="W3" s="34" t="s">
        <v>52</v>
      </c>
      <c r="X3" s="34" t="s">
        <v>53</v>
      </c>
      <c r="Y3" s="33" t="s">
        <v>51</v>
      </c>
      <c r="Z3" s="34" t="s">
        <v>52</v>
      </c>
      <c r="AA3" s="34" t="s">
        <v>53</v>
      </c>
      <c r="AB3" s="33" t="s">
        <v>51</v>
      </c>
      <c r="AC3" s="34" t="s">
        <v>52</v>
      </c>
      <c r="AD3" s="34" t="s">
        <v>53</v>
      </c>
      <c r="AE3" s="33" t="s">
        <v>51</v>
      </c>
      <c r="AF3" s="34" t="s">
        <v>52</v>
      </c>
      <c r="AG3" s="35" t="s">
        <v>53</v>
      </c>
      <c r="AH3" s="33" t="s">
        <v>51</v>
      </c>
      <c r="AI3" s="34" t="s">
        <v>52</v>
      </c>
      <c r="AJ3" s="35" t="s">
        <v>53</v>
      </c>
      <c r="AK3" s="33" t="s">
        <v>51</v>
      </c>
      <c r="AL3" s="34" t="s">
        <v>52</v>
      </c>
      <c r="AM3" s="35" t="s">
        <v>53</v>
      </c>
      <c r="AN3" s="33" t="s">
        <v>51</v>
      </c>
      <c r="AO3" s="34" t="s">
        <v>52</v>
      </c>
      <c r="AP3" s="35" t="s">
        <v>53</v>
      </c>
      <c r="AQ3" s="33" t="s">
        <v>51</v>
      </c>
      <c r="AR3" s="34" t="s">
        <v>52</v>
      </c>
      <c r="AS3" s="35" t="s">
        <v>53</v>
      </c>
      <c r="AT3" s="33" t="s">
        <v>51</v>
      </c>
      <c r="AU3" s="34" t="s">
        <v>52</v>
      </c>
      <c r="AV3" s="35" t="s">
        <v>53</v>
      </c>
      <c r="AW3" s="33" t="s">
        <v>51</v>
      </c>
      <c r="AX3" s="34" t="s">
        <v>52</v>
      </c>
      <c r="AY3" s="35" t="s">
        <v>53</v>
      </c>
      <c r="BC3" s="33" t="s">
        <v>51</v>
      </c>
      <c r="BD3" s="34" t="s">
        <v>52</v>
      </c>
      <c r="BE3" s="35" t="s">
        <v>53</v>
      </c>
    </row>
    <row r="4" spans="1:57">
      <c r="A4" s="32" t="s">
        <v>11</v>
      </c>
      <c r="B4" s="2">
        <v>11</v>
      </c>
      <c r="C4" s="2">
        <v>1</v>
      </c>
      <c r="D4" s="5">
        <v>290</v>
      </c>
      <c r="E4" s="6">
        <v>1382.866</v>
      </c>
      <c r="F4" s="6">
        <v>442.13409999999999</v>
      </c>
      <c r="G4" s="6">
        <v>290</v>
      </c>
      <c r="H4" s="6">
        <v>1241.9590000000001</v>
      </c>
      <c r="I4" s="6">
        <v>583.04110000000003</v>
      </c>
      <c r="J4" s="6">
        <v>290</v>
      </c>
      <c r="K4" s="6">
        <v>1032.297</v>
      </c>
      <c r="L4" s="7">
        <v>792.7029</v>
      </c>
      <c r="M4" s="5">
        <v>20749</v>
      </c>
      <c r="N4" s="6">
        <v>27143</v>
      </c>
      <c r="O4" s="6">
        <v>8316.0300000000007</v>
      </c>
      <c r="P4" s="6">
        <v>20749</v>
      </c>
      <c r="Q4" s="6">
        <v>24492.7</v>
      </c>
      <c r="R4" s="6">
        <v>10966.3</v>
      </c>
      <c r="S4" s="6">
        <v>20749</v>
      </c>
      <c r="T4" s="6">
        <v>20549.2</v>
      </c>
      <c r="U4" s="7">
        <v>14909.8</v>
      </c>
      <c r="V4" s="8">
        <v>479.61180000000002</v>
      </c>
      <c r="W4" s="9">
        <v>2166.5479999999998</v>
      </c>
      <c r="X4" s="9">
        <v>742.61320000000001</v>
      </c>
      <c r="Y4" s="9">
        <v>479.61180000000002</v>
      </c>
      <c r="Z4" s="9">
        <v>1931.7370000000001</v>
      </c>
      <c r="AA4" s="9">
        <v>979.28219999999999</v>
      </c>
      <c r="AB4" s="9">
        <v>479.61180000000002</v>
      </c>
      <c r="AC4" s="9">
        <v>1583.1610000000001</v>
      </c>
      <c r="AD4" s="10">
        <v>1331.432</v>
      </c>
      <c r="AE4" s="8">
        <v>1052</v>
      </c>
      <c r="AF4" s="14">
        <v>1922</v>
      </c>
      <c r="AG4" s="10">
        <v>161</v>
      </c>
      <c r="AH4" s="11">
        <f>M4/AE$4</f>
        <v>19.723384030418252</v>
      </c>
      <c r="AI4" s="12">
        <f t="shared" ref="AI4:AJ4" si="0">N4/AF$4</f>
        <v>14.122268470343393</v>
      </c>
      <c r="AJ4" s="12">
        <f t="shared" si="0"/>
        <v>51.652360248447209</v>
      </c>
      <c r="AK4" s="12">
        <f>P4/AE4</f>
        <v>19.723384030418252</v>
      </c>
      <c r="AL4" s="12">
        <f t="shared" ref="AL4:AM4" si="1">Q4/AF4</f>
        <v>12.74334027055151</v>
      </c>
      <c r="AM4" s="12">
        <f t="shared" si="1"/>
        <v>68.113664596273281</v>
      </c>
      <c r="AN4" s="13">
        <f>S4/AE4</f>
        <v>19.723384030418252</v>
      </c>
      <c r="AO4" s="13">
        <f t="shared" ref="AO4:AP4" si="2">T4/AF4</f>
        <v>10.691571279916754</v>
      </c>
      <c r="AP4" s="93">
        <f t="shared" si="2"/>
        <v>92.60745341614907</v>
      </c>
      <c r="AQ4" s="53">
        <f>V4/AE4</f>
        <v>0.45590475285171106</v>
      </c>
      <c r="AR4" s="53">
        <f t="shared" ref="AR4:AS4" si="3">W4/AF4</f>
        <v>1.1272362122788762</v>
      </c>
      <c r="AS4" s="53">
        <f t="shared" si="3"/>
        <v>4.6125043478260874</v>
      </c>
      <c r="AT4" s="53">
        <f>Y4/AE4</f>
        <v>0.45590475285171106</v>
      </c>
      <c r="AU4" s="53">
        <f t="shared" ref="AU4:AV4" si="4">Z4/AF4</f>
        <v>1.0050660770031219</v>
      </c>
      <c r="AV4" s="53">
        <f t="shared" si="4"/>
        <v>6.0824981366459623</v>
      </c>
      <c r="AW4" s="53">
        <f>AB4/AE4</f>
        <v>0.45590475285171106</v>
      </c>
      <c r="AX4" s="53">
        <f t="shared" ref="AX4:AY4" si="5">AC4/AF4</f>
        <v>0.82370499479708637</v>
      </c>
      <c r="AY4" s="53">
        <f t="shared" si="5"/>
        <v>8.2697639751552803</v>
      </c>
      <c r="BC4" s="1">
        <f>AQ4*AE4</f>
        <v>479.61180000000002</v>
      </c>
      <c r="BD4" s="1">
        <f>AR4*AF4</f>
        <v>2166.5479999999998</v>
      </c>
      <c r="BE4" s="1">
        <f>AS4*AG4</f>
        <v>742.61320000000012</v>
      </c>
    </row>
    <row r="5" spans="1:57">
      <c r="A5" s="32" t="s">
        <v>12</v>
      </c>
      <c r="B5" s="2">
        <v>12</v>
      </c>
      <c r="C5" s="2">
        <v>1</v>
      </c>
      <c r="D5" s="5">
        <v>265</v>
      </c>
      <c r="E5" s="6">
        <v>1042.2139999999999</v>
      </c>
      <c r="F5" s="6">
        <v>164.78649999999999</v>
      </c>
      <c r="G5" s="6">
        <v>265</v>
      </c>
      <c r="H5" s="6">
        <v>989.69650000000001</v>
      </c>
      <c r="I5" s="6">
        <v>217.30350000000001</v>
      </c>
      <c r="J5" s="6">
        <v>265</v>
      </c>
      <c r="K5" s="6">
        <v>911.55409999999995</v>
      </c>
      <c r="L5" s="7">
        <v>295.44589999999999</v>
      </c>
      <c r="M5" s="5"/>
      <c r="N5" s="6"/>
      <c r="O5" s="6"/>
      <c r="P5" s="6"/>
      <c r="Q5" s="6"/>
      <c r="R5" s="6"/>
      <c r="S5" s="6"/>
      <c r="T5" s="6"/>
      <c r="U5" s="7"/>
      <c r="V5" s="8"/>
      <c r="W5" s="9"/>
      <c r="X5" s="9"/>
      <c r="Y5" s="9"/>
      <c r="Z5" s="9"/>
      <c r="AA5" s="9"/>
      <c r="AB5" s="9"/>
      <c r="AC5" s="9"/>
      <c r="AD5" s="10"/>
      <c r="AE5" s="8"/>
      <c r="AF5" s="14"/>
      <c r="AG5" s="10"/>
      <c r="AH5" s="11"/>
      <c r="AI5" s="12"/>
      <c r="AJ5" s="12"/>
      <c r="AK5" s="12"/>
      <c r="AL5" s="13"/>
      <c r="AM5" s="13"/>
      <c r="AN5" s="13"/>
      <c r="AO5" s="13"/>
      <c r="AP5" s="93"/>
      <c r="AQ5" s="53"/>
      <c r="AR5" s="53"/>
      <c r="AS5" s="53"/>
      <c r="AT5" s="53"/>
      <c r="AU5" s="53"/>
      <c r="AV5" s="53"/>
      <c r="AW5" s="53"/>
      <c r="AX5" s="53"/>
      <c r="AY5" s="53"/>
    </row>
    <row r="6" spans="1:57">
      <c r="A6" s="32" t="s">
        <v>14</v>
      </c>
      <c r="B6" s="2">
        <v>13</v>
      </c>
      <c r="C6" s="2">
        <v>1</v>
      </c>
      <c r="D6" s="5">
        <v>3804</v>
      </c>
      <c r="E6" s="6">
        <v>3136.4859999999999</v>
      </c>
      <c r="F6" s="6">
        <v>391.5136</v>
      </c>
      <c r="G6" s="6">
        <v>3804</v>
      </c>
      <c r="H6" s="6">
        <v>3011.712</v>
      </c>
      <c r="I6" s="6">
        <v>516.28800000000001</v>
      </c>
      <c r="J6" s="6">
        <v>3804</v>
      </c>
      <c r="K6" s="6">
        <v>2826.0549999999998</v>
      </c>
      <c r="L6" s="7">
        <v>701.94539999999995</v>
      </c>
      <c r="M6" s="5"/>
      <c r="N6" s="6"/>
      <c r="O6" s="6"/>
      <c r="P6" s="6"/>
      <c r="Q6" s="6"/>
      <c r="R6" s="6"/>
      <c r="S6" s="6"/>
      <c r="T6" s="6"/>
      <c r="U6" s="7"/>
      <c r="V6" s="8"/>
      <c r="W6" s="9"/>
      <c r="X6" s="9"/>
      <c r="Y6" s="9"/>
      <c r="Z6" s="9"/>
      <c r="AA6" s="9"/>
      <c r="AB6" s="9"/>
      <c r="AC6" s="9"/>
      <c r="AD6" s="10"/>
      <c r="AE6" s="8"/>
      <c r="AF6" s="9"/>
      <c r="AG6" s="10"/>
      <c r="AH6" s="11"/>
      <c r="AI6" s="12"/>
      <c r="AJ6" s="12"/>
      <c r="AK6" s="12"/>
      <c r="AL6" s="13"/>
      <c r="AM6" s="13"/>
      <c r="AN6" s="13"/>
      <c r="AO6" s="13"/>
      <c r="AP6" s="93"/>
      <c r="AQ6" s="53"/>
      <c r="AR6" s="53"/>
      <c r="AS6" s="53"/>
      <c r="AT6" s="53"/>
      <c r="AU6" s="53"/>
      <c r="AV6" s="53"/>
      <c r="AW6" s="53"/>
      <c r="AX6" s="53"/>
      <c r="AY6" s="53"/>
    </row>
    <row r="7" spans="1:57">
      <c r="A7" s="32" t="s">
        <v>15</v>
      </c>
      <c r="B7" s="2">
        <v>21</v>
      </c>
      <c r="C7" s="2">
        <v>1</v>
      </c>
      <c r="D7" s="5">
        <v>1473</v>
      </c>
      <c r="E7" s="6">
        <v>2604.8980000000001</v>
      </c>
      <c r="F7" s="6">
        <v>312.10239999999999</v>
      </c>
      <c r="G7" s="6">
        <v>1473</v>
      </c>
      <c r="H7" s="6">
        <v>2505.431</v>
      </c>
      <c r="I7" s="6">
        <v>411.5686</v>
      </c>
      <c r="J7" s="6">
        <v>1473</v>
      </c>
      <c r="K7" s="6">
        <v>2357.431</v>
      </c>
      <c r="L7" s="7">
        <v>559.56889999999999</v>
      </c>
      <c r="M7" s="5">
        <v>20749</v>
      </c>
      <c r="N7" s="6">
        <v>27143</v>
      </c>
      <c r="O7" s="6">
        <v>8316.0300000000007</v>
      </c>
      <c r="P7" s="6">
        <v>20749</v>
      </c>
      <c r="Q7" s="6">
        <v>24492.7</v>
      </c>
      <c r="R7" s="6">
        <v>10966.3</v>
      </c>
      <c r="S7" s="6">
        <v>20749</v>
      </c>
      <c r="T7" s="6">
        <v>20549.2</v>
      </c>
      <c r="U7" s="7">
        <v>14909.8</v>
      </c>
      <c r="V7" s="8">
        <v>2436.0970000000002</v>
      </c>
      <c r="W7" s="9">
        <v>4081.116</v>
      </c>
      <c r="X7" s="9">
        <v>524.2106</v>
      </c>
      <c r="Y7" s="9">
        <v>2436.0970000000002</v>
      </c>
      <c r="Z7" s="9">
        <v>3896.9360000000001</v>
      </c>
      <c r="AA7" s="9">
        <v>691.27509999999995</v>
      </c>
      <c r="AB7" s="9">
        <v>2436.0970000000002</v>
      </c>
      <c r="AC7" s="9">
        <v>3615.4259999999999</v>
      </c>
      <c r="AD7" s="10">
        <v>939.85810000000004</v>
      </c>
      <c r="AE7" s="8">
        <v>1667</v>
      </c>
      <c r="AF7" s="9">
        <v>1262</v>
      </c>
      <c r="AG7" s="10">
        <v>170</v>
      </c>
      <c r="AH7" s="11">
        <f>M7/AE7</f>
        <v>12.446910617876425</v>
      </c>
      <c r="AI7" s="12">
        <f t="shared" ref="AI7" si="6">N7/AF7</f>
        <v>21.507923930269413</v>
      </c>
      <c r="AJ7" s="12">
        <f t="shared" ref="AJ7" si="7">O7/AG7</f>
        <v>48.91782352941177</v>
      </c>
      <c r="AK7" s="12">
        <f>P7/AE7</f>
        <v>12.446910617876425</v>
      </c>
      <c r="AL7" s="12">
        <f t="shared" ref="AL7" si="8">Q7/AF7</f>
        <v>19.407844690966719</v>
      </c>
      <c r="AM7" s="12">
        <f t="shared" ref="AM7" si="9">R7/AG7</f>
        <v>64.507647058823522</v>
      </c>
      <c r="AN7" s="13">
        <f>S7/AE7</f>
        <v>12.446910617876425</v>
      </c>
      <c r="AO7" s="13">
        <f t="shared" ref="AO7" si="10">T7/AF7</f>
        <v>16.283042789223455</v>
      </c>
      <c r="AP7" s="93">
        <f t="shared" ref="AP7" si="11">U7/AG7</f>
        <v>87.70470588235294</v>
      </c>
      <c r="AQ7" s="53">
        <f>V7/AE7</f>
        <v>1.4613659268146373</v>
      </c>
      <c r="AR7" s="53">
        <f t="shared" ref="AR7" si="12">W7/AF7</f>
        <v>3.2338478605388272</v>
      </c>
      <c r="AS7" s="53">
        <f t="shared" ref="AS7" si="13">X7/AG7</f>
        <v>3.0835917647058824</v>
      </c>
      <c r="AT7" s="53">
        <f>Y7/AE7</f>
        <v>1.4613659268146373</v>
      </c>
      <c r="AU7" s="53">
        <f t="shared" ref="AU7" si="14">Z7/AF7</f>
        <v>3.087904912836767</v>
      </c>
      <c r="AV7" s="53">
        <f t="shared" ref="AV7" si="15">AA7/AG7</f>
        <v>4.0663241176470581</v>
      </c>
      <c r="AW7" s="53">
        <f>AB7/AE7</f>
        <v>1.4613659268146373</v>
      </c>
      <c r="AX7" s="53">
        <f t="shared" ref="AX7" si="16">AC7/AF7</f>
        <v>2.8648383518225038</v>
      </c>
      <c r="AY7" s="53">
        <f t="shared" ref="AY7" si="17">AD7/AG7</f>
        <v>5.5285770588235295</v>
      </c>
      <c r="BC7" s="1">
        <f>AQ7*AE7</f>
        <v>2436.0970000000002</v>
      </c>
      <c r="BD7" s="1">
        <f>AR7*AF7</f>
        <v>4081.116</v>
      </c>
      <c r="BE7" s="1">
        <f>AS7*AG7</f>
        <v>524.2106</v>
      </c>
    </row>
    <row r="8" spans="1:57">
      <c r="A8" s="32" t="s">
        <v>13</v>
      </c>
      <c r="B8" s="2">
        <v>31</v>
      </c>
      <c r="C8" s="2">
        <v>1</v>
      </c>
      <c r="D8" s="5">
        <v>251</v>
      </c>
      <c r="E8" s="6">
        <v>1466.3969999999999</v>
      </c>
      <c r="F8" s="6">
        <v>697.60310000000004</v>
      </c>
      <c r="G8" s="6">
        <v>251</v>
      </c>
      <c r="H8" s="6">
        <v>1244.0730000000001</v>
      </c>
      <c r="I8" s="6">
        <v>919.92740000000003</v>
      </c>
      <c r="J8" s="6">
        <v>251</v>
      </c>
      <c r="K8" s="6">
        <v>913.26639999999998</v>
      </c>
      <c r="L8" s="7">
        <v>1250.7339999999999</v>
      </c>
      <c r="M8" s="5"/>
      <c r="N8" s="6"/>
      <c r="O8" s="6"/>
      <c r="P8" s="6"/>
      <c r="Q8" s="6"/>
      <c r="R8" s="6"/>
      <c r="S8" s="6"/>
      <c r="T8" s="6"/>
      <c r="U8" s="7"/>
      <c r="V8" s="8"/>
      <c r="W8" s="9"/>
      <c r="X8" s="9"/>
      <c r="Y8" s="9"/>
      <c r="Z8" s="9"/>
      <c r="AA8" s="9"/>
      <c r="AB8" s="9"/>
      <c r="AC8" s="9"/>
      <c r="AD8" s="10"/>
      <c r="AE8" s="8"/>
      <c r="AF8" s="9"/>
      <c r="AG8" s="10"/>
      <c r="AH8" s="11"/>
      <c r="AI8" s="13"/>
      <c r="AJ8" s="12"/>
      <c r="AK8" s="12"/>
      <c r="AL8" s="13"/>
      <c r="AM8" s="13"/>
      <c r="AN8" s="13"/>
      <c r="AO8" s="13"/>
      <c r="AP8" s="93"/>
      <c r="AQ8" s="53"/>
      <c r="AR8" s="53"/>
      <c r="AS8" s="53"/>
      <c r="AT8" s="53"/>
      <c r="AU8" s="53"/>
      <c r="AV8" s="53"/>
      <c r="AW8" s="53"/>
      <c r="AX8" s="53"/>
      <c r="AY8" s="53"/>
    </row>
    <row r="9" spans="1:57">
      <c r="A9" s="32" t="s">
        <v>16</v>
      </c>
      <c r="B9" s="2">
        <v>32</v>
      </c>
      <c r="C9" s="2">
        <v>1</v>
      </c>
      <c r="D9" s="5">
        <v>2849</v>
      </c>
      <c r="E9" s="6">
        <v>4180.7969999999996</v>
      </c>
      <c r="F9" s="6">
        <v>909.20320000000004</v>
      </c>
      <c r="G9" s="6">
        <v>2849</v>
      </c>
      <c r="H9" s="6">
        <v>3891.0360000000001</v>
      </c>
      <c r="I9" s="6">
        <v>1198.9639999999999</v>
      </c>
      <c r="J9" s="6">
        <v>2849</v>
      </c>
      <c r="K9" s="6">
        <v>3459.8879999999999</v>
      </c>
      <c r="L9" s="7">
        <v>1630.1120000000001</v>
      </c>
      <c r="M9" s="5">
        <v>20749</v>
      </c>
      <c r="N9" s="6">
        <v>27143</v>
      </c>
      <c r="O9" s="6">
        <v>8316.0300000000007</v>
      </c>
      <c r="P9" s="6">
        <v>20749</v>
      </c>
      <c r="Q9" s="6">
        <v>24492.7</v>
      </c>
      <c r="R9" s="6">
        <v>10966.3</v>
      </c>
      <c r="S9" s="6">
        <v>20749</v>
      </c>
      <c r="T9" s="6">
        <v>20549.2</v>
      </c>
      <c r="U9" s="7">
        <v>14909.8</v>
      </c>
      <c r="V9" s="8">
        <v>4711.7730000000001</v>
      </c>
      <c r="W9" s="9">
        <v>6550.09</v>
      </c>
      <c r="X9" s="9">
        <v>1527.1079999999999</v>
      </c>
      <c r="Y9" s="9">
        <v>4711.7730000000001</v>
      </c>
      <c r="Z9" s="9">
        <v>6052.0990000000002</v>
      </c>
      <c r="AA9" s="9">
        <v>2013.7929999999999</v>
      </c>
      <c r="AB9" s="9">
        <v>4711.7730000000001</v>
      </c>
      <c r="AC9" s="9">
        <v>5306.1869999999999</v>
      </c>
      <c r="AD9" s="10">
        <v>2737.9540000000002</v>
      </c>
      <c r="AE9" s="8">
        <v>2920</v>
      </c>
      <c r="AF9" s="9">
        <v>1966</v>
      </c>
      <c r="AG9" s="10">
        <v>154</v>
      </c>
      <c r="AH9" s="11">
        <f>M9/AE9</f>
        <v>7.1058219178082194</v>
      </c>
      <c r="AI9" s="12">
        <f t="shared" ref="AI9" si="18">N9/AF9</f>
        <v>13.806205493387589</v>
      </c>
      <c r="AJ9" s="12">
        <f t="shared" ref="AJ9" si="19">O9/AG9</f>
        <v>54.000194805194809</v>
      </c>
      <c r="AK9" s="12">
        <f>P9/AE9</f>
        <v>7.1058219178082194</v>
      </c>
      <c r="AL9" s="12">
        <f t="shared" ref="AL9" si="20">Q9/AF9</f>
        <v>12.458138351983724</v>
      </c>
      <c r="AM9" s="12">
        <f t="shared" ref="AM9" si="21">R9/AG9</f>
        <v>71.209740259740258</v>
      </c>
      <c r="AN9" s="13">
        <f>S9/AE9</f>
        <v>7.1058219178082194</v>
      </c>
      <c r="AO9" s="13">
        <f t="shared" ref="AO9" si="22">T9/AF9</f>
        <v>10.452288911495422</v>
      </c>
      <c r="AP9" s="93">
        <f t="shared" ref="AP9" si="23">U9/AG9</f>
        <v>96.816883116883119</v>
      </c>
      <c r="AQ9" s="53">
        <f>V9/AE9</f>
        <v>1.613620890410959</v>
      </c>
      <c r="AR9" s="53">
        <f t="shared" ref="AR9" si="24">W9/AF9</f>
        <v>3.3316836215666328</v>
      </c>
      <c r="AS9" s="53">
        <f t="shared" ref="AS9" si="25">X9/AG9</f>
        <v>9.9162857142857135</v>
      </c>
      <c r="AT9" s="53">
        <f>Y9/AE9</f>
        <v>1.613620890410959</v>
      </c>
      <c r="AU9" s="53">
        <f t="shared" ref="AU9" si="26">Z9/AF9</f>
        <v>3.0783819938962362</v>
      </c>
      <c r="AV9" s="53">
        <f t="shared" ref="AV9" si="27">AA9/AG9</f>
        <v>13.076577922077922</v>
      </c>
      <c r="AW9" s="53">
        <f>AB9/AE9</f>
        <v>1.613620890410959</v>
      </c>
      <c r="AX9" s="53">
        <f t="shared" ref="AX9" si="28">AC9/AF9</f>
        <v>2.6989760935910478</v>
      </c>
      <c r="AY9" s="53">
        <f t="shared" ref="AY9" si="29">AD9/AG9</f>
        <v>17.778922077922079</v>
      </c>
      <c r="BC9" s="1">
        <f>AQ9*AE9</f>
        <v>4711.7730000000001</v>
      </c>
      <c r="BD9" s="1">
        <f>AR9*AF9</f>
        <v>6550.09</v>
      </c>
      <c r="BE9" s="1">
        <f>AS9*AG9</f>
        <v>1527.1079999999999</v>
      </c>
    </row>
    <row r="10" spans="1:57">
      <c r="A10" s="32" t="s">
        <v>17</v>
      </c>
      <c r="B10" s="2">
        <v>33</v>
      </c>
      <c r="C10" s="2">
        <v>1</v>
      </c>
      <c r="D10" s="5">
        <v>1979</v>
      </c>
      <c r="E10" s="6">
        <v>2196.31</v>
      </c>
      <c r="F10" s="6">
        <v>1322.69</v>
      </c>
      <c r="G10" s="6">
        <v>1979</v>
      </c>
      <c r="H10" s="6">
        <v>1774.7719999999999</v>
      </c>
      <c r="I10" s="6">
        <v>1744.2280000000001</v>
      </c>
      <c r="J10" s="6">
        <v>1979</v>
      </c>
      <c r="K10" s="6">
        <v>1147.547</v>
      </c>
      <c r="L10" s="7">
        <v>2371.453</v>
      </c>
      <c r="M10" s="5"/>
      <c r="N10" s="6"/>
      <c r="O10" s="6"/>
      <c r="P10" s="6"/>
      <c r="Q10" s="6"/>
      <c r="R10" s="6"/>
      <c r="S10" s="6"/>
      <c r="T10" s="6"/>
      <c r="U10" s="7"/>
      <c r="V10" s="8"/>
      <c r="W10" s="9"/>
      <c r="X10" s="9"/>
      <c r="Y10" s="9"/>
      <c r="Z10" s="9"/>
      <c r="AA10" s="9"/>
      <c r="AB10" s="9"/>
      <c r="AC10" s="9"/>
      <c r="AD10" s="10"/>
      <c r="AE10" s="8"/>
      <c r="AF10" s="9"/>
      <c r="AG10" s="10"/>
      <c r="AH10" s="11"/>
      <c r="AI10" s="13"/>
      <c r="AJ10" s="12"/>
      <c r="AK10" s="12"/>
      <c r="AL10" s="13"/>
      <c r="AM10" s="13"/>
      <c r="AN10" s="13"/>
      <c r="AO10" s="13"/>
      <c r="AP10" s="93"/>
      <c r="AQ10" s="53"/>
      <c r="AR10" s="53"/>
      <c r="AS10" s="53"/>
      <c r="AT10" s="53"/>
      <c r="AU10" s="53"/>
      <c r="AV10" s="53"/>
      <c r="AW10" s="53"/>
      <c r="AX10" s="53"/>
      <c r="AY10" s="53"/>
    </row>
    <row r="11" spans="1:57">
      <c r="A11" s="32" t="s">
        <v>18</v>
      </c>
      <c r="B11" s="2">
        <v>35</v>
      </c>
      <c r="C11" s="2">
        <v>1</v>
      </c>
      <c r="D11" s="5">
        <v>1481</v>
      </c>
      <c r="E11" s="6">
        <v>1589.356</v>
      </c>
      <c r="F11" s="6">
        <v>703.64369999999997</v>
      </c>
      <c r="G11" s="6">
        <v>1481</v>
      </c>
      <c r="H11" s="6">
        <v>1365.107</v>
      </c>
      <c r="I11" s="6">
        <v>927.8931</v>
      </c>
      <c r="J11" s="6">
        <v>1481</v>
      </c>
      <c r="K11" s="6">
        <v>1031.4359999999999</v>
      </c>
      <c r="L11" s="7">
        <v>1261.5640000000001</v>
      </c>
      <c r="M11" s="5"/>
      <c r="N11" s="6"/>
      <c r="O11" s="6"/>
      <c r="P11" s="6"/>
      <c r="Q11" s="6"/>
      <c r="R11" s="6"/>
      <c r="S11" s="6"/>
      <c r="T11" s="6"/>
      <c r="U11" s="7"/>
      <c r="V11" s="8"/>
      <c r="W11" s="9"/>
      <c r="X11" s="9"/>
      <c r="Y11" s="9"/>
      <c r="Z11" s="9"/>
      <c r="AA11" s="9"/>
      <c r="AB11" s="9"/>
      <c r="AC11" s="9"/>
      <c r="AD11" s="10"/>
      <c r="AE11" s="8"/>
      <c r="AF11" s="14"/>
      <c r="AG11" s="10"/>
      <c r="AH11" s="11"/>
      <c r="AI11" s="13"/>
      <c r="AJ11" s="12"/>
      <c r="AK11" s="12"/>
      <c r="AL11" s="13"/>
      <c r="AM11" s="13"/>
      <c r="AN11" s="13"/>
      <c r="AO11" s="13"/>
      <c r="AP11" s="93"/>
      <c r="AQ11" s="53"/>
      <c r="AR11" s="53"/>
      <c r="AS11" s="53"/>
      <c r="AT11" s="53"/>
      <c r="AU11" s="53"/>
      <c r="AV11" s="53"/>
      <c r="AW11" s="53"/>
      <c r="AX11" s="53"/>
      <c r="AY11" s="53"/>
    </row>
    <row r="12" spans="1:57">
      <c r="A12" s="32" t="s">
        <v>19</v>
      </c>
      <c r="B12" s="2">
        <v>37</v>
      </c>
      <c r="C12" s="2">
        <v>1</v>
      </c>
      <c r="D12" s="5">
        <v>4502</v>
      </c>
      <c r="E12" s="6">
        <v>4585.6819999999998</v>
      </c>
      <c r="F12" s="6">
        <v>646.31859999999995</v>
      </c>
      <c r="G12" s="6">
        <v>4502</v>
      </c>
      <c r="H12" s="6">
        <v>4379.701</v>
      </c>
      <c r="I12" s="6">
        <v>852.29859999999996</v>
      </c>
      <c r="J12" s="6">
        <v>4502</v>
      </c>
      <c r="K12" s="6">
        <v>4073.2139999999999</v>
      </c>
      <c r="L12" s="7">
        <v>1158.7860000000001</v>
      </c>
      <c r="M12" s="5">
        <v>20749</v>
      </c>
      <c r="N12" s="6">
        <v>27143</v>
      </c>
      <c r="O12" s="6">
        <v>8316.0300000000007</v>
      </c>
      <c r="P12" s="6">
        <v>20749</v>
      </c>
      <c r="Q12" s="6">
        <v>24492.7</v>
      </c>
      <c r="R12" s="6">
        <v>10966.3</v>
      </c>
      <c r="S12" s="6">
        <v>20749</v>
      </c>
      <c r="T12" s="6">
        <v>20549.2</v>
      </c>
      <c r="U12" s="7">
        <v>14909.8</v>
      </c>
      <c r="V12" s="8">
        <v>7445.56</v>
      </c>
      <c r="W12" s="9">
        <v>7184.4269999999997</v>
      </c>
      <c r="X12" s="9">
        <v>1085.5640000000001</v>
      </c>
      <c r="Y12" s="9">
        <v>7445.56</v>
      </c>
      <c r="Z12" s="9">
        <v>6812.1670000000004</v>
      </c>
      <c r="AA12" s="9">
        <v>1431.53</v>
      </c>
      <c r="AB12" s="9">
        <v>7445.56</v>
      </c>
      <c r="AC12" s="9">
        <v>6246.8010000000004</v>
      </c>
      <c r="AD12" s="10">
        <v>1946.309</v>
      </c>
      <c r="AE12" s="8">
        <v>3432</v>
      </c>
      <c r="AF12" s="9">
        <v>1219</v>
      </c>
      <c r="AG12" s="10">
        <v>108</v>
      </c>
      <c r="AH12" s="11">
        <f>M12/AE12</f>
        <v>6.0457459207459205</v>
      </c>
      <c r="AI12" s="12">
        <f t="shared" ref="AI12:AI13" si="30">N12/AF12</f>
        <v>22.266611977030351</v>
      </c>
      <c r="AJ12" s="12">
        <f t="shared" ref="AJ12:AJ13" si="31">O12/AG12</f>
        <v>77.000277777777782</v>
      </c>
      <c r="AK12" s="12">
        <f>P12/AE12</f>
        <v>6.0457459207459205</v>
      </c>
      <c r="AL12" s="12">
        <f t="shared" ref="AL12:AL13" si="32">Q12/AF12</f>
        <v>20.09245283018868</v>
      </c>
      <c r="AM12" s="12">
        <f t="shared" ref="AM12:AM13" si="33">R12/AG12</f>
        <v>101.5398148148148</v>
      </c>
      <c r="AN12" s="13">
        <f>S12/AE12</f>
        <v>6.0457459207459205</v>
      </c>
      <c r="AO12" s="13">
        <f t="shared" ref="AO12:AO13" si="34">T12/AF12</f>
        <v>16.857424118129614</v>
      </c>
      <c r="AP12" s="93">
        <f t="shared" ref="AP12:AP13" si="35">U12/AG12</f>
        <v>138.05370370370369</v>
      </c>
      <c r="AQ12" s="53">
        <f>V12/AE12</f>
        <v>2.1694522144522144</v>
      </c>
      <c r="AR12" s="53">
        <f t="shared" ref="AR12" si="36">W12/AF12</f>
        <v>5.8937054963084492</v>
      </c>
      <c r="AS12" s="53">
        <f t="shared" ref="AS12" si="37">X12/AG12</f>
        <v>10.051518518518519</v>
      </c>
      <c r="AT12" s="53">
        <f>Y12/AE12</f>
        <v>2.1694522144522144</v>
      </c>
      <c r="AU12" s="53">
        <f t="shared" ref="AU12" si="38">Z12/AF12</f>
        <v>5.5883240360951607</v>
      </c>
      <c r="AV12" s="53">
        <f t="shared" ref="AV12" si="39">AA12/AG12</f>
        <v>13.254907407407407</v>
      </c>
      <c r="AW12" s="53">
        <f>AB12/AE12</f>
        <v>2.1694522144522144</v>
      </c>
      <c r="AX12" s="53">
        <f t="shared" ref="AX12" si="40">AC12/AF12</f>
        <v>5.1245291222313378</v>
      </c>
      <c r="AY12" s="53">
        <f t="shared" ref="AY12" si="41">AD12/AG12</f>
        <v>18.021379629629628</v>
      </c>
      <c r="BC12" s="1">
        <f t="shared" ref="BC12:BE13" si="42">AQ12*AE12</f>
        <v>7445.5599999999995</v>
      </c>
      <c r="BD12" s="1">
        <f t="shared" si="42"/>
        <v>7184.4269999999997</v>
      </c>
      <c r="BE12" s="1">
        <f t="shared" si="42"/>
        <v>1085.5640000000001</v>
      </c>
    </row>
    <row r="13" spans="1:57">
      <c r="A13" s="32" t="s">
        <v>20</v>
      </c>
      <c r="B13" s="2">
        <v>44</v>
      </c>
      <c r="C13" s="2">
        <v>1</v>
      </c>
      <c r="D13" s="5">
        <v>3432</v>
      </c>
      <c r="E13" s="6">
        <v>4570.5910000000003</v>
      </c>
      <c r="F13" s="6">
        <v>2641.4090000000001</v>
      </c>
      <c r="G13" s="6">
        <v>3432</v>
      </c>
      <c r="H13" s="6">
        <v>3728.7809999999999</v>
      </c>
      <c r="I13" s="6">
        <v>3483.2190000000001</v>
      </c>
      <c r="J13" s="6">
        <v>3432</v>
      </c>
      <c r="K13" s="6">
        <v>2476.2139999999999</v>
      </c>
      <c r="L13" s="7">
        <v>4735.7860000000001</v>
      </c>
      <c r="M13" s="5">
        <v>20749</v>
      </c>
      <c r="N13" s="6">
        <v>27143</v>
      </c>
      <c r="O13" s="6">
        <v>8316.0300000000007</v>
      </c>
      <c r="P13" s="6">
        <v>20749</v>
      </c>
      <c r="Q13" s="6">
        <v>24492.7</v>
      </c>
      <c r="R13" s="6">
        <v>10966.3</v>
      </c>
      <c r="S13" s="6">
        <v>20749</v>
      </c>
      <c r="T13" s="6">
        <v>20549.2</v>
      </c>
      <c r="U13" s="7">
        <v>14909.8</v>
      </c>
      <c r="V13" s="8">
        <v>5675.9579999999996</v>
      </c>
      <c r="W13" s="9">
        <v>7160.7849999999999</v>
      </c>
      <c r="X13" s="9">
        <v>4436.5389999999998</v>
      </c>
      <c r="Y13" s="9">
        <v>5675.9579999999996</v>
      </c>
      <c r="Z13" s="9">
        <v>5799.7290000000003</v>
      </c>
      <c r="AA13" s="9">
        <v>5850.4520000000002</v>
      </c>
      <c r="AB13" s="9">
        <v>5675.9579999999996</v>
      </c>
      <c r="AC13" s="9">
        <v>3797.5949999999998</v>
      </c>
      <c r="AD13" s="10">
        <v>7954.277</v>
      </c>
      <c r="AE13" s="8">
        <v>4084</v>
      </c>
      <c r="AF13" s="9">
        <v>1751</v>
      </c>
      <c r="AG13" s="10">
        <v>325</v>
      </c>
      <c r="AH13" s="11">
        <f>M13/AE13</f>
        <v>5.0805582761998043</v>
      </c>
      <c r="AI13" s="12">
        <f t="shared" si="30"/>
        <v>15.501427755568248</v>
      </c>
      <c r="AJ13" s="12">
        <f t="shared" si="31"/>
        <v>25.587784615384617</v>
      </c>
      <c r="AK13" s="12">
        <f>P13/AE13</f>
        <v>5.0805582761998043</v>
      </c>
      <c r="AL13" s="12">
        <f t="shared" si="32"/>
        <v>13.987835522558539</v>
      </c>
      <c r="AM13" s="12">
        <f t="shared" si="33"/>
        <v>33.742461538461534</v>
      </c>
      <c r="AN13" s="13">
        <f>S13/AE13</f>
        <v>5.0805582761998043</v>
      </c>
      <c r="AO13" s="13">
        <f t="shared" si="34"/>
        <v>11.735693889206168</v>
      </c>
      <c r="AP13" s="93">
        <f t="shared" si="35"/>
        <v>45.876307692307691</v>
      </c>
      <c r="AQ13" s="53">
        <f>V13/AE13</f>
        <v>1.3898036238981391</v>
      </c>
      <c r="AR13" s="53">
        <f t="shared" ref="AR13" si="43">W13/AF13</f>
        <v>4.0895402627070245</v>
      </c>
      <c r="AS13" s="53">
        <f t="shared" ref="AS13" si="44">X13/AG13</f>
        <v>13.650889230769231</v>
      </c>
      <c r="AT13" s="53">
        <f>Y13/AE13</f>
        <v>1.3898036238981391</v>
      </c>
      <c r="AU13" s="53">
        <f t="shared" ref="AU13" si="45">Z13/AF13</f>
        <v>3.3122381496287838</v>
      </c>
      <c r="AV13" s="53">
        <f t="shared" ref="AV13" si="46">AA13/AG13</f>
        <v>18.00139076923077</v>
      </c>
      <c r="AW13" s="53">
        <f>AB13/AE13</f>
        <v>1.3898036238981391</v>
      </c>
      <c r="AX13" s="53">
        <f t="shared" ref="AX13" si="47">AC13/AF13</f>
        <v>2.1688149628783551</v>
      </c>
      <c r="AY13" s="53">
        <f t="shared" ref="AY13" si="48">AD13/AG13</f>
        <v>24.474698461538463</v>
      </c>
      <c r="BC13" s="1">
        <f t="shared" si="42"/>
        <v>5675.9579999999996</v>
      </c>
      <c r="BD13" s="1">
        <f t="shared" si="42"/>
        <v>7160.7849999999999</v>
      </c>
      <c r="BE13" s="1">
        <f t="shared" si="42"/>
        <v>4436.5389999999998</v>
      </c>
    </row>
    <row r="14" spans="1:57">
      <c r="A14" s="56" t="s">
        <v>21</v>
      </c>
      <c r="B14" s="36">
        <v>46</v>
      </c>
      <c r="C14" s="36">
        <v>1</v>
      </c>
      <c r="D14" s="37">
        <v>423</v>
      </c>
      <c r="E14" s="38">
        <v>387.3698</v>
      </c>
      <c r="F14" s="38">
        <v>84.630260000000007</v>
      </c>
      <c r="G14" s="38">
        <v>423</v>
      </c>
      <c r="H14" s="38">
        <v>360.39830000000001</v>
      </c>
      <c r="I14" s="38">
        <v>111.60169999999999</v>
      </c>
      <c r="J14" s="38">
        <v>423</v>
      </c>
      <c r="K14" s="38">
        <v>320.2663</v>
      </c>
      <c r="L14" s="39">
        <v>151.7337</v>
      </c>
      <c r="M14" s="37"/>
      <c r="N14" s="38"/>
      <c r="O14" s="38"/>
      <c r="P14" s="38"/>
      <c r="Q14" s="38"/>
      <c r="R14" s="38"/>
      <c r="S14" s="38"/>
      <c r="T14" s="38"/>
      <c r="U14" s="39"/>
      <c r="V14" s="46"/>
      <c r="W14" s="47"/>
      <c r="X14" s="47"/>
      <c r="Y14" s="47"/>
      <c r="Z14" s="47"/>
      <c r="AA14" s="47"/>
      <c r="AB14" s="47"/>
      <c r="AC14" s="47"/>
      <c r="AD14" s="109"/>
      <c r="AE14" s="110"/>
      <c r="AF14" s="47"/>
      <c r="AG14" s="109"/>
      <c r="AH14" s="43"/>
      <c r="AI14" s="44"/>
      <c r="AJ14" s="44"/>
      <c r="AK14" s="45"/>
      <c r="AL14" s="45"/>
      <c r="AM14" s="45"/>
      <c r="AN14" s="45"/>
      <c r="AO14" s="45"/>
      <c r="AP14" s="111"/>
      <c r="AQ14" s="48"/>
      <c r="AR14" s="48"/>
      <c r="AS14" s="48"/>
      <c r="AT14" s="48"/>
      <c r="AU14" s="48"/>
      <c r="AV14" s="48"/>
      <c r="AW14" s="48"/>
      <c r="AX14" s="48"/>
      <c r="AY14" s="48"/>
    </row>
    <row r="15" spans="1:57" ht="15.75" thickBot="1">
      <c r="A15" s="18" t="s">
        <v>54</v>
      </c>
      <c r="B15" s="65"/>
      <c r="C15" s="65"/>
      <c r="D15" s="19">
        <f>SUM(D4:D14)</f>
        <v>20749</v>
      </c>
      <c r="E15" s="20">
        <f t="shared" ref="E15:L15" si="49">SUM(E4:E14)</f>
        <v>27142.966800000002</v>
      </c>
      <c r="F15" s="20">
        <f t="shared" si="49"/>
        <v>8316.0344599999989</v>
      </c>
      <c r="G15" s="20">
        <f t="shared" si="49"/>
        <v>20749</v>
      </c>
      <c r="H15" s="20">
        <f t="shared" si="49"/>
        <v>24492.666800000003</v>
      </c>
      <c r="I15" s="20">
        <f t="shared" si="49"/>
        <v>10966.332999999999</v>
      </c>
      <c r="J15" s="20">
        <f t="shared" si="49"/>
        <v>20749</v>
      </c>
      <c r="K15" s="20">
        <f t="shared" si="49"/>
        <v>20549.168799999999</v>
      </c>
      <c r="L15" s="21">
        <f t="shared" si="49"/>
        <v>14909.8318</v>
      </c>
      <c r="M15" s="19"/>
      <c r="N15" s="20"/>
      <c r="O15" s="20"/>
      <c r="P15" s="20"/>
      <c r="Q15" s="20"/>
      <c r="R15" s="20"/>
      <c r="S15" s="20"/>
      <c r="T15" s="20"/>
      <c r="U15" s="21"/>
      <c r="V15" s="22">
        <f>SUM(V4:V13)</f>
        <v>20748.999800000001</v>
      </c>
      <c r="W15" s="23">
        <f t="shared" ref="W15:AG15" si="50">SUM(W4:W13)</f>
        <v>27142.966</v>
      </c>
      <c r="X15" s="23">
        <f t="shared" si="50"/>
        <v>8316.0348000000013</v>
      </c>
      <c r="Y15" s="23">
        <f t="shared" si="50"/>
        <v>20748.999800000001</v>
      </c>
      <c r="Z15" s="23">
        <f t="shared" si="50"/>
        <v>24492.668000000001</v>
      </c>
      <c r="AA15" s="23">
        <f t="shared" si="50"/>
        <v>10966.3323</v>
      </c>
      <c r="AB15" s="23">
        <f t="shared" si="50"/>
        <v>20748.999800000001</v>
      </c>
      <c r="AC15" s="23">
        <f t="shared" si="50"/>
        <v>20549.170000000002</v>
      </c>
      <c r="AD15" s="24">
        <f t="shared" si="50"/>
        <v>14909.830099999999</v>
      </c>
      <c r="AE15" s="22">
        <f t="shared" si="50"/>
        <v>13155</v>
      </c>
      <c r="AF15" s="23">
        <f t="shared" si="50"/>
        <v>8120</v>
      </c>
      <c r="AG15" s="24">
        <f t="shared" si="50"/>
        <v>918</v>
      </c>
      <c r="AH15" s="96"/>
      <c r="AI15" s="97"/>
      <c r="AJ15" s="97"/>
      <c r="AK15" s="23"/>
      <c r="AL15" s="23"/>
      <c r="AM15" s="23"/>
      <c r="AN15" s="98"/>
      <c r="AO15" s="98"/>
      <c r="AP15" s="99"/>
      <c r="AQ15" s="25">
        <f>V15/AE15</f>
        <v>1.5772709844165718</v>
      </c>
      <c r="AR15" s="25">
        <f t="shared" ref="AR15:AR16" si="51">W15/AF15</f>
        <v>3.3427298029556649</v>
      </c>
      <c r="AS15" s="25">
        <f t="shared" ref="AS15:AS16" si="52">X15/AG15</f>
        <v>9.0588614379084973</v>
      </c>
      <c r="AT15" s="25">
        <f>Y15/AE15</f>
        <v>1.5772709844165718</v>
      </c>
      <c r="AU15" s="25">
        <f t="shared" ref="AU15:AU16" si="53">Z15/AF15</f>
        <v>3.0163384236453203</v>
      </c>
      <c r="AV15" s="25">
        <f t="shared" ref="AV15:AV16" si="54">AA15/AG15</f>
        <v>11.945895751633987</v>
      </c>
      <c r="AW15" s="25">
        <f>AB15/AE15</f>
        <v>1.5772709844165718</v>
      </c>
      <c r="AX15" s="25">
        <f t="shared" ref="AX15:AX16" si="55">AC15/AF15</f>
        <v>2.5306859605911334</v>
      </c>
      <c r="AY15" s="25">
        <f t="shared" ref="AY15:AY16" si="56">AD15/AG15</f>
        <v>16.241644989106753</v>
      </c>
      <c r="BC15" s="1">
        <f>SUM(BC4:BC13)</f>
        <v>20748.999799999998</v>
      </c>
      <c r="BD15" s="1">
        <f t="shared" ref="BD15:BE15" si="57">SUM(BD4:BD13)</f>
        <v>27142.966</v>
      </c>
      <c r="BE15" s="1">
        <f t="shared" si="57"/>
        <v>8316.0348000000013</v>
      </c>
    </row>
    <row r="16" spans="1:57" ht="15.75" thickTop="1">
      <c r="A16" s="32" t="s">
        <v>22</v>
      </c>
      <c r="B16" s="2">
        <v>14</v>
      </c>
      <c r="C16" s="2">
        <v>2</v>
      </c>
      <c r="D16" s="5">
        <v>1722</v>
      </c>
      <c r="E16" s="6">
        <v>1594.0340000000001</v>
      </c>
      <c r="F16" s="6">
        <v>313.96589999999998</v>
      </c>
      <c r="G16" s="6">
        <v>1722</v>
      </c>
      <c r="H16" s="6">
        <v>1493.9739999999999</v>
      </c>
      <c r="I16" s="6">
        <v>414.02600000000001</v>
      </c>
      <c r="J16" s="6">
        <v>1722</v>
      </c>
      <c r="K16" s="6">
        <v>1345.09</v>
      </c>
      <c r="L16" s="7">
        <v>562.90989999999999</v>
      </c>
      <c r="M16" s="5">
        <v>21482</v>
      </c>
      <c r="N16" s="6">
        <v>18682.099999999999</v>
      </c>
      <c r="O16" s="6">
        <v>2506.9299999999998</v>
      </c>
      <c r="P16" s="6">
        <v>21482</v>
      </c>
      <c r="Q16" s="6">
        <v>17883.099999999999</v>
      </c>
      <c r="R16" s="6">
        <v>3305.88</v>
      </c>
      <c r="S16" s="6">
        <v>21482</v>
      </c>
      <c r="T16" s="6">
        <v>16694.3</v>
      </c>
      <c r="U16" s="7">
        <v>4494.67</v>
      </c>
      <c r="V16" s="8">
        <v>2272.7939999999999</v>
      </c>
      <c r="W16" s="9">
        <v>2228.8870000000002</v>
      </c>
      <c r="X16" s="9">
        <v>408.63720000000001</v>
      </c>
      <c r="Y16" s="9">
        <v>2272.7939999999999</v>
      </c>
      <c r="Z16" s="9">
        <v>2095.9360000000001</v>
      </c>
      <c r="AA16" s="9">
        <v>538.86879999999996</v>
      </c>
      <c r="AB16" s="9">
        <v>2272.7939999999999</v>
      </c>
      <c r="AC16" s="9">
        <v>1897.5889999999999</v>
      </c>
      <c r="AD16" s="10">
        <v>732.64620000000002</v>
      </c>
      <c r="AE16" s="16">
        <v>1883</v>
      </c>
      <c r="AF16" s="9">
        <v>1776</v>
      </c>
      <c r="AG16" s="15">
        <v>370</v>
      </c>
      <c r="AH16" s="11">
        <f>M16/AE16</f>
        <v>11.408390865639936</v>
      </c>
      <c r="AI16" s="12">
        <f t="shared" ref="AI16" si="58">N16/AF16</f>
        <v>10.51920045045045</v>
      </c>
      <c r="AJ16" s="12">
        <f t="shared" ref="AJ16" si="59">O16/AG16</f>
        <v>6.7754864864864857</v>
      </c>
      <c r="AK16" s="12">
        <f>P16/AE16</f>
        <v>11.408390865639936</v>
      </c>
      <c r="AL16" s="12">
        <f t="shared" ref="AL16" si="60">Q16/AF16</f>
        <v>10.069313063063062</v>
      </c>
      <c r="AM16" s="12">
        <f t="shared" ref="AM16" si="61">R16/AG16</f>
        <v>8.9348108108108111</v>
      </c>
      <c r="AN16" s="13">
        <f>S16/AE16</f>
        <v>11.408390865639936</v>
      </c>
      <c r="AO16" s="13">
        <f t="shared" ref="AO16" si="62">T16/AF16</f>
        <v>9.3999436936936931</v>
      </c>
      <c r="AP16" s="93">
        <f t="shared" ref="AP16" si="63">U16/AG16</f>
        <v>12.147756756756756</v>
      </c>
      <c r="AQ16" s="53">
        <f>V16/AE16</f>
        <v>1.2070069038767923</v>
      </c>
      <c r="AR16" s="53">
        <f t="shared" si="51"/>
        <v>1.2550039414414416</v>
      </c>
      <c r="AS16" s="53">
        <f t="shared" si="52"/>
        <v>1.1044248648648649</v>
      </c>
      <c r="AT16" s="53">
        <f>Y16/AE16</f>
        <v>1.2070069038767923</v>
      </c>
      <c r="AU16" s="53">
        <f t="shared" si="53"/>
        <v>1.1801441441441443</v>
      </c>
      <c r="AV16" s="53">
        <f t="shared" si="54"/>
        <v>1.4564021621621621</v>
      </c>
      <c r="AW16" s="53">
        <f>AB16/AE16</f>
        <v>1.2070069038767923</v>
      </c>
      <c r="AX16" s="53">
        <f t="shared" si="55"/>
        <v>1.0684622747747747</v>
      </c>
      <c r="AY16" s="53">
        <f t="shared" si="56"/>
        <v>1.9801248648648648</v>
      </c>
    </row>
    <row r="17" spans="1:51">
      <c r="A17" s="32" t="s">
        <v>23</v>
      </c>
      <c r="B17" s="2">
        <v>22</v>
      </c>
      <c r="C17" s="2">
        <v>2</v>
      </c>
      <c r="D17" s="5">
        <v>1260</v>
      </c>
      <c r="E17" s="6">
        <v>1366.4590000000001</v>
      </c>
      <c r="F17" s="6">
        <v>124.54130000000001</v>
      </c>
      <c r="G17" s="6">
        <v>1260</v>
      </c>
      <c r="H17" s="6">
        <v>1326.768</v>
      </c>
      <c r="I17" s="6">
        <v>164.23230000000001</v>
      </c>
      <c r="J17" s="6">
        <v>1260</v>
      </c>
      <c r="K17" s="6">
        <v>1267.71</v>
      </c>
      <c r="L17" s="7">
        <v>223.2902</v>
      </c>
      <c r="M17" s="5"/>
      <c r="N17" s="6"/>
      <c r="O17" s="6"/>
      <c r="P17" s="6"/>
      <c r="Q17" s="6"/>
      <c r="R17" s="6"/>
      <c r="S17" s="6"/>
      <c r="T17" s="6"/>
      <c r="U17" s="7"/>
      <c r="V17" s="8"/>
      <c r="W17" s="9"/>
      <c r="X17" s="9"/>
      <c r="Y17" s="9"/>
      <c r="Z17" s="9"/>
      <c r="AA17" s="9"/>
      <c r="AB17" s="9"/>
      <c r="AC17" s="9"/>
      <c r="AD17" s="10"/>
      <c r="AE17" s="16"/>
      <c r="AF17" s="9"/>
      <c r="AG17" s="15"/>
      <c r="AH17" s="26"/>
      <c r="AI17" s="12"/>
      <c r="AJ17" s="13"/>
      <c r="AK17" s="13"/>
      <c r="AL17" s="12"/>
      <c r="AM17" s="13"/>
      <c r="AN17" s="13"/>
      <c r="AO17" s="13"/>
      <c r="AP17" s="93"/>
      <c r="AQ17" s="53"/>
      <c r="AR17" s="53"/>
      <c r="AS17" s="53"/>
      <c r="AT17" s="53"/>
      <c r="AU17" s="53"/>
      <c r="AV17" s="53"/>
      <c r="AW17" s="53"/>
      <c r="AX17" s="53"/>
      <c r="AY17" s="53"/>
    </row>
    <row r="18" spans="1:51">
      <c r="A18" s="32" t="s">
        <v>24</v>
      </c>
      <c r="B18" s="2">
        <v>23</v>
      </c>
      <c r="C18" s="2">
        <v>2</v>
      </c>
      <c r="D18" s="5">
        <v>1634</v>
      </c>
      <c r="E18" s="6">
        <v>2011.1510000000001</v>
      </c>
      <c r="F18" s="6">
        <v>189.8492</v>
      </c>
      <c r="G18" s="6">
        <v>1634</v>
      </c>
      <c r="H18" s="6">
        <v>1950.646</v>
      </c>
      <c r="I18" s="6">
        <v>250.3537</v>
      </c>
      <c r="J18" s="6">
        <v>1634</v>
      </c>
      <c r="K18" s="6">
        <v>1860.6189999999999</v>
      </c>
      <c r="L18" s="7">
        <v>340.38099999999997</v>
      </c>
      <c r="M18" s="5"/>
      <c r="N18" s="6"/>
      <c r="O18" s="6"/>
      <c r="P18" s="6"/>
      <c r="Q18" s="6"/>
      <c r="R18" s="6"/>
      <c r="S18" s="6"/>
      <c r="T18" s="6"/>
      <c r="U18" s="7"/>
      <c r="V18" s="8"/>
      <c r="W18" s="9"/>
      <c r="X18" s="9"/>
      <c r="Y18" s="9"/>
      <c r="Z18" s="9"/>
      <c r="AA18" s="9"/>
      <c r="AB18" s="9"/>
      <c r="AC18" s="9"/>
      <c r="AD18" s="10"/>
      <c r="AE18" s="16"/>
      <c r="AF18" s="9"/>
      <c r="AG18" s="15"/>
      <c r="AH18" s="26"/>
      <c r="AI18" s="12"/>
      <c r="AJ18" s="13"/>
      <c r="AK18" s="13"/>
      <c r="AL18" s="12"/>
      <c r="AM18" s="13"/>
      <c r="AN18" s="13"/>
      <c r="AO18" s="13"/>
      <c r="AP18" s="93"/>
      <c r="AQ18" s="53"/>
      <c r="AR18" s="53"/>
      <c r="AS18" s="53"/>
      <c r="AT18" s="53"/>
      <c r="AU18" s="53"/>
      <c r="AV18" s="53"/>
      <c r="AW18" s="53"/>
      <c r="AX18" s="53"/>
      <c r="AY18" s="53"/>
    </row>
    <row r="19" spans="1:51">
      <c r="A19" s="32" t="s">
        <v>25</v>
      </c>
      <c r="B19" s="2">
        <v>34</v>
      </c>
      <c r="C19" s="2">
        <v>2</v>
      </c>
      <c r="D19" s="5">
        <v>3144</v>
      </c>
      <c r="E19" s="6">
        <v>2540.9169999999999</v>
      </c>
      <c r="F19" s="6">
        <v>345.0831</v>
      </c>
      <c r="G19" s="6">
        <v>3144</v>
      </c>
      <c r="H19" s="6">
        <v>2430.94</v>
      </c>
      <c r="I19" s="6">
        <v>455.06020000000001</v>
      </c>
      <c r="J19" s="6">
        <v>3144</v>
      </c>
      <c r="K19" s="6">
        <v>2267.3000000000002</v>
      </c>
      <c r="L19" s="7">
        <v>618.70000000000005</v>
      </c>
      <c r="M19" s="5">
        <v>21482</v>
      </c>
      <c r="N19" s="6">
        <v>18682.099999999999</v>
      </c>
      <c r="O19" s="6">
        <v>2506.9299999999998</v>
      </c>
      <c r="P19" s="6">
        <v>21482</v>
      </c>
      <c r="Q19" s="6">
        <v>17883.099999999999</v>
      </c>
      <c r="R19" s="6">
        <v>3305.88</v>
      </c>
      <c r="S19" s="6">
        <v>21482</v>
      </c>
      <c r="T19" s="6">
        <v>16694.3</v>
      </c>
      <c r="U19" s="7">
        <v>4494.67</v>
      </c>
      <c r="V19" s="8">
        <v>4149.6319999999996</v>
      </c>
      <c r="W19" s="9">
        <v>3552.8829999999998</v>
      </c>
      <c r="X19" s="9">
        <v>449.13729999999998</v>
      </c>
      <c r="Y19" s="9">
        <v>4149.6319999999996</v>
      </c>
      <c r="Z19" s="9">
        <v>3410.43</v>
      </c>
      <c r="AA19" s="9">
        <v>592.27610000000004</v>
      </c>
      <c r="AB19" s="9">
        <v>4149.6319999999996</v>
      </c>
      <c r="AC19" s="9">
        <v>3198.5990000000002</v>
      </c>
      <c r="AD19" s="10">
        <v>805.25890000000004</v>
      </c>
      <c r="AE19" s="16">
        <v>3067</v>
      </c>
      <c r="AF19" s="9">
        <v>1015</v>
      </c>
      <c r="AG19" s="15">
        <v>98</v>
      </c>
      <c r="AH19" s="11">
        <f>M19/AE19</f>
        <v>7.0042386697098138</v>
      </c>
      <c r="AI19" s="12">
        <f t="shared" ref="AI19" si="64">N19/AF19</f>
        <v>18.406009852216748</v>
      </c>
      <c r="AJ19" s="12">
        <f t="shared" ref="AJ19" si="65">O19/AG19</f>
        <v>25.580918367346936</v>
      </c>
      <c r="AK19" s="12">
        <f>P19/AE19</f>
        <v>7.0042386697098138</v>
      </c>
      <c r="AL19" s="12">
        <f t="shared" ref="AL19" si="66">Q19/AF19</f>
        <v>17.618817733990145</v>
      </c>
      <c r="AM19" s="12">
        <f t="shared" ref="AM19" si="67">R19/AG19</f>
        <v>33.7334693877551</v>
      </c>
      <c r="AN19" s="13">
        <f>S19/AE19</f>
        <v>7.0042386697098138</v>
      </c>
      <c r="AO19" s="13">
        <f t="shared" ref="AO19" si="68">T19/AF19</f>
        <v>16.447586206896553</v>
      </c>
      <c r="AP19" s="93">
        <f t="shared" ref="AP19" si="69">U19/AG19</f>
        <v>45.863979591836738</v>
      </c>
      <c r="AQ19" s="53">
        <f>V19/AE19</f>
        <v>1.3529938050211932</v>
      </c>
      <c r="AR19" s="53">
        <f t="shared" ref="AR19" si="70">W19/AF19</f>
        <v>3.5003773399014775</v>
      </c>
      <c r="AS19" s="53">
        <f t="shared" ref="AS19" si="71">X19/AG19</f>
        <v>4.5830336734693873</v>
      </c>
      <c r="AT19" s="53">
        <f>Y19/AE19</f>
        <v>1.3529938050211932</v>
      </c>
      <c r="AU19" s="53">
        <f t="shared" ref="AU19" si="72">Z19/AF19</f>
        <v>3.3600295566502463</v>
      </c>
      <c r="AV19" s="53">
        <f t="shared" ref="AV19" si="73">AA19/AG19</f>
        <v>6.0436336734693885</v>
      </c>
      <c r="AW19" s="53">
        <f>AB19/AE19</f>
        <v>1.3529938050211932</v>
      </c>
      <c r="AX19" s="53">
        <f t="shared" ref="AX19" si="74">AC19/AF19</f>
        <v>3.1513290640394089</v>
      </c>
      <c r="AY19" s="53">
        <f t="shared" ref="AY19" si="75">AD19/AG19</f>
        <v>8.2169275510204081</v>
      </c>
    </row>
    <row r="20" spans="1:51">
      <c r="A20" s="32" t="s">
        <v>26</v>
      </c>
      <c r="B20" s="2">
        <v>36</v>
      </c>
      <c r="C20" s="2">
        <v>2</v>
      </c>
      <c r="D20" s="5">
        <v>2312</v>
      </c>
      <c r="E20" s="6">
        <v>1943.597</v>
      </c>
      <c r="F20" s="6">
        <v>266.40300000000002</v>
      </c>
      <c r="G20" s="6">
        <v>2312</v>
      </c>
      <c r="H20" s="6">
        <v>1858.6949999999999</v>
      </c>
      <c r="I20" s="6">
        <v>351.30489999999998</v>
      </c>
      <c r="J20" s="6">
        <v>2312</v>
      </c>
      <c r="K20" s="6">
        <v>1732.366</v>
      </c>
      <c r="L20" s="7">
        <v>477.63440000000003</v>
      </c>
      <c r="M20" s="5"/>
      <c r="N20" s="6"/>
      <c r="O20" s="6"/>
      <c r="P20" s="6"/>
      <c r="Q20" s="6"/>
      <c r="R20" s="6"/>
      <c r="S20" s="6"/>
      <c r="T20" s="6"/>
      <c r="U20" s="7"/>
      <c r="V20" s="8"/>
      <c r="W20" s="9"/>
      <c r="X20" s="9"/>
      <c r="Y20" s="9"/>
      <c r="Z20" s="9"/>
      <c r="AA20" s="9"/>
      <c r="AB20" s="9"/>
      <c r="AC20" s="9"/>
      <c r="AD20" s="10"/>
      <c r="AE20" s="16"/>
      <c r="AF20" s="9"/>
      <c r="AG20" s="15"/>
      <c r="AH20" s="26"/>
      <c r="AI20" s="12"/>
      <c r="AJ20" s="13"/>
      <c r="AK20" s="13"/>
      <c r="AL20" s="12"/>
      <c r="AM20" s="13"/>
      <c r="AN20" s="13"/>
      <c r="AO20" s="13"/>
      <c r="AP20" s="93"/>
      <c r="AQ20" s="53"/>
      <c r="AR20" s="53"/>
      <c r="AS20" s="53"/>
      <c r="AT20" s="53"/>
      <c r="AU20" s="53"/>
      <c r="AV20" s="53"/>
      <c r="AW20" s="53"/>
      <c r="AX20" s="53"/>
      <c r="AY20" s="53"/>
    </row>
    <row r="21" spans="1:51">
      <c r="A21" s="32" t="s">
        <v>27</v>
      </c>
      <c r="B21" s="2">
        <v>41</v>
      </c>
      <c r="C21" s="2">
        <v>2</v>
      </c>
      <c r="D21" s="5">
        <v>5290</v>
      </c>
      <c r="E21" s="6">
        <v>3620.5250000000001</v>
      </c>
      <c r="F21" s="6">
        <v>502.4753</v>
      </c>
      <c r="G21" s="6">
        <v>5290</v>
      </c>
      <c r="H21" s="6">
        <v>3460.3870000000002</v>
      </c>
      <c r="I21" s="6">
        <v>662.61279999999999</v>
      </c>
      <c r="J21" s="6">
        <v>5290</v>
      </c>
      <c r="K21" s="6">
        <v>3222.1109999999999</v>
      </c>
      <c r="L21" s="7">
        <v>900.88869999999997</v>
      </c>
      <c r="M21" s="5">
        <v>21482</v>
      </c>
      <c r="N21" s="6">
        <v>18682.099999999999</v>
      </c>
      <c r="O21" s="6">
        <v>2506.9299999999998</v>
      </c>
      <c r="P21" s="6">
        <v>21482</v>
      </c>
      <c r="Q21" s="6">
        <v>17883.099999999999</v>
      </c>
      <c r="R21" s="6">
        <v>3305.88</v>
      </c>
      <c r="S21" s="6">
        <v>21482</v>
      </c>
      <c r="T21" s="6">
        <v>16694.3</v>
      </c>
      <c r="U21" s="7">
        <v>4494.67</v>
      </c>
      <c r="V21" s="8">
        <v>6982.0460000000003</v>
      </c>
      <c r="W21" s="9">
        <v>5062.4639999999999</v>
      </c>
      <c r="X21" s="9">
        <v>653.98850000000004</v>
      </c>
      <c r="Y21" s="9">
        <v>6982.0460000000003</v>
      </c>
      <c r="Z21" s="9">
        <v>4854.6679999999997</v>
      </c>
      <c r="AA21" s="9">
        <v>862.41279999999995</v>
      </c>
      <c r="AB21" s="9">
        <v>6982.0460000000003</v>
      </c>
      <c r="AC21" s="9">
        <v>4545.6009999999997</v>
      </c>
      <c r="AD21" s="10">
        <v>1172.537</v>
      </c>
      <c r="AE21" s="16">
        <v>4191</v>
      </c>
      <c r="AF21" s="9">
        <v>1555</v>
      </c>
      <c r="AG21" s="15">
        <v>172</v>
      </c>
      <c r="AH21" s="11">
        <f>M21/AE21</f>
        <v>5.1257456454306851</v>
      </c>
      <c r="AI21" s="12">
        <f t="shared" ref="AI21:AI23" si="76">N21/AF21</f>
        <v>12.014212218649517</v>
      </c>
      <c r="AJ21" s="12">
        <f t="shared" ref="AJ21:AJ23" si="77">O21/AG21</f>
        <v>14.57517441860465</v>
      </c>
      <c r="AK21" s="12">
        <f>P21/AE21</f>
        <v>5.1257456454306851</v>
      </c>
      <c r="AL21" s="12">
        <f t="shared" ref="AL21:AL23" si="78">Q21/AF21</f>
        <v>11.500385852090032</v>
      </c>
      <c r="AM21" s="12">
        <f t="shared" ref="AM21:AM23" si="79">R21/AG21</f>
        <v>19.220232558139536</v>
      </c>
      <c r="AN21" s="13">
        <f>S21/AE21</f>
        <v>5.1257456454306851</v>
      </c>
      <c r="AO21" s="13">
        <f t="shared" ref="AO21" si="80">T21/AF21</f>
        <v>10.73588424437299</v>
      </c>
      <c r="AP21" s="93">
        <f t="shared" ref="AP21" si="81">U21/AG21</f>
        <v>26.131802325581397</v>
      </c>
      <c r="AQ21" s="53">
        <f>V21/AE21</f>
        <v>1.665961822953949</v>
      </c>
      <c r="AR21" s="53">
        <f t="shared" ref="AR21" si="82">W21/AF21</f>
        <v>3.2556038585209004</v>
      </c>
      <c r="AS21" s="53">
        <f t="shared" ref="AS21" si="83">X21/AG21</f>
        <v>3.802258720930233</v>
      </c>
      <c r="AT21" s="53">
        <f>Y21/AE21</f>
        <v>1.665961822953949</v>
      </c>
      <c r="AU21" s="53">
        <f t="shared" ref="AU21" si="84">Z21/AF21</f>
        <v>3.1219729903536977</v>
      </c>
      <c r="AV21" s="53">
        <f t="shared" ref="AV21" si="85">AA21/AG21</f>
        <v>5.0140279069767439</v>
      </c>
      <c r="AW21" s="53">
        <f>AB21/AE21</f>
        <v>1.665961822953949</v>
      </c>
      <c r="AX21" s="53">
        <f t="shared" ref="AX21" si="86">AC21/AF21</f>
        <v>2.9232160771704176</v>
      </c>
      <c r="AY21" s="53">
        <f t="shared" ref="AY21" si="87">AD21/AG21</f>
        <v>6.8170755813953487</v>
      </c>
    </row>
    <row r="22" spans="1:51">
      <c r="A22" s="32" t="s">
        <v>28</v>
      </c>
      <c r="B22" s="2">
        <v>42</v>
      </c>
      <c r="C22" s="2">
        <v>2</v>
      </c>
      <c r="D22" s="5">
        <v>2638</v>
      </c>
      <c r="E22" s="6">
        <v>2780.319</v>
      </c>
      <c r="F22" s="6">
        <v>380.68079999999998</v>
      </c>
      <c r="G22" s="6">
        <v>2638</v>
      </c>
      <c r="H22" s="6">
        <v>2658.9969999999998</v>
      </c>
      <c r="I22" s="6">
        <v>502.0027</v>
      </c>
      <c r="J22" s="6">
        <v>2638</v>
      </c>
      <c r="K22" s="6">
        <v>2478.4769999999999</v>
      </c>
      <c r="L22" s="7">
        <v>682.5231</v>
      </c>
      <c r="M22" s="5">
        <v>21482</v>
      </c>
      <c r="N22" s="6">
        <v>18682.099999999999</v>
      </c>
      <c r="O22" s="6">
        <v>2506.9299999999998</v>
      </c>
      <c r="P22" s="6">
        <v>21482</v>
      </c>
      <c r="Q22" s="6">
        <v>17883.099999999999</v>
      </c>
      <c r="R22" s="6">
        <v>3305.88</v>
      </c>
      <c r="S22" s="6">
        <v>21482</v>
      </c>
      <c r="T22" s="6">
        <v>16694.3</v>
      </c>
      <c r="U22" s="7">
        <v>4494.67</v>
      </c>
      <c r="V22" s="8">
        <v>3481.7840000000001</v>
      </c>
      <c r="W22" s="9">
        <v>3887.6320000000001</v>
      </c>
      <c r="X22" s="9">
        <v>495.46879999999999</v>
      </c>
      <c r="Y22" s="9">
        <v>3481.7840000000001</v>
      </c>
      <c r="Z22" s="9">
        <v>3730.3780000000002</v>
      </c>
      <c r="AA22" s="9">
        <v>653.37350000000004</v>
      </c>
      <c r="AB22" s="9">
        <v>3481.7840000000001</v>
      </c>
      <c r="AC22" s="9">
        <v>3496.5169999999998</v>
      </c>
      <c r="AD22" s="10">
        <v>888.32680000000005</v>
      </c>
      <c r="AE22" s="16">
        <v>2895</v>
      </c>
      <c r="AF22" s="9">
        <v>1388</v>
      </c>
      <c r="AG22" s="15">
        <v>220</v>
      </c>
      <c r="AH22" s="11">
        <f>M22/AE22</f>
        <v>7.4203799654576859</v>
      </c>
      <c r="AI22" s="12">
        <f t="shared" si="76"/>
        <v>13.459726224783861</v>
      </c>
      <c r="AJ22" s="12">
        <f t="shared" si="77"/>
        <v>11.395136363636363</v>
      </c>
      <c r="AK22" s="12">
        <f>P22/AE22</f>
        <v>7.4203799654576859</v>
      </c>
      <c r="AL22" s="12">
        <f t="shared" si="78"/>
        <v>12.884077809798271</v>
      </c>
      <c r="AM22" s="12">
        <f t="shared" si="79"/>
        <v>15.026727272727273</v>
      </c>
      <c r="AN22" s="13">
        <f t="shared" ref="AN22:AN23" si="88">S22/AE22</f>
        <v>7.4203799654576859</v>
      </c>
      <c r="AO22" s="13">
        <f t="shared" ref="AO22:AO23" si="89">T22/AF22</f>
        <v>12.027593659942363</v>
      </c>
      <c r="AP22" s="93">
        <f t="shared" ref="AP22:AP23" si="90">U22/AG22</f>
        <v>20.430318181818183</v>
      </c>
      <c r="AQ22" s="53">
        <f t="shared" ref="AQ22:AQ23" si="91">V22/AE22</f>
        <v>1.2026887737478411</v>
      </c>
      <c r="AR22" s="53">
        <f t="shared" ref="AR22:AR24" si="92">W22/AF22</f>
        <v>2.8008876080691643</v>
      </c>
      <c r="AS22" s="53">
        <f t="shared" ref="AS22:AS24" si="93">X22/AG22</f>
        <v>2.252130909090909</v>
      </c>
      <c r="AT22" s="53">
        <f t="shared" ref="AT22:AT24" si="94">Y22/AE22</f>
        <v>1.2026887737478411</v>
      </c>
      <c r="AU22" s="53">
        <f t="shared" ref="AU22:AU24" si="95">Z22/AF22</f>
        <v>2.6875922190201731</v>
      </c>
      <c r="AV22" s="53">
        <f t="shared" ref="AV22:AV24" si="96">AA22/AG22</f>
        <v>2.9698795454545457</v>
      </c>
      <c r="AW22" s="53">
        <f t="shared" ref="AW22:AW24" si="97">AB22/AE22</f>
        <v>1.2026887737478411</v>
      </c>
      <c r="AX22" s="53">
        <f t="shared" ref="AX22:AX24" si="98">AC22/AF22</f>
        <v>2.5191044668587894</v>
      </c>
      <c r="AY22" s="53">
        <f t="shared" ref="AY22:AY24" si="99">AD22/AG22</f>
        <v>4.0378490909090914</v>
      </c>
    </row>
    <row r="23" spans="1:51">
      <c r="A23" s="56" t="s">
        <v>29</v>
      </c>
      <c r="B23" s="36">
        <v>43</v>
      </c>
      <c r="C23" s="36">
        <v>2</v>
      </c>
      <c r="D23" s="37">
        <v>3482</v>
      </c>
      <c r="E23" s="38">
        <v>2825.0729999999999</v>
      </c>
      <c r="F23" s="38">
        <v>383.92669999999998</v>
      </c>
      <c r="G23" s="38">
        <v>3482</v>
      </c>
      <c r="H23" s="38">
        <v>2702.7170000000001</v>
      </c>
      <c r="I23" s="38">
        <v>506.28309999999999</v>
      </c>
      <c r="J23" s="38">
        <v>3482</v>
      </c>
      <c r="K23" s="38">
        <v>2520.6570000000002</v>
      </c>
      <c r="L23" s="39">
        <v>688.34280000000001</v>
      </c>
      <c r="M23" s="37">
        <v>21482</v>
      </c>
      <c r="N23" s="38">
        <v>18682.099999999999</v>
      </c>
      <c r="O23" s="38">
        <v>2506.9299999999998</v>
      </c>
      <c r="P23" s="38">
        <v>21482</v>
      </c>
      <c r="Q23" s="38">
        <v>17883.099999999999</v>
      </c>
      <c r="R23" s="38">
        <v>3305.88</v>
      </c>
      <c r="S23" s="38">
        <v>21482</v>
      </c>
      <c r="T23" s="38">
        <v>16694.3</v>
      </c>
      <c r="U23" s="39">
        <v>4494.67</v>
      </c>
      <c r="V23" s="40">
        <v>4595.7439999999997</v>
      </c>
      <c r="W23" s="41">
        <v>3950.2089999999998</v>
      </c>
      <c r="X23" s="41">
        <v>499.69349999999997</v>
      </c>
      <c r="Y23" s="41">
        <v>4595.7439999999997</v>
      </c>
      <c r="Z23" s="41">
        <v>3791.7130000000002</v>
      </c>
      <c r="AA23" s="41">
        <v>658.94449999999995</v>
      </c>
      <c r="AB23" s="41">
        <v>4595.7439999999997</v>
      </c>
      <c r="AC23" s="41">
        <v>3556.0230000000001</v>
      </c>
      <c r="AD23" s="42">
        <v>895.90120000000002</v>
      </c>
      <c r="AE23" s="110">
        <v>3221</v>
      </c>
      <c r="AF23" s="47">
        <v>1211</v>
      </c>
      <c r="AG23" s="109">
        <v>93</v>
      </c>
      <c r="AH23" s="43">
        <f>M23/AE23</f>
        <v>6.6693573424402359</v>
      </c>
      <c r="AI23" s="44">
        <f t="shared" si="76"/>
        <v>15.427002477291493</v>
      </c>
      <c r="AJ23" s="44">
        <f t="shared" si="77"/>
        <v>26.956236559139782</v>
      </c>
      <c r="AK23" s="44">
        <f>P23/AE23</f>
        <v>6.6693573424402359</v>
      </c>
      <c r="AL23" s="44">
        <f t="shared" si="78"/>
        <v>14.767217175887694</v>
      </c>
      <c r="AM23" s="44">
        <f t="shared" si="79"/>
        <v>35.547096774193548</v>
      </c>
      <c r="AN23" s="45">
        <f t="shared" si="88"/>
        <v>6.6693573424402359</v>
      </c>
      <c r="AO23" s="45">
        <f t="shared" si="89"/>
        <v>13.785549132947976</v>
      </c>
      <c r="AP23" s="111">
        <f t="shared" si="90"/>
        <v>48.329784946236558</v>
      </c>
      <c r="AQ23" s="48">
        <f t="shared" si="91"/>
        <v>1.4268065818068922</v>
      </c>
      <c r="AR23" s="48">
        <f t="shared" si="92"/>
        <v>3.261939719240297</v>
      </c>
      <c r="AS23" s="48">
        <f t="shared" si="93"/>
        <v>5.373048387096774</v>
      </c>
      <c r="AT23" s="48">
        <f t="shared" si="94"/>
        <v>1.4268065818068922</v>
      </c>
      <c r="AU23" s="48">
        <f t="shared" si="95"/>
        <v>3.1310594549958712</v>
      </c>
      <c r="AV23" s="48">
        <f t="shared" si="96"/>
        <v>7.0854247311827949</v>
      </c>
      <c r="AW23" s="48">
        <f t="shared" si="97"/>
        <v>1.4268065818068922</v>
      </c>
      <c r="AX23" s="48">
        <f t="shared" si="98"/>
        <v>2.9364351775392241</v>
      </c>
      <c r="AY23" s="48">
        <f t="shared" si="99"/>
        <v>9.6333462365591398</v>
      </c>
    </row>
    <row r="24" spans="1:51" ht="15.75" thickBot="1">
      <c r="A24" s="18" t="s">
        <v>55</v>
      </c>
      <c r="B24" s="75"/>
      <c r="C24" s="75"/>
      <c r="D24" s="19">
        <f>SUM(D16:D23)</f>
        <v>21482</v>
      </c>
      <c r="E24" s="20">
        <f t="shared" ref="E24:L24" si="100">SUM(E16:E23)</f>
        <v>18682.074999999997</v>
      </c>
      <c r="F24" s="20">
        <f t="shared" si="100"/>
        <v>2506.9252999999999</v>
      </c>
      <c r="G24" s="20">
        <f t="shared" si="100"/>
        <v>21482</v>
      </c>
      <c r="H24" s="20">
        <f t="shared" si="100"/>
        <v>17883.124</v>
      </c>
      <c r="I24" s="20">
        <f t="shared" si="100"/>
        <v>3305.8757000000001</v>
      </c>
      <c r="J24" s="20">
        <f t="shared" si="100"/>
        <v>21482</v>
      </c>
      <c r="K24" s="20">
        <f t="shared" si="100"/>
        <v>16694.329999999998</v>
      </c>
      <c r="L24" s="21">
        <f t="shared" si="100"/>
        <v>4494.6701000000003</v>
      </c>
      <c r="M24" s="19"/>
      <c r="N24" s="20"/>
      <c r="O24" s="20"/>
      <c r="P24" s="20"/>
      <c r="Q24" s="20"/>
      <c r="R24" s="20"/>
      <c r="S24" s="20"/>
      <c r="T24" s="20"/>
      <c r="U24" s="21"/>
      <c r="V24" s="27">
        <f>SUM(V16:V23)</f>
        <v>21482</v>
      </c>
      <c r="W24" s="28">
        <f t="shared" ref="W24:AD24" si="101">SUM(W16:W23)</f>
        <v>18682.075000000001</v>
      </c>
      <c r="X24" s="28">
        <f t="shared" si="101"/>
        <v>2506.9252999999999</v>
      </c>
      <c r="Y24" s="28">
        <f t="shared" si="101"/>
        <v>21482</v>
      </c>
      <c r="Z24" s="28">
        <f t="shared" si="101"/>
        <v>17883.125</v>
      </c>
      <c r="AA24" s="28">
        <f t="shared" si="101"/>
        <v>3305.8757000000001</v>
      </c>
      <c r="AB24" s="28">
        <f t="shared" si="101"/>
        <v>21482</v>
      </c>
      <c r="AC24" s="28">
        <f t="shared" si="101"/>
        <v>16694.329000000002</v>
      </c>
      <c r="AD24" s="29">
        <f t="shared" si="101"/>
        <v>4494.6701000000003</v>
      </c>
      <c r="AE24" s="27">
        <f t="shared" ref="AE24" si="102">SUM(AE16:AE23)</f>
        <v>15257</v>
      </c>
      <c r="AF24" s="28">
        <f t="shared" ref="AF24" si="103">SUM(AF16:AF23)</f>
        <v>6945</v>
      </c>
      <c r="AG24" s="29">
        <f t="shared" ref="AG24" si="104">SUM(AG16:AG23)</f>
        <v>953</v>
      </c>
      <c r="AH24" s="22"/>
      <c r="AI24" s="23"/>
      <c r="AJ24" s="23"/>
      <c r="AK24" s="23"/>
      <c r="AL24" s="23"/>
      <c r="AM24" s="23"/>
      <c r="AN24" s="98"/>
      <c r="AO24" s="98"/>
      <c r="AP24" s="99"/>
      <c r="AQ24" s="25">
        <f>V24/AE24</f>
        <v>1.4080094382906208</v>
      </c>
      <c r="AR24" s="25">
        <f t="shared" si="92"/>
        <v>2.6900035997120231</v>
      </c>
      <c r="AS24" s="25">
        <f t="shared" si="93"/>
        <v>2.6305616998950683</v>
      </c>
      <c r="AT24" s="25">
        <f t="shared" si="94"/>
        <v>1.4080094382906208</v>
      </c>
      <c r="AU24" s="25">
        <f t="shared" si="95"/>
        <v>2.5749640028797698</v>
      </c>
      <c r="AV24" s="25">
        <f t="shared" si="96"/>
        <v>3.4689146904512067</v>
      </c>
      <c r="AW24" s="25">
        <f t="shared" si="97"/>
        <v>1.4080094382906208</v>
      </c>
      <c r="AX24" s="25">
        <f t="shared" si="98"/>
        <v>2.4037910727141831</v>
      </c>
      <c r="AY24" s="25">
        <f t="shared" si="99"/>
        <v>4.7163379853095488</v>
      </c>
    </row>
    <row r="25" spans="1:51" ht="15.75" thickTop="1">
      <c r="A25" s="32" t="s">
        <v>42</v>
      </c>
      <c r="B25" s="2">
        <v>15</v>
      </c>
      <c r="C25" s="2">
        <v>3</v>
      </c>
      <c r="D25" s="5">
        <v>1031</v>
      </c>
      <c r="E25" s="6">
        <v>1111.7829999999999</v>
      </c>
      <c r="F25" s="6">
        <v>354.2174</v>
      </c>
      <c r="G25" s="6">
        <v>1031</v>
      </c>
      <c r="H25" s="6">
        <v>998.89440000000002</v>
      </c>
      <c r="I25" s="6">
        <v>467.10559999999998</v>
      </c>
      <c r="J25" s="6">
        <v>1031</v>
      </c>
      <c r="K25" s="6">
        <v>830.923</v>
      </c>
      <c r="L25" s="7">
        <v>635.077</v>
      </c>
      <c r="M25" s="5"/>
      <c r="N25" s="6"/>
      <c r="O25" s="6"/>
      <c r="P25" s="6"/>
      <c r="Q25" s="6"/>
      <c r="R25" s="6"/>
      <c r="S25" s="6"/>
      <c r="T25" s="6"/>
      <c r="U25" s="7"/>
      <c r="V25" s="8"/>
      <c r="W25" s="9"/>
      <c r="X25" s="9"/>
      <c r="Y25" s="9"/>
      <c r="Z25" s="9"/>
      <c r="AA25" s="9"/>
      <c r="AB25" s="9"/>
      <c r="AC25" s="9"/>
      <c r="AD25" s="10"/>
      <c r="AE25" s="8"/>
      <c r="AF25" s="9"/>
      <c r="AG25" s="10"/>
      <c r="AH25" s="11"/>
      <c r="AI25" s="12"/>
      <c r="AJ25" s="12"/>
      <c r="AK25" s="13"/>
      <c r="AL25" s="13"/>
      <c r="AM25" s="13"/>
      <c r="AN25" s="13"/>
      <c r="AO25" s="13"/>
      <c r="AP25" s="93"/>
      <c r="AQ25" s="53"/>
      <c r="AR25" s="53"/>
      <c r="AS25" s="53"/>
      <c r="AT25" s="53"/>
      <c r="AU25" s="53"/>
      <c r="AV25" s="53"/>
      <c r="AW25" s="53"/>
      <c r="AX25" s="53"/>
      <c r="AY25" s="53"/>
    </row>
    <row r="26" spans="1:51">
      <c r="A26" s="32" t="s">
        <v>30</v>
      </c>
      <c r="B26" s="2">
        <v>45</v>
      </c>
      <c r="C26" s="2">
        <v>3</v>
      </c>
      <c r="D26" s="5">
        <v>2604</v>
      </c>
      <c r="E26" s="6">
        <v>1786.21</v>
      </c>
      <c r="F26" s="6">
        <v>328.78960000000001</v>
      </c>
      <c r="G26" s="6">
        <v>2604</v>
      </c>
      <c r="H26" s="6">
        <v>1681.4259999999999</v>
      </c>
      <c r="I26" s="6">
        <v>433.57400000000001</v>
      </c>
      <c r="J26" s="6">
        <v>2604</v>
      </c>
      <c r="K26" s="6">
        <v>1525.5129999999999</v>
      </c>
      <c r="L26" s="7">
        <v>589.48739999999998</v>
      </c>
      <c r="M26" s="5"/>
      <c r="N26" s="6"/>
      <c r="O26" s="6"/>
      <c r="P26" s="6"/>
      <c r="Q26" s="6"/>
      <c r="R26" s="6"/>
      <c r="S26" s="6"/>
      <c r="T26" s="6"/>
      <c r="U26" s="7"/>
      <c r="V26" s="8"/>
      <c r="W26" s="9"/>
      <c r="X26" s="9"/>
      <c r="Y26" s="9"/>
      <c r="Z26" s="9"/>
      <c r="AA26" s="9"/>
      <c r="AB26" s="9"/>
      <c r="AC26" s="9"/>
      <c r="AD26" s="10"/>
      <c r="AE26" s="16"/>
      <c r="AF26" s="9"/>
      <c r="AG26" s="15"/>
      <c r="AH26" s="11"/>
      <c r="AI26" s="12"/>
      <c r="AJ26" s="12"/>
      <c r="AK26" s="13"/>
      <c r="AL26" s="13"/>
      <c r="AM26" s="13"/>
      <c r="AN26" s="13"/>
      <c r="AO26" s="13"/>
      <c r="AP26" s="93"/>
      <c r="AQ26" s="53"/>
      <c r="AR26" s="53"/>
      <c r="AS26" s="53"/>
      <c r="AT26" s="53"/>
      <c r="AU26" s="53"/>
      <c r="AV26" s="53"/>
      <c r="AW26" s="53"/>
      <c r="AX26" s="53"/>
      <c r="AY26" s="53"/>
    </row>
    <row r="27" spans="1:51">
      <c r="A27" s="32" t="s">
        <v>31</v>
      </c>
      <c r="B27" s="2">
        <v>50</v>
      </c>
      <c r="C27" s="2">
        <v>3</v>
      </c>
      <c r="D27" s="5">
        <v>1237</v>
      </c>
      <c r="E27" s="6">
        <v>1465.576</v>
      </c>
      <c r="F27" s="6">
        <v>267.42360000000002</v>
      </c>
      <c r="G27" s="6">
        <v>1237</v>
      </c>
      <c r="H27" s="6">
        <v>1380.3489999999999</v>
      </c>
      <c r="I27" s="6">
        <v>352.6508</v>
      </c>
      <c r="J27" s="6">
        <v>1237</v>
      </c>
      <c r="K27" s="6">
        <v>1253.5360000000001</v>
      </c>
      <c r="L27" s="7">
        <v>479.46420000000001</v>
      </c>
      <c r="M27" s="5">
        <v>19791</v>
      </c>
      <c r="N27" s="6">
        <v>14002</v>
      </c>
      <c r="O27" s="6">
        <v>2842.04</v>
      </c>
      <c r="P27" s="6">
        <v>19791</v>
      </c>
      <c r="Q27" s="6">
        <v>13096.2</v>
      </c>
      <c r="R27" s="6">
        <v>3747.79</v>
      </c>
      <c r="S27" s="6">
        <v>19791</v>
      </c>
      <c r="T27" s="6">
        <v>11748.5</v>
      </c>
      <c r="U27" s="7">
        <v>5095.5</v>
      </c>
      <c r="V27" s="8">
        <f>D27/(D$27+D$28+D$30+D$33)*M27</f>
        <v>2438.6360195238567</v>
      </c>
      <c r="W27" s="9">
        <f t="shared" ref="W27:AD28" si="105">E27/(E$27+E$28+E$30+E$33)*N27</f>
        <v>2921.1513230764517</v>
      </c>
      <c r="X27" s="9">
        <f t="shared" si="105"/>
        <v>593.29411453596344</v>
      </c>
      <c r="Y27" s="9">
        <f t="shared" si="105"/>
        <v>2438.6360195238567</v>
      </c>
      <c r="Z27" s="9">
        <f t="shared" si="105"/>
        <v>2732.0728394004545</v>
      </c>
      <c r="AA27" s="9">
        <f t="shared" si="105"/>
        <v>782.37526793426196</v>
      </c>
      <c r="AB27" s="9">
        <f t="shared" si="105"/>
        <v>2438.6360195238567</v>
      </c>
      <c r="AC27" s="9">
        <f t="shared" si="105"/>
        <v>2450.755093558636</v>
      </c>
      <c r="AD27" s="10">
        <f t="shared" si="105"/>
        <v>1063.7185026233653</v>
      </c>
      <c r="AE27" s="16">
        <v>1670</v>
      </c>
      <c r="AF27" s="9">
        <v>1465</v>
      </c>
      <c r="AG27" s="15">
        <v>110</v>
      </c>
      <c r="AH27" s="11">
        <f>M27/AE27</f>
        <v>11.850898203592815</v>
      </c>
      <c r="AI27" s="12">
        <f t="shared" ref="AI27:AI28" si="106">N27/AF27</f>
        <v>9.5576791808873729</v>
      </c>
      <c r="AJ27" s="12">
        <f t="shared" ref="AJ27:AJ28" si="107">O27/AG27</f>
        <v>25.836727272727273</v>
      </c>
      <c r="AK27" s="12">
        <f>P27/AE27</f>
        <v>11.850898203592815</v>
      </c>
      <c r="AL27" s="12">
        <f t="shared" ref="AL27:AL28" si="108">Q27/AF27</f>
        <v>8.9393856655290111</v>
      </c>
      <c r="AM27" s="12">
        <f t="shared" ref="AM27:AM28" si="109">R27/AG27</f>
        <v>34.070818181818183</v>
      </c>
      <c r="AN27" s="13">
        <f t="shared" ref="AN27:AN28" si="110">S27/AE27</f>
        <v>11.850898203592815</v>
      </c>
      <c r="AO27" s="13">
        <f t="shared" ref="AO27:AO28" si="111">T27/AF27</f>
        <v>8.019453924914675</v>
      </c>
      <c r="AP27" s="93">
        <f t="shared" ref="AP27:AP28" si="112">U27/AG27</f>
        <v>46.322727272727271</v>
      </c>
      <c r="AQ27" s="53">
        <f t="shared" ref="AQ27:AQ28" si="113">V27/AE27</f>
        <v>1.4602610895352435</v>
      </c>
      <c r="AR27" s="53">
        <f t="shared" ref="AR27:AR28" si="114">W27/AF27</f>
        <v>1.9939599474924585</v>
      </c>
      <c r="AS27" s="53">
        <f t="shared" ref="AS27:AS28" si="115">X27/AG27</f>
        <v>5.3935828594178492</v>
      </c>
      <c r="AT27" s="53">
        <f t="shared" ref="AT27:AT28" si="116">Y27/AE27</f>
        <v>1.4602610895352435</v>
      </c>
      <c r="AU27" s="53">
        <f t="shared" ref="AU27:AU28" si="117">Z27/AF27</f>
        <v>1.8648961361095253</v>
      </c>
      <c r="AV27" s="53">
        <f t="shared" ref="AV27:AV28" si="118">AA27/AG27</f>
        <v>7.112502435766018</v>
      </c>
      <c r="AW27" s="53">
        <f t="shared" ref="AW27:AW28" si="119">AB27/AE27</f>
        <v>1.4602610895352435</v>
      </c>
      <c r="AX27" s="53">
        <f t="shared" ref="AX27:AX28" si="120">AC27/AF27</f>
        <v>1.6728703710297856</v>
      </c>
      <c r="AY27" s="53">
        <f t="shared" ref="AY27:AY28" si="121">AD27/AG27</f>
        <v>9.6701682056669576</v>
      </c>
    </row>
    <row r="28" spans="1:51">
      <c r="A28" s="32" t="s">
        <v>32</v>
      </c>
      <c r="B28" s="2">
        <v>51</v>
      </c>
      <c r="C28" s="2">
        <v>3</v>
      </c>
      <c r="D28" s="5">
        <v>4467</v>
      </c>
      <c r="E28" s="6">
        <v>3060.29</v>
      </c>
      <c r="F28" s="6">
        <v>579.71010000000001</v>
      </c>
      <c r="G28" s="6">
        <v>4467</v>
      </c>
      <c r="H28" s="6">
        <v>2875.538</v>
      </c>
      <c r="I28" s="6">
        <v>764.46220000000005</v>
      </c>
      <c r="J28" s="6">
        <v>4467</v>
      </c>
      <c r="K28" s="6">
        <v>2600.6370000000002</v>
      </c>
      <c r="L28" s="7">
        <v>1039.3630000000001</v>
      </c>
      <c r="M28" s="5">
        <v>19791</v>
      </c>
      <c r="N28" s="6">
        <v>14002</v>
      </c>
      <c r="O28" s="6">
        <v>2842.04</v>
      </c>
      <c r="P28" s="6">
        <v>19791</v>
      </c>
      <c r="Q28" s="6">
        <v>13096.2</v>
      </c>
      <c r="R28" s="6">
        <v>3747.79</v>
      </c>
      <c r="S28" s="6">
        <v>19791</v>
      </c>
      <c r="T28" s="6">
        <v>11748.5</v>
      </c>
      <c r="U28" s="7">
        <v>5095.5</v>
      </c>
      <c r="V28" s="8">
        <f>D28/(D$27+D$28+D$30+D$33)*M28</f>
        <v>8806.2951489192146</v>
      </c>
      <c r="W28" s="9">
        <f t="shared" si="105"/>
        <v>6099.6974448937726</v>
      </c>
      <c r="X28" s="9">
        <f t="shared" si="105"/>
        <v>1286.1190652846451</v>
      </c>
      <c r="Y28" s="9">
        <f t="shared" si="105"/>
        <v>8806.2951489192146</v>
      </c>
      <c r="Z28" s="9">
        <f t="shared" si="105"/>
        <v>5691.4441698902992</v>
      </c>
      <c r="AA28" s="9">
        <f t="shared" si="105"/>
        <v>1696.001592937306</v>
      </c>
      <c r="AB28" s="9">
        <f t="shared" si="105"/>
        <v>8806.2951489192146</v>
      </c>
      <c r="AC28" s="9">
        <f t="shared" si="105"/>
        <v>5084.4366450162188</v>
      </c>
      <c r="AD28" s="10">
        <f t="shared" si="105"/>
        <v>2305.8857241940673</v>
      </c>
      <c r="AE28" s="16">
        <v>3116</v>
      </c>
      <c r="AF28" s="9">
        <v>1271</v>
      </c>
      <c r="AG28" s="15">
        <v>72</v>
      </c>
      <c r="AH28" s="11">
        <f>M28/AE28</f>
        <v>6.3514120667522462</v>
      </c>
      <c r="AI28" s="12">
        <f t="shared" si="106"/>
        <v>11.016522423288748</v>
      </c>
      <c r="AJ28" s="12">
        <f t="shared" si="107"/>
        <v>39.472777777777779</v>
      </c>
      <c r="AK28" s="12">
        <f>P28/AE28</f>
        <v>6.3514120667522462</v>
      </c>
      <c r="AL28" s="12">
        <f t="shared" si="108"/>
        <v>10.303855232100709</v>
      </c>
      <c r="AM28" s="12">
        <f t="shared" si="109"/>
        <v>52.052638888888886</v>
      </c>
      <c r="AN28" s="13">
        <f t="shared" si="110"/>
        <v>6.3514120667522462</v>
      </c>
      <c r="AO28" s="13">
        <f t="shared" si="111"/>
        <v>9.2435090479937063</v>
      </c>
      <c r="AP28" s="93">
        <f t="shared" si="112"/>
        <v>70.770833333333329</v>
      </c>
      <c r="AQ28" s="53">
        <f t="shared" si="113"/>
        <v>2.8261537705132267</v>
      </c>
      <c r="AR28" s="53">
        <f t="shared" si="114"/>
        <v>4.7991325294207492</v>
      </c>
      <c r="AS28" s="53">
        <f t="shared" si="115"/>
        <v>17.86276479562007</v>
      </c>
      <c r="AT28" s="53">
        <f t="shared" si="116"/>
        <v>2.8261537705132267</v>
      </c>
      <c r="AU28" s="53">
        <f t="shared" si="117"/>
        <v>4.477926176152871</v>
      </c>
      <c r="AV28" s="53">
        <f t="shared" si="118"/>
        <v>23.555577679684806</v>
      </c>
      <c r="AW28" s="53">
        <f t="shared" si="119"/>
        <v>2.8261537705132267</v>
      </c>
      <c r="AX28" s="53">
        <f t="shared" si="120"/>
        <v>4.000343544465947</v>
      </c>
      <c r="AY28" s="53">
        <f t="shared" si="121"/>
        <v>32.026190613806492</v>
      </c>
    </row>
    <row r="29" spans="1:51">
      <c r="A29" s="32" t="s">
        <v>33</v>
      </c>
      <c r="B29" s="2">
        <v>52</v>
      </c>
      <c r="C29" s="2">
        <v>3</v>
      </c>
      <c r="D29" s="5">
        <v>2177</v>
      </c>
      <c r="E29" s="6">
        <v>1075.1320000000001</v>
      </c>
      <c r="F29" s="6">
        <v>249.86799999999999</v>
      </c>
      <c r="G29" s="6">
        <v>2177</v>
      </c>
      <c r="H29" s="6">
        <v>995.49980000000005</v>
      </c>
      <c r="I29" s="6">
        <v>329.50020000000001</v>
      </c>
      <c r="J29" s="6">
        <v>2177</v>
      </c>
      <c r="K29" s="6">
        <v>877.01139999999998</v>
      </c>
      <c r="L29" s="7">
        <v>447.98860000000002</v>
      </c>
      <c r="M29" s="5"/>
      <c r="N29" s="6"/>
      <c r="O29" s="6"/>
      <c r="P29" s="6"/>
      <c r="Q29" s="6"/>
      <c r="R29" s="6"/>
      <c r="S29" s="6"/>
      <c r="T29" s="6"/>
      <c r="U29" s="7"/>
      <c r="V29" s="8"/>
      <c r="W29" s="9"/>
      <c r="X29" s="9"/>
      <c r="Y29" s="9"/>
      <c r="Z29" s="9"/>
      <c r="AA29" s="9"/>
      <c r="AB29" s="9"/>
      <c r="AC29" s="9"/>
      <c r="AD29" s="10"/>
      <c r="AE29" s="16"/>
      <c r="AF29" s="9"/>
      <c r="AG29" s="15"/>
      <c r="AH29" s="26"/>
      <c r="AI29" s="12"/>
      <c r="AJ29" s="13"/>
      <c r="AK29" s="13"/>
      <c r="AL29" s="12"/>
      <c r="AM29" s="13"/>
      <c r="AN29" s="13"/>
      <c r="AO29" s="13"/>
      <c r="AP29" s="93"/>
      <c r="AQ29" s="53"/>
      <c r="AR29" s="53"/>
      <c r="AS29" s="53"/>
      <c r="AT29" s="53"/>
      <c r="AU29" s="53"/>
      <c r="AV29" s="53"/>
      <c r="AW29" s="53"/>
      <c r="AX29" s="53"/>
      <c r="AY29" s="53"/>
    </row>
    <row r="30" spans="1:51">
      <c r="A30" s="32" t="s">
        <v>34</v>
      </c>
      <c r="B30" s="2">
        <v>53</v>
      </c>
      <c r="C30" s="2">
        <v>3</v>
      </c>
      <c r="D30" s="5">
        <v>2789</v>
      </c>
      <c r="E30" s="6">
        <v>1604.7660000000001</v>
      </c>
      <c r="F30" s="6">
        <v>292.23419999999999</v>
      </c>
      <c r="G30" s="6">
        <v>2789</v>
      </c>
      <c r="H30" s="6">
        <v>1511.6320000000001</v>
      </c>
      <c r="I30" s="6">
        <v>385.36840000000001</v>
      </c>
      <c r="J30" s="6">
        <v>2789</v>
      </c>
      <c r="K30" s="6">
        <v>1373.0530000000001</v>
      </c>
      <c r="L30" s="7">
        <v>523.94709999999998</v>
      </c>
      <c r="M30" s="5">
        <v>19791</v>
      </c>
      <c r="N30" s="6">
        <v>14002</v>
      </c>
      <c r="O30" s="6">
        <v>2842.04</v>
      </c>
      <c r="P30" s="6">
        <v>19791</v>
      </c>
      <c r="Q30" s="6">
        <v>13096.2</v>
      </c>
      <c r="R30" s="6">
        <v>3747.79</v>
      </c>
      <c r="S30" s="6">
        <v>19791</v>
      </c>
      <c r="T30" s="6">
        <v>11748.5</v>
      </c>
      <c r="U30" s="7">
        <v>5095.5</v>
      </c>
      <c r="V30" s="8">
        <f>D30/(D$27+D$28+D$30+D$33)*M30</f>
        <v>5498.266660025899</v>
      </c>
      <c r="W30" s="9">
        <f t="shared" ref="W30:AD30" si="122">E30/(E$27+E$28+E$30+E$33)*N30</f>
        <v>3198.5815298067828</v>
      </c>
      <c r="X30" s="9">
        <f t="shared" si="122"/>
        <v>648.33780910183555</v>
      </c>
      <c r="Y30" s="9">
        <f t="shared" si="122"/>
        <v>5498.266660025899</v>
      </c>
      <c r="Z30" s="9">
        <f t="shared" si="122"/>
        <v>2991.9163417140076</v>
      </c>
      <c r="AA30" s="9">
        <f t="shared" si="122"/>
        <v>854.96106971371626</v>
      </c>
      <c r="AB30" s="9">
        <f t="shared" si="122"/>
        <v>5498.266660025899</v>
      </c>
      <c r="AC30" s="9">
        <f t="shared" si="122"/>
        <v>2684.4196205581379</v>
      </c>
      <c r="AD30" s="10">
        <f t="shared" si="122"/>
        <v>1162.4063374613886</v>
      </c>
      <c r="AE30" s="16">
        <v>2910</v>
      </c>
      <c r="AF30" s="9">
        <v>1129</v>
      </c>
      <c r="AG30" s="15">
        <v>101</v>
      </c>
      <c r="AH30" s="11">
        <f>M30/AE30</f>
        <v>6.8010309278350514</v>
      </c>
      <c r="AI30" s="12">
        <f t="shared" ref="AI30" si="123">N30/AF30</f>
        <v>12.402125775022144</v>
      </c>
      <c r="AJ30" s="12">
        <f t="shared" ref="AJ30" si="124">O30/AG30</f>
        <v>28.1390099009901</v>
      </c>
      <c r="AK30" s="12">
        <f>P30/AE30</f>
        <v>6.8010309278350514</v>
      </c>
      <c r="AL30" s="12">
        <f t="shared" ref="AL30" si="125">Q30/AF30</f>
        <v>11.599822852081489</v>
      </c>
      <c r="AM30" s="12">
        <f t="shared" ref="AM30" si="126">R30/AG30</f>
        <v>37.106831683168316</v>
      </c>
      <c r="AN30" s="13">
        <f t="shared" ref="AN30" si="127">S30/AE30</f>
        <v>6.8010309278350514</v>
      </c>
      <c r="AO30" s="13">
        <f t="shared" ref="AO30" si="128">T30/AF30</f>
        <v>10.406111603188663</v>
      </c>
      <c r="AP30" s="93">
        <f t="shared" ref="AP30" si="129">U30/AG30</f>
        <v>50.450495049504951</v>
      </c>
      <c r="AQ30" s="53">
        <f t="shared" ref="AQ30" si="130">V30/AE30</f>
        <v>1.8894387147855323</v>
      </c>
      <c r="AR30" s="53">
        <f t="shared" ref="AR30" si="131">W30/AF30</f>
        <v>2.8331103009803211</v>
      </c>
      <c r="AS30" s="53">
        <f t="shared" ref="AS30" si="132">X30/AG30</f>
        <v>6.4191862287310446</v>
      </c>
      <c r="AT30" s="53">
        <f t="shared" ref="AT30" si="133">Y30/AE30</f>
        <v>1.8894387147855323</v>
      </c>
      <c r="AU30" s="53">
        <f t="shared" ref="AU30" si="134">Z30/AF30</f>
        <v>2.6500587614827347</v>
      </c>
      <c r="AV30" s="53">
        <f t="shared" ref="AV30" si="135">AA30/AG30</f>
        <v>8.4649610862744176</v>
      </c>
      <c r="AW30" s="53">
        <f t="shared" ref="AW30" si="136">AB30/AE30</f>
        <v>1.8894387147855323</v>
      </c>
      <c r="AX30" s="53">
        <f t="shared" ref="AX30" si="137">AC30/AF30</f>
        <v>2.3776967409726644</v>
      </c>
      <c r="AY30" s="53">
        <f t="shared" ref="AY30" si="138">AD30/AG30</f>
        <v>11.50897363823157</v>
      </c>
    </row>
    <row r="31" spans="1:51">
      <c r="A31" s="32" t="s">
        <v>35</v>
      </c>
      <c r="B31" s="2">
        <v>54</v>
      </c>
      <c r="C31" s="2">
        <v>3</v>
      </c>
      <c r="D31" s="5">
        <v>238</v>
      </c>
      <c r="E31" s="6">
        <v>59.845649999999999</v>
      </c>
      <c r="F31" s="6">
        <v>14.154350000000001</v>
      </c>
      <c r="G31" s="6">
        <v>238</v>
      </c>
      <c r="H31" s="6">
        <v>55.334690000000002</v>
      </c>
      <c r="I31" s="6">
        <v>18.665310000000002</v>
      </c>
      <c r="J31" s="6">
        <v>238</v>
      </c>
      <c r="K31" s="6">
        <v>48.622639999999997</v>
      </c>
      <c r="L31" s="7">
        <v>25.377359999999999</v>
      </c>
      <c r="M31" s="5"/>
      <c r="N31" s="6"/>
      <c r="O31" s="6"/>
      <c r="P31" s="6"/>
      <c r="Q31" s="6"/>
      <c r="R31" s="6"/>
      <c r="S31" s="6"/>
      <c r="T31" s="6"/>
      <c r="U31" s="7"/>
      <c r="V31" s="8"/>
      <c r="W31" s="9"/>
      <c r="X31" s="9"/>
      <c r="Y31" s="9"/>
      <c r="Z31" s="9"/>
      <c r="AA31" s="9"/>
      <c r="AB31" s="9"/>
      <c r="AC31" s="9"/>
      <c r="AD31" s="10"/>
      <c r="AE31" s="16"/>
      <c r="AF31" s="9"/>
      <c r="AG31" s="15"/>
      <c r="AH31" s="26"/>
      <c r="AI31" s="12"/>
      <c r="AJ31" s="13"/>
      <c r="AK31" s="13"/>
      <c r="AL31" s="12"/>
      <c r="AM31" s="13"/>
      <c r="AN31" s="13"/>
      <c r="AO31" s="13"/>
      <c r="AP31" s="93"/>
      <c r="AQ31" s="53"/>
      <c r="AR31" s="53"/>
      <c r="AS31" s="53"/>
      <c r="AT31" s="53"/>
      <c r="AU31" s="53"/>
      <c r="AV31" s="53"/>
      <c r="AW31" s="53"/>
      <c r="AX31" s="53"/>
      <c r="AY31" s="53"/>
    </row>
    <row r="32" spans="1:51">
      <c r="A32" s="32" t="s">
        <v>36</v>
      </c>
      <c r="B32" s="2">
        <v>61</v>
      </c>
      <c r="C32" s="2">
        <v>3</v>
      </c>
      <c r="D32" s="5">
        <v>1833</v>
      </c>
      <c r="E32" s="6">
        <v>1634.0519999999999</v>
      </c>
      <c r="F32" s="6">
        <v>296.9477</v>
      </c>
      <c r="G32" s="6">
        <v>1833</v>
      </c>
      <c r="H32" s="6">
        <v>1539.4159999999999</v>
      </c>
      <c r="I32" s="6">
        <v>391.58409999999998</v>
      </c>
      <c r="J32" s="6">
        <v>1833</v>
      </c>
      <c r="K32" s="6">
        <v>1398.6020000000001</v>
      </c>
      <c r="L32" s="7">
        <v>532.39790000000005</v>
      </c>
      <c r="M32" s="5"/>
      <c r="N32" s="6"/>
      <c r="O32" s="6"/>
      <c r="P32" s="6"/>
      <c r="Q32" s="6"/>
      <c r="R32" s="6"/>
      <c r="S32" s="6"/>
      <c r="T32" s="6"/>
      <c r="U32" s="7"/>
      <c r="V32" s="8"/>
      <c r="W32" s="9"/>
      <c r="X32" s="9"/>
      <c r="Y32" s="9"/>
      <c r="Z32" s="9"/>
      <c r="AA32" s="9"/>
      <c r="AB32" s="9"/>
      <c r="AC32" s="9"/>
      <c r="AD32" s="10"/>
      <c r="AE32" s="16"/>
      <c r="AF32" s="9"/>
      <c r="AG32" s="15"/>
      <c r="AH32" s="26"/>
      <c r="AI32" s="12"/>
      <c r="AJ32" s="13"/>
      <c r="AK32" s="13"/>
      <c r="AL32" s="12"/>
      <c r="AM32" s="13"/>
      <c r="AN32" s="13"/>
      <c r="AO32" s="13"/>
      <c r="AP32" s="93"/>
      <c r="AQ32" s="53"/>
      <c r="AR32" s="53"/>
      <c r="AS32" s="53"/>
      <c r="AT32" s="53"/>
      <c r="AU32" s="53"/>
      <c r="AV32" s="53"/>
      <c r="AW32" s="53"/>
      <c r="AX32" s="53"/>
      <c r="AY32" s="53"/>
    </row>
    <row r="33" spans="1:51">
      <c r="A33" s="32" t="s">
        <v>37</v>
      </c>
      <c r="B33" s="2">
        <v>62</v>
      </c>
      <c r="C33" s="2">
        <v>3</v>
      </c>
      <c r="D33" s="5">
        <v>1546</v>
      </c>
      <c r="E33" s="6">
        <v>894.33619999999996</v>
      </c>
      <c r="F33" s="6">
        <v>141.66380000000001</v>
      </c>
      <c r="G33" s="6">
        <v>1546</v>
      </c>
      <c r="H33" s="6">
        <v>849.1884</v>
      </c>
      <c r="I33" s="6">
        <v>186.8117</v>
      </c>
      <c r="J33" s="6">
        <v>1546</v>
      </c>
      <c r="K33" s="6">
        <v>782.01080000000002</v>
      </c>
      <c r="L33" s="7">
        <v>253.98920000000001</v>
      </c>
      <c r="M33" s="5">
        <v>19791</v>
      </c>
      <c r="N33" s="6">
        <v>14002</v>
      </c>
      <c r="O33" s="6">
        <v>2842.04</v>
      </c>
      <c r="P33" s="6">
        <v>19791</v>
      </c>
      <c r="Q33" s="6">
        <v>13096.2</v>
      </c>
      <c r="R33" s="6">
        <v>3747.79</v>
      </c>
      <c r="S33" s="6">
        <v>19791</v>
      </c>
      <c r="T33" s="6">
        <v>11748.5</v>
      </c>
      <c r="U33" s="7">
        <v>5095.5</v>
      </c>
      <c r="V33" s="8">
        <f>D33/(D$27+D$28+D$30+D$33)*M33</f>
        <v>3047.8021715310288</v>
      </c>
      <c r="W33" s="9">
        <f t="shared" ref="W33:AD33" si="139">E33/(E$27+E$28+E$30+E$33)*N33</f>
        <v>1782.5697022229938</v>
      </c>
      <c r="X33" s="9">
        <f t="shared" si="139"/>
        <v>314.28901107755564</v>
      </c>
      <c r="Y33" s="9">
        <f t="shared" si="139"/>
        <v>3047.8021715310288</v>
      </c>
      <c r="Z33" s="9">
        <f t="shared" si="139"/>
        <v>1680.7666489952392</v>
      </c>
      <c r="AA33" s="9">
        <f t="shared" si="139"/>
        <v>414.45206941471548</v>
      </c>
      <c r="AB33" s="9">
        <f t="shared" si="139"/>
        <v>3047.8021715310288</v>
      </c>
      <c r="AC33" s="9">
        <f t="shared" si="139"/>
        <v>1528.8886408670064</v>
      </c>
      <c r="AD33" s="10">
        <f t="shared" si="139"/>
        <v>563.48943572117901</v>
      </c>
      <c r="AE33" s="8">
        <v>2957</v>
      </c>
      <c r="AF33" s="14">
        <v>957</v>
      </c>
      <c r="AG33" s="15">
        <v>56</v>
      </c>
      <c r="AH33" s="11">
        <f>M33/AE33</f>
        <v>6.6929320257017251</v>
      </c>
      <c r="AI33" s="12">
        <f t="shared" ref="AI33" si="140">N33/AF33</f>
        <v>14.631138975966563</v>
      </c>
      <c r="AJ33" s="12">
        <f t="shared" ref="AJ33" si="141">O33/AG33</f>
        <v>50.750714285714288</v>
      </c>
      <c r="AK33" s="12">
        <f>P33/AE33</f>
        <v>6.6929320257017251</v>
      </c>
      <c r="AL33" s="12">
        <f t="shared" ref="AL33" si="142">Q33/AF33</f>
        <v>13.684639498432603</v>
      </c>
      <c r="AM33" s="12">
        <f t="shared" ref="AM33" si="143">R33/AG33</f>
        <v>66.924821428571434</v>
      </c>
      <c r="AN33" s="13">
        <f t="shared" ref="AN33" si="144">S33/AE33</f>
        <v>6.6929320257017251</v>
      </c>
      <c r="AO33" s="13">
        <f t="shared" ref="AO33" si="145">T33/AF33</f>
        <v>12.276384535005224</v>
      </c>
      <c r="AP33" s="93">
        <f t="shared" ref="AP33" si="146">U33/AG33</f>
        <v>90.991071428571431</v>
      </c>
      <c r="AQ33" s="53">
        <f t="shared" ref="AQ33" si="147">V33/AE33</f>
        <v>1.0307075317994687</v>
      </c>
      <c r="AR33" s="53">
        <f t="shared" ref="AR33" si="148">W33/AF33</f>
        <v>1.8626642656457615</v>
      </c>
      <c r="AS33" s="53">
        <f t="shared" ref="AS33" si="149">X33/AG33</f>
        <v>5.6123037692420654</v>
      </c>
      <c r="AT33" s="53">
        <f>Y33/AE33</f>
        <v>1.0307075317994687</v>
      </c>
      <c r="AU33" s="53">
        <f t="shared" ref="AU33" si="150">Z33/AF33</f>
        <v>1.7562869895457045</v>
      </c>
      <c r="AV33" s="53">
        <f t="shared" ref="AV33" si="151">AA33/AG33</f>
        <v>7.400929810977062</v>
      </c>
      <c r="AW33" s="53">
        <f t="shared" ref="AW33" si="152">AB33/AE33</f>
        <v>1.0307075317994687</v>
      </c>
      <c r="AX33" s="53">
        <f t="shared" ref="AX33" si="153">AC33/AF33</f>
        <v>1.5975847866948865</v>
      </c>
      <c r="AY33" s="53">
        <f t="shared" ref="AY33" si="154">AD33/AG33</f>
        <v>10.062311352163912</v>
      </c>
    </row>
    <row r="34" spans="1:51">
      <c r="A34" s="32" t="s">
        <v>38</v>
      </c>
      <c r="B34" s="2">
        <v>63</v>
      </c>
      <c r="C34" s="2">
        <v>3</v>
      </c>
      <c r="D34" s="5">
        <v>298</v>
      </c>
      <c r="E34" s="6">
        <v>221.7192</v>
      </c>
      <c r="F34" s="6">
        <v>58.280810000000002</v>
      </c>
      <c r="G34" s="6">
        <v>298</v>
      </c>
      <c r="H34" s="6">
        <v>203.14519999999999</v>
      </c>
      <c r="I34" s="6">
        <v>76.854749999999996</v>
      </c>
      <c r="J34" s="6">
        <v>298</v>
      </c>
      <c r="K34" s="6">
        <v>175.50819999999999</v>
      </c>
      <c r="L34" s="7">
        <v>104.4918</v>
      </c>
      <c r="M34" s="5"/>
      <c r="N34" s="6"/>
      <c r="O34" s="6"/>
      <c r="P34" s="6"/>
      <c r="Q34" s="6"/>
      <c r="R34" s="6"/>
      <c r="S34" s="6"/>
      <c r="T34" s="6"/>
      <c r="U34" s="7"/>
      <c r="V34" s="95"/>
      <c r="W34" s="17"/>
      <c r="X34" s="17"/>
      <c r="Y34" s="17"/>
      <c r="Z34" s="17"/>
      <c r="AA34" s="17"/>
      <c r="AB34" s="17"/>
      <c r="AC34" s="17"/>
      <c r="AD34" s="94"/>
      <c r="AE34" s="8"/>
      <c r="AF34" s="14"/>
      <c r="AG34" s="15"/>
      <c r="AH34" s="11"/>
      <c r="AI34" s="12"/>
      <c r="AJ34" s="12"/>
      <c r="AK34" s="13"/>
      <c r="AL34" s="13"/>
      <c r="AM34" s="13"/>
      <c r="AN34" s="13"/>
      <c r="AO34" s="13"/>
      <c r="AP34" s="93"/>
      <c r="AQ34" s="53"/>
      <c r="AR34" s="53"/>
      <c r="AS34" s="53"/>
      <c r="AT34" s="53"/>
      <c r="AU34" s="53"/>
      <c r="AV34" s="53"/>
      <c r="AW34" s="53"/>
      <c r="AX34" s="53"/>
      <c r="AY34" s="53"/>
    </row>
    <row r="35" spans="1:51">
      <c r="A35" s="32" t="s">
        <v>39</v>
      </c>
      <c r="B35" s="2">
        <v>64</v>
      </c>
      <c r="C35" s="2">
        <v>3</v>
      </c>
      <c r="D35" s="5">
        <v>314</v>
      </c>
      <c r="E35" s="6">
        <v>271.31200000000001</v>
      </c>
      <c r="F35" s="6">
        <v>68.687989999999999</v>
      </c>
      <c r="G35" s="6">
        <v>314</v>
      </c>
      <c r="H35" s="6">
        <v>249.4213</v>
      </c>
      <c r="I35" s="6">
        <v>90.578670000000002</v>
      </c>
      <c r="J35" s="6">
        <v>314</v>
      </c>
      <c r="K35" s="6">
        <v>216.8492</v>
      </c>
      <c r="L35" s="7">
        <v>123.1508</v>
      </c>
      <c r="M35" s="5"/>
      <c r="N35" s="6"/>
      <c r="O35" s="6"/>
      <c r="P35" s="6"/>
      <c r="Q35" s="6"/>
      <c r="R35" s="6"/>
      <c r="S35" s="6"/>
      <c r="T35" s="6"/>
      <c r="U35" s="7"/>
      <c r="V35" s="5"/>
      <c r="W35" s="6"/>
      <c r="X35" s="6"/>
      <c r="Y35" s="6"/>
      <c r="Z35" s="6"/>
      <c r="AA35" s="6"/>
      <c r="AB35" s="6"/>
      <c r="AC35" s="6"/>
      <c r="AD35" s="7"/>
      <c r="AE35" s="8"/>
      <c r="AF35" s="14"/>
      <c r="AG35" s="15"/>
      <c r="AH35" s="26"/>
      <c r="AI35" s="13"/>
      <c r="AJ35" s="12"/>
      <c r="AK35" s="13"/>
      <c r="AL35" s="13"/>
      <c r="AM35" s="13"/>
      <c r="AN35" s="13"/>
      <c r="AO35" s="13"/>
      <c r="AP35" s="93"/>
      <c r="AQ35" s="53"/>
      <c r="AR35" s="53"/>
      <c r="AS35" s="53"/>
      <c r="AT35" s="53"/>
      <c r="AU35" s="53"/>
      <c r="AV35" s="53"/>
      <c r="AW35" s="53"/>
      <c r="AX35" s="53"/>
      <c r="AY35" s="53"/>
    </row>
    <row r="36" spans="1:51">
      <c r="A36" s="56" t="s">
        <v>40</v>
      </c>
      <c r="B36" s="36">
        <v>65</v>
      </c>
      <c r="C36" s="36">
        <v>3</v>
      </c>
      <c r="D36" s="37">
        <v>1257</v>
      </c>
      <c r="E36" s="38">
        <v>816.93679999999995</v>
      </c>
      <c r="F36" s="38">
        <v>190.06319999999999</v>
      </c>
      <c r="G36" s="38">
        <v>1257</v>
      </c>
      <c r="H36" s="38">
        <v>756.36419999999998</v>
      </c>
      <c r="I36" s="38">
        <v>250.63579999999999</v>
      </c>
      <c r="J36" s="38">
        <v>1257</v>
      </c>
      <c r="K36" s="38">
        <v>666.2355</v>
      </c>
      <c r="L36" s="39">
        <v>340.7645</v>
      </c>
      <c r="M36" s="37"/>
      <c r="N36" s="38"/>
      <c r="O36" s="38"/>
      <c r="P36" s="38"/>
      <c r="Q36" s="38"/>
      <c r="R36" s="38"/>
      <c r="S36" s="38"/>
      <c r="T36" s="38"/>
      <c r="U36" s="39"/>
      <c r="V36" s="112"/>
      <c r="W36" s="56"/>
      <c r="X36" s="56"/>
      <c r="Y36" s="56"/>
      <c r="Z36" s="56"/>
      <c r="AA36" s="56"/>
      <c r="AB36" s="56"/>
      <c r="AC36" s="56"/>
      <c r="AD36" s="113"/>
      <c r="AE36" s="110"/>
      <c r="AF36" s="137"/>
      <c r="AG36" s="109"/>
      <c r="AH36" s="43"/>
      <c r="AI36" s="44"/>
      <c r="AJ36" s="44"/>
      <c r="AK36" s="44"/>
      <c r="AL36" s="44"/>
      <c r="AM36" s="44"/>
      <c r="AN36" s="45"/>
      <c r="AO36" s="45"/>
      <c r="AP36" s="111"/>
      <c r="AQ36" s="48"/>
      <c r="AR36" s="48"/>
      <c r="AS36" s="48"/>
      <c r="AT36" s="48"/>
      <c r="AU36" s="48"/>
      <c r="AV36" s="48"/>
      <c r="AW36" s="48"/>
      <c r="AX36" s="48"/>
      <c r="AY36" s="48"/>
    </row>
    <row r="37" spans="1:51" ht="15.75" thickBot="1">
      <c r="A37" s="18" t="s">
        <v>56</v>
      </c>
      <c r="B37" s="75"/>
      <c r="C37" s="75"/>
      <c r="D37" s="19">
        <f>SUM(D25:D36)</f>
        <v>19791</v>
      </c>
      <c r="E37" s="20">
        <f t="shared" ref="E37:L37" si="155">SUM(E25:E36)</f>
        <v>14001.958849999997</v>
      </c>
      <c r="F37" s="20">
        <f t="shared" si="155"/>
        <v>2842.0407500000001</v>
      </c>
      <c r="G37" s="20">
        <f t="shared" si="155"/>
        <v>19791</v>
      </c>
      <c r="H37" s="20">
        <f t="shared" si="155"/>
        <v>13096.208989999999</v>
      </c>
      <c r="I37" s="20">
        <f t="shared" si="155"/>
        <v>3747.7915299999995</v>
      </c>
      <c r="J37" s="20">
        <f t="shared" si="155"/>
        <v>19791</v>
      </c>
      <c r="K37" s="20">
        <f t="shared" si="155"/>
        <v>11748.501740000003</v>
      </c>
      <c r="L37" s="21">
        <f t="shared" si="155"/>
        <v>5095.4988600000006</v>
      </c>
      <c r="M37" s="100"/>
      <c r="N37" s="101"/>
      <c r="O37" s="101"/>
      <c r="P37" s="101"/>
      <c r="Q37" s="101"/>
      <c r="R37" s="101"/>
      <c r="S37" s="101"/>
      <c r="T37" s="101"/>
      <c r="U37" s="102"/>
      <c r="V37" s="103">
        <f>SUM(V25:V36)</f>
        <v>19791</v>
      </c>
      <c r="W37" s="104">
        <f t="shared" ref="W37:AD37" si="156">SUM(W25:W36)</f>
        <v>14002.000000000002</v>
      </c>
      <c r="X37" s="104">
        <f t="shared" si="156"/>
        <v>2842.0399999999995</v>
      </c>
      <c r="Y37" s="104">
        <f t="shared" si="156"/>
        <v>19791</v>
      </c>
      <c r="Z37" s="104">
        <f t="shared" si="156"/>
        <v>13096.2</v>
      </c>
      <c r="AA37" s="104">
        <f t="shared" si="156"/>
        <v>3747.79</v>
      </c>
      <c r="AB37" s="104">
        <f t="shared" si="156"/>
        <v>19791</v>
      </c>
      <c r="AC37" s="104">
        <f t="shared" si="156"/>
        <v>11748.499999999998</v>
      </c>
      <c r="AD37" s="105">
        <f t="shared" si="156"/>
        <v>5095.5</v>
      </c>
      <c r="AE37" s="103">
        <f t="shared" ref="AE37" si="157">SUM(AE25:AE36)</f>
        <v>10653</v>
      </c>
      <c r="AF37" s="104">
        <f t="shared" ref="AF37" si="158">SUM(AF25:AF36)</f>
        <v>4822</v>
      </c>
      <c r="AG37" s="105">
        <f t="shared" ref="AG37" si="159">SUM(AG25:AG36)</f>
        <v>339</v>
      </c>
      <c r="AH37" s="22"/>
      <c r="AI37" s="23"/>
      <c r="AJ37" s="23"/>
      <c r="AK37" s="23"/>
      <c r="AL37" s="23"/>
      <c r="AM37" s="23"/>
      <c r="AN37" s="30"/>
      <c r="AO37" s="30"/>
      <c r="AP37" s="106"/>
      <c r="AQ37" s="25">
        <f>V37/AE37</f>
        <v>1.8577865390030976</v>
      </c>
      <c r="AR37" s="25">
        <f t="shared" ref="AR37:AS37" si="160">W37/AF37</f>
        <v>2.9037743674823728</v>
      </c>
      <c r="AS37" s="25">
        <f t="shared" si="160"/>
        <v>8.3835988200589959</v>
      </c>
      <c r="AT37" s="53">
        <f>Y37/AE37</f>
        <v>1.8577865390030976</v>
      </c>
      <c r="AU37" s="53">
        <f t="shared" ref="AU37:AV37" si="161">Z37/AF37</f>
        <v>2.7159270012442973</v>
      </c>
      <c r="AV37" s="53">
        <f t="shared" si="161"/>
        <v>11.055427728613569</v>
      </c>
      <c r="AW37" s="53">
        <f t="shared" ref="AW37" si="162">AB37/AE37</f>
        <v>1.8577865390030976</v>
      </c>
      <c r="AX37" s="53">
        <f t="shared" ref="AX37" si="163">AC37/AF37</f>
        <v>2.4364371630029029</v>
      </c>
      <c r="AY37" s="53">
        <f t="shared" ref="AY37" si="164">AD37/AG37</f>
        <v>15.030973451327434</v>
      </c>
    </row>
    <row r="38" spans="1:51" ht="21.2" customHeight="1" thickTop="1" thickBot="1">
      <c r="A38" s="80" t="s">
        <v>57</v>
      </c>
      <c r="B38" s="80"/>
      <c r="C38" s="80"/>
      <c r="D38" s="107">
        <f>D15+D24+D37</f>
        <v>62022</v>
      </c>
      <c r="E38" s="31">
        <f t="shared" ref="E38:L38" si="165">E15+E24+E37</f>
        <v>59827.000649999994</v>
      </c>
      <c r="F38" s="31">
        <f t="shared" si="165"/>
        <v>13665.000509999998</v>
      </c>
      <c r="G38" s="31">
        <f t="shared" si="165"/>
        <v>62022</v>
      </c>
      <c r="H38" s="31">
        <f t="shared" si="165"/>
        <v>55471.999790000002</v>
      </c>
      <c r="I38" s="31">
        <f t="shared" si="165"/>
        <v>18020.000229999998</v>
      </c>
      <c r="J38" s="31">
        <f t="shared" si="165"/>
        <v>62022</v>
      </c>
      <c r="K38" s="31">
        <f t="shared" si="165"/>
        <v>48992.000540000008</v>
      </c>
      <c r="L38" s="108">
        <f t="shared" si="165"/>
        <v>24500.000759999999</v>
      </c>
      <c r="M38" s="3"/>
      <c r="U38" s="4"/>
      <c r="V38" s="16">
        <f>V15+V24+V37</f>
        <v>62021.999800000005</v>
      </c>
      <c r="W38" s="14">
        <f t="shared" ref="W38:AD38" si="166">W15+W24+W37</f>
        <v>59827.040999999997</v>
      </c>
      <c r="X38" s="14">
        <f t="shared" si="166"/>
        <v>13665.000099999999</v>
      </c>
      <c r="Y38" s="14">
        <f t="shared" si="166"/>
        <v>62021.999800000005</v>
      </c>
      <c r="Z38" s="14">
        <f t="shared" si="166"/>
        <v>55471.993000000002</v>
      </c>
      <c r="AA38" s="14">
        <f t="shared" si="166"/>
        <v>18019.998</v>
      </c>
      <c r="AB38" s="14">
        <f t="shared" si="166"/>
        <v>62021.999800000005</v>
      </c>
      <c r="AC38" s="14">
        <f t="shared" si="166"/>
        <v>48991.999000000003</v>
      </c>
      <c r="AD38" s="15">
        <f t="shared" si="166"/>
        <v>24500.000199999999</v>
      </c>
      <c r="AE38" s="16">
        <f t="shared" ref="AE38" si="167">AE15+AE24+AE37</f>
        <v>39065</v>
      </c>
      <c r="AF38" s="14">
        <f>AF15+AF24+AF37</f>
        <v>19887</v>
      </c>
      <c r="AG38" s="15">
        <f>AG15+AG24+AG37</f>
        <v>2210</v>
      </c>
      <c r="AH38" s="95"/>
      <c r="AI38" s="17"/>
      <c r="AJ38" s="17"/>
      <c r="AK38" s="17"/>
      <c r="AL38" s="17"/>
      <c r="AM38" s="17"/>
      <c r="AP38" s="4"/>
      <c r="AQ38" s="25">
        <f>V38/AE38</f>
        <v>1.5876615845385897</v>
      </c>
      <c r="AR38" s="25">
        <f t="shared" ref="AR38" si="168">W38/AF38</f>
        <v>3.0083492231105744</v>
      </c>
      <c r="AS38" s="25">
        <f t="shared" ref="AS38" si="169">X38/AG38</f>
        <v>6.1832579638009051</v>
      </c>
      <c r="AT38" s="53">
        <f>Y38/AE38</f>
        <v>1.5876615845385897</v>
      </c>
      <c r="AU38" s="53">
        <f t="shared" ref="AU38" si="170">Z38/AF38</f>
        <v>2.7893595313521398</v>
      </c>
      <c r="AV38" s="53">
        <f t="shared" ref="AV38" si="171">AA38/AG38</f>
        <v>8.1538452488687785</v>
      </c>
      <c r="AW38" s="53">
        <f t="shared" ref="AW38" si="172">AB38/AE38</f>
        <v>1.5876615845385897</v>
      </c>
      <c r="AX38" s="53">
        <f t="shared" ref="AX38" si="173">AC38/AF38</f>
        <v>2.4635188313973955</v>
      </c>
      <c r="AY38" s="53">
        <f t="shared" ref="AY38" si="174">AD38/AG38</f>
        <v>11.08597294117647</v>
      </c>
    </row>
    <row r="39" spans="1:51">
      <c r="D39" s="134" t="s">
        <v>106</v>
      </c>
      <c r="E39" s="135"/>
      <c r="F39" s="136">
        <f>SUM(D38:F38)</f>
        <v>135514.00115999999</v>
      </c>
      <c r="AE39" s="14"/>
      <c r="AI39" s="32"/>
      <c r="AJ39" s="32"/>
    </row>
    <row r="40" spans="1:51">
      <c r="A40" s="1" t="s">
        <v>2</v>
      </c>
      <c r="F40" s="141">
        <f>F38/SUM(D38:F38)</f>
        <v>0.10083829267107147</v>
      </c>
      <c r="I40" s="141">
        <f>I38/SUM(G38:I38)</f>
        <v>0.132975192432815</v>
      </c>
      <c r="L40" s="141">
        <f>L38/SUM(J38:L38)</f>
        <v>0.18079313225916824</v>
      </c>
      <c r="AF40" s="14"/>
    </row>
    <row r="41" spans="1:51">
      <c r="A41" s="186" t="s">
        <v>4</v>
      </c>
      <c r="B41" s="186"/>
      <c r="C41" s="186"/>
      <c r="D41" s="186"/>
      <c r="E41" s="186"/>
      <c r="F41" s="186"/>
      <c r="G41" s="186"/>
      <c r="H41" s="186"/>
      <c r="I41" s="186"/>
      <c r="J41" s="186"/>
      <c r="K41" s="186"/>
      <c r="L41" s="186"/>
      <c r="M41" s="186"/>
      <c r="N41" s="186"/>
      <c r="O41" s="186"/>
      <c r="P41" s="186"/>
    </row>
    <row r="42" spans="1:51">
      <c r="A42" s="186" t="s">
        <v>60</v>
      </c>
      <c r="B42" s="186"/>
      <c r="C42" s="186"/>
      <c r="D42" s="186"/>
      <c r="E42" s="186"/>
      <c r="F42" s="186"/>
      <c r="G42" s="186"/>
      <c r="H42" s="186"/>
      <c r="I42" s="186"/>
      <c r="J42" s="186"/>
      <c r="K42" s="186"/>
      <c r="L42" s="186"/>
      <c r="M42" s="186"/>
      <c r="N42" s="186"/>
      <c r="O42" s="186"/>
      <c r="P42" s="186"/>
    </row>
    <row r="43" spans="1:51" ht="15.6" customHeight="1">
      <c r="A43" s="182" t="s">
        <v>58</v>
      </c>
      <c r="B43" s="182"/>
      <c r="C43" s="182"/>
      <c r="D43" s="182"/>
      <c r="E43" s="182"/>
      <c r="F43" s="182"/>
      <c r="G43" s="182"/>
      <c r="H43" s="182"/>
      <c r="I43" s="182"/>
      <c r="J43" s="182"/>
      <c r="K43" s="182"/>
      <c r="L43" s="182"/>
      <c r="M43" s="182"/>
      <c r="N43" s="182"/>
      <c r="O43" s="182"/>
      <c r="P43" s="182"/>
    </row>
    <row r="44" spans="1:51">
      <c r="A44" s="1" t="s">
        <v>69</v>
      </c>
    </row>
    <row r="45" spans="1:51" ht="15.6" customHeight="1">
      <c r="A45" s="182" t="s">
        <v>70</v>
      </c>
      <c r="B45" s="182"/>
      <c r="C45" s="182"/>
      <c r="D45" s="182"/>
      <c r="E45" s="182"/>
      <c r="F45" s="182"/>
      <c r="G45" s="182"/>
      <c r="H45" s="182"/>
      <c r="I45" s="182"/>
      <c r="J45" s="182"/>
      <c r="K45" s="182"/>
      <c r="L45" s="182"/>
      <c r="M45" s="182"/>
      <c r="N45" s="182"/>
      <c r="O45" s="182"/>
      <c r="P45" s="182"/>
    </row>
    <row r="46" spans="1:51" ht="15.6" customHeight="1">
      <c r="A46" s="182" t="s">
        <v>71</v>
      </c>
      <c r="B46" s="182"/>
      <c r="C46" s="182"/>
      <c r="D46" s="182"/>
      <c r="E46" s="182"/>
      <c r="F46" s="182"/>
      <c r="G46" s="182"/>
      <c r="H46" s="182"/>
      <c r="I46" s="182"/>
      <c r="J46" s="182"/>
      <c r="K46" s="182"/>
      <c r="L46" s="182"/>
      <c r="M46" s="182"/>
      <c r="N46" s="182"/>
      <c r="O46" s="182"/>
      <c r="P46" s="182"/>
    </row>
    <row r="48" spans="1:51">
      <c r="A48" s="1" t="s">
        <v>73</v>
      </c>
    </row>
    <row r="49" spans="1:1">
      <c r="A49" s="116" t="s">
        <v>96</v>
      </c>
    </row>
    <row r="50" spans="1:1" ht="17.25">
      <c r="A50" s="1" t="s">
        <v>84</v>
      </c>
    </row>
    <row r="51" spans="1:1" ht="18">
      <c r="A51" s="1" t="s">
        <v>83</v>
      </c>
    </row>
    <row r="52" spans="1:1" ht="17.25">
      <c r="A52" s="116" t="s">
        <v>97</v>
      </c>
    </row>
    <row r="53" spans="1:1">
      <c r="A53" s="1" t="s">
        <v>82</v>
      </c>
    </row>
    <row r="54" spans="1:1" ht="18">
      <c r="A54" s="1" t="s">
        <v>80</v>
      </c>
    </row>
  </sheetData>
  <mergeCells count="29">
    <mergeCell ref="B2:B3"/>
    <mergeCell ref="C2:C3"/>
    <mergeCell ref="A42:P42"/>
    <mergeCell ref="A41:P41"/>
    <mergeCell ref="AQ1:AY1"/>
    <mergeCell ref="AQ2:AS2"/>
    <mergeCell ref="AT2:AV2"/>
    <mergeCell ref="AW2:AY2"/>
    <mergeCell ref="Y2:AA2"/>
    <mergeCell ref="AB2:AD2"/>
    <mergeCell ref="AE1:AG2"/>
    <mergeCell ref="V1:AD1"/>
    <mergeCell ref="V2:X2"/>
    <mergeCell ref="A46:P46"/>
    <mergeCell ref="AH1:AP1"/>
    <mergeCell ref="AH2:AJ2"/>
    <mergeCell ref="AK2:AM2"/>
    <mergeCell ref="AN2:AP2"/>
    <mergeCell ref="D1:L1"/>
    <mergeCell ref="M1:U1"/>
    <mergeCell ref="D2:F2"/>
    <mergeCell ref="G2:I2"/>
    <mergeCell ref="J2:L2"/>
    <mergeCell ref="M2:O2"/>
    <mergeCell ref="P2:R2"/>
    <mergeCell ref="S2:U2"/>
    <mergeCell ref="A45:P45"/>
    <mergeCell ref="A43:P43"/>
    <mergeCell ref="A2:A3"/>
  </mergeCells>
  <phoneticPr fontId="5" type="noConversion"/>
  <pageMargins left="0.7" right="0.7" top="0.75" bottom="0.75" header="0.3" footer="0.3"/>
  <pageSetup paperSize="9" orientation="portrait" horizontalDpi="200" verticalDpi="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58735-2591-4B01-B5F9-888B7EE55E94}">
  <dimension ref="A1:BP55"/>
  <sheetViews>
    <sheetView tabSelected="1" workbookViewId="0">
      <pane xSplit="3" ySplit="3" topLeftCell="H4" activePane="bottomRight" state="frozen"/>
      <selection pane="topRight" activeCell="D1" sqref="D1"/>
      <selection pane="bottomLeft" activeCell="A4" sqref="A4"/>
      <selection pane="bottomRight" activeCell="J7" sqref="J7"/>
    </sheetView>
  </sheetViews>
  <sheetFormatPr baseColWidth="10" defaultColWidth="8.85546875" defaultRowHeight="15"/>
  <cols>
    <col min="1" max="1" width="17.28515625" style="1" customWidth="1"/>
    <col min="2" max="2" width="13.42578125" style="1" customWidth="1"/>
    <col min="3" max="3" width="11.28515625" style="1" customWidth="1"/>
    <col min="4" max="4" width="24.5703125" style="1" customWidth="1"/>
    <col min="5" max="7" width="19.5703125" style="206" customWidth="1"/>
    <col min="8" max="11" width="19.5703125" style="1" customWidth="1"/>
    <col min="12" max="12" width="19.5703125" style="32" customWidth="1"/>
    <col min="13" max="14" width="19.5703125" style="1" customWidth="1"/>
    <col min="15" max="15" width="8.85546875" style="1" customWidth="1"/>
    <col min="16" max="16" width="12.28515625" style="1" customWidth="1"/>
    <col min="17" max="17" width="10" style="1" customWidth="1"/>
    <col min="18" max="19" width="8.85546875" style="1" customWidth="1"/>
    <col min="20" max="20" width="10.28515625" style="1" customWidth="1"/>
    <col min="21" max="22" width="8.85546875" style="1" customWidth="1"/>
    <col min="23" max="23" width="10.42578125" style="1" customWidth="1"/>
    <col min="24" max="25" width="8.85546875" style="1" customWidth="1"/>
    <col min="26" max="26" width="10.85546875" style="1" customWidth="1"/>
    <col min="27" max="28" width="8.85546875" style="1" customWidth="1"/>
    <col min="29" max="29" width="10.42578125" style="1" customWidth="1"/>
    <col min="30" max="31" width="8.85546875" style="1" customWidth="1"/>
    <col min="32" max="32" width="10.7109375" style="1" customWidth="1"/>
    <col min="33" max="34" width="8.85546875" style="1" customWidth="1"/>
    <col min="35" max="35" width="11.28515625" style="1" customWidth="1"/>
    <col min="36" max="37" width="8.85546875" style="1" customWidth="1"/>
    <col min="38" max="38" width="10.42578125" style="1" customWidth="1"/>
    <col min="39" max="40" width="8.85546875" style="1" customWidth="1"/>
    <col min="41" max="41" width="13.42578125" style="1" customWidth="1"/>
    <col min="42" max="42" width="19.42578125" style="1" customWidth="1"/>
    <col min="43" max="43" width="24.42578125" style="1" customWidth="1"/>
    <col min="44" max="44" width="25.28515625" style="1" customWidth="1"/>
    <col min="45" max="50" width="10.5703125" style="1" customWidth="1"/>
    <col min="51" max="52" width="8.85546875" style="1" customWidth="1"/>
    <col min="53" max="53" width="10.42578125" style="1" customWidth="1"/>
    <col min="54" max="55" width="9.42578125" style="1" bestFit="1" customWidth="1"/>
    <col min="56" max="56" width="10.140625" style="1" customWidth="1"/>
    <col min="57" max="58" width="9.42578125" style="1" bestFit="1" customWidth="1"/>
    <col min="59" max="59" width="10.85546875" style="1" customWidth="1"/>
    <col min="60" max="61" width="9.42578125" style="1" bestFit="1" customWidth="1"/>
    <col min="62" max="62" width="10.42578125" style="1" customWidth="1"/>
    <col min="63" max="16384" width="8.85546875" style="1"/>
  </cols>
  <sheetData>
    <row r="1" spans="1:68" ht="15.6" customHeight="1">
      <c r="A1" s="91"/>
      <c r="B1" s="92"/>
      <c r="C1" s="92"/>
      <c r="D1" s="92"/>
      <c r="E1" s="203"/>
      <c r="F1" s="203"/>
      <c r="G1" s="203"/>
      <c r="H1" s="92"/>
      <c r="I1" s="92"/>
      <c r="J1" s="92"/>
      <c r="K1" s="92"/>
      <c r="L1" s="92"/>
      <c r="M1" s="92"/>
      <c r="N1" s="92"/>
      <c r="O1" s="178" t="s">
        <v>61</v>
      </c>
      <c r="P1" s="176"/>
      <c r="Q1" s="176"/>
      <c r="R1" s="176"/>
      <c r="S1" s="176"/>
      <c r="T1" s="176"/>
      <c r="U1" s="176"/>
      <c r="V1" s="176"/>
      <c r="W1" s="177"/>
      <c r="X1" s="178" t="s">
        <v>75</v>
      </c>
      <c r="Y1" s="176"/>
      <c r="Z1" s="176"/>
      <c r="AA1" s="176"/>
      <c r="AB1" s="176"/>
      <c r="AC1" s="176"/>
      <c r="AD1" s="176"/>
      <c r="AE1" s="176"/>
      <c r="AF1" s="177"/>
      <c r="AG1" s="178" t="s">
        <v>74</v>
      </c>
      <c r="AH1" s="176"/>
      <c r="AI1" s="176"/>
      <c r="AJ1" s="176"/>
      <c r="AK1" s="176"/>
      <c r="AL1" s="176"/>
      <c r="AM1" s="176"/>
      <c r="AN1" s="176"/>
      <c r="AO1" s="176"/>
      <c r="AP1" s="179" t="s">
        <v>72</v>
      </c>
      <c r="AQ1" s="180"/>
      <c r="AR1" s="181"/>
      <c r="AS1" s="176" t="s">
        <v>67</v>
      </c>
      <c r="AT1" s="176"/>
      <c r="AU1" s="176"/>
      <c r="AV1" s="176"/>
      <c r="AW1" s="176"/>
      <c r="AX1" s="176"/>
      <c r="AY1" s="176"/>
      <c r="AZ1" s="176"/>
      <c r="BA1" s="176"/>
      <c r="BB1" s="184" t="s">
        <v>66</v>
      </c>
      <c r="BC1" s="184"/>
      <c r="BD1" s="184"/>
      <c r="BE1" s="184"/>
      <c r="BF1" s="184"/>
      <c r="BG1" s="184"/>
      <c r="BH1" s="184"/>
      <c r="BI1" s="184"/>
      <c r="BJ1" s="184"/>
    </row>
    <row r="2" spans="1:68" ht="14.45" customHeight="1">
      <c r="D2" s="197"/>
      <c r="E2" s="204"/>
      <c r="F2" s="204"/>
      <c r="G2" s="204"/>
      <c r="H2" s="197"/>
      <c r="I2" s="197"/>
      <c r="J2" s="197"/>
      <c r="K2" s="197"/>
      <c r="L2" s="197"/>
      <c r="M2" s="197"/>
      <c r="N2" s="197"/>
      <c r="O2" s="178" t="s">
        <v>48</v>
      </c>
      <c r="P2" s="176"/>
      <c r="Q2" s="176"/>
      <c r="R2" s="176" t="s">
        <v>49</v>
      </c>
      <c r="S2" s="176"/>
      <c r="T2" s="176"/>
      <c r="U2" s="176" t="s">
        <v>50</v>
      </c>
      <c r="V2" s="176"/>
      <c r="W2" s="177"/>
      <c r="X2" s="178" t="s">
        <v>48</v>
      </c>
      <c r="Y2" s="176"/>
      <c r="Z2" s="176"/>
      <c r="AA2" s="176" t="s">
        <v>49</v>
      </c>
      <c r="AB2" s="176"/>
      <c r="AC2" s="176"/>
      <c r="AD2" s="176" t="s">
        <v>50</v>
      </c>
      <c r="AE2" s="176"/>
      <c r="AF2" s="177"/>
      <c r="AG2" s="178" t="s">
        <v>48</v>
      </c>
      <c r="AH2" s="176"/>
      <c r="AI2" s="176"/>
      <c r="AJ2" s="176" t="s">
        <v>49</v>
      </c>
      <c r="AK2" s="176"/>
      <c r="AL2" s="176"/>
      <c r="AM2" s="176" t="s">
        <v>50</v>
      </c>
      <c r="AN2" s="176"/>
      <c r="AO2" s="177"/>
      <c r="AP2" s="179"/>
      <c r="AQ2" s="180"/>
      <c r="AR2" s="181"/>
      <c r="AS2" s="183" t="s">
        <v>48</v>
      </c>
      <c r="AT2" s="184"/>
      <c r="AU2" s="184"/>
      <c r="AV2" s="184" t="s">
        <v>49</v>
      </c>
      <c r="AW2" s="184"/>
      <c r="AX2" s="184"/>
      <c r="AY2" s="184" t="s">
        <v>50</v>
      </c>
      <c r="AZ2" s="184"/>
      <c r="BA2" s="185"/>
      <c r="BB2" s="183" t="s">
        <v>48</v>
      </c>
      <c r="BC2" s="184"/>
      <c r="BD2" s="184"/>
      <c r="BE2" s="184" t="s">
        <v>49</v>
      </c>
      <c r="BF2" s="184"/>
      <c r="BG2" s="184"/>
      <c r="BH2" s="184" t="s">
        <v>50</v>
      </c>
      <c r="BI2" s="184"/>
      <c r="BJ2" s="185"/>
      <c r="BN2" s="133" t="s">
        <v>113</v>
      </c>
    </row>
    <row r="3" spans="1:68" ht="32.450000000000003" customHeight="1">
      <c r="A3" s="139" t="s">
        <v>112</v>
      </c>
      <c r="B3" s="139" t="s">
        <v>265</v>
      </c>
      <c r="C3" s="138" t="s">
        <v>266</v>
      </c>
      <c r="D3" s="91" t="s">
        <v>255</v>
      </c>
      <c r="E3" s="207" t="s">
        <v>257</v>
      </c>
      <c r="F3" s="207" t="s">
        <v>256</v>
      </c>
      <c r="G3" s="207" t="s">
        <v>258</v>
      </c>
      <c r="H3" s="209" t="s">
        <v>259</v>
      </c>
      <c r="I3" s="209" t="s">
        <v>260</v>
      </c>
      <c r="J3" s="209" t="s">
        <v>261</v>
      </c>
      <c r="K3" s="212" t="s">
        <v>262</v>
      </c>
      <c r="L3" s="212" t="s">
        <v>263</v>
      </c>
      <c r="M3" s="212" t="s">
        <v>264</v>
      </c>
      <c r="N3" s="91"/>
      <c r="O3" s="33" t="s">
        <v>51</v>
      </c>
      <c r="P3" s="34" t="s">
        <v>52</v>
      </c>
      <c r="Q3" s="34" t="s">
        <v>53</v>
      </c>
      <c r="R3" s="33" t="s">
        <v>51</v>
      </c>
      <c r="S3" s="34" t="s">
        <v>52</v>
      </c>
      <c r="T3" s="34" t="s">
        <v>53</v>
      </c>
      <c r="U3" s="33" t="s">
        <v>51</v>
      </c>
      <c r="V3" s="34" t="s">
        <v>52</v>
      </c>
      <c r="W3" s="34" t="s">
        <v>53</v>
      </c>
      <c r="X3" s="33" t="s">
        <v>51</v>
      </c>
      <c r="Y3" s="34" t="s">
        <v>52</v>
      </c>
      <c r="Z3" s="34" t="s">
        <v>53</v>
      </c>
      <c r="AA3" s="33" t="s">
        <v>51</v>
      </c>
      <c r="AB3" s="34" t="s">
        <v>52</v>
      </c>
      <c r="AC3" s="34" t="s">
        <v>53</v>
      </c>
      <c r="AD3" s="33" t="s">
        <v>51</v>
      </c>
      <c r="AE3" s="34" t="s">
        <v>52</v>
      </c>
      <c r="AF3" s="34" t="s">
        <v>53</v>
      </c>
      <c r="AG3" s="33" t="s">
        <v>51</v>
      </c>
      <c r="AH3" s="34" t="s">
        <v>52</v>
      </c>
      <c r="AI3" s="34" t="s">
        <v>53</v>
      </c>
      <c r="AJ3" s="33" t="s">
        <v>51</v>
      </c>
      <c r="AK3" s="34" t="s">
        <v>52</v>
      </c>
      <c r="AL3" s="34" t="s">
        <v>53</v>
      </c>
      <c r="AM3" s="33" t="s">
        <v>51</v>
      </c>
      <c r="AN3" s="34" t="s">
        <v>52</v>
      </c>
      <c r="AO3" s="34" t="s">
        <v>53</v>
      </c>
      <c r="AP3" s="33" t="s">
        <v>51</v>
      </c>
      <c r="AQ3" s="34" t="s">
        <v>52</v>
      </c>
      <c r="AR3" s="35" t="s">
        <v>53</v>
      </c>
      <c r="AS3" s="33" t="s">
        <v>51</v>
      </c>
      <c r="AT3" s="34" t="s">
        <v>52</v>
      </c>
      <c r="AU3" s="35" t="s">
        <v>53</v>
      </c>
      <c r="AV3" s="33" t="s">
        <v>51</v>
      </c>
      <c r="AW3" s="34" t="s">
        <v>52</v>
      </c>
      <c r="AX3" s="35" t="s">
        <v>53</v>
      </c>
      <c r="AY3" s="33" t="s">
        <v>51</v>
      </c>
      <c r="AZ3" s="34" t="s">
        <v>52</v>
      </c>
      <c r="BA3" s="35" t="s">
        <v>53</v>
      </c>
      <c r="BB3" s="33" t="s">
        <v>51</v>
      </c>
      <c r="BC3" s="34" t="s">
        <v>52</v>
      </c>
      <c r="BD3" s="35" t="s">
        <v>53</v>
      </c>
      <c r="BE3" s="33" t="s">
        <v>51</v>
      </c>
      <c r="BF3" s="34" t="s">
        <v>52</v>
      </c>
      <c r="BG3" s="35" t="s">
        <v>53</v>
      </c>
      <c r="BH3" s="33" t="s">
        <v>51</v>
      </c>
      <c r="BI3" s="34" t="s">
        <v>52</v>
      </c>
      <c r="BJ3" s="35" t="s">
        <v>53</v>
      </c>
      <c r="BN3" s="33" t="s">
        <v>51</v>
      </c>
      <c r="BO3" s="34" t="s">
        <v>52</v>
      </c>
      <c r="BP3" s="35" t="s">
        <v>53</v>
      </c>
    </row>
    <row r="4" spans="1:68" ht="15.75" thickBot="1">
      <c r="A4" s="32" t="s">
        <v>11</v>
      </c>
      <c r="B4" s="2">
        <v>11</v>
      </c>
      <c r="C4" s="2">
        <v>1</v>
      </c>
      <c r="D4" s="201">
        <v>2192</v>
      </c>
      <c r="E4" s="208">
        <f>O4/SUM($O4:$Q4)</f>
        <v>0.1371158327604807</v>
      </c>
      <c r="F4" s="208">
        <f t="shared" ref="F4:G4" si="0">P4/SUM($O4:$Q4)</f>
        <v>0.65383732133156869</v>
      </c>
      <c r="G4" s="208">
        <f t="shared" si="0"/>
        <v>0.20904684590795053</v>
      </c>
      <c r="H4" s="210">
        <f>$D4*E4</f>
        <v>300.55790541097372</v>
      </c>
      <c r="I4" s="210">
        <f>$D4*F4</f>
        <v>1433.2114083587985</v>
      </c>
      <c r="J4" s="210">
        <f>$D4*G4</f>
        <v>458.23068623022755</v>
      </c>
      <c r="K4" s="213">
        <f>J4+I4</f>
        <v>1891.4420945890261</v>
      </c>
      <c r="L4" s="213">
        <v>2836</v>
      </c>
      <c r="M4" s="213">
        <f>L4/SUM($L$4:$L$13)*K$15</f>
        <v>7290.1809776422042</v>
      </c>
      <c r="N4" s="199"/>
      <c r="O4" s="5">
        <v>290</v>
      </c>
      <c r="P4" s="6">
        <v>1382.866</v>
      </c>
      <c r="Q4" s="6">
        <v>442.13409999999999</v>
      </c>
      <c r="R4" s="6">
        <v>290</v>
      </c>
      <c r="S4" s="6">
        <v>1241.9590000000001</v>
      </c>
      <c r="T4" s="6">
        <v>583.04110000000003</v>
      </c>
      <c r="U4" s="6">
        <v>290</v>
      </c>
      <c r="V4" s="6">
        <v>1032.297</v>
      </c>
      <c r="W4" s="7">
        <v>792.7029</v>
      </c>
      <c r="X4" s="5">
        <v>20749</v>
      </c>
      <c r="Y4" s="6">
        <v>27143</v>
      </c>
      <c r="Z4" s="6">
        <v>8316.0300000000007</v>
      </c>
      <c r="AA4" s="6">
        <v>20749</v>
      </c>
      <c r="AB4" s="6">
        <v>24492.7</v>
      </c>
      <c r="AC4" s="6">
        <v>10966.3</v>
      </c>
      <c r="AD4" s="6">
        <v>20749</v>
      </c>
      <c r="AE4" s="6">
        <v>20549.2</v>
      </c>
      <c r="AF4" s="7">
        <v>14909.8</v>
      </c>
      <c r="AG4" s="8">
        <v>479.61180000000002</v>
      </c>
      <c r="AH4" s="9">
        <v>2166.5479999999998</v>
      </c>
      <c r="AI4" s="9">
        <v>742.61320000000001</v>
      </c>
      <c r="AJ4" s="9">
        <v>479.61180000000002</v>
      </c>
      <c r="AK4" s="9">
        <v>1931.7370000000001</v>
      </c>
      <c r="AL4" s="9">
        <v>979.28219999999999</v>
      </c>
      <c r="AM4" s="9">
        <v>479.61180000000002</v>
      </c>
      <c r="AN4" s="9">
        <v>1583.1610000000001</v>
      </c>
      <c r="AO4" s="10">
        <v>1331.432</v>
      </c>
      <c r="AP4" s="8">
        <v>1052</v>
      </c>
      <c r="AQ4" s="14">
        <v>1922</v>
      </c>
      <c r="AR4" s="10">
        <v>161</v>
      </c>
      <c r="AS4" s="11">
        <f>X4/AP$4</f>
        <v>19.723384030418252</v>
      </c>
      <c r="AT4" s="12">
        <f t="shared" ref="AT4:AU4" si="1">Y4/AQ$4</f>
        <v>14.122268470343393</v>
      </c>
      <c r="AU4" s="12">
        <f t="shared" si="1"/>
        <v>51.652360248447209</v>
      </c>
      <c r="AV4" s="12">
        <f>AA4/AP4</f>
        <v>19.723384030418252</v>
      </c>
      <c r="AW4" s="12">
        <f t="shared" ref="AW4:AX4" si="2">AB4/AQ4</f>
        <v>12.74334027055151</v>
      </c>
      <c r="AX4" s="12">
        <f t="shared" si="2"/>
        <v>68.113664596273281</v>
      </c>
      <c r="AY4" s="13">
        <f>AD4/AP4</f>
        <v>19.723384030418252</v>
      </c>
      <c r="AZ4" s="13">
        <f t="shared" ref="AZ4:BA4" si="3">AE4/AQ4</f>
        <v>10.691571279916754</v>
      </c>
      <c r="BA4" s="93">
        <f t="shared" si="3"/>
        <v>92.60745341614907</v>
      </c>
      <c r="BB4" s="53">
        <f>AG4/AP4</f>
        <v>0.45590475285171106</v>
      </c>
      <c r="BC4" s="53">
        <f t="shared" ref="BC4:BD4" si="4">AH4/AQ4</f>
        <v>1.1272362122788762</v>
      </c>
      <c r="BD4" s="53">
        <f t="shared" si="4"/>
        <v>4.6125043478260874</v>
      </c>
      <c r="BE4" s="53">
        <f>AJ4/AP4</f>
        <v>0.45590475285171106</v>
      </c>
      <c r="BF4" s="53">
        <f t="shared" ref="BF4:BG4" si="5">AK4/AQ4</f>
        <v>1.0050660770031219</v>
      </c>
      <c r="BG4" s="53">
        <f t="shared" si="5"/>
        <v>6.0824981366459623</v>
      </c>
      <c r="BH4" s="53">
        <f>AM4/AP4</f>
        <v>0.45590475285171106</v>
      </c>
      <c r="BI4" s="53">
        <f t="shared" ref="BI4:BJ4" si="6">AN4/AQ4</f>
        <v>0.82370499479708637</v>
      </c>
      <c r="BJ4" s="53">
        <f t="shared" si="6"/>
        <v>8.2697639751552803</v>
      </c>
      <c r="BN4" s="1">
        <f>BB4*AP4</f>
        <v>479.61180000000002</v>
      </c>
      <c r="BO4" s="1">
        <f>BC4*AQ4</f>
        <v>2166.5479999999998</v>
      </c>
      <c r="BP4" s="1">
        <f>BD4*AR4</f>
        <v>742.61320000000012</v>
      </c>
    </row>
    <row r="5" spans="1:68" ht="15.75" thickBot="1">
      <c r="A5" s="32" t="s">
        <v>12</v>
      </c>
      <c r="B5" s="2">
        <v>12</v>
      </c>
      <c r="C5" s="2">
        <v>1</v>
      </c>
      <c r="D5" s="201">
        <v>1383</v>
      </c>
      <c r="E5" s="208">
        <f t="shared" ref="E5:E14" si="7">O5/SUM($O5:$Q5)</f>
        <v>0.18002711276252964</v>
      </c>
      <c r="F5" s="208">
        <f t="shared" ref="F5:F14" si="8">P5/SUM($O5:$Q5)</f>
        <v>0.70802557471957384</v>
      </c>
      <c r="G5" s="208">
        <f t="shared" ref="G5:G14" si="9">Q5/SUM($O5:$Q5)</f>
        <v>0.11194731251789657</v>
      </c>
      <c r="H5" s="210">
        <f t="shared" ref="H5:H14" si="10">$D5*E5</f>
        <v>248.97749695057848</v>
      </c>
      <c r="I5" s="210">
        <f t="shared" ref="I5:I15" si="11">$D5*F5</f>
        <v>979.19936983717059</v>
      </c>
      <c r="J5" s="210">
        <f t="shared" ref="J5:J15" si="12">$D5*G5</f>
        <v>154.82313321225095</v>
      </c>
      <c r="K5" s="213">
        <f t="shared" ref="K5:K37" si="13">J5+I5</f>
        <v>1134.0225030494216</v>
      </c>
      <c r="L5" s="213"/>
      <c r="M5" s="213"/>
      <c r="N5" s="199"/>
      <c r="O5" s="5">
        <v>265</v>
      </c>
      <c r="P5" s="6">
        <v>1042.2139999999999</v>
      </c>
      <c r="Q5" s="6">
        <v>164.78649999999999</v>
      </c>
      <c r="R5" s="6">
        <v>265</v>
      </c>
      <c r="S5" s="6">
        <v>989.69650000000001</v>
      </c>
      <c r="T5" s="6">
        <v>217.30350000000001</v>
      </c>
      <c r="U5" s="6">
        <v>265</v>
      </c>
      <c r="V5" s="6">
        <v>911.55409999999995</v>
      </c>
      <c r="W5" s="7">
        <v>295.44589999999999</v>
      </c>
      <c r="X5" s="5"/>
      <c r="Y5" s="6"/>
      <c r="Z5" s="6"/>
      <c r="AA5" s="6"/>
      <c r="AB5" s="6"/>
      <c r="AC5" s="6"/>
      <c r="AD5" s="6"/>
      <c r="AE5" s="6"/>
      <c r="AF5" s="7"/>
      <c r="AG5" s="8"/>
      <c r="AH5" s="9"/>
      <c r="AI5" s="9"/>
      <c r="AJ5" s="9"/>
      <c r="AK5" s="9"/>
      <c r="AL5" s="9"/>
      <c r="AM5" s="9"/>
      <c r="AN5" s="9"/>
      <c r="AO5" s="10"/>
      <c r="AP5" s="8"/>
      <c r="AQ5" s="14"/>
      <c r="AR5" s="10"/>
      <c r="AS5" s="11"/>
      <c r="AT5" s="12"/>
      <c r="AU5" s="12"/>
      <c r="AV5" s="12"/>
      <c r="AW5" s="13"/>
      <c r="AX5" s="13"/>
      <c r="AY5" s="13"/>
      <c r="AZ5" s="13"/>
      <c r="BA5" s="93"/>
      <c r="BB5" s="53"/>
      <c r="BC5" s="53"/>
      <c r="BD5" s="53"/>
      <c r="BE5" s="53"/>
      <c r="BF5" s="53"/>
      <c r="BG5" s="53"/>
      <c r="BH5" s="53"/>
      <c r="BI5" s="53"/>
      <c r="BJ5" s="53"/>
    </row>
    <row r="6" spans="1:68" ht="15.75" thickBot="1">
      <c r="A6" s="32" t="s">
        <v>14</v>
      </c>
      <c r="B6" s="2">
        <v>13</v>
      </c>
      <c r="C6" s="2">
        <v>1</v>
      </c>
      <c r="D6" s="201">
        <v>7426</v>
      </c>
      <c r="E6" s="208">
        <f t="shared" si="7"/>
        <v>0.51882163223249489</v>
      </c>
      <c r="F6" s="208">
        <f t="shared" si="8"/>
        <v>0.4277804379585618</v>
      </c>
      <c r="G6" s="208">
        <f t="shared" si="9"/>
        <v>5.3397929808943249E-2</v>
      </c>
      <c r="H6" s="210">
        <f t="shared" si="10"/>
        <v>3852.7694409585069</v>
      </c>
      <c r="I6" s="210">
        <f t="shared" si="11"/>
        <v>3176.69753228028</v>
      </c>
      <c r="J6" s="210">
        <f t="shared" si="12"/>
        <v>396.53302676121257</v>
      </c>
      <c r="K6" s="213">
        <f t="shared" si="13"/>
        <v>3573.2305590414926</v>
      </c>
      <c r="L6" s="213"/>
      <c r="M6" s="213"/>
      <c r="N6" s="199"/>
      <c r="O6" s="5">
        <v>3804</v>
      </c>
      <c r="P6" s="6">
        <v>3136.4859999999999</v>
      </c>
      <c r="Q6" s="6">
        <v>391.5136</v>
      </c>
      <c r="R6" s="6">
        <v>3804</v>
      </c>
      <c r="S6" s="6">
        <v>3011.712</v>
      </c>
      <c r="T6" s="6">
        <v>516.28800000000001</v>
      </c>
      <c r="U6" s="6">
        <v>3804</v>
      </c>
      <c r="V6" s="6">
        <v>2826.0549999999998</v>
      </c>
      <c r="W6" s="7">
        <v>701.94539999999995</v>
      </c>
      <c r="X6" s="5"/>
      <c r="Y6" s="6"/>
      <c r="Z6" s="6"/>
      <c r="AA6" s="6"/>
      <c r="AB6" s="6"/>
      <c r="AC6" s="6"/>
      <c r="AD6" s="6"/>
      <c r="AE6" s="6"/>
      <c r="AF6" s="7"/>
      <c r="AG6" s="8"/>
      <c r="AH6" s="9"/>
      <c r="AI6" s="9"/>
      <c r="AJ6" s="9"/>
      <c r="AK6" s="9"/>
      <c r="AL6" s="9"/>
      <c r="AM6" s="9"/>
      <c r="AN6" s="9"/>
      <c r="AO6" s="10"/>
      <c r="AP6" s="8"/>
      <c r="AQ6" s="9"/>
      <c r="AR6" s="10"/>
      <c r="AS6" s="11"/>
      <c r="AT6" s="12"/>
      <c r="AU6" s="12"/>
      <c r="AV6" s="12"/>
      <c r="AW6" s="13"/>
      <c r="AX6" s="13"/>
      <c r="AY6" s="13"/>
      <c r="AZ6" s="13"/>
      <c r="BA6" s="93"/>
      <c r="BB6" s="53"/>
      <c r="BC6" s="53"/>
      <c r="BD6" s="53"/>
      <c r="BE6" s="53"/>
      <c r="BF6" s="53"/>
      <c r="BG6" s="53"/>
      <c r="BH6" s="53"/>
      <c r="BI6" s="53"/>
      <c r="BJ6" s="53"/>
    </row>
    <row r="7" spans="1:68" ht="15.75" thickBot="1">
      <c r="A7" s="32" t="s">
        <v>15</v>
      </c>
      <c r="B7" s="2">
        <v>21</v>
      </c>
      <c r="C7" s="2">
        <v>1</v>
      </c>
      <c r="D7" s="201">
        <v>4291</v>
      </c>
      <c r="E7" s="208">
        <f t="shared" si="7"/>
        <v>0.33553527694439389</v>
      </c>
      <c r="F7" s="208">
        <f t="shared" si="8"/>
        <v>0.5933707887589259</v>
      </c>
      <c r="G7" s="208">
        <f t="shared" si="9"/>
        <v>7.1093934296680247E-2</v>
      </c>
      <c r="H7" s="210">
        <f t="shared" si="10"/>
        <v>1439.7818733683941</v>
      </c>
      <c r="I7" s="210">
        <f t="shared" si="11"/>
        <v>2546.1540545645512</v>
      </c>
      <c r="J7" s="210">
        <f t="shared" si="12"/>
        <v>305.06407206705495</v>
      </c>
      <c r="K7" s="213">
        <f t="shared" si="13"/>
        <v>2851.2181266316061</v>
      </c>
      <c r="L7" s="213">
        <v>2218</v>
      </c>
      <c r="M7" s="213">
        <f>L7/SUM($L$4:$L$13)*K$15</f>
        <v>5701.5590297638955</v>
      </c>
      <c r="N7" s="199"/>
      <c r="O7" s="5">
        <v>1473</v>
      </c>
      <c r="P7" s="6">
        <v>2604.8980000000001</v>
      </c>
      <c r="Q7" s="6">
        <v>312.10239999999999</v>
      </c>
      <c r="R7" s="6">
        <v>1473</v>
      </c>
      <c r="S7" s="6">
        <v>2505.431</v>
      </c>
      <c r="T7" s="6">
        <v>411.5686</v>
      </c>
      <c r="U7" s="6">
        <v>1473</v>
      </c>
      <c r="V7" s="6">
        <v>2357.431</v>
      </c>
      <c r="W7" s="7">
        <v>559.56889999999999</v>
      </c>
      <c r="X7" s="5">
        <v>20749</v>
      </c>
      <c r="Y7" s="6">
        <v>27143</v>
      </c>
      <c r="Z7" s="6">
        <v>8316.0300000000007</v>
      </c>
      <c r="AA7" s="6">
        <v>20749</v>
      </c>
      <c r="AB7" s="6">
        <v>24492.7</v>
      </c>
      <c r="AC7" s="6">
        <v>10966.3</v>
      </c>
      <c r="AD7" s="6">
        <v>20749</v>
      </c>
      <c r="AE7" s="6">
        <v>20549.2</v>
      </c>
      <c r="AF7" s="7">
        <v>14909.8</v>
      </c>
      <c r="AG7" s="8">
        <v>2436.0970000000002</v>
      </c>
      <c r="AH7" s="9">
        <v>4081.116</v>
      </c>
      <c r="AI7" s="9">
        <v>524.2106</v>
      </c>
      <c r="AJ7" s="9">
        <v>2436.0970000000002</v>
      </c>
      <c r="AK7" s="9">
        <v>3896.9360000000001</v>
      </c>
      <c r="AL7" s="9">
        <v>691.27509999999995</v>
      </c>
      <c r="AM7" s="9">
        <v>2436.0970000000002</v>
      </c>
      <c r="AN7" s="9">
        <v>3615.4259999999999</v>
      </c>
      <c r="AO7" s="10">
        <v>939.85810000000004</v>
      </c>
      <c r="AP7" s="8">
        <v>1667</v>
      </c>
      <c r="AQ7" s="9">
        <v>1262</v>
      </c>
      <c r="AR7" s="10">
        <v>170</v>
      </c>
      <c r="AS7" s="11">
        <f>X7/AP7</f>
        <v>12.446910617876425</v>
      </c>
      <c r="AT7" s="12">
        <f t="shared" ref="AT7:AU7" si="14">Y7/AQ7</f>
        <v>21.507923930269413</v>
      </c>
      <c r="AU7" s="12">
        <f t="shared" si="14"/>
        <v>48.91782352941177</v>
      </c>
      <c r="AV7" s="12">
        <f>AA7/AP7</f>
        <v>12.446910617876425</v>
      </c>
      <c r="AW7" s="12">
        <f t="shared" ref="AW7:AX7" si="15">AB7/AQ7</f>
        <v>19.407844690966719</v>
      </c>
      <c r="AX7" s="12">
        <f t="shared" si="15"/>
        <v>64.507647058823522</v>
      </c>
      <c r="AY7" s="13">
        <f>AD7/AP7</f>
        <v>12.446910617876425</v>
      </c>
      <c r="AZ7" s="13">
        <f t="shared" ref="AZ7:BA7" si="16">AE7/AQ7</f>
        <v>16.283042789223455</v>
      </c>
      <c r="BA7" s="93">
        <f t="shared" si="16"/>
        <v>87.70470588235294</v>
      </c>
      <c r="BB7" s="53">
        <f>AG7/AP7</f>
        <v>1.4613659268146373</v>
      </c>
      <c r="BC7" s="53">
        <f t="shared" ref="BC7:BD7" si="17">AH7/AQ7</f>
        <v>3.2338478605388272</v>
      </c>
      <c r="BD7" s="53">
        <f t="shared" si="17"/>
        <v>3.0835917647058824</v>
      </c>
      <c r="BE7" s="53">
        <f>AJ7/AP7</f>
        <v>1.4613659268146373</v>
      </c>
      <c r="BF7" s="53">
        <f t="shared" ref="BF7:BG7" si="18">AK7/AQ7</f>
        <v>3.087904912836767</v>
      </c>
      <c r="BG7" s="53">
        <f t="shared" si="18"/>
        <v>4.0663241176470581</v>
      </c>
      <c r="BH7" s="53">
        <f>AM7/AP7</f>
        <v>1.4613659268146373</v>
      </c>
      <c r="BI7" s="53">
        <f t="shared" ref="BI7:BJ7" si="19">AN7/AQ7</f>
        <v>2.8648383518225038</v>
      </c>
      <c r="BJ7" s="53">
        <f t="shared" si="19"/>
        <v>5.5285770588235295</v>
      </c>
      <c r="BN7" s="1">
        <f>BB7*AP7</f>
        <v>2436.0970000000002</v>
      </c>
      <c r="BO7" s="1">
        <f>BC7*AQ7</f>
        <v>4081.116</v>
      </c>
      <c r="BP7" s="1">
        <f>BD7*AR7</f>
        <v>524.2106</v>
      </c>
    </row>
    <row r="8" spans="1:68" ht="15.75" thickBot="1">
      <c r="A8" s="32" t="s">
        <v>13</v>
      </c>
      <c r="B8" s="2">
        <v>31</v>
      </c>
      <c r="C8" s="2">
        <v>1</v>
      </c>
      <c r="D8" s="201">
        <v>2475</v>
      </c>
      <c r="E8" s="208">
        <f t="shared" si="7"/>
        <v>0.10393374310833361</v>
      </c>
      <c r="F8" s="208">
        <f t="shared" si="8"/>
        <v>0.60720370156506409</v>
      </c>
      <c r="G8" s="208">
        <f t="shared" si="9"/>
        <v>0.28886255532660227</v>
      </c>
      <c r="H8" s="210">
        <f t="shared" si="10"/>
        <v>257.2360141931257</v>
      </c>
      <c r="I8" s="210">
        <f t="shared" si="11"/>
        <v>1502.8291613735337</v>
      </c>
      <c r="J8" s="210">
        <f t="shared" si="12"/>
        <v>714.93482443334062</v>
      </c>
      <c r="K8" s="213">
        <f t="shared" si="13"/>
        <v>2217.7639858068742</v>
      </c>
      <c r="L8" s="213"/>
      <c r="M8" s="213"/>
      <c r="N8" s="199"/>
      <c r="O8" s="5">
        <v>251</v>
      </c>
      <c r="P8" s="6">
        <v>1466.3969999999999</v>
      </c>
      <c r="Q8" s="6">
        <v>697.60310000000004</v>
      </c>
      <c r="R8" s="6">
        <v>251</v>
      </c>
      <c r="S8" s="6">
        <v>1244.0730000000001</v>
      </c>
      <c r="T8" s="6">
        <v>919.92740000000003</v>
      </c>
      <c r="U8" s="6">
        <v>251</v>
      </c>
      <c r="V8" s="6">
        <v>913.26639999999998</v>
      </c>
      <c r="W8" s="7">
        <v>1250.7339999999999</v>
      </c>
      <c r="X8" s="5"/>
      <c r="Y8" s="6"/>
      <c r="Z8" s="6"/>
      <c r="AA8" s="6"/>
      <c r="AB8" s="6"/>
      <c r="AC8" s="6"/>
      <c r="AD8" s="6"/>
      <c r="AE8" s="6"/>
      <c r="AF8" s="7"/>
      <c r="AG8" s="8"/>
      <c r="AH8" s="9"/>
      <c r="AI8" s="9"/>
      <c r="AJ8" s="9"/>
      <c r="AK8" s="9"/>
      <c r="AL8" s="9"/>
      <c r="AM8" s="9"/>
      <c r="AN8" s="9"/>
      <c r="AO8" s="10"/>
      <c r="AP8" s="8"/>
      <c r="AQ8" s="9"/>
      <c r="AR8" s="10"/>
      <c r="AS8" s="11"/>
      <c r="AT8" s="13"/>
      <c r="AU8" s="12"/>
      <c r="AV8" s="12"/>
      <c r="AW8" s="13"/>
      <c r="AX8" s="13"/>
      <c r="AY8" s="13"/>
      <c r="AZ8" s="13"/>
      <c r="BA8" s="93"/>
      <c r="BB8" s="53"/>
      <c r="BC8" s="53"/>
      <c r="BD8" s="53"/>
      <c r="BE8" s="53"/>
      <c r="BF8" s="53"/>
      <c r="BG8" s="53"/>
      <c r="BH8" s="53"/>
      <c r="BI8" s="53"/>
      <c r="BJ8" s="53"/>
    </row>
    <row r="9" spans="1:68" ht="15.75" thickBot="1">
      <c r="A9" s="32" t="s">
        <v>16</v>
      </c>
      <c r="B9" s="2">
        <v>32</v>
      </c>
      <c r="C9" s="2">
        <v>1</v>
      </c>
      <c r="D9" s="201">
        <v>8446</v>
      </c>
      <c r="E9" s="208">
        <f t="shared" si="7"/>
        <v>0.35886130850582421</v>
      </c>
      <c r="F9" s="208">
        <f t="shared" si="8"/>
        <v>0.5266150516030973</v>
      </c>
      <c r="G9" s="208">
        <f t="shared" si="9"/>
        <v>0.11452363989107849</v>
      </c>
      <c r="H9" s="210">
        <f t="shared" si="10"/>
        <v>3030.9426116401914</v>
      </c>
      <c r="I9" s="210">
        <f t="shared" si="11"/>
        <v>4447.7907258397599</v>
      </c>
      <c r="J9" s="210">
        <f t="shared" si="12"/>
        <v>967.26666252004884</v>
      </c>
      <c r="K9" s="213">
        <f t="shared" si="13"/>
        <v>5415.057388359809</v>
      </c>
      <c r="L9" s="213">
        <v>2943</v>
      </c>
      <c r="M9" s="213">
        <f>L9/SUM($L$4:$L$13)*K$15</f>
        <v>7565.2336449933018</v>
      </c>
      <c r="N9" s="199"/>
      <c r="O9" s="5">
        <v>2849</v>
      </c>
      <c r="P9" s="6">
        <v>4180.7969999999996</v>
      </c>
      <c r="Q9" s="6">
        <v>909.20320000000004</v>
      </c>
      <c r="R9" s="6">
        <v>2849</v>
      </c>
      <c r="S9" s="6">
        <v>3891.0360000000001</v>
      </c>
      <c r="T9" s="6">
        <v>1198.9639999999999</v>
      </c>
      <c r="U9" s="6">
        <v>2849</v>
      </c>
      <c r="V9" s="6">
        <v>3459.8879999999999</v>
      </c>
      <c r="W9" s="7">
        <v>1630.1120000000001</v>
      </c>
      <c r="X9" s="5">
        <v>20749</v>
      </c>
      <c r="Y9" s="6">
        <v>27143</v>
      </c>
      <c r="Z9" s="6">
        <v>8316.0300000000007</v>
      </c>
      <c r="AA9" s="6">
        <v>20749</v>
      </c>
      <c r="AB9" s="6">
        <v>24492.7</v>
      </c>
      <c r="AC9" s="6">
        <v>10966.3</v>
      </c>
      <c r="AD9" s="6">
        <v>20749</v>
      </c>
      <c r="AE9" s="6">
        <v>20549.2</v>
      </c>
      <c r="AF9" s="7">
        <v>14909.8</v>
      </c>
      <c r="AG9" s="8">
        <v>4711.7730000000001</v>
      </c>
      <c r="AH9" s="9">
        <v>6550.09</v>
      </c>
      <c r="AI9" s="9">
        <v>1527.1079999999999</v>
      </c>
      <c r="AJ9" s="9">
        <v>4711.7730000000001</v>
      </c>
      <c r="AK9" s="9">
        <v>6052.0990000000002</v>
      </c>
      <c r="AL9" s="9">
        <v>2013.7929999999999</v>
      </c>
      <c r="AM9" s="9">
        <v>4711.7730000000001</v>
      </c>
      <c r="AN9" s="9">
        <v>5306.1869999999999</v>
      </c>
      <c r="AO9" s="10">
        <v>2737.9540000000002</v>
      </c>
      <c r="AP9" s="8">
        <v>2920</v>
      </c>
      <c r="AQ9" s="9">
        <v>1966</v>
      </c>
      <c r="AR9" s="10">
        <v>154</v>
      </c>
      <c r="AS9" s="11">
        <f>X9/AP9</f>
        <v>7.1058219178082194</v>
      </c>
      <c r="AT9" s="12">
        <f t="shared" ref="AT9:AU9" si="20">Y9/AQ9</f>
        <v>13.806205493387589</v>
      </c>
      <c r="AU9" s="12">
        <f t="shared" si="20"/>
        <v>54.000194805194809</v>
      </c>
      <c r="AV9" s="12">
        <f>AA9/AP9</f>
        <v>7.1058219178082194</v>
      </c>
      <c r="AW9" s="12">
        <f t="shared" ref="AW9:AX9" si="21">AB9/AQ9</f>
        <v>12.458138351983724</v>
      </c>
      <c r="AX9" s="12">
        <f t="shared" si="21"/>
        <v>71.209740259740258</v>
      </c>
      <c r="AY9" s="13">
        <f>AD9/AP9</f>
        <v>7.1058219178082194</v>
      </c>
      <c r="AZ9" s="13">
        <f t="shared" ref="AZ9:BA9" si="22">AE9/AQ9</f>
        <v>10.452288911495422</v>
      </c>
      <c r="BA9" s="93">
        <f t="shared" si="22"/>
        <v>96.816883116883119</v>
      </c>
      <c r="BB9" s="53">
        <f>AG9/AP9</f>
        <v>1.613620890410959</v>
      </c>
      <c r="BC9" s="53">
        <f t="shared" ref="BC9:BD9" si="23">AH9/AQ9</f>
        <v>3.3316836215666328</v>
      </c>
      <c r="BD9" s="53">
        <f t="shared" si="23"/>
        <v>9.9162857142857135</v>
      </c>
      <c r="BE9" s="53">
        <f>AJ9/AP9</f>
        <v>1.613620890410959</v>
      </c>
      <c r="BF9" s="53">
        <f t="shared" ref="BF9:BG9" si="24">AK9/AQ9</f>
        <v>3.0783819938962362</v>
      </c>
      <c r="BG9" s="53">
        <f t="shared" si="24"/>
        <v>13.076577922077922</v>
      </c>
      <c r="BH9" s="53">
        <f>AM9/AP9</f>
        <v>1.613620890410959</v>
      </c>
      <c r="BI9" s="53">
        <f t="shared" ref="BI9:BJ9" si="25">AN9/AQ9</f>
        <v>2.6989760935910478</v>
      </c>
      <c r="BJ9" s="53">
        <f t="shared" si="25"/>
        <v>17.778922077922079</v>
      </c>
      <c r="BN9" s="1">
        <f>BB9*AP9</f>
        <v>4711.7730000000001</v>
      </c>
      <c r="BO9" s="1">
        <f>BC9*AQ9</f>
        <v>6550.09</v>
      </c>
      <c r="BP9" s="1">
        <f>BD9*AR9</f>
        <v>1527.1079999999999</v>
      </c>
    </row>
    <row r="10" spans="1:68" ht="15.75" thickBot="1">
      <c r="A10" s="32" t="s">
        <v>17</v>
      </c>
      <c r="B10" s="2">
        <v>33</v>
      </c>
      <c r="C10" s="2">
        <v>1</v>
      </c>
      <c r="D10" s="201">
        <v>6273</v>
      </c>
      <c r="E10" s="208">
        <f t="shared" si="7"/>
        <v>0.35994907238995999</v>
      </c>
      <c r="F10" s="208">
        <f t="shared" si="8"/>
        <v>0.39947435431065842</v>
      </c>
      <c r="G10" s="208">
        <f t="shared" si="9"/>
        <v>0.24057657329938159</v>
      </c>
      <c r="H10" s="210">
        <f t="shared" si="10"/>
        <v>2257.9605311022192</v>
      </c>
      <c r="I10" s="210">
        <f t="shared" si="11"/>
        <v>2505.9026245907603</v>
      </c>
      <c r="J10" s="210">
        <f t="shared" si="12"/>
        <v>1509.1368443070207</v>
      </c>
      <c r="K10" s="213">
        <f t="shared" si="13"/>
        <v>4015.0394688977813</v>
      </c>
      <c r="L10" s="213"/>
      <c r="M10" s="213"/>
      <c r="N10" s="199"/>
      <c r="O10" s="5">
        <v>1979</v>
      </c>
      <c r="P10" s="6">
        <v>2196.31</v>
      </c>
      <c r="Q10" s="6">
        <v>1322.69</v>
      </c>
      <c r="R10" s="6">
        <v>1979</v>
      </c>
      <c r="S10" s="6">
        <v>1774.7719999999999</v>
      </c>
      <c r="T10" s="6">
        <v>1744.2280000000001</v>
      </c>
      <c r="U10" s="6">
        <v>1979</v>
      </c>
      <c r="V10" s="6">
        <v>1147.547</v>
      </c>
      <c r="W10" s="7">
        <v>2371.453</v>
      </c>
      <c r="X10" s="5"/>
      <c r="Y10" s="6"/>
      <c r="Z10" s="6"/>
      <c r="AA10" s="6"/>
      <c r="AB10" s="6"/>
      <c r="AC10" s="6"/>
      <c r="AD10" s="6"/>
      <c r="AE10" s="6"/>
      <c r="AF10" s="7"/>
      <c r="AG10" s="8"/>
      <c r="AH10" s="9"/>
      <c r="AI10" s="9"/>
      <c r="AJ10" s="9"/>
      <c r="AK10" s="9"/>
      <c r="AL10" s="9"/>
      <c r="AM10" s="9"/>
      <c r="AN10" s="9"/>
      <c r="AO10" s="10"/>
      <c r="AP10" s="8"/>
      <c r="AQ10" s="9"/>
      <c r="AR10" s="10"/>
      <c r="AS10" s="11"/>
      <c r="AT10" s="13"/>
      <c r="AU10" s="12"/>
      <c r="AV10" s="12"/>
      <c r="AW10" s="13"/>
      <c r="AX10" s="13"/>
      <c r="AY10" s="13"/>
      <c r="AZ10" s="13"/>
      <c r="BA10" s="93"/>
      <c r="BB10" s="53"/>
      <c r="BC10" s="53"/>
      <c r="BD10" s="53"/>
      <c r="BE10" s="53"/>
      <c r="BF10" s="53"/>
      <c r="BG10" s="53"/>
      <c r="BH10" s="53"/>
      <c r="BI10" s="53"/>
      <c r="BJ10" s="53"/>
    </row>
    <row r="11" spans="1:68" ht="15.75" thickBot="1">
      <c r="A11" s="32" t="s">
        <v>18</v>
      </c>
      <c r="B11" s="2">
        <v>35</v>
      </c>
      <c r="C11" s="2">
        <v>1</v>
      </c>
      <c r="D11" s="201">
        <v>4104</v>
      </c>
      <c r="E11" s="208">
        <f t="shared" si="7"/>
        <v>0.39242186479241109</v>
      </c>
      <c r="F11" s="208">
        <f t="shared" si="8"/>
        <v>0.42113304884470448</v>
      </c>
      <c r="G11" s="208">
        <f t="shared" si="9"/>
        <v>0.18644508636288445</v>
      </c>
      <c r="H11" s="210">
        <f t="shared" si="10"/>
        <v>1610.4993331080552</v>
      </c>
      <c r="I11" s="210">
        <f t="shared" si="11"/>
        <v>1728.3300324586671</v>
      </c>
      <c r="J11" s="210">
        <f t="shared" si="12"/>
        <v>765.17063443327777</v>
      </c>
      <c r="K11" s="213">
        <f t="shared" si="13"/>
        <v>2493.500666891945</v>
      </c>
      <c r="L11" s="213"/>
      <c r="M11" s="213"/>
      <c r="N11" s="199"/>
      <c r="O11" s="5">
        <v>1481</v>
      </c>
      <c r="P11" s="6">
        <v>1589.356</v>
      </c>
      <c r="Q11" s="6">
        <v>703.64369999999997</v>
      </c>
      <c r="R11" s="6">
        <v>1481</v>
      </c>
      <c r="S11" s="6">
        <v>1365.107</v>
      </c>
      <c r="T11" s="6">
        <v>927.8931</v>
      </c>
      <c r="U11" s="6">
        <v>1481</v>
      </c>
      <c r="V11" s="6">
        <v>1031.4359999999999</v>
      </c>
      <c r="W11" s="7">
        <v>1261.5640000000001</v>
      </c>
      <c r="X11" s="5"/>
      <c r="Y11" s="6"/>
      <c r="Z11" s="6"/>
      <c r="AA11" s="6"/>
      <c r="AB11" s="6"/>
      <c r="AC11" s="6"/>
      <c r="AD11" s="6"/>
      <c r="AE11" s="6"/>
      <c r="AF11" s="7"/>
      <c r="AG11" s="8"/>
      <c r="AH11" s="9"/>
      <c r="AI11" s="9"/>
      <c r="AJ11" s="9"/>
      <c r="AK11" s="9"/>
      <c r="AL11" s="9"/>
      <c r="AM11" s="9"/>
      <c r="AN11" s="9"/>
      <c r="AO11" s="10"/>
      <c r="AP11" s="8"/>
      <c r="AQ11" s="14"/>
      <c r="AR11" s="10"/>
      <c r="AS11" s="11"/>
      <c r="AT11" s="13"/>
      <c r="AU11" s="12"/>
      <c r="AV11" s="12"/>
      <c r="AW11" s="13"/>
      <c r="AX11" s="13"/>
      <c r="AY11" s="13"/>
      <c r="AZ11" s="13"/>
      <c r="BA11" s="93"/>
      <c r="BB11" s="53"/>
      <c r="BC11" s="53"/>
      <c r="BD11" s="53"/>
      <c r="BE11" s="53"/>
      <c r="BF11" s="53"/>
      <c r="BG11" s="53"/>
      <c r="BH11" s="53"/>
      <c r="BI11" s="53"/>
      <c r="BJ11" s="53"/>
    </row>
    <row r="12" spans="1:68" ht="15.75" thickBot="1">
      <c r="A12" s="32" t="s">
        <v>19</v>
      </c>
      <c r="B12" s="2">
        <v>37</v>
      </c>
      <c r="C12" s="2">
        <v>1</v>
      </c>
      <c r="D12" s="201">
        <v>10077</v>
      </c>
      <c r="E12" s="208">
        <f t="shared" si="7"/>
        <v>0.4625025398087606</v>
      </c>
      <c r="F12" s="208">
        <f t="shared" si="8"/>
        <v>0.47109941620509033</v>
      </c>
      <c r="G12" s="208">
        <f t="shared" si="9"/>
        <v>6.6398043986148902E-2</v>
      </c>
      <c r="H12" s="210">
        <f t="shared" si="10"/>
        <v>4660.6380936528803</v>
      </c>
      <c r="I12" s="210">
        <f t="shared" si="11"/>
        <v>4747.2688170986949</v>
      </c>
      <c r="J12" s="210">
        <f t="shared" si="12"/>
        <v>669.09308924842253</v>
      </c>
      <c r="K12" s="213">
        <f t="shared" si="13"/>
        <v>5416.3619063471178</v>
      </c>
      <c r="L12" s="213">
        <v>2396</v>
      </c>
      <c r="M12" s="213">
        <f>L12/SUM($L$4:$L$13)*K$15</f>
        <v>6159.1232801236665</v>
      </c>
      <c r="N12" s="199"/>
      <c r="O12" s="5">
        <v>4502</v>
      </c>
      <c r="P12" s="6">
        <v>4585.6819999999998</v>
      </c>
      <c r="Q12" s="6">
        <v>646.31859999999995</v>
      </c>
      <c r="R12" s="6">
        <v>4502</v>
      </c>
      <c r="S12" s="6">
        <v>4379.701</v>
      </c>
      <c r="T12" s="6">
        <v>852.29859999999996</v>
      </c>
      <c r="U12" s="6">
        <v>4502</v>
      </c>
      <c r="V12" s="6">
        <v>4073.2139999999999</v>
      </c>
      <c r="W12" s="7">
        <v>1158.7860000000001</v>
      </c>
      <c r="X12" s="5">
        <v>20749</v>
      </c>
      <c r="Y12" s="6">
        <v>27143</v>
      </c>
      <c r="Z12" s="6">
        <v>8316.0300000000007</v>
      </c>
      <c r="AA12" s="6">
        <v>20749</v>
      </c>
      <c r="AB12" s="6">
        <v>24492.7</v>
      </c>
      <c r="AC12" s="6">
        <v>10966.3</v>
      </c>
      <c r="AD12" s="6">
        <v>20749</v>
      </c>
      <c r="AE12" s="6">
        <v>20549.2</v>
      </c>
      <c r="AF12" s="7">
        <v>14909.8</v>
      </c>
      <c r="AG12" s="8">
        <v>7445.56</v>
      </c>
      <c r="AH12" s="9">
        <v>7184.4269999999997</v>
      </c>
      <c r="AI12" s="9">
        <v>1085.5640000000001</v>
      </c>
      <c r="AJ12" s="9">
        <v>7445.56</v>
      </c>
      <c r="AK12" s="9">
        <v>6812.1670000000004</v>
      </c>
      <c r="AL12" s="9">
        <v>1431.53</v>
      </c>
      <c r="AM12" s="9">
        <v>7445.56</v>
      </c>
      <c r="AN12" s="9">
        <v>6246.8010000000004</v>
      </c>
      <c r="AO12" s="10">
        <v>1946.309</v>
      </c>
      <c r="AP12" s="8">
        <v>3432</v>
      </c>
      <c r="AQ12" s="9">
        <v>1219</v>
      </c>
      <c r="AR12" s="10">
        <v>108</v>
      </c>
      <c r="AS12" s="11">
        <f>X12/AP12</f>
        <v>6.0457459207459205</v>
      </c>
      <c r="AT12" s="12">
        <f t="shared" ref="AT12:AU13" si="26">Y12/AQ12</f>
        <v>22.266611977030351</v>
      </c>
      <c r="AU12" s="12">
        <f t="shared" si="26"/>
        <v>77.000277777777782</v>
      </c>
      <c r="AV12" s="12">
        <f>AA12/AP12</f>
        <v>6.0457459207459205</v>
      </c>
      <c r="AW12" s="12">
        <f t="shared" ref="AW12:AX13" si="27">AB12/AQ12</f>
        <v>20.09245283018868</v>
      </c>
      <c r="AX12" s="12">
        <f t="shared" si="27"/>
        <v>101.5398148148148</v>
      </c>
      <c r="AY12" s="13">
        <f>AD12/AP12</f>
        <v>6.0457459207459205</v>
      </c>
      <c r="AZ12" s="13">
        <f t="shared" ref="AZ12:BA13" si="28">AE12/AQ12</f>
        <v>16.857424118129614</v>
      </c>
      <c r="BA12" s="93">
        <f t="shared" si="28"/>
        <v>138.05370370370369</v>
      </c>
      <c r="BB12" s="53">
        <f>AG12/AP12</f>
        <v>2.1694522144522144</v>
      </c>
      <c r="BC12" s="53">
        <f t="shared" ref="BC12:BD13" si="29">AH12/AQ12</f>
        <v>5.8937054963084492</v>
      </c>
      <c r="BD12" s="53">
        <f t="shared" si="29"/>
        <v>10.051518518518519</v>
      </c>
      <c r="BE12" s="53">
        <f>AJ12/AP12</f>
        <v>2.1694522144522144</v>
      </c>
      <c r="BF12" s="53">
        <f t="shared" ref="BF12:BG13" si="30">AK12/AQ12</f>
        <v>5.5883240360951607</v>
      </c>
      <c r="BG12" s="53">
        <f t="shared" si="30"/>
        <v>13.254907407407407</v>
      </c>
      <c r="BH12" s="53">
        <f>AM12/AP12</f>
        <v>2.1694522144522144</v>
      </c>
      <c r="BI12" s="53">
        <f t="shared" ref="BI12:BJ13" si="31">AN12/AQ12</f>
        <v>5.1245291222313378</v>
      </c>
      <c r="BJ12" s="53">
        <f t="shared" si="31"/>
        <v>18.021379629629628</v>
      </c>
      <c r="BN12" s="1">
        <f t="shared" ref="BN12:BP13" si="32">BB12*AP12</f>
        <v>7445.5599999999995</v>
      </c>
      <c r="BO12" s="1">
        <f t="shared" si="32"/>
        <v>7184.4269999999997</v>
      </c>
      <c r="BP12" s="1">
        <f t="shared" si="32"/>
        <v>1085.5640000000001</v>
      </c>
    </row>
    <row r="13" spans="1:68" ht="15.75" thickBot="1">
      <c r="A13" s="32" t="s">
        <v>20</v>
      </c>
      <c r="B13" s="2">
        <v>44</v>
      </c>
      <c r="C13" s="2">
        <v>1</v>
      </c>
      <c r="D13" s="201">
        <v>12348</v>
      </c>
      <c r="E13" s="208">
        <f t="shared" si="7"/>
        <v>0.32243517474633598</v>
      </c>
      <c r="F13" s="208">
        <f t="shared" si="8"/>
        <v>0.42940539270950773</v>
      </c>
      <c r="G13" s="208">
        <f t="shared" si="9"/>
        <v>0.24815943254415634</v>
      </c>
      <c r="H13" s="210">
        <f t="shared" si="10"/>
        <v>3981.4295377677568</v>
      </c>
      <c r="I13" s="210">
        <f t="shared" si="11"/>
        <v>5302.2977891770015</v>
      </c>
      <c r="J13" s="210">
        <f t="shared" si="12"/>
        <v>3064.2726730552426</v>
      </c>
      <c r="K13" s="213">
        <f t="shared" si="13"/>
        <v>8366.5704622322446</v>
      </c>
      <c r="L13" s="213">
        <v>4331</v>
      </c>
      <c r="M13" s="213">
        <f>L13/SUM($L$4:$L$13)*K$15</f>
        <v>11133.206563529051</v>
      </c>
      <c r="N13" s="199"/>
      <c r="O13" s="5">
        <v>3432</v>
      </c>
      <c r="P13" s="6">
        <v>4570.5910000000003</v>
      </c>
      <c r="Q13" s="6">
        <v>2641.4090000000001</v>
      </c>
      <c r="R13" s="6">
        <v>3432</v>
      </c>
      <c r="S13" s="6">
        <v>3728.7809999999999</v>
      </c>
      <c r="T13" s="6">
        <v>3483.2190000000001</v>
      </c>
      <c r="U13" s="6">
        <v>3432</v>
      </c>
      <c r="V13" s="6">
        <v>2476.2139999999999</v>
      </c>
      <c r="W13" s="7">
        <v>4735.7860000000001</v>
      </c>
      <c r="X13" s="5">
        <v>20749</v>
      </c>
      <c r="Y13" s="6">
        <v>27143</v>
      </c>
      <c r="Z13" s="6">
        <v>8316.0300000000007</v>
      </c>
      <c r="AA13" s="6">
        <v>20749</v>
      </c>
      <c r="AB13" s="6">
        <v>24492.7</v>
      </c>
      <c r="AC13" s="6">
        <v>10966.3</v>
      </c>
      <c r="AD13" s="6">
        <v>20749</v>
      </c>
      <c r="AE13" s="6">
        <v>20549.2</v>
      </c>
      <c r="AF13" s="7">
        <v>14909.8</v>
      </c>
      <c r="AG13" s="8">
        <v>5675.9579999999996</v>
      </c>
      <c r="AH13" s="9">
        <v>7160.7849999999999</v>
      </c>
      <c r="AI13" s="9">
        <v>4436.5389999999998</v>
      </c>
      <c r="AJ13" s="9">
        <v>5675.9579999999996</v>
      </c>
      <c r="AK13" s="9">
        <v>5799.7290000000003</v>
      </c>
      <c r="AL13" s="9">
        <v>5850.4520000000002</v>
      </c>
      <c r="AM13" s="9">
        <v>5675.9579999999996</v>
      </c>
      <c r="AN13" s="9">
        <v>3797.5949999999998</v>
      </c>
      <c r="AO13" s="10">
        <v>7954.277</v>
      </c>
      <c r="AP13" s="8">
        <v>4084</v>
      </c>
      <c r="AQ13" s="9">
        <v>1751</v>
      </c>
      <c r="AR13" s="10">
        <v>325</v>
      </c>
      <c r="AS13" s="11">
        <f>X13/AP13</f>
        <v>5.0805582761998043</v>
      </c>
      <c r="AT13" s="12">
        <f t="shared" si="26"/>
        <v>15.501427755568248</v>
      </c>
      <c r="AU13" s="12">
        <f t="shared" si="26"/>
        <v>25.587784615384617</v>
      </c>
      <c r="AV13" s="12">
        <f>AA13/AP13</f>
        <v>5.0805582761998043</v>
      </c>
      <c r="AW13" s="12">
        <f t="shared" si="27"/>
        <v>13.987835522558539</v>
      </c>
      <c r="AX13" s="12">
        <f t="shared" si="27"/>
        <v>33.742461538461534</v>
      </c>
      <c r="AY13" s="13">
        <f>AD13/AP13</f>
        <v>5.0805582761998043</v>
      </c>
      <c r="AZ13" s="13">
        <f t="shared" si="28"/>
        <v>11.735693889206168</v>
      </c>
      <c r="BA13" s="93">
        <f t="shared" si="28"/>
        <v>45.876307692307691</v>
      </c>
      <c r="BB13" s="53">
        <f>AG13/AP13</f>
        <v>1.3898036238981391</v>
      </c>
      <c r="BC13" s="53">
        <f t="shared" si="29"/>
        <v>4.0895402627070245</v>
      </c>
      <c r="BD13" s="53">
        <f t="shared" si="29"/>
        <v>13.650889230769231</v>
      </c>
      <c r="BE13" s="53">
        <f>AJ13/AP13</f>
        <v>1.3898036238981391</v>
      </c>
      <c r="BF13" s="53">
        <f t="shared" si="30"/>
        <v>3.3122381496287838</v>
      </c>
      <c r="BG13" s="53">
        <f t="shared" si="30"/>
        <v>18.00139076923077</v>
      </c>
      <c r="BH13" s="53">
        <f>AM13/AP13</f>
        <v>1.3898036238981391</v>
      </c>
      <c r="BI13" s="53">
        <f t="shared" si="31"/>
        <v>2.1688149628783551</v>
      </c>
      <c r="BJ13" s="53">
        <f t="shared" si="31"/>
        <v>24.474698461538463</v>
      </c>
      <c r="BN13" s="1">
        <f t="shared" si="32"/>
        <v>5675.9579999999996</v>
      </c>
      <c r="BO13" s="1">
        <f t="shared" si="32"/>
        <v>7160.7849999999999</v>
      </c>
      <c r="BP13" s="1">
        <f t="shared" si="32"/>
        <v>4436.5389999999998</v>
      </c>
    </row>
    <row r="14" spans="1:68" ht="15.75" thickBot="1">
      <c r="A14" s="56" t="s">
        <v>21</v>
      </c>
      <c r="B14" s="36">
        <v>46</v>
      </c>
      <c r="C14" s="36">
        <v>1</v>
      </c>
      <c r="D14" s="201">
        <v>982</v>
      </c>
      <c r="E14" s="208">
        <f t="shared" si="7"/>
        <v>0.47262566663962013</v>
      </c>
      <c r="F14" s="208">
        <f t="shared" si="8"/>
        <v>0.43281538997885655</v>
      </c>
      <c r="G14" s="208">
        <f t="shared" si="9"/>
        <v>9.4558943381523361E-2</v>
      </c>
      <c r="H14" s="210">
        <f t="shared" si="10"/>
        <v>464.11840464010697</v>
      </c>
      <c r="I14" s="210">
        <f t="shared" si="11"/>
        <v>425.02471295923715</v>
      </c>
      <c r="J14" s="210">
        <f t="shared" si="12"/>
        <v>92.856882400655934</v>
      </c>
      <c r="K14" s="213">
        <f t="shared" si="13"/>
        <v>517.88159535989303</v>
      </c>
      <c r="L14" s="213"/>
      <c r="M14" s="213"/>
      <c r="N14" s="199"/>
      <c r="O14" s="37">
        <v>423</v>
      </c>
      <c r="P14" s="38">
        <v>387.3698</v>
      </c>
      <c r="Q14" s="38">
        <v>84.630260000000007</v>
      </c>
      <c r="R14" s="38">
        <v>423</v>
      </c>
      <c r="S14" s="38">
        <v>360.39830000000001</v>
      </c>
      <c r="T14" s="38">
        <v>111.60169999999999</v>
      </c>
      <c r="U14" s="38">
        <v>423</v>
      </c>
      <c r="V14" s="38">
        <v>320.2663</v>
      </c>
      <c r="W14" s="39">
        <v>151.7337</v>
      </c>
      <c r="X14" s="37"/>
      <c r="Y14" s="38"/>
      <c r="Z14" s="38"/>
      <c r="AA14" s="38"/>
      <c r="AB14" s="38"/>
      <c r="AC14" s="38"/>
      <c r="AD14" s="38"/>
      <c r="AE14" s="38"/>
      <c r="AF14" s="39"/>
      <c r="AG14" s="46"/>
      <c r="AH14" s="47"/>
      <c r="AI14" s="47"/>
      <c r="AJ14" s="47"/>
      <c r="AK14" s="47"/>
      <c r="AL14" s="47"/>
      <c r="AM14" s="47"/>
      <c r="AN14" s="47"/>
      <c r="AO14" s="109"/>
      <c r="AP14" s="110"/>
      <c r="AQ14" s="47"/>
      <c r="AR14" s="109"/>
      <c r="AS14" s="43"/>
      <c r="AT14" s="44"/>
      <c r="AU14" s="44"/>
      <c r="AV14" s="45"/>
      <c r="AW14" s="45"/>
      <c r="AX14" s="45"/>
      <c r="AY14" s="45"/>
      <c r="AZ14" s="45"/>
      <c r="BA14" s="111"/>
      <c r="BB14" s="48"/>
      <c r="BC14" s="48"/>
      <c r="BD14" s="48"/>
      <c r="BE14" s="48"/>
      <c r="BF14" s="48"/>
      <c r="BG14" s="48"/>
      <c r="BH14" s="48"/>
      <c r="BI14" s="48"/>
      <c r="BJ14" s="48"/>
    </row>
    <row r="15" spans="1:68" ht="15.75" thickBot="1">
      <c r="A15" s="18" t="s">
        <v>54</v>
      </c>
      <c r="B15" s="65"/>
      <c r="C15" s="65"/>
      <c r="D15" s="202">
        <f>SUM(D4:D14)</f>
        <v>59997</v>
      </c>
      <c r="E15" s="208">
        <f t="shared" ref="E15" si="33">O15/SUM($O15:$Q15)</f>
        <v>0.36914673240241808</v>
      </c>
      <c r="F15" s="208">
        <f t="shared" ref="F15" si="34">P15/SUM($O15:$Q15)</f>
        <v>0.48290218815014307</v>
      </c>
      <c r="G15" s="208">
        <f t="shared" ref="G15" si="35">Q15/SUM($O15:$Q15)</f>
        <v>0.14795107944743877</v>
      </c>
      <c r="H15" s="210">
        <f>$D15*E15</f>
        <v>22147.696503947878</v>
      </c>
      <c r="I15" s="210">
        <f t="shared" si="11"/>
        <v>28972.682582444133</v>
      </c>
      <c r="J15" s="210">
        <f t="shared" si="12"/>
        <v>8876.6209136079833</v>
      </c>
      <c r="K15" s="213">
        <f t="shared" si="13"/>
        <v>37849.303496052118</v>
      </c>
      <c r="L15" s="213">
        <f>SUM(L4:L14)</f>
        <v>14724</v>
      </c>
      <c r="M15" s="213">
        <f>SUM(M4:M14)</f>
        <v>37849.303496052118</v>
      </c>
      <c r="N15" s="19"/>
      <c r="O15" s="19">
        <f>SUM(O4:O14)</f>
        <v>20749</v>
      </c>
      <c r="P15" s="20">
        <f t="shared" ref="P15:W15" si="36">SUM(P4:P14)</f>
        <v>27142.966800000002</v>
      </c>
      <c r="Q15" s="20">
        <f t="shared" si="36"/>
        <v>8316.0344599999989</v>
      </c>
      <c r="R15" s="20">
        <f t="shared" si="36"/>
        <v>20749</v>
      </c>
      <c r="S15" s="20">
        <f t="shared" si="36"/>
        <v>24492.666800000003</v>
      </c>
      <c r="T15" s="20">
        <f t="shared" si="36"/>
        <v>10966.332999999999</v>
      </c>
      <c r="U15" s="20">
        <f t="shared" si="36"/>
        <v>20749</v>
      </c>
      <c r="V15" s="20">
        <f t="shared" si="36"/>
        <v>20549.168799999999</v>
      </c>
      <c r="W15" s="21">
        <f t="shared" si="36"/>
        <v>14909.8318</v>
      </c>
      <c r="X15" s="19"/>
      <c r="Y15" s="20"/>
      <c r="Z15" s="20"/>
      <c r="AA15" s="20"/>
      <c r="AB15" s="20"/>
      <c r="AC15" s="20"/>
      <c r="AD15" s="20"/>
      <c r="AE15" s="20"/>
      <c r="AF15" s="21"/>
      <c r="AG15" s="22">
        <f>SUM(AG4:AG13)</f>
        <v>20748.999800000001</v>
      </c>
      <c r="AH15" s="23">
        <f t="shared" ref="AH15:AR15" si="37">SUM(AH4:AH13)</f>
        <v>27142.966</v>
      </c>
      <c r="AI15" s="23">
        <f t="shared" si="37"/>
        <v>8316.0348000000013</v>
      </c>
      <c r="AJ15" s="23">
        <f t="shared" si="37"/>
        <v>20748.999800000001</v>
      </c>
      <c r="AK15" s="23">
        <f t="shared" si="37"/>
        <v>24492.668000000001</v>
      </c>
      <c r="AL15" s="23">
        <f t="shared" si="37"/>
        <v>10966.3323</v>
      </c>
      <c r="AM15" s="23">
        <f t="shared" si="37"/>
        <v>20748.999800000001</v>
      </c>
      <c r="AN15" s="23">
        <f t="shared" si="37"/>
        <v>20549.170000000002</v>
      </c>
      <c r="AO15" s="24">
        <f t="shared" si="37"/>
        <v>14909.830099999999</v>
      </c>
      <c r="AP15" s="22">
        <f t="shared" si="37"/>
        <v>13155</v>
      </c>
      <c r="AQ15" s="23">
        <f t="shared" si="37"/>
        <v>8120</v>
      </c>
      <c r="AR15" s="24">
        <f t="shared" si="37"/>
        <v>918</v>
      </c>
      <c r="AS15" s="96"/>
      <c r="AT15" s="97"/>
      <c r="AU15" s="97"/>
      <c r="AV15" s="23"/>
      <c r="AW15" s="23"/>
      <c r="AX15" s="23"/>
      <c r="AY15" s="98"/>
      <c r="AZ15" s="98"/>
      <c r="BA15" s="99"/>
      <c r="BB15" s="25">
        <f>AG15/AP15</f>
        <v>1.5772709844165718</v>
      </c>
      <c r="BC15" s="25">
        <f t="shared" ref="BC15:BD16" si="38">AH15/AQ15</f>
        <v>3.3427298029556649</v>
      </c>
      <c r="BD15" s="25">
        <f t="shared" si="38"/>
        <v>9.0588614379084973</v>
      </c>
      <c r="BE15" s="25">
        <f>AJ15/AP15</f>
        <v>1.5772709844165718</v>
      </c>
      <c r="BF15" s="25">
        <f t="shared" ref="BF15:BG16" si="39">AK15/AQ15</f>
        <v>3.0163384236453203</v>
      </c>
      <c r="BG15" s="25">
        <f t="shared" si="39"/>
        <v>11.945895751633987</v>
      </c>
      <c r="BH15" s="25">
        <f>AM15/AP15</f>
        <v>1.5772709844165718</v>
      </c>
      <c r="BI15" s="25">
        <f t="shared" ref="BI15:BJ16" si="40">AN15/AQ15</f>
        <v>2.5306859605911334</v>
      </c>
      <c r="BJ15" s="25">
        <f t="shared" si="40"/>
        <v>16.241644989106753</v>
      </c>
      <c r="BN15" s="1">
        <f>SUM(BN4:BN13)</f>
        <v>20748.999799999998</v>
      </c>
      <c r="BO15" s="1">
        <f t="shared" ref="BO15:BP15" si="41">SUM(BO4:BO13)</f>
        <v>27142.966</v>
      </c>
      <c r="BP15" s="1">
        <f t="shared" si="41"/>
        <v>8316.0348000000013</v>
      </c>
    </row>
    <row r="16" spans="1:68" ht="16.5" thickTop="1" thickBot="1">
      <c r="A16" s="32" t="s">
        <v>22</v>
      </c>
      <c r="B16" s="2">
        <v>14</v>
      </c>
      <c r="C16" s="2">
        <v>2</v>
      </c>
      <c r="D16" s="201">
        <v>3502</v>
      </c>
      <c r="E16" s="208">
        <f t="shared" ref="E16" si="42">O16/SUM($O16:$Q16)</f>
        <v>0.47438017835758062</v>
      </c>
      <c r="F16" s="208">
        <f t="shared" ref="F16" si="43">P16/SUM($O16:$Q16)</f>
        <v>0.43912783578864562</v>
      </c>
      <c r="G16" s="208">
        <f t="shared" ref="G16" si="44">Q16/SUM($O16:$Q16)</f>
        <v>8.6491985853773698E-2</v>
      </c>
      <c r="H16" s="210">
        <f t="shared" ref="H16:J23" si="45">$D16*E16</f>
        <v>1661.2793846082473</v>
      </c>
      <c r="I16" s="210">
        <f t="shared" ref="I16:J23" si="46">$D16*F16</f>
        <v>1537.825680931837</v>
      </c>
      <c r="J16" s="210">
        <f t="shared" ref="J16:J23" si="47">$D16*G16</f>
        <v>302.89493445991548</v>
      </c>
      <c r="K16" s="213">
        <f t="shared" si="13"/>
        <v>1840.7206153917525</v>
      </c>
      <c r="L16" s="213">
        <v>2555</v>
      </c>
      <c r="M16" s="213">
        <f>L16/SUM($L$16:$L$23)*K$24</f>
        <v>4293.828725040672</v>
      </c>
      <c r="N16" s="199"/>
      <c r="O16" s="5">
        <v>1722</v>
      </c>
      <c r="P16" s="6">
        <v>1594.0340000000001</v>
      </c>
      <c r="Q16" s="6">
        <v>313.96589999999998</v>
      </c>
      <c r="R16" s="6">
        <v>1722</v>
      </c>
      <c r="S16" s="6">
        <v>1493.9739999999999</v>
      </c>
      <c r="T16" s="6">
        <v>414.02600000000001</v>
      </c>
      <c r="U16" s="6">
        <v>1722</v>
      </c>
      <c r="V16" s="6">
        <v>1345.09</v>
      </c>
      <c r="W16" s="7">
        <v>562.90989999999999</v>
      </c>
      <c r="X16" s="5">
        <v>21482</v>
      </c>
      <c r="Y16" s="6">
        <v>18682.099999999999</v>
      </c>
      <c r="Z16" s="6">
        <v>2506.9299999999998</v>
      </c>
      <c r="AA16" s="6">
        <v>21482</v>
      </c>
      <c r="AB16" s="6">
        <v>17883.099999999999</v>
      </c>
      <c r="AC16" s="6">
        <v>3305.88</v>
      </c>
      <c r="AD16" s="6">
        <v>21482</v>
      </c>
      <c r="AE16" s="6">
        <v>16694.3</v>
      </c>
      <c r="AF16" s="7">
        <v>4494.67</v>
      </c>
      <c r="AG16" s="8">
        <v>2272.7939999999999</v>
      </c>
      <c r="AH16" s="9">
        <v>2228.8870000000002</v>
      </c>
      <c r="AI16" s="9">
        <v>408.63720000000001</v>
      </c>
      <c r="AJ16" s="9">
        <v>2272.7939999999999</v>
      </c>
      <c r="AK16" s="9">
        <v>2095.9360000000001</v>
      </c>
      <c r="AL16" s="9">
        <v>538.86879999999996</v>
      </c>
      <c r="AM16" s="9">
        <v>2272.7939999999999</v>
      </c>
      <c r="AN16" s="9">
        <v>1897.5889999999999</v>
      </c>
      <c r="AO16" s="10">
        <v>732.64620000000002</v>
      </c>
      <c r="AP16" s="16">
        <v>1883</v>
      </c>
      <c r="AQ16" s="9">
        <v>1776</v>
      </c>
      <c r="AR16" s="15">
        <v>370</v>
      </c>
      <c r="AS16" s="11">
        <f>X16/AP16</f>
        <v>11.408390865639936</v>
      </c>
      <c r="AT16" s="12">
        <f t="shared" ref="AT16:AU16" si="48">Y16/AQ16</f>
        <v>10.51920045045045</v>
      </c>
      <c r="AU16" s="12">
        <f t="shared" si="48"/>
        <v>6.7754864864864857</v>
      </c>
      <c r="AV16" s="12">
        <f>AA16/AP16</f>
        <v>11.408390865639936</v>
      </c>
      <c r="AW16" s="12">
        <f t="shared" ref="AW16:AX16" si="49">AB16/AQ16</f>
        <v>10.069313063063062</v>
      </c>
      <c r="AX16" s="12">
        <f t="shared" si="49"/>
        <v>8.9348108108108111</v>
      </c>
      <c r="AY16" s="13">
        <f>AD16/AP16</f>
        <v>11.408390865639936</v>
      </c>
      <c r="AZ16" s="13">
        <f t="shared" ref="AZ16:BA16" si="50">AE16/AQ16</f>
        <v>9.3999436936936931</v>
      </c>
      <c r="BA16" s="93">
        <f t="shared" si="50"/>
        <v>12.147756756756756</v>
      </c>
      <c r="BB16" s="53">
        <f>AG16/AP16</f>
        <v>1.2070069038767923</v>
      </c>
      <c r="BC16" s="53">
        <f t="shared" si="38"/>
        <v>1.2550039414414416</v>
      </c>
      <c r="BD16" s="53">
        <f t="shared" si="38"/>
        <v>1.1044248648648649</v>
      </c>
      <c r="BE16" s="53">
        <f>AJ16/AP16</f>
        <v>1.2070069038767923</v>
      </c>
      <c r="BF16" s="53">
        <f t="shared" si="39"/>
        <v>1.1801441441441443</v>
      </c>
      <c r="BG16" s="53">
        <f t="shared" si="39"/>
        <v>1.4564021621621621</v>
      </c>
      <c r="BH16" s="53">
        <f>AM16/AP16</f>
        <v>1.2070069038767923</v>
      </c>
      <c r="BI16" s="53">
        <f t="shared" si="40"/>
        <v>1.0684622747747747</v>
      </c>
      <c r="BJ16" s="53">
        <f t="shared" si="40"/>
        <v>1.9801248648648648</v>
      </c>
    </row>
    <row r="17" spans="1:62" ht="15.75" thickBot="1">
      <c r="A17" s="32" t="s">
        <v>23</v>
      </c>
      <c r="B17" s="2">
        <v>22</v>
      </c>
      <c r="C17" s="2">
        <v>2</v>
      </c>
      <c r="D17" s="201">
        <v>2484</v>
      </c>
      <c r="E17" s="208">
        <f t="shared" ref="E17:E37" si="51">O17/SUM($O17:$Q17)</f>
        <v>0.45801521722843874</v>
      </c>
      <c r="F17" s="208">
        <f t="shared" ref="F17:F37" si="52">P17/SUM($O17:$Q17)</f>
        <v>0.49671350453869462</v>
      </c>
      <c r="G17" s="208">
        <f t="shared" ref="G17:G37" si="53">Q17/SUM($O17:$Q17)</f>
        <v>4.5271278232866793E-2</v>
      </c>
      <c r="H17" s="210">
        <f t="shared" si="45"/>
        <v>1137.7097995954418</v>
      </c>
      <c r="I17" s="210">
        <f t="shared" si="46"/>
        <v>1233.8363452741173</v>
      </c>
      <c r="J17" s="210">
        <f t="shared" si="47"/>
        <v>112.45385513044111</v>
      </c>
      <c r="K17" s="213">
        <f t="shared" si="13"/>
        <v>1346.2902004045584</v>
      </c>
      <c r="L17" s="213"/>
      <c r="M17" s="213"/>
      <c r="N17" s="199"/>
      <c r="O17" s="5">
        <v>1260</v>
      </c>
      <c r="P17" s="6">
        <v>1366.4590000000001</v>
      </c>
      <c r="Q17" s="6">
        <v>124.54130000000001</v>
      </c>
      <c r="R17" s="6">
        <v>1260</v>
      </c>
      <c r="S17" s="6">
        <v>1326.768</v>
      </c>
      <c r="T17" s="6">
        <v>164.23230000000001</v>
      </c>
      <c r="U17" s="6">
        <v>1260</v>
      </c>
      <c r="V17" s="6">
        <v>1267.71</v>
      </c>
      <c r="W17" s="7">
        <v>223.2902</v>
      </c>
      <c r="X17" s="5"/>
      <c r="Y17" s="6"/>
      <c r="Z17" s="6"/>
      <c r="AA17" s="6"/>
      <c r="AB17" s="6"/>
      <c r="AC17" s="6"/>
      <c r="AD17" s="6"/>
      <c r="AE17" s="6"/>
      <c r="AF17" s="7"/>
      <c r="AG17" s="8"/>
      <c r="AH17" s="9"/>
      <c r="AI17" s="9"/>
      <c r="AJ17" s="9"/>
      <c r="AK17" s="9"/>
      <c r="AL17" s="9"/>
      <c r="AM17" s="9"/>
      <c r="AN17" s="9"/>
      <c r="AO17" s="10"/>
      <c r="AP17" s="16"/>
      <c r="AQ17" s="9"/>
      <c r="AR17" s="15"/>
      <c r="AS17" s="26"/>
      <c r="AT17" s="12"/>
      <c r="AU17" s="13"/>
      <c r="AV17" s="13"/>
      <c r="AW17" s="12"/>
      <c r="AX17" s="13"/>
      <c r="AY17" s="13"/>
      <c r="AZ17" s="13"/>
      <c r="BA17" s="93"/>
      <c r="BB17" s="53"/>
      <c r="BC17" s="53"/>
      <c r="BD17" s="53"/>
      <c r="BE17" s="53"/>
      <c r="BF17" s="53"/>
      <c r="BG17" s="53"/>
      <c r="BH17" s="53"/>
      <c r="BI17" s="53"/>
      <c r="BJ17" s="53"/>
    </row>
    <row r="18" spans="1:62" ht="15.75" thickBot="1">
      <c r="A18" s="32" t="s">
        <v>24</v>
      </c>
      <c r="B18" s="2">
        <v>23</v>
      </c>
      <c r="C18" s="2">
        <v>2</v>
      </c>
      <c r="D18" s="201">
        <v>3327</v>
      </c>
      <c r="E18" s="208">
        <f t="shared" si="51"/>
        <v>0.42607559707558817</v>
      </c>
      <c r="F18" s="208">
        <f t="shared" si="52"/>
        <v>0.52442005087770271</v>
      </c>
      <c r="G18" s="208">
        <f t="shared" si="53"/>
        <v>4.9504352046709152E-2</v>
      </c>
      <c r="H18" s="210">
        <f t="shared" si="45"/>
        <v>1417.5535114704819</v>
      </c>
      <c r="I18" s="210">
        <f t="shared" si="46"/>
        <v>1744.7455092701168</v>
      </c>
      <c r="J18" s="210">
        <f t="shared" si="47"/>
        <v>164.70097925940135</v>
      </c>
      <c r="K18" s="213">
        <f t="shared" si="13"/>
        <v>1909.4464885295181</v>
      </c>
      <c r="L18" s="213"/>
      <c r="M18" s="213"/>
      <c r="N18" s="199"/>
      <c r="O18" s="5">
        <v>1634</v>
      </c>
      <c r="P18" s="6">
        <v>2011.1510000000001</v>
      </c>
      <c r="Q18" s="6">
        <v>189.8492</v>
      </c>
      <c r="R18" s="6">
        <v>1634</v>
      </c>
      <c r="S18" s="6">
        <v>1950.646</v>
      </c>
      <c r="T18" s="6">
        <v>250.3537</v>
      </c>
      <c r="U18" s="6">
        <v>1634</v>
      </c>
      <c r="V18" s="6">
        <v>1860.6189999999999</v>
      </c>
      <c r="W18" s="7">
        <v>340.38099999999997</v>
      </c>
      <c r="X18" s="5"/>
      <c r="Y18" s="6"/>
      <c r="Z18" s="6"/>
      <c r="AA18" s="6"/>
      <c r="AB18" s="6"/>
      <c r="AC18" s="6"/>
      <c r="AD18" s="6"/>
      <c r="AE18" s="6"/>
      <c r="AF18" s="7"/>
      <c r="AG18" s="8"/>
      <c r="AH18" s="9"/>
      <c r="AI18" s="9"/>
      <c r="AJ18" s="9"/>
      <c r="AK18" s="9"/>
      <c r="AL18" s="9"/>
      <c r="AM18" s="9"/>
      <c r="AN18" s="9"/>
      <c r="AO18" s="10"/>
      <c r="AP18" s="16"/>
      <c r="AQ18" s="9"/>
      <c r="AR18" s="15"/>
      <c r="AS18" s="26"/>
      <c r="AT18" s="12"/>
      <c r="AU18" s="13"/>
      <c r="AV18" s="13"/>
      <c r="AW18" s="12"/>
      <c r="AX18" s="13"/>
      <c r="AY18" s="13"/>
      <c r="AZ18" s="13"/>
      <c r="BA18" s="93"/>
      <c r="BB18" s="53"/>
      <c r="BC18" s="53"/>
      <c r="BD18" s="53"/>
      <c r="BE18" s="53"/>
      <c r="BF18" s="53"/>
      <c r="BG18" s="53"/>
      <c r="BH18" s="53"/>
      <c r="BI18" s="53"/>
      <c r="BJ18" s="53"/>
    </row>
    <row r="19" spans="1:62" ht="15.75" thickBot="1">
      <c r="A19" s="32" t="s">
        <v>25</v>
      </c>
      <c r="B19" s="2">
        <v>34</v>
      </c>
      <c r="C19" s="2">
        <v>2</v>
      </c>
      <c r="D19" s="201">
        <v>6076</v>
      </c>
      <c r="E19" s="208">
        <f t="shared" si="51"/>
        <v>0.52139302617922023</v>
      </c>
      <c r="F19" s="208">
        <f t="shared" si="52"/>
        <v>0.42137926332704378</v>
      </c>
      <c r="G19" s="208">
        <f t="shared" si="53"/>
        <v>5.722771049373615E-2</v>
      </c>
      <c r="H19" s="210">
        <f t="shared" si="45"/>
        <v>3167.984027064942</v>
      </c>
      <c r="I19" s="210">
        <f t="shared" si="46"/>
        <v>2560.3004039751181</v>
      </c>
      <c r="J19" s="210">
        <f t="shared" si="47"/>
        <v>347.71556895994087</v>
      </c>
      <c r="K19" s="213">
        <f t="shared" si="13"/>
        <v>2908.0159729350589</v>
      </c>
      <c r="L19" s="213">
        <v>2254</v>
      </c>
      <c r="M19" s="213">
        <f>L19/SUM($L$16:$L$23)*K$24</f>
        <v>3787.9804094879355</v>
      </c>
      <c r="N19" s="199"/>
      <c r="O19" s="5">
        <v>3144</v>
      </c>
      <c r="P19" s="6">
        <v>2540.9169999999999</v>
      </c>
      <c r="Q19" s="6">
        <v>345.0831</v>
      </c>
      <c r="R19" s="6">
        <v>3144</v>
      </c>
      <c r="S19" s="6">
        <v>2430.94</v>
      </c>
      <c r="T19" s="6">
        <v>455.06020000000001</v>
      </c>
      <c r="U19" s="6">
        <v>3144</v>
      </c>
      <c r="V19" s="6">
        <v>2267.3000000000002</v>
      </c>
      <c r="W19" s="7">
        <v>618.70000000000005</v>
      </c>
      <c r="X19" s="5">
        <v>21482</v>
      </c>
      <c r="Y19" s="6">
        <v>18682.099999999999</v>
      </c>
      <c r="Z19" s="6">
        <v>2506.9299999999998</v>
      </c>
      <c r="AA19" s="6">
        <v>21482</v>
      </c>
      <c r="AB19" s="6">
        <v>17883.099999999999</v>
      </c>
      <c r="AC19" s="6">
        <v>3305.88</v>
      </c>
      <c r="AD19" s="6">
        <v>21482</v>
      </c>
      <c r="AE19" s="6">
        <v>16694.3</v>
      </c>
      <c r="AF19" s="7">
        <v>4494.67</v>
      </c>
      <c r="AG19" s="8">
        <v>4149.6319999999996</v>
      </c>
      <c r="AH19" s="9">
        <v>3552.8829999999998</v>
      </c>
      <c r="AI19" s="9">
        <v>449.13729999999998</v>
      </c>
      <c r="AJ19" s="9">
        <v>4149.6319999999996</v>
      </c>
      <c r="AK19" s="9">
        <v>3410.43</v>
      </c>
      <c r="AL19" s="9">
        <v>592.27610000000004</v>
      </c>
      <c r="AM19" s="9">
        <v>4149.6319999999996</v>
      </c>
      <c r="AN19" s="9">
        <v>3198.5990000000002</v>
      </c>
      <c r="AO19" s="10">
        <v>805.25890000000004</v>
      </c>
      <c r="AP19" s="16">
        <v>3067</v>
      </c>
      <c r="AQ19" s="9">
        <v>1015</v>
      </c>
      <c r="AR19" s="15">
        <v>98</v>
      </c>
      <c r="AS19" s="11">
        <f>X19/AP19</f>
        <v>7.0042386697098138</v>
      </c>
      <c r="AT19" s="12">
        <f t="shared" ref="AT19:AU19" si="54">Y19/AQ19</f>
        <v>18.406009852216748</v>
      </c>
      <c r="AU19" s="12">
        <f t="shared" si="54"/>
        <v>25.580918367346936</v>
      </c>
      <c r="AV19" s="12">
        <f>AA19/AP19</f>
        <v>7.0042386697098138</v>
      </c>
      <c r="AW19" s="12">
        <f t="shared" ref="AW19:AX19" si="55">AB19/AQ19</f>
        <v>17.618817733990145</v>
      </c>
      <c r="AX19" s="12">
        <f t="shared" si="55"/>
        <v>33.7334693877551</v>
      </c>
      <c r="AY19" s="13">
        <f>AD19/AP19</f>
        <v>7.0042386697098138</v>
      </c>
      <c r="AZ19" s="13">
        <f t="shared" ref="AZ19:BA19" si="56">AE19/AQ19</f>
        <v>16.447586206896553</v>
      </c>
      <c r="BA19" s="93">
        <f t="shared" si="56"/>
        <v>45.863979591836738</v>
      </c>
      <c r="BB19" s="53">
        <f>AG19/AP19</f>
        <v>1.3529938050211932</v>
      </c>
      <c r="BC19" s="53">
        <f t="shared" ref="BC19:BD19" si="57">AH19/AQ19</f>
        <v>3.5003773399014775</v>
      </c>
      <c r="BD19" s="53">
        <f t="shared" si="57"/>
        <v>4.5830336734693873</v>
      </c>
      <c r="BE19" s="53">
        <f>AJ19/AP19</f>
        <v>1.3529938050211932</v>
      </c>
      <c r="BF19" s="53">
        <f t="shared" ref="BF19:BG19" si="58">AK19/AQ19</f>
        <v>3.3600295566502463</v>
      </c>
      <c r="BG19" s="53">
        <f t="shared" si="58"/>
        <v>6.0436336734693885</v>
      </c>
      <c r="BH19" s="53">
        <f>AM19/AP19</f>
        <v>1.3529938050211932</v>
      </c>
      <c r="BI19" s="53">
        <f t="shared" ref="BI19:BJ19" si="59">AN19/AQ19</f>
        <v>3.1513290640394089</v>
      </c>
      <c r="BJ19" s="53">
        <f t="shared" si="59"/>
        <v>8.2169275510204081</v>
      </c>
    </row>
    <row r="20" spans="1:62" ht="15.75" thickBot="1">
      <c r="A20" s="32" t="s">
        <v>26</v>
      </c>
      <c r="B20" s="2">
        <v>36</v>
      </c>
      <c r="C20" s="2">
        <v>2</v>
      </c>
      <c r="D20" s="201">
        <v>4513</v>
      </c>
      <c r="E20" s="208">
        <f t="shared" si="51"/>
        <v>0.51127819548872178</v>
      </c>
      <c r="F20" s="208">
        <f t="shared" si="52"/>
        <v>0.42980915524104379</v>
      </c>
      <c r="G20" s="208">
        <f t="shared" si="53"/>
        <v>5.8912649270234416E-2</v>
      </c>
      <c r="H20" s="210">
        <f t="shared" si="45"/>
        <v>2307.3984962406012</v>
      </c>
      <c r="I20" s="210">
        <f t="shared" si="46"/>
        <v>1939.7287176028306</v>
      </c>
      <c r="J20" s="210">
        <f t="shared" si="47"/>
        <v>265.87278615656794</v>
      </c>
      <c r="K20" s="213">
        <f t="shared" si="13"/>
        <v>2205.6015037593984</v>
      </c>
      <c r="L20" s="213"/>
      <c r="M20" s="213"/>
      <c r="N20" s="199"/>
      <c r="O20" s="5">
        <v>2312</v>
      </c>
      <c r="P20" s="6">
        <v>1943.597</v>
      </c>
      <c r="Q20" s="6">
        <v>266.40300000000002</v>
      </c>
      <c r="R20" s="6">
        <v>2312</v>
      </c>
      <c r="S20" s="6">
        <v>1858.6949999999999</v>
      </c>
      <c r="T20" s="6">
        <v>351.30489999999998</v>
      </c>
      <c r="U20" s="6">
        <v>2312</v>
      </c>
      <c r="V20" s="6">
        <v>1732.366</v>
      </c>
      <c r="W20" s="7">
        <v>477.63440000000003</v>
      </c>
      <c r="X20" s="5"/>
      <c r="Y20" s="6"/>
      <c r="Z20" s="6"/>
      <c r="AA20" s="6"/>
      <c r="AB20" s="6"/>
      <c r="AC20" s="6"/>
      <c r="AD20" s="6"/>
      <c r="AE20" s="6"/>
      <c r="AF20" s="7"/>
      <c r="AG20" s="8"/>
      <c r="AH20" s="9"/>
      <c r="AI20" s="9"/>
      <c r="AJ20" s="9"/>
      <c r="AK20" s="9"/>
      <c r="AL20" s="9"/>
      <c r="AM20" s="9"/>
      <c r="AN20" s="9"/>
      <c r="AO20" s="10"/>
      <c r="AP20" s="16"/>
      <c r="AQ20" s="9"/>
      <c r="AR20" s="15"/>
      <c r="AS20" s="26"/>
      <c r="AT20" s="12"/>
      <c r="AU20" s="13"/>
      <c r="AV20" s="13"/>
      <c r="AW20" s="12"/>
      <c r="AX20" s="13"/>
      <c r="AY20" s="13"/>
      <c r="AZ20" s="13"/>
      <c r="BA20" s="93"/>
      <c r="BB20" s="53"/>
      <c r="BC20" s="53"/>
      <c r="BD20" s="53"/>
      <c r="BE20" s="53"/>
      <c r="BF20" s="53"/>
      <c r="BG20" s="53"/>
      <c r="BH20" s="53"/>
      <c r="BI20" s="53"/>
      <c r="BJ20" s="53"/>
    </row>
    <row r="21" spans="1:62" ht="15.75" thickBot="1">
      <c r="A21" s="32" t="s">
        <v>27</v>
      </c>
      <c r="B21" s="2">
        <v>41</v>
      </c>
      <c r="C21" s="2">
        <v>2</v>
      </c>
      <c r="D21" s="201">
        <v>9864</v>
      </c>
      <c r="E21" s="208">
        <f t="shared" si="51"/>
        <v>0.56198872106696951</v>
      </c>
      <c r="F21" s="208">
        <f t="shared" si="52"/>
        <v>0.38463028626483736</v>
      </c>
      <c r="G21" s="208">
        <f t="shared" si="53"/>
        <v>5.3380992668193163E-2</v>
      </c>
      <c r="H21" s="210">
        <f t="shared" si="45"/>
        <v>5543.4567446045876</v>
      </c>
      <c r="I21" s="210">
        <f t="shared" si="46"/>
        <v>3793.9931437163559</v>
      </c>
      <c r="J21" s="210">
        <f t="shared" si="47"/>
        <v>526.55011167905741</v>
      </c>
      <c r="K21" s="213">
        <f t="shared" si="13"/>
        <v>4320.5432553954133</v>
      </c>
      <c r="L21" s="213">
        <v>2959</v>
      </c>
      <c r="M21" s="213">
        <f>L21/SUM($L$16:$L$23)*K$24</f>
        <v>4972.7746369453416</v>
      </c>
      <c r="N21" s="199"/>
      <c r="O21" s="5">
        <v>5290</v>
      </c>
      <c r="P21" s="6">
        <v>3620.5250000000001</v>
      </c>
      <c r="Q21" s="6">
        <v>502.4753</v>
      </c>
      <c r="R21" s="6">
        <v>5290</v>
      </c>
      <c r="S21" s="6">
        <v>3460.3870000000002</v>
      </c>
      <c r="T21" s="6">
        <v>662.61279999999999</v>
      </c>
      <c r="U21" s="6">
        <v>5290</v>
      </c>
      <c r="V21" s="6">
        <v>3222.1109999999999</v>
      </c>
      <c r="W21" s="7">
        <v>900.88869999999997</v>
      </c>
      <c r="X21" s="5">
        <v>21482</v>
      </c>
      <c r="Y21" s="6">
        <v>18682.099999999999</v>
      </c>
      <c r="Z21" s="6">
        <v>2506.9299999999998</v>
      </c>
      <c r="AA21" s="6">
        <v>21482</v>
      </c>
      <c r="AB21" s="6">
        <v>17883.099999999999</v>
      </c>
      <c r="AC21" s="6">
        <v>3305.88</v>
      </c>
      <c r="AD21" s="6">
        <v>21482</v>
      </c>
      <c r="AE21" s="6">
        <v>16694.3</v>
      </c>
      <c r="AF21" s="7">
        <v>4494.67</v>
      </c>
      <c r="AG21" s="8">
        <v>6982.0460000000003</v>
      </c>
      <c r="AH21" s="9">
        <v>5062.4639999999999</v>
      </c>
      <c r="AI21" s="9">
        <v>653.98850000000004</v>
      </c>
      <c r="AJ21" s="9">
        <v>6982.0460000000003</v>
      </c>
      <c r="AK21" s="9">
        <v>4854.6679999999997</v>
      </c>
      <c r="AL21" s="9">
        <v>862.41279999999995</v>
      </c>
      <c r="AM21" s="9">
        <v>6982.0460000000003</v>
      </c>
      <c r="AN21" s="9">
        <v>4545.6009999999997</v>
      </c>
      <c r="AO21" s="10">
        <v>1172.537</v>
      </c>
      <c r="AP21" s="16">
        <v>4191</v>
      </c>
      <c r="AQ21" s="9">
        <v>1555</v>
      </c>
      <c r="AR21" s="15">
        <v>172</v>
      </c>
      <c r="AS21" s="11">
        <f>X21/AP21</f>
        <v>5.1257456454306851</v>
      </c>
      <c r="AT21" s="12">
        <f t="shared" ref="AT21:AU23" si="60">Y21/AQ21</f>
        <v>12.014212218649517</v>
      </c>
      <c r="AU21" s="12">
        <f t="shared" si="60"/>
        <v>14.57517441860465</v>
      </c>
      <c r="AV21" s="12">
        <f>AA21/AP21</f>
        <v>5.1257456454306851</v>
      </c>
      <c r="AW21" s="12">
        <f t="shared" ref="AW21:AX23" si="61">AB21/AQ21</f>
        <v>11.500385852090032</v>
      </c>
      <c r="AX21" s="12">
        <f t="shared" si="61"/>
        <v>19.220232558139536</v>
      </c>
      <c r="AY21" s="13">
        <f>AD21/AP21</f>
        <v>5.1257456454306851</v>
      </c>
      <c r="AZ21" s="13">
        <f t="shared" ref="AZ21:BA23" si="62">AE21/AQ21</f>
        <v>10.73588424437299</v>
      </c>
      <c r="BA21" s="93">
        <f t="shared" si="62"/>
        <v>26.131802325581397</v>
      </c>
      <c r="BB21" s="53">
        <f>AG21/AP21</f>
        <v>1.665961822953949</v>
      </c>
      <c r="BC21" s="53">
        <f t="shared" ref="BC21:BD24" si="63">AH21/AQ21</f>
        <v>3.2556038585209004</v>
      </c>
      <c r="BD21" s="53">
        <f t="shared" si="63"/>
        <v>3.802258720930233</v>
      </c>
      <c r="BE21" s="53">
        <f>AJ21/AP21</f>
        <v>1.665961822953949</v>
      </c>
      <c r="BF21" s="53">
        <f t="shared" ref="BF21:BG24" si="64">AK21/AQ21</f>
        <v>3.1219729903536977</v>
      </c>
      <c r="BG21" s="53">
        <f t="shared" si="64"/>
        <v>5.0140279069767439</v>
      </c>
      <c r="BH21" s="53">
        <f>AM21/AP21</f>
        <v>1.665961822953949</v>
      </c>
      <c r="BI21" s="53">
        <f t="shared" ref="BI21:BJ24" si="65">AN21/AQ21</f>
        <v>2.9232160771704176</v>
      </c>
      <c r="BJ21" s="53">
        <f t="shared" si="65"/>
        <v>6.8170755813953487</v>
      </c>
    </row>
    <row r="22" spans="1:62" ht="15.75" thickBot="1">
      <c r="A22" s="32" t="s">
        <v>28</v>
      </c>
      <c r="B22" s="2">
        <v>42</v>
      </c>
      <c r="C22" s="2">
        <v>2</v>
      </c>
      <c r="D22" s="201">
        <v>5917</v>
      </c>
      <c r="E22" s="208">
        <f t="shared" si="51"/>
        <v>0.45490603396813362</v>
      </c>
      <c r="F22" s="208">
        <f t="shared" si="52"/>
        <v>0.47944802481283066</v>
      </c>
      <c r="G22" s="208">
        <f t="shared" si="53"/>
        <v>6.5645941219035733E-2</v>
      </c>
      <c r="H22" s="210">
        <f t="shared" si="45"/>
        <v>2691.6790029894464</v>
      </c>
      <c r="I22" s="210">
        <f t="shared" si="46"/>
        <v>2836.893962817519</v>
      </c>
      <c r="J22" s="210">
        <f t="shared" si="47"/>
        <v>388.42703419303444</v>
      </c>
      <c r="K22" s="213">
        <f t="shared" si="13"/>
        <v>3225.3209970105536</v>
      </c>
      <c r="L22" s="213">
        <v>2447</v>
      </c>
      <c r="M22" s="213">
        <f>L22/SUM($L$16:$L$23)*K$24</f>
        <v>4112.3283327493245</v>
      </c>
      <c r="N22" s="199"/>
      <c r="O22" s="5">
        <v>2638</v>
      </c>
      <c r="P22" s="6">
        <v>2780.319</v>
      </c>
      <c r="Q22" s="6">
        <v>380.68079999999998</v>
      </c>
      <c r="R22" s="6">
        <v>2638</v>
      </c>
      <c r="S22" s="6">
        <v>2658.9969999999998</v>
      </c>
      <c r="T22" s="6">
        <v>502.0027</v>
      </c>
      <c r="U22" s="6">
        <v>2638</v>
      </c>
      <c r="V22" s="6">
        <v>2478.4769999999999</v>
      </c>
      <c r="W22" s="7">
        <v>682.5231</v>
      </c>
      <c r="X22" s="5">
        <v>21482</v>
      </c>
      <c r="Y22" s="6">
        <v>18682.099999999999</v>
      </c>
      <c r="Z22" s="6">
        <v>2506.9299999999998</v>
      </c>
      <c r="AA22" s="6">
        <v>21482</v>
      </c>
      <c r="AB22" s="6">
        <v>17883.099999999999</v>
      </c>
      <c r="AC22" s="6">
        <v>3305.88</v>
      </c>
      <c r="AD22" s="6">
        <v>21482</v>
      </c>
      <c r="AE22" s="6">
        <v>16694.3</v>
      </c>
      <c r="AF22" s="7">
        <v>4494.67</v>
      </c>
      <c r="AG22" s="8">
        <v>3481.7840000000001</v>
      </c>
      <c r="AH22" s="9">
        <v>3887.6320000000001</v>
      </c>
      <c r="AI22" s="9">
        <v>495.46879999999999</v>
      </c>
      <c r="AJ22" s="9">
        <v>3481.7840000000001</v>
      </c>
      <c r="AK22" s="9">
        <v>3730.3780000000002</v>
      </c>
      <c r="AL22" s="9">
        <v>653.37350000000004</v>
      </c>
      <c r="AM22" s="9">
        <v>3481.7840000000001</v>
      </c>
      <c r="AN22" s="9">
        <v>3496.5169999999998</v>
      </c>
      <c r="AO22" s="10">
        <v>888.32680000000005</v>
      </c>
      <c r="AP22" s="16">
        <v>2895</v>
      </c>
      <c r="AQ22" s="9">
        <v>1388</v>
      </c>
      <c r="AR22" s="15">
        <v>220</v>
      </c>
      <c r="AS22" s="11">
        <f>X22/AP22</f>
        <v>7.4203799654576859</v>
      </c>
      <c r="AT22" s="12">
        <f t="shared" si="60"/>
        <v>13.459726224783861</v>
      </c>
      <c r="AU22" s="12">
        <f t="shared" si="60"/>
        <v>11.395136363636363</v>
      </c>
      <c r="AV22" s="12">
        <f>AA22/AP22</f>
        <v>7.4203799654576859</v>
      </c>
      <c r="AW22" s="12">
        <f t="shared" si="61"/>
        <v>12.884077809798271</v>
      </c>
      <c r="AX22" s="12">
        <f t="shared" si="61"/>
        <v>15.026727272727273</v>
      </c>
      <c r="AY22" s="13">
        <f t="shared" ref="AY22:AY23" si="66">AD22/AP22</f>
        <v>7.4203799654576859</v>
      </c>
      <c r="AZ22" s="13">
        <f t="shared" si="62"/>
        <v>12.027593659942363</v>
      </c>
      <c r="BA22" s="93">
        <f t="shared" si="62"/>
        <v>20.430318181818183</v>
      </c>
      <c r="BB22" s="53">
        <f t="shared" ref="BB22:BB23" si="67">AG22/AP22</f>
        <v>1.2026887737478411</v>
      </c>
      <c r="BC22" s="53">
        <f t="shared" si="63"/>
        <v>2.8008876080691643</v>
      </c>
      <c r="BD22" s="53">
        <f t="shared" si="63"/>
        <v>2.252130909090909</v>
      </c>
      <c r="BE22" s="53">
        <f t="shared" ref="BE22:BE24" si="68">AJ22/AP22</f>
        <v>1.2026887737478411</v>
      </c>
      <c r="BF22" s="53">
        <f t="shared" si="64"/>
        <v>2.6875922190201731</v>
      </c>
      <c r="BG22" s="53">
        <f t="shared" si="64"/>
        <v>2.9698795454545457</v>
      </c>
      <c r="BH22" s="53">
        <f t="shared" ref="BH22:BH24" si="69">AM22/AP22</f>
        <v>1.2026887737478411</v>
      </c>
      <c r="BI22" s="53">
        <f t="shared" si="65"/>
        <v>2.5191044668587894</v>
      </c>
      <c r="BJ22" s="53">
        <f t="shared" si="65"/>
        <v>4.0378490909090914</v>
      </c>
    </row>
    <row r="23" spans="1:62" ht="15.75" thickBot="1">
      <c r="A23" s="56" t="s">
        <v>29</v>
      </c>
      <c r="B23" s="36">
        <v>43</v>
      </c>
      <c r="C23" s="36">
        <v>2</v>
      </c>
      <c r="D23" s="201">
        <v>6635</v>
      </c>
      <c r="E23" s="208">
        <f t="shared" si="51"/>
        <v>0.52040056136902824</v>
      </c>
      <c r="F23" s="208">
        <f t="shared" si="52"/>
        <v>0.4222198664872156</v>
      </c>
      <c r="G23" s="208">
        <f t="shared" si="53"/>
        <v>5.7379572143756032E-2</v>
      </c>
      <c r="H23" s="210">
        <f t="shared" si="45"/>
        <v>3452.8577246835025</v>
      </c>
      <c r="I23" s="210">
        <f t="shared" si="46"/>
        <v>2801.4288141426755</v>
      </c>
      <c r="J23" s="210">
        <f t="shared" si="47"/>
        <v>380.71346117382126</v>
      </c>
      <c r="K23" s="213">
        <f t="shared" si="13"/>
        <v>3182.1422753164966</v>
      </c>
      <c r="L23" s="213">
        <v>2289</v>
      </c>
      <c r="M23" s="213">
        <f>L23/SUM($L$16:$L$23)*K$24</f>
        <v>3846.7999810638348</v>
      </c>
      <c r="N23" s="199"/>
      <c r="O23" s="37">
        <v>3482</v>
      </c>
      <c r="P23" s="38">
        <v>2825.0729999999999</v>
      </c>
      <c r="Q23" s="38">
        <v>383.92669999999998</v>
      </c>
      <c r="R23" s="38">
        <v>3482</v>
      </c>
      <c r="S23" s="38">
        <v>2702.7170000000001</v>
      </c>
      <c r="T23" s="38">
        <v>506.28309999999999</v>
      </c>
      <c r="U23" s="38">
        <v>3482</v>
      </c>
      <c r="V23" s="38">
        <v>2520.6570000000002</v>
      </c>
      <c r="W23" s="39">
        <v>688.34280000000001</v>
      </c>
      <c r="X23" s="37">
        <v>21482</v>
      </c>
      <c r="Y23" s="38">
        <v>18682.099999999999</v>
      </c>
      <c r="Z23" s="38">
        <v>2506.9299999999998</v>
      </c>
      <c r="AA23" s="38">
        <v>21482</v>
      </c>
      <c r="AB23" s="38">
        <v>17883.099999999999</v>
      </c>
      <c r="AC23" s="38">
        <v>3305.88</v>
      </c>
      <c r="AD23" s="38">
        <v>21482</v>
      </c>
      <c r="AE23" s="38">
        <v>16694.3</v>
      </c>
      <c r="AF23" s="39">
        <v>4494.67</v>
      </c>
      <c r="AG23" s="40">
        <v>4595.7439999999997</v>
      </c>
      <c r="AH23" s="41">
        <v>3950.2089999999998</v>
      </c>
      <c r="AI23" s="41">
        <v>499.69349999999997</v>
      </c>
      <c r="AJ23" s="41">
        <v>4595.7439999999997</v>
      </c>
      <c r="AK23" s="41">
        <v>3791.7130000000002</v>
      </c>
      <c r="AL23" s="41">
        <v>658.94449999999995</v>
      </c>
      <c r="AM23" s="41">
        <v>4595.7439999999997</v>
      </c>
      <c r="AN23" s="41">
        <v>3556.0230000000001</v>
      </c>
      <c r="AO23" s="42">
        <v>895.90120000000002</v>
      </c>
      <c r="AP23" s="110">
        <v>3221</v>
      </c>
      <c r="AQ23" s="47">
        <v>1211</v>
      </c>
      <c r="AR23" s="109">
        <v>93</v>
      </c>
      <c r="AS23" s="43">
        <f>X23/AP23</f>
        <v>6.6693573424402359</v>
      </c>
      <c r="AT23" s="44">
        <f t="shared" si="60"/>
        <v>15.427002477291493</v>
      </c>
      <c r="AU23" s="44">
        <f t="shared" si="60"/>
        <v>26.956236559139782</v>
      </c>
      <c r="AV23" s="44">
        <f>AA23/AP23</f>
        <v>6.6693573424402359</v>
      </c>
      <c r="AW23" s="44">
        <f t="shared" si="61"/>
        <v>14.767217175887694</v>
      </c>
      <c r="AX23" s="44">
        <f t="shared" si="61"/>
        <v>35.547096774193548</v>
      </c>
      <c r="AY23" s="45">
        <f t="shared" si="66"/>
        <v>6.6693573424402359</v>
      </c>
      <c r="AZ23" s="45">
        <f t="shared" si="62"/>
        <v>13.785549132947976</v>
      </c>
      <c r="BA23" s="111">
        <f t="shared" si="62"/>
        <v>48.329784946236558</v>
      </c>
      <c r="BB23" s="48">
        <f t="shared" si="67"/>
        <v>1.4268065818068922</v>
      </c>
      <c r="BC23" s="48">
        <f t="shared" si="63"/>
        <v>3.261939719240297</v>
      </c>
      <c r="BD23" s="48">
        <f t="shared" si="63"/>
        <v>5.373048387096774</v>
      </c>
      <c r="BE23" s="48">
        <f t="shared" si="68"/>
        <v>1.4268065818068922</v>
      </c>
      <c r="BF23" s="48">
        <f t="shared" si="64"/>
        <v>3.1310594549958712</v>
      </c>
      <c r="BG23" s="48">
        <f t="shared" si="64"/>
        <v>7.0854247311827949</v>
      </c>
      <c r="BH23" s="48">
        <f t="shared" si="69"/>
        <v>1.4268065818068922</v>
      </c>
      <c r="BI23" s="48">
        <f t="shared" si="65"/>
        <v>2.9364351775392241</v>
      </c>
      <c r="BJ23" s="48">
        <f t="shared" si="65"/>
        <v>9.6333462365591398</v>
      </c>
    </row>
    <row r="24" spans="1:62" ht="15.75" thickBot="1">
      <c r="A24" s="18" t="s">
        <v>55</v>
      </c>
      <c r="B24" s="75"/>
      <c r="C24" s="75"/>
      <c r="D24" s="202">
        <f>SUM(D16:D23)</f>
        <v>42318</v>
      </c>
      <c r="E24" s="208">
        <f t="shared" si="51"/>
        <v>0.50343324152164293</v>
      </c>
      <c r="F24" s="208">
        <f t="shared" si="52"/>
        <v>0.43781666397916613</v>
      </c>
      <c r="G24" s="208">
        <f t="shared" si="53"/>
        <v>5.8750094499190823E-2</v>
      </c>
      <c r="H24" s="210">
        <f t="shared" ref="H24:H37" si="70">$D24*E24</f>
        <v>21304.287914712884</v>
      </c>
      <c r="I24" s="210">
        <f t="shared" ref="I24:I37" si="71">$D24*F24</f>
        <v>18527.525586270353</v>
      </c>
      <c r="J24" s="210">
        <f t="shared" ref="J24:J37" si="72">$D24*G24</f>
        <v>2486.1864990167574</v>
      </c>
      <c r="K24" s="213">
        <f t="shared" si="13"/>
        <v>21013.712085287108</v>
      </c>
      <c r="L24" s="213">
        <f>SUM(L13:L23)</f>
        <v>31559</v>
      </c>
      <c r="M24" s="213">
        <f>SUM(M16:M23)</f>
        <v>21013.712085287108</v>
      </c>
      <c r="N24" s="19"/>
      <c r="O24" s="19">
        <f>SUM(O16:O23)</f>
        <v>21482</v>
      </c>
      <c r="P24" s="20">
        <f t="shared" ref="P24:W24" si="73">SUM(P16:P23)</f>
        <v>18682.074999999997</v>
      </c>
      <c r="Q24" s="20">
        <f t="shared" si="73"/>
        <v>2506.9252999999999</v>
      </c>
      <c r="R24" s="20">
        <f t="shared" si="73"/>
        <v>21482</v>
      </c>
      <c r="S24" s="20">
        <f t="shared" si="73"/>
        <v>17883.124</v>
      </c>
      <c r="T24" s="20">
        <f t="shared" si="73"/>
        <v>3305.8757000000001</v>
      </c>
      <c r="U24" s="20">
        <f t="shared" si="73"/>
        <v>21482</v>
      </c>
      <c r="V24" s="20">
        <f t="shared" si="73"/>
        <v>16694.329999999998</v>
      </c>
      <c r="W24" s="21">
        <f t="shared" si="73"/>
        <v>4494.6701000000003</v>
      </c>
      <c r="X24" s="19"/>
      <c r="Y24" s="20"/>
      <c r="Z24" s="20"/>
      <c r="AA24" s="20"/>
      <c r="AB24" s="20"/>
      <c r="AC24" s="20"/>
      <c r="AD24" s="20"/>
      <c r="AE24" s="20"/>
      <c r="AF24" s="21"/>
      <c r="AG24" s="27">
        <f>SUM(AG16:AG23)</f>
        <v>21482</v>
      </c>
      <c r="AH24" s="28">
        <f t="shared" ref="AH24:AR24" si="74">SUM(AH16:AH23)</f>
        <v>18682.075000000001</v>
      </c>
      <c r="AI24" s="28">
        <f t="shared" si="74"/>
        <v>2506.9252999999999</v>
      </c>
      <c r="AJ24" s="28">
        <f t="shared" si="74"/>
        <v>21482</v>
      </c>
      <c r="AK24" s="28">
        <f t="shared" si="74"/>
        <v>17883.125</v>
      </c>
      <c r="AL24" s="28">
        <f t="shared" si="74"/>
        <v>3305.8757000000001</v>
      </c>
      <c r="AM24" s="28">
        <f t="shared" si="74"/>
        <v>21482</v>
      </c>
      <c r="AN24" s="28">
        <f t="shared" si="74"/>
        <v>16694.329000000002</v>
      </c>
      <c r="AO24" s="29">
        <f t="shared" si="74"/>
        <v>4494.6701000000003</v>
      </c>
      <c r="AP24" s="27">
        <f t="shared" si="74"/>
        <v>15257</v>
      </c>
      <c r="AQ24" s="28">
        <f t="shared" si="74"/>
        <v>6945</v>
      </c>
      <c r="AR24" s="29">
        <f t="shared" si="74"/>
        <v>953</v>
      </c>
      <c r="AS24" s="22"/>
      <c r="AT24" s="23"/>
      <c r="AU24" s="23"/>
      <c r="AV24" s="23"/>
      <c r="AW24" s="23"/>
      <c r="AX24" s="23"/>
      <c r="AY24" s="98"/>
      <c r="AZ24" s="98"/>
      <c r="BA24" s="99"/>
      <c r="BB24" s="25">
        <f>AG24/AP24</f>
        <v>1.4080094382906208</v>
      </c>
      <c r="BC24" s="25">
        <f t="shared" si="63"/>
        <v>2.6900035997120231</v>
      </c>
      <c r="BD24" s="25">
        <f t="shared" si="63"/>
        <v>2.6305616998950683</v>
      </c>
      <c r="BE24" s="25">
        <f t="shared" si="68"/>
        <v>1.4080094382906208</v>
      </c>
      <c r="BF24" s="25">
        <f t="shared" si="64"/>
        <v>2.5749640028797698</v>
      </c>
      <c r="BG24" s="25">
        <f t="shared" si="64"/>
        <v>3.4689146904512067</v>
      </c>
      <c r="BH24" s="25">
        <f t="shared" si="69"/>
        <v>1.4080094382906208</v>
      </c>
      <c r="BI24" s="25">
        <f t="shared" si="65"/>
        <v>2.4037910727141831</v>
      </c>
      <c r="BJ24" s="25">
        <f t="shared" si="65"/>
        <v>4.7163379853095488</v>
      </c>
    </row>
    <row r="25" spans="1:62" ht="16.5" thickTop="1" thickBot="1">
      <c r="A25" s="32" t="s">
        <v>42</v>
      </c>
      <c r="B25" s="2">
        <v>15</v>
      </c>
      <c r="C25" s="2">
        <v>3</v>
      </c>
      <c r="D25" s="201">
        <v>2422</v>
      </c>
      <c r="E25" s="208">
        <f t="shared" si="51"/>
        <v>0.41289540842684691</v>
      </c>
      <c r="F25" s="208">
        <f t="shared" si="52"/>
        <v>0.44524742567121733</v>
      </c>
      <c r="G25" s="208">
        <f t="shared" si="53"/>
        <v>0.14185716590193578</v>
      </c>
      <c r="H25" s="210">
        <f t="shared" si="70"/>
        <v>1000.0326792098232</v>
      </c>
      <c r="I25" s="210">
        <f t="shared" si="71"/>
        <v>1078.3892649756883</v>
      </c>
      <c r="J25" s="210">
        <f t="shared" si="72"/>
        <v>343.57805581448849</v>
      </c>
      <c r="K25" s="213">
        <f t="shared" si="13"/>
        <v>1421.9673207901769</v>
      </c>
      <c r="L25" s="213">
        <v>1760</v>
      </c>
      <c r="M25" s="213">
        <f>L25/SUM($L$25:$L$36)*K$37</f>
        <v>3404.4919034999316</v>
      </c>
      <c r="N25" s="199"/>
      <c r="O25" s="5">
        <v>1031</v>
      </c>
      <c r="P25" s="6">
        <v>1111.7829999999999</v>
      </c>
      <c r="Q25" s="6">
        <v>354.2174</v>
      </c>
      <c r="R25" s="6">
        <v>1031</v>
      </c>
      <c r="S25" s="6">
        <v>998.89440000000002</v>
      </c>
      <c r="T25" s="6">
        <v>467.10559999999998</v>
      </c>
      <c r="U25" s="6">
        <v>1031</v>
      </c>
      <c r="V25" s="6">
        <v>830.923</v>
      </c>
      <c r="W25" s="7">
        <v>635.077</v>
      </c>
      <c r="X25" s="5"/>
      <c r="Y25" s="6"/>
      <c r="Z25" s="6"/>
      <c r="AA25" s="6"/>
      <c r="AB25" s="6"/>
      <c r="AC25" s="6"/>
      <c r="AD25" s="6"/>
      <c r="AE25" s="6"/>
      <c r="AF25" s="7"/>
      <c r="AG25" s="8"/>
      <c r="AH25" s="9"/>
      <c r="AI25" s="9"/>
      <c r="AJ25" s="9"/>
      <c r="AK25" s="9"/>
      <c r="AL25" s="9"/>
      <c r="AM25" s="9"/>
      <c r="AN25" s="9"/>
      <c r="AO25" s="10"/>
      <c r="AP25" s="8"/>
      <c r="AQ25" s="9"/>
      <c r="AR25" s="10"/>
      <c r="AS25" s="11"/>
      <c r="AT25" s="12"/>
      <c r="AU25" s="12"/>
      <c r="AV25" s="13"/>
      <c r="AW25" s="13"/>
      <c r="AX25" s="13"/>
      <c r="AY25" s="13"/>
      <c r="AZ25" s="13"/>
      <c r="BA25" s="93"/>
      <c r="BB25" s="53"/>
      <c r="BC25" s="53"/>
      <c r="BD25" s="53"/>
      <c r="BE25" s="53"/>
      <c r="BF25" s="53"/>
      <c r="BG25" s="53"/>
      <c r="BH25" s="53"/>
      <c r="BI25" s="53"/>
      <c r="BJ25" s="53"/>
    </row>
    <row r="26" spans="1:62" ht="15.75" thickBot="1">
      <c r="A26" s="32" t="s">
        <v>30</v>
      </c>
      <c r="B26" s="2">
        <v>45</v>
      </c>
      <c r="C26" s="2">
        <v>3</v>
      </c>
      <c r="D26" s="201">
        <v>4947</v>
      </c>
      <c r="E26" s="208">
        <f t="shared" si="51"/>
        <v>0.5518118713127248</v>
      </c>
      <c r="F26" s="208">
        <f t="shared" si="52"/>
        <v>0.37851454787154465</v>
      </c>
      <c r="G26" s="208">
        <f t="shared" si="53"/>
        <v>6.9673580815730524E-2</v>
      </c>
      <c r="H26" s="210">
        <f t="shared" si="70"/>
        <v>2729.8133273840494</v>
      </c>
      <c r="I26" s="210">
        <f t="shared" si="71"/>
        <v>1872.5114683205313</v>
      </c>
      <c r="J26" s="210">
        <f t="shared" si="72"/>
        <v>344.67520429541889</v>
      </c>
      <c r="K26" s="213">
        <f t="shared" si="13"/>
        <v>2217.1866726159501</v>
      </c>
      <c r="L26" s="213"/>
      <c r="M26" s="213"/>
      <c r="N26" s="199"/>
      <c r="O26" s="5">
        <v>2604</v>
      </c>
      <c r="P26" s="6">
        <v>1786.21</v>
      </c>
      <c r="Q26" s="6">
        <v>328.78960000000001</v>
      </c>
      <c r="R26" s="6">
        <v>2604</v>
      </c>
      <c r="S26" s="6">
        <v>1681.4259999999999</v>
      </c>
      <c r="T26" s="6">
        <v>433.57400000000001</v>
      </c>
      <c r="U26" s="6">
        <v>2604</v>
      </c>
      <c r="V26" s="6">
        <v>1525.5129999999999</v>
      </c>
      <c r="W26" s="7">
        <v>589.48739999999998</v>
      </c>
      <c r="X26" s="5"/>
      <c r="Y26" s="6"/>
      <c r="Z26" s="6"/>
      <c r="AA26" s="6"/>
      <c r="AB26" s="6"/>
      <c r="AC26" s="6"/>
      <c r="AD26" s="6"/>
      <c r="AE26" s="6"/>
      <c r="AF26" s="7"/>
      <c r="AG26" s="8"/>
      <c r="AH26" s="9"/>
      <c r="AI26" s="9"/>
      <c r="AJ26" s="9"/>
      <c r="AK26" s="9"/>
      <c r="AL26" s="9"/>
      <c r="AM26" s="9"/>
      <c r="AN26" s="9"/>
      <c r="AO26" s="10"/>
      <c r="AP26" s="16"/>
      <c r="AQ26" s="9"/>
      <c r="AR26" s="15"/>
      <c r="AS26" s="11"/>
      <c r="AT26" s="12"/>
      <c r="AU26" s="12"/>
      <c r="AV26" s="13"/>
      <c r="AW26" s="13"/>
      <c r="AX26" s="13"/>
      <c r="AY26" s="13"/>
      <c r="AZ26" s="13"/>
      <c r="BA26" s="93"/>
      <c r="BB26" s="53"/>
      <c r="BC26" s="53"/>
      <c r="BD26" s="53"/>
      <c r="BE26" s="53"/>
      <c r="BF26" s="53"/>
      <c r="BG26" s="53"/>
      <c r="BH26" s="53"/>
      <c r="BI26" s="53"/>
      <c r="BJ26" s="53"/>
    </row>
    <row r="27" spans="1:62" ht="15.75" thickBot="1">
      <c r="A27" s="32" t="s">
        <v>31</v>
      </c>
      <c r="B27" s="2">
        <v>50</v>
      </c>
      <c r="C27" s="2">
        <v>3</v>
      </c>
      <c r="D27" s="201">
        <v>3163</v>
      </c>
      <c r="E27" s="208">
        <f t="shared" si="51"/>
        <v>0.41649837259237338</v>
      </c>
      <c r="F27" s="208">
        <f t="shared" si="52"/>
        <v>0.49345999911919181</v>
      </c>
      <c r="G27" s="208">
        <f t="shared" si="53"/>
        <v>9.0041628288434788E-2</v>
      </c>
      <c r="H27" s="210">
        <f t="shared" si="70"/>
        <v>1317.384352509677</v>
      </c>
      <c r="I27" s="210">
        <f t="shared" si="71"/>
        <v>1560.8139772140037</v>
      </c>
      <c r="J27" s="210">
        <f t="shared" si="72"/>
        <v>284.80167027631921</v>
      </c>
      <c r="K27" s="213">
        <f t="shared" si="13"/>
        <v>1845.6156474903228</v>
      </c>
      <c r="L27" s="213">
        <v>2115</v>
      </c>
      <c r="M27" s="213">
        <f>L27/SUM($L$25:$L$36)*K$37</f>
        <v>4091.193395399066</v>
      </c>
      <c r="N27" s="199"/>
      <c r="O27" s="5">
        <v>1237</v>
      </c>
      <c r="P27" s="6">
        <v>1465.576</v>
      </c>
      <c r="Q27" s="6">
        <v>267.42360000000002</v>
      </c>
      <c r="R27" s="6">
        <v>1237</v>
      </c>
      <c r="S27" s="6">
        <v>1380.3489999999999</v>
      </c>
      <c r="T27" s="6">
        <v>352.6508</v>
      </c>
      <c r="U27" s="6">
        <v>1237</v>
      </c>
      <c r="V27" s="6">
        <v>1253.5360000000001</v>
      </c>
      <c r="W27" s="7">
        <v>479.46420000000001</v>
      </c>
      <c r="X27" s="5">
        <v>19791</v>
      </c>
      <c r="Y27" s="6">
        <v>14002</v>
      </c>
      <c r="Z27" s="6">
        <v>2842.04</v>
      </c>
      <c r="AA27" s="6">
        <v>19791</v>
      </c>
      <c r="AB27" s="6">
        <v>13096.2</v>
      </c>
      <c r="AC27" s="6">
        <v>3747.79</v>
      </c>
      <c r="AD27" s="6">
        <v>19791</v>
      </c>
      <c r="AE27" s="6">
        <v>11748.5</v>
      </c>
      <c r="AF27" s="7">
        <v>5095.5</v>
      </c>
      <c r="AG27" s="8">
        <f>O27/(O$27+O$28+O$30+O$33)*X27</f>
        <v>2438.6360195238567</v>
      </c>
      <c r="AH27" s="9">
        <f t="shared" ref="AH27:AO28" si="75">P27/(P$27+P$28+P$30+P$33)*Y27</f>
        <v>2921.1513230764517</v>
      </c>
      <c r="AI27" s="9">
        <f t="shared" si="75"/>
        <v>593.29411453596344</v>
      </c>
      <c r="AJ27" s="9">
        <f t="shared" si="75"/>
        <v>2438.6360195238567</v>
      </c>
      <c r="AK27" s="9">
        <f t="shared" si="75"/>
        <v>2732.0728394004545</v>
      </c>
      <c r="AL27" s="9">
        <f t="shared" si="75"/>
        <v>782.37526793426196</v>
      </c>
      <c r="AM27" s="9">
        <f t="shared" si="75"/>
        <v>2438.6360195238567</v>
      </c>
      <c r="AN27" s="9">
        <f t="shared" si="75"/>
        <v>2450.755093558636</v>
      </c>
      <c r="AO27" s="10">
        <f t="shared" si="75"/>
        <v>1063.7185026233653</v>
      </c>
      <c r="AP27" s="16">
        <v>1670</v>
      </c>
      <c r="AQ27" s="9">
        <v>1465</v>
      </c>
      <c r="AR27" s="15">
        <v>110</v>
      </c>
      <c r="AS27" s="11">
        <f>X27/AP27</f>
        <v>11.850898203592815</v>
      </c>
      <c r="AT27" s="12">
        <f t="shared" ref="AT27:AU28" si="76">Y27/AQ27</f>
        <v>9.5576791808873729</v>
      </c>
      <c r="AU27" s="12">
        <f t="shared" si="76"/>
        <v>25.836727272727273</v>
      </c>
      <c r="AV27" s="12">
        <f>AA27/AP27</f>
        <v>11.850898203592815</v>
      </c>
      <c r="AW27" s="12">
        <f t="shared" ref="AW27:AX28" si="77">AB27/AQ27</f>
        <v>8.9393856655290111</v>
      </c>
      <c r="AX27" s="12">
        <f t="shared" si="77"/>
        <v>34.070818181818183</v>
      </c>
      <c r="AY27" s="13">
        <f t="shared" ref="AY27:BA28" si="78">AD27/AP27</f>
        <v>11.850898203592815</v>
      </c>
      <c r="AZ27" s="13">
        <f t="shared" si="78"/>
        <v>8.019453924914675</v>
      </c>
      <c r="BA27" s="93">
        <f t="shared" si="78"/>
        <v>46.322727272727271</v>
      </c>
      <c r="BB27" s="53">
        <f t="shared" ref="BB27:BD28" si="79">AG27/AP27</f>
        <v>1.4602610895352435</v>
      </c>
      <c r="BC27" s="53">
        <f t="shared" si="79"/>
        <v>1.9939599474924585</v>
      </c>
      <c r="BD27" s="53">
        <f t="shared" si="79"/>
        <v>5.3935828594178492</v>
      </c>
      <c r="BE27" s="53">
        <f t="shared" ref="BE27:BG28" si="80">AJ27/AP27</f>
        <v>1.4602610895352435</v>
      </c>
      <c r="BF27" s="53">
        <f t="shared" si="80"/>
        <v>1.8648961361095253</v>
      </c>
      <c r="BG27" s="53">
        <f t="shared" si="80"/>
        <v>7.112502435766018</v>
      </c>
      <c r="BH27" s="53">
        <f t="shared" ref="BH27:BJ28" si="81">AM27/AP27</f>
        <v>1.4602610895352435</v>
      </c>
      <c r="BI27" s="53">
        <f t="shared" si="81"/>
        <v>1.6728703710297856</v>
      </c>
      <c r="BJ27" s="53">
        <f t="shared" si="81"/>
        <v>9.6701682056669576</v>
      </c>
    </row>
    <row r="28" spans="1:62" ht="15.75" thickBot="1">
      <c r="A28" s="32" t="s">
        <v>32</v>
      </c>
      <c r="B28" s="2">
        <v>51</v>
      </c>
      <c r="C28" s="2">
        <v>3</v>
      </c>
      <c r="D28" s="201">
        <v>8321</v>
      </c>
      <c r="E28" s="208">
        <f t="shared" si="51"/>
        <v>0.55100529726156044</v>
      </c>
      <c r="F28" s="208">
        <f t="shared" si="52"/>
        <v>0.377487351949089</v>
      </c>
      <c r="G28" s="208">
        <f t="shared" si="53"/>
        <v>7.1507350789350554E-2</v>
      </c>
      <c r="H28" s="210">
        <f t="shared" si="70"/>
        <v>4584.9150785134443</v>
      </c>
      <c r="I28" s="210">
        <f t="shared" si="71"/>
        <v>3141.0722555683697</v>
      </c>
      <c r="J28" s="210">
        <f t="shared" si="72"/>
        <v>595.01266591818592</v>
      </c>
      <c r="K28" s="213">
        <f t="shared" si="13"/>
        <v>3736.0849214865557</v>
      </c>
      <c r="L28" s="213">
        <v>2798</v>
      </c>
      <c r="M28" s="213">
        <f>L28/SUM($L$25:$L$36)*K$37</f>
        <v>5412.3683784050054</v>
      </c>
      <c r="N28" s="199"/>
      <c r="O28" s="5">
        <v>4467</v>
      </c>
      <c r="P28" s="6">
        <v>3060.29</v>
      </c>
      <c r="Q28" s="6">
        <v>579.71010000000001</v>
      </c>
      <c r="R28" s="6">
        <v>4467</v>
      </c>
      <c r="S28" s="6">
        <v>2875.538</v>
      </c>
      <c r="T28" s="6">
        <v>764.46220000000005</v>
      </c>
      <c r="U28" s="6">
        <v>4467</v>
      </c>
      <c r="V28" s="6">
        <v>2600.6370000000002</v>
      </c>
      <c r="W28" s="7">
        <v>1039.3630000000001</v>
      </c>
      <c r="X28" s="5">
        <v>19791</v>
      </c>
      <c r="Y28" s="6">
        <v>14002</v>
      </c>
      <c r="Z28" s="6">
        <v>2842.04</v>
      </c>
      <c r="AA28" s="6">
        <v>19791</v>
      </c>
      <c r="AB28" s="6">
        <v>13096.2</v>
      </c>
      <c r="AC28" s="6">
        <v>3747.79</v>
      </c>
      <c r="AD28" s="6">
        <v>19791</v>
      </c>
      <c r="AE28" s="6">
        <v>11748.5</v>
      </c>
      <c r="AF28" s="7">
        <v>5095.5</v>
      </c>
      <c r="AG28" s="8">
        <f>O28/(O$27+O$28+O$30+O$33)*X28</f>
        <v>8806.2951489192146</v>
      </c>
      <c r="AH28" s="9">
        <f t="shared" si="75"/>
        <v>6099.6974448937726</v>
      </c>
      <c r="AI28" s="9">
        <f t="shared" si="75"/>
        <v>1286.1190652846451</v>
      </c>
      <c r="AJ28" s="9">
        <f t="shared" si="75"/>
        <v>8806.2951489192146</v>
      </c>
      <c r="AK28" s="9">
        <f t="shared" si="75"/>
        <v>5691.4441698902992</v>
      </c>
      <c r="AL28" s="9">
        <f t="shared" si="75"/>
        <v>1696.001592937306</v>
      </c>
      <c r="AM28" s="9">
        <f t="shared" si="75"/>
        <v>8806.2951489192146</v>
      </c>
      <c r="AN28" s="9">
        <f t="shared" si="75"/>
        <v>5084.4366450162188</v>
      </c>
      <c r="AO28" s="10">
        <f t="shared" si="75"/>
        <v>2305.8857241940673</v>
      </c>
      <c r="AP28" s="16">
        <v>3116</v>
      </c>
      <c r="AQ28" s="9">
        <v>1271</v>
      </c>
      <c r="AR28" s="15">
        <v>72</v>
      </c>
      <c r="AS28" s="11">
        <f>X28/AP28</f>
        <v>6.3514120667522462</v>
      </c>
      <c r="AT28" s="12">
        <f t="shared" si="76"/>
        <v>11.016522423288748</v>
      </c>
      <c r="AU28" s="12">
        <f t="shared" si="76"/>
        <v>39.472777777777779</v>
      </c>
      <c r="AV28" s="12">
        <f>AA28/AP28</f>
        <v>6.3514120667522462</v>
      </c>
      <c r="AW28" s="12">
        <f t="shared" si="77"/>
        <v>10.303855232100709</v>
      </c>
      <c r="AX28" s="12">
        <f t="shared" si="77"/>
        <v>52.052638888888886</v>
      </c>
      <c r="AY28" s="13">
        <f t="shared" si="78"/>
        <v>6.3514120667522462</v>
      </c>
      <c r="AZ28" s="13">
        <f t="shared" si="78"/>
        <v>9.2435090479937063</v>
      </c>
      <c r="BA28" s="93">
        <f t="shared" si="78"/>
        <v>70.770833333333329</v>
      </c>
      <c r="BB28" s="53">
        <f t="shared" si="79"/>
        <v>2.8261537705132267</v>
      </c>
      <c r="BC28" s="53">
        <f t="shared" si="79"/>
        <v>4.7991325294207492</v>
      </c>
      <c r="BD28" s="53">
        <f t="shared" si="79"/>
        <v>17.86276479562007</v>
      </c>
      <c r="BE28" s="53">
        <f t="shared" si="80"/>
        <v>2.8261537705132267</v>
      </c>
      <c r="BF28" s="53">
        <f t="shared" si="80"/>
        <v>4.477926176152871</v>
      </c>
      <c r="BG28" s="53">
        <f t="shared" si="80"/>
        <v>23.555577679684806</v>
      </c>
      <c r="BH28" s="53">
        <f t="shared" si="81"/>
        <v>2.8261537705132267</v>
      </c>
      <c r="BI28" s="53">
        <f t="shared" si="81"/>
        <v>4.000343544465947</v>
      </c>
      <c r="BJ28" s="53">
        <f t="shared" si="81"/>
        <v>32.026190613806492</v>
      </c>
    </row>
    <row r="29" spans="1:62" ht="15.75" thickBot="1">
      <c r="A29" s="32" t="s">
        <v>33</v>
      </c>
      <c r="B29" s="2">
        <v>52</v>
      </c>
      <c r="C29" s="2">
        <v>3</v>
      </c>
      <c r="D29" s="201">
        <v>3822</v>
      </c>
      <c r="E29" s="208">
        <f t="shared" si="51"/>
        <v>0.62164477441462018</v>
      </c>
      <c r="F29" s="208">
        <f t="shared" si="52"/>
        <v>0.30700513992004569</v>
      </c>
      <c r="G29" s="208">
        <f t="shared" si="53"/>
        <v>7.1350085665334087E-2</v>
      </c>
      <c r="H29" s="210">
        <f t="shared" si="70"/>
        <v>2375.9263278126782</v>
      </c>
      <c r="I29" s="210">
        <f t="shared" si="71"/>
        <v>1173.3736447744145</v>
      </c>
      <c r="J29" s="210">
        <f t="shared" si="72"/>
        <v>272.70002741290688</v>
      </c>
      <c r="K29" s="213">
        <f t="shared" si="13"/>
        <v>1446.0736721873213</v>
      </c>
      <c r="L29" s="213"/>
      <c r="M29" s="213"/>
      <c r="N29" s="199"/>
      <c r="O29" s="5">
        <v>2177</v>
      </c>
      <c r="P29" s="6">
        <v>1075.1320000000001</v>
      </c>
      <c r="Q29" s="6">
        <v>249.86799999999999</v>
      </c>
      <c r="R29" s="6">
        <v>2177</v>
      </c>
      <c r="S29" s="6">
        <v>995.49980000000005</v>
      </c>
      <c r="T29" s="6">
        <v>329.50020000000001</v>
      </c>
      <c r="U29" s="6">
        <v>2177</v>
      </c>
      <c r="V29" s="6">
        <v>877.01139999999998</v>
      </c>
      <c r="W29" s="7">
        <v>447.98860000000002</v>
      </c>
      <c r="X29" s="5"/>
      <c r="Y29" s="6"/>
      <c r="Z29" s="6"/>
      <c r="AA29" s="6"/>
      <c r="AB29" s="6"/>
      <c r="AC29" s="6"/>
      <c r="AD29" s="6"/>
      <c r="AE29" s="6"/>
      <c r="AF29" s="7"/>
      <c r="AG29" s="8"/>
      <c r="AH29" s="9"/>
      <c r="AI29" s="9"/>
      <c r="AJ29" s="9"/>
      <c r="AK29" s="9"/>
      <c r="AL29" s="9"/>
      <c r="AM29" s="9"/>
      <c r="AN29" s="9"/>
      <c r="AO29" s="10"/>
      <c r="AP29" s="16"/>
      <c r="AQ29" s="9"/>
      <c r="AR29" s="15"/>
      <c r="AS29" s="26"/>
      <c r="AT29" s="12"/>
      <c r="AU29" s="13"/>
      <c r="AV29" s="13"/>
      <c r="AW29" s="12"/>
      <c r="AX29" s="13"/>
      <c r="AY29" s="13"/>
      <c r="AZ29" s="13"/>
      <c r="BA29" s="93"/>
      <c r="BB29" s="53"/>
      <c r="BC29" s="53"/>
      <c r="BD29" s="53"/>
      <c r="BE29" s="53"/>
      <c r="BF29" s="53"/>
      <c r="BG29" s="53"/>
      <c r="BH29" s="53"/>
      <c r="BI29" s="53"/>
      <c r="BJ29" s="53"/>
    </row>
    <row r="30" spans="1:62" ht="15.75" thickBot="1">
      <c r="A30" s="32" t="s">
        <v>34</v>
      </c>
      <c r="B30" s="2">
        <v>53</v>
      </c>
      <c r="C30" s="2">
        <v>3</v>
      </c>
      <c r="D30" s="201">
        <v>4703</v>
      </c>
      <c r="E30" s="208">
        <f t="shared" si="51"/>
        <v>0.59517709794378593</v>
      </c>
      <c r="F30" s="208">
        <f t="shared" si="52"/>
        <v>0.34245965247718091</v>
      </c>
      <c r="G30" s="208">
        <f t="shared" si="53"/>
        <v>6.236324957903331E-2</v>
      </c>
      <c r="H30" s="210">
        <f t="shared" si="70"/>
        <v>2799.1178916296253</v>
      </c>
      <c r="I30" s="210">
        <f t="shared" si="71"/>
        <v>1610.5877456001817</v>
      </c>
      <c r="J30" s="210">
        <f t="shared" si="72"/>
        <v>293.29436277019363</v>
      </c>
      <c r="K30" s="213">
        <f t="shared" si="13"/>
        <v>1903.8821083703754</v>
      </c>
      <c r="L30" s="213">
        <v>1226</v>
      </c>
      <c r="M30" s="213">
        <f>L30/SUM($L$25:$L$36)*K$37</f>
        <v>2371.538110051657</v>
      </c>
      <c r="N30" s="199"/>
      <c r="O30" s="5">
        <v>2789</v>
      </c>
      <c r="P30" s="6">
        <v>1604.7660000000001</v>
      </c>
      <c r="Q30" s="6">
        <v>292.23419999999999</v>
      </c>
      <c r="R30" s="6">
        <v>2789</v>
      </c>
      <c r="S30" s="6">
        <v>1511.6320000000001</v>
      </c>
      <c r="T30" s="6">
        <v>385.36840000000001</v>
      </c>
      <c r="U30" s="6">
        <v>2789</v>
      </c>
      <c r="V30" s="6">
        <v>1373.0530000000001</v>
      </c>
      <c r="W30" s="7">
        <v>523.94709999999998</v>
      </c>
      <c r="X30" s="5">
        <v>19791</v>
      </c>
      <c r="Y30" s="6">
        <v>14002</v>
      </c>
      <c r="Z30" s="6">
        <v>2842.04</v>
      </c>
      <c r="AA30" s="6">
        <v>19791</v>
      </c>
      <c r="AB30" s="6">
        <v>13096.2</v>
      </c>
      <c r="AC30" s="6">
        <v>3747.79</v>
      </c>
      <c r="AD30" s="6">
        <v>19791</v>
      </c>
      <c r="AE30" s="6">
        <v>11748.5</v>
      </c>
      <c r="AF30" s="7">
        <v>5095.5</v>
      </c>
      <c r="AG30" s="8">
        <f>O30/(O$27+O$28+O$30+O$33)*X30</f>
        <v>5498.266660025899</v>
      </c>
      <c r="AH30" s="9">
        <f t="shared" ref="AH30:AO30" si="82">P30/(P$27+P$28+P$30+P$33)*Y30</f>
        <v>3198.5815298067828</v>
      </c>
      <c r="AI30" s="9">
        <f t="shared" si="82"/>
        <v>648.33780910183555</v>
      </c>
      <c r="AJ30" s="9">
        <f t="shared" si="82"/>
        <v>5498.266660025899</v>
      </c>
      <c r="AK30" s="9">
        <f t="shared" si="82"/>
        <v>2991.9163417140076</v>
      </c>
      <c r="AL30" s="9">
        <f t="shared" si="82"/>
        <v>854.96106971371626</v>
      </c>
      <c r="AM30" s="9">
        <f t="shared" si="82"/>
        <v>5498.266660025899</v>
      </c>
      <c r="AN30" s="9">
        <f t="shared" si="82"/>
        <v>2684.4196205581379</v>
      </c>
      <c r="AO30" s="10">
        <f t="shared" si="82"/>
        <v>1162.4063374613886</v>
      </c>
      <c r="AP30" s="16">
        <v>2910</v>
      </c>
      <c r="AQ30" s="9">
        <v>1129</v>
      </c>
      <c r="AR30" s="15">
        <v>101</v>
      </c>
      <c r="AS30" s="11">
        <f>X30/AP30</f>
        <v>6.8010309278350514</v>
      </c>
      <c r="AT30" s="12">
        <f t="shared" ref="AT30:AU30" si="83">Y30/AQ30</f>
        <v>12.402125775022144</v>
      </c>
      <c r="AU30" s="12">
        <f t="shared" si="83"/>
        <v>28.1390099009901</v>
      </c>
      <c r="AV30" s="12">
        <f>AA30/AP30</f>
        <v>6.8010309278350514</v>
      </c>
      <c r="AW30" s="12">
        <f t="shared" ref="AW30:AX30" si="84">AB30/AQ30</f>
        <v>11.599822852081489</v>
      </c>
      <c r="AX30" s="12">
        <f t="shared" si="84"/>
        <v>37.106831683168316</v>
      </c>
      <c r="AY30" s="13">
        <f t="shared" ref="AY30:BA30" si="85">AD30/AP30</f>
        <v>6.8010309278350514</v>
      </c>
      <c r="AZ30" s="13">
        <f t="shared" si="85"/>
        <v>10.406111603188663</v>
      </c>
      <c r="BA30" s="93">
        <f t="shared" si="85"/>
        <v>50.450495049504951</v>
      </c>
      <c r="BB30" s="53">
        <f t="shared" ref="BB30:BD30" si="86">AG30/AP30</f>
        <v>1.8894387147855323</v>
      </c>
      <c r="BC30" s="53">
        <f t="shared" si="86"/>
        <v>2.8331103009803211</v>
      </c>
      <c r="BD30" s="53">
        <f t="shared" si="86"/>
        <v>6.4191862287310446</v>
      </c>
      <c r="BE30" s="53">
        <f t="shared" ref="BE30:BG30" si="87">AJ30/AP30</f>
        <v>1.8894387147855323</v>
      </c>
      <c r="BF30" s="53">
        <f t="shared" si="87"/>
        <v>2.6500587614827347</v>
      </c>
      <c r="BG30" s="53">
        <f t="shared" si="87"/>
        <v>8.4649610862744176</v>
      </c>
      <c r="BH30" s="53">
        <f t="shared" ref="BH30:BJ30" si="88">AM30/AP30</f>
        <v>1.8894387147855323</v>
      </c>
      <c r="BI30" s="53">
        <f t="shared" si="88"/>
        <v>2.3776967409726644</v>
      </c>
      <c r="BJ30" s="53">
        <f t="shared" si="88"/>
        <v>11.50897363823157</v>
      </c>
    </row>
    <row r="31" spans="1:62" ht="15.75" thickBot="1">
      <c r="A31" s="32" t="s">
        <v>35</v>
      </c>
      <c r="B31" s="2">
        <v>54</v>
      </c>
      <c r="C31" s="2">
        <v>3</v>
      </c>
      <c r="D31" s="201">
        <v>354</v>
      </c>
      <c r="E31" s="208">
        <f t="shared" si="51"/>
        <v>0.76282051282051277</v>
      </c>
      <c r="F31" s="208">
        <f t="shared" si="52"/>
        <v>0.19181298076923076</v>
      </c>
      <c r="G31" s="208">
        <f t="shared" si="53"/>
        <v>4.5366506410256413E-2</v>
      </c>
      <c r="H31" s="210">
        <f t="shared" si="70"/>
        <v>270.03846153846155</v>
      </c>
      <c r="I31" s="210">
        <f t="shared" si="71"/>
        <v>67.901795192307688</v>
      </c>
      <c r="J31" s="210">
        <f t="shared" si="72"/>
        <v>16.059743269230772</v>
      </c>
      <c r="K31" s="213">
        <f t="shared" si="13"/>
        <v>83.961538461538453</v>
      </c>
      <c r="L31" s="213"/>
      <c r="M31" s="213"/>
      <c r="N31" s="199"/>
      <c r="O31" s="5">
        <v>238</v>
      </c>
      <c r="P31" s="6">
        <v>59.845649999999999</v>
      </c>
      <c r="Q31" s="6">
        <v>14.154350000000001</v>
      </c>
      <c r="R31" s="6">
        <v>238</v>
      </c>
      <c r="S31" s="6">
        <v>55.334690000000002</v>
      </c>
      <c r="T31" s="6">
        <v>18.665310000000002</v>
      </c>
      <c r="U31" s="6">
        <v>238</v>
      </c>
      <c r="V31" s="6">
        <v>48.622639999999997</v>
      </c>
      <c r="W31" s="7">
        <v>25.377359999999999</v>
      </c>
      <c r="X31" s="5"/>
      <c r="Y31" s="6"/>
      <c r="Z31" s="6"/>
      <c r="AA31" s="6"/>
      <c r="AB31" s="6"/>
      <c r="AC31" s="6"/>
      <c r="AD31" s="6"/>
      <c r="AE31" s="6"/>
      <c r="AF31" s="7"/>
      <c r="AG31" s="8"/>
      <c r="AH31" s="9"/>
      <c r="AI31" s="9"/>
      <c r="AJ31" s="9"/>
      <c r="AK31" s="9"/>
      <c r="AL31" s="9"/>
      <c r="AM31" s="9"/>
      <c r="AN31" s="9"/>
      <c r="AO31" s="10"/>
      <c r="AP31" s="16"/>
      <c r="AQ31" s="9"/>
      <c r="AR31" s="15"/>
      <c r="AS31" s="26"/>
      <c r="AT31" s="12"/>
      <c r="AU31" s="13"/>
      <c r="AV31" s="13"/>
      <c r="AW31" s="12"/>
      <c r="AX31" s="13"/>
      <c r="AY31" s="13"/>
      <c r="AZ31" s="13"/>
      <c r="BA31" s="93"/>
      <c r="BB31" s="53"/>
      <c r="BC31" s="53"/>
      <c r="BD31" s="53"/>
      <c r="BE31" s="53"/>
      <c r="BF31" s="53"/>
      <c r="BG31" s="53"/>
      <c r="BH31" s="53"/>
      <c r="BI31" s="53"/>
      <c r="BJ31" s="53"/>
    </row>
    <row r="32" spans="1:62" ht="15.75" thickBot="1">
      <c r="A32" s="32" t="s">
        <v>36</v>
      </c>
      <c r="B32" s="2">
        <v>61</v>
      </c>
      <c r="C32" s="2">
        <v>3</v>
      </c>
      <c r="D32" s="201">
        <v>3931</v>
      </c>
      <c r="E32" s="208">
        <f t="shared" si="51"/>
        <v>0.48698197292629969</v>
      </c>
      <c r="F32" s="208">
        <f t="shared" si="52"/>
        <v>0.43412649581241997</v>
      </c>
      <c r="G32" s="208">
        <f t="shared" si="53"/>
        <v>7.8891531261280387E-2</v>
      </c>
      <c r="H32" s="210">
        <f t="shared" si="70"/>
        <v>1914.3261355732841</v>
      </c>
      <c r="I32" s="210">
        <f t="shared" si="71"/>
        <v>1706.5512550386229</v>
      </c>
      <c r="J32" s="210">
        <f t="shared" si="72"/>
        <v>310.12260938809322</v>
      </c>
      <c r="K32" s="213">
        <f t="shared" si="13"/>
        <v>2016.6738644267161</v>
      </c>
      <c r="L32" s="213"/>
      <c r="M32" s="213"/>
      <c r="N32" s="199"/>
      <c r="O32" s="5">
        <v>1833</v>
      </c>
      <c r="P32" s="6">
        <v>1634.0519999999999</v>
      </c>
      <c r="Q32" s="6">
        <v>296.9477</v>
      </c>
      <c r="R32" s="6">
        <v>1833</v>
      </c>
      <c r="S32" s="6">
        <v>1539.4159999999999</v>
      </c>
      <c r="T32" s="6">
        <v>391.58409999999998</v>
      </c>
      <c r="U32" s="6">
        <v>1833</v>
      </c>
      <c r="V32" s="6">
        <v>1398.6020000000001</v>
      </c>
      <c r="W32" s="7">
        <v>532.39790000000005</v>
      </c>
      <c r="X32" s="5"/>
      <c r="Y32" s="6"/>
      <c r="Z32" s="6"/>
      <c r="AA32" s="6"/>
      <c r="AB32" s="6"/>
      <c r="AC32" s="6"/>
      <c r="AD32" s="6"/>
      <c r="AE32" s="6"/>
      <c r="AF32" s="7"/>
      <c r="AG32" s="8"/>
      <c r="AH32" s="9"/>
      <c r="AI32" s="9"/>
      <c r="AJ32" s="9"/>
      <c r="AK32" s="9"/>
      <c r="AL32" s="9"/>
      <c r="AM32" s="9"/>
      <c r="AN32" s="9"/>
      <c r="AO32" s="10"/>
      <c r="AP32" s="16"/>
      <c r="AQ32" s="9"/>
      <c r="AR32" s="15"/>
      <c r="AS32" s="26"/>
      <c r="AT32" s="12"/>
      <c r="AU32" s="13"/>
      <c r="AV32" s="13"/>
      <c r="AW32" s="12"/>
      <c r="AX32" s="13"/>
      <c r="AY32" s="13"/>
      <c r="AZ32" s="13"/>
      <c r="BA32" s="93"/>
      <c r="BB32" s="53"/>
      <c r="BC32" s="53"/>
      <c r="BD32" s="53"/>
      <c r="BE32" s="53"/>
      <c r="BF32" s="53"/>
      <c r="BG32" s="53"/>
      <c r="BH32" s="53"/>
      <c r="BI32" s="53"/>
      <c r="BJ32" s="53"/>
    </row>
    <row r="33" spans="1:62" ht="15.75" thickBot="1">
      <c r="A33" s="32" t="s">
        <v>37</v>
      </c>
      <c r="B33" s="2">
        <v>62</v>
      </c>
      <c r="C33" s="2">
        <v>3</v>
      </c>
      <c r="D33" s="201">
        <v>2515</v>
      </c>
      <c r="E33" s="208">
        <f t="shared" si="51"/>
        <v>0.59876065065840445</v>
      </c>
      <c r="F33" s="208">
        <f t="shared" si="52"/>
        <v>0.34637343144848959</v>
      </c>
      <c r="G33" s="208">
        <f t="shared" si="53"/>
        <v>5.4865917893106131E-2</v>
      </c>
      <c r="H33" s="210">
        <f t="shared" si="70"/>
        <v>1505.8830364058872</v>
      </c>
      <c r="I33" s="210">
        <f t="shared" si="71"/>
        <v>871.12918009295129</v>
      </c>
      <c r="J33" s="210">
        <f t="shared" si="72"/>
        <v>137.98778350116191</v>
      </c>
      <c r="K33" s="213">
        <f t="shared" si="13"/>
        <v>1009.1169635941133</v>
      </c>
      <c r="L33" s="213">
        <v>1132</v>
      </c>
      <c r="M33" s="213">
        <f>L33/SUM($L$25:$L$36)*K$37</f>
        <v>2189.7072924783652</v>
      </c>
      <c r="N33" s="199"/>
      <c r="O33" s="5">
        <v>1546</v>
      </c>
      <c r="P33" s="6">
        <v>894.33619999999996</v>
      </c>
      <c r="Q33" s="6">
        <v>141.66380000000001</v>
      </c>
      <c r="R33" s="6">
        <v>1546</v>
      </c>
      <c r="S33" s="6">
        <v>849.1884</v>
      </c>
      <c r="T33" s="6">
        <v>186.8117</v>
      </c>
      <c r="U33" s="6">
        <v>1546</v>
      </c>
      <c r="V33" s="6">
        <v>782.01080000000002</v>
      </c>
      <c r="W33" s="7">
        <v>253.98920000000001</v>
      </c>
      <c r="X33" s="5">
        <v>19791</v>
      </c>
      <c r="Y33" s="6">
        <v>14002</v>
      </c>
      <c r="Z33" s="6">
        <v>2842.04</v>
      </c>
      <c r="AA33" s="6">
        <v>19791</v>
      </c>
      <c r="AB33" s="6">
        <v>13096.2</v>
      </c>
      <c r="AC33" s="6">
        <v>3747.79</v>
      </c>
      <c r="AD33" s="6">
        <v>19791</v>
      </c>
      <c r="AE33" s="6">
        <v>11748.5</v>
      </c>
      <c r="AF33" s="7">
        <v>5095.5</v>
      </c>
      <c r="AG33" s="8">
        <f>O33/(O$27+O$28+O$30+O$33)*X33</f>
        <v>3047.8021715310288</v>
      </c>
      <c r="AH33" s="9">
        <f t="shared" ref="AH33:AO33" si="89">P33/(P$27+P$28+P$30+P$33)*Y33</f>
        <v>1782.5697022229938</v>
      </c>
      <c r="AI33" s="9">
        <f t="shared" si="89"/>
        <v>314.28901107755564</v>
      </c>
      <c r="AJ33" s="9">
        <f t="shared" si="89"/>
        <v>3047.8021715310288</v>
      </c>
      <c r="AK33" s="9">
        <f t="shared" si="89"/>
        <v>1680.7666489952392</v>
      </c>
      <c r="AL33" s="9">
        <f t="shared" si="89"/>
        <v>414.45206941471548</v>
      </c>
      <c r="AM33" s="9">
        <f t="shared" si="89"/>
        <v>3047.8021715310288</v>
      </c>
      <c r="AN33" s="9">
        <f t="shared" si="89"/>
        <v>1528.8886408670064</v>
      </c>
      <c r="AO33" s="10">
        <f t="shared" si="89"/>
        <v>563.48943572117901</v>
      </c>
      <c r="AP33" s="8">
        <v>2957</v>
      </c>
      <c r="AQ33" s="14">
        <v>957</v>
      </c>
      <c r="AR33" s="15">
        <v>56</v>
      </c>
      <c r="AS33" s="11">
        <f>X33/AP33</f>
        <v>6.6929320257017251</v>
      </c>
      <c r="AT33" s="12">
        <f t="shared" ref="AT33:AU33" si="90">Y33/AQ33</f>
        <v>14.631138975966563</v>
      </c>
      <c r="AU33" s="12">
        <f t="shared" si="90"/>
        <v>50.750714285714288</v>
      </c>
      <c r="AV33" s="12">
        <f>AA33/AP33</f>
        <v>6.6929320257017251</v>
      </c>
      <c r="AW33" s="12">
        <f t="shared" ref="AW33:AX33" si="91">AB33/AQ33</f>
        <v>13.684639498432603</v>
      </c>
      <c r="AX33" s="12">
        <f t="shared" si="91"/>
        <v>66.924821428571434</v>
      </c>
      <c r="AY33" s="13">
        <f t="shared" ref="AY33:BA33" si="92">AD33/AP33</f>
        <v>6.6929320257017251</v>
      </c>
      <c r="AZ33" s="13">
        <f t="shared" si="92"/>
        <v>12.276384535005224</v>
      </c>
      <c r="BA33" s="93">
        <f t="shared" si="92"/>
        <v>90.991071428571431</v>
      </c>
      <c r="BB33" s="53">
        <f t="shared" ref="BB33:BD33" si="93">AG33/AP33</f>
        <v>1.0307075317994687</v>
      </c>
      <c r="BC33" s="53">
        <f t="shared" si="93"/>
        <v>1.8626642656457615</v>
      </c>
      <c r="BD33" s="53">
        <f t="shared" si="93"/>
        <v>5.6123037692420654</v>
      </c>
      <c r="BE33" s="53">
        <f>AJ33/AP33</f>
        <v>1.0307075317994687</v>
      </c>
      <c r="BF33" s="53">
        <f t="shared" ref="BF33:BG33" si="94">AK33/AQ33</f>
        <v>1.7562869895457045</v>
      </c>
      <c r="BG33" s="53">
        <f t="shared" si="94"/>
        <v>7.400929810977062</v>
      </c>
      <c r="BH33" s="53">
        <f t="shared" ref="BH33:BJ33" si="95">AM33/AP33</f>
        <v>1.0307075317994687</v>
      </c>
      <c r="BI33" s="53">
        <f t="shared" si="95"/>
        <v>1.5975847866948865</v>
      </c>
      <c r="BJ33" s="53">
        <f t="shared" si="95"/>
        <v>10.062311352163912</v>
      </c>
    </row>
    <row r="34" spans="1:62" ht="15.75" thickBot="1">
      <c r="A34" s="32" t="s">
        <v>38</v>
      </c>
      <c r="B34" s="2">
        <v>63</v>
      </c>
      <c r="C34" s="2">
        <v>3</v>
      </c>
      <c r="D34" s="201">
        <v>587</v>
      </c>
      <c r="E34" s="208">
        <f t="shared" si="51"/>
        <v>0.51557092533614324</v>
      </c>
      <c r="F34" s="208">
        <f t="shared" si="52"/>
        <v>0.38359722519727985</v>
      </c>
      <c r="G34" s="208">
        <f t="shared" si="53"/>
        <v>0.10083184946657701</v>
      </c>
      <c r="H34" s="210">
        <f t="shared" si="70"/>
        <v>302.6401331723161</v>
      </c>
      <c r="I34" s="210">
        <f t="shared" si="71"/>
        <v>225.17157119080326</v>
      </c>
      <c r="J34" s="210">
        <f t="shared" si="72"/>
        <v>59.18829563688071</v>
      </c>
      <c r="K34" s="213">
        <f t="shared" si="13"/>
        <v>284.35986682768396</v>
      </c>
      <c r="L34" s="213"/>
      <c r="M34" s="213"/>
      <c r="N34" s="199"/>
      <c r="O34" s="5">
        <v>298</v>
      </c>
      <c r="P34" s="6">
        <v>221.7192</v>
      </c>
      <c r="Q34" s="6">
        <v>58.280810000000002</v>
      </c>
      <c r="R34" s="6">
        <v>298</v>
      </c>
      <c r="S34" s="6">
        <v>203.14519999999999</v>
      </c>
      <c r="T34" s="6">
        <v>76.854749999999996</v>
      </c>
      <c r="U34" s="6">
        <v>298</v>
      </c>
      <c r="V34" s="6">
        <v>175.50819999999999</v>
      </c>
      <c r="W34" s="7">
        <v>104.4918</v>
      </c>
      <c r="X34" s="5"/>
      <c r="Y34" s="6"/>
      <c r="Z34" s="6"/>
      <c r="AA34" s="6"/>
      <c r="AB34" s="6"/>
      <c r="AC34" s="6"/>
      <c r="AD34" s="6"/>
      <c r="AE34" s="6"/>
      <c r="AF34" s="7"/>
      <c r="AG34" s="95"/>
      <c r="AH34" s="17"/>
      <c r="AI34" s="17"/>
      <c r="AJ34" s="17"/>
      <c r="AK34" s="17"/>
      <c r="AL34" s="17"/>
      <c r="AM34" s="17"/>
      <c r="AN34" s="17"/>
      <c r="AO34" s="94"/>
      <c r="AP34" s="8"/>
      <c r="AQ34" s="14"/>
      <c r="AR34" s="15"/>
      <c r="AS34" s="11"/>
      <c r="AT34" s="12"/>
      <c r="AU34" s="12"/>
      <c r="AV34" s="13"/>
      <c r="AW34" s="13"/>
      <c r="AX34" s="13"/>
      <c r="AY34" s="13"/>
      <c r="AZ34" s="13"/>
      <c r="BA34" s="93"/>
      <c r="BB34" s="53"/>
      <c r="BC34" s="53"/>
      <c r="BD34" s="53"/>
      <c r="BE34" s="53"/>
      <c r="BF34" s="53"/>
      <c r="BG34" s="53"/>
      <c r="BH34" s="53"/>
      <c r="BI34" s="53"/>
      <c r="BJ34" s="53"/>
    </row>
    <row r="35" spans="1:62" ht="15.75" thickBot="1">
      <c r="A35" s="32" t="s">
        <v>39</v>
      </c>
      <c r="B35" s="2">
        <v>64</v>
      </c>
      <c r="C35" s="2">
        <v>3</v>
      </c>
      <c r="D35" s="201">
        <v>710</v>
      </c>
      <c r="E35" s="208">
        <f t="shared" si="51"/>
        <v>0.48012233150034145</v>
      </c>
      <c r="F35" s="208">
        <f t="shared" si="52"/>
        <v>0.4148501592484734</v>
      </c>
      <c r="G35" s="208">
        <f t="shared" si="53"/>
        <v>0.10502750925118515</v>
      </c>
      <c r="H35" s="210">
        <f t="shared" si="70"/>
        <v>340.88685536524241</v>
      </c>
      <c r="I35" s="210">
        <f t="shared" si="71"/>
        <v>294.54361306641613</v>
      </c>
      <c r="J35" s="210">
        <f t="shared" si="72"/>
        <v>74.569531568341461</v>
      </c>
      <c r="K35" s="213">
        <f t="shared" si="13"/>
        <v>369.11314463475759</v>
      </c>
      <c r="L35" s="213"/>
      <c r="M35" s="213"/>
      <c r="N35" s="199"/>
      <c r="O35" s="5">
        <v>314</v>
      </c>
      <c r="P35" s="6">
        <v>271.31200000000001</v>
      </c>
      <c r="Q35" s="6">
        <v>68.687989999999999</v>
      </c>
      <c r="R35" s="6">
        <v>314</v>
      </c>
      <c r="S35" s="6">
        <v>249.4213</v>
      </c>
      <c r="T35" s="6">
        <v>90.578670000000002</v>
      </c>
      <c r="U35" s="6">
        <v>314</v>
      </c>
      <c r="V35" s="6">
        <v>216.8492</v>
      </c>
      <c r="W35" s="7">
        <v>123.1508</v>
      </c>
      <c r="X35" s="5"/>
      <c r="Y35" s="6"/>
      <c r="Z35" s="6"/>
      <c r="AA35" s="6"/>
      <c r="AB35" s="6"/>
      <c r="AC35" s="6"/>
      <c r="AD35" s="6"/>
      <c r="AE35" s="6"/>
      <c r="AF35" s="7"/>
      <c r="AG35" s="5"/>
      <c r="AH35" s="6"/>
      <c r="AI35" s="6"/>
      <c r="AJ35" s="6"/>
      <c r="AK35" s="6"/>
      <c r="AL35" s="6"/>
      <c r="AM35" s="6"/>
      <c r="AN35" s="6"/>
      <c r="AO35" s="7"/>
      <c r="AP35" s="8"/>
      <c r="AQ35" s="14"/>
      <c r="AR35" s="15"/>
      <c r="AS35" s="26"/>
      <c r="AT35" s="13"/>
      <c r="AU35" s="12"/>
      <c r="AV35" s="13"/>
      <c r="AW35" s="13"/>
      <c r="AX35" s="13"/>
      <c r="AY35" s="13"/>
      <c r="AZ35" s="13"/>
      <c r="BA35" s="93"/>
      <c r="BB35" s="53"/>
      <c r="BC35" s="53"/>
      <c r="BD35" s="53"/>
      <c r="BE35" s="53"/>
      <c r="BF35" s="53"/>
      <c r="BG35" s="53"/>
      <c r="BH35" s="53"/>
      <c r="BI35" s="53"/>
      <c r="BJ35" s="53"/>
    </row>
    <row r="36" spans="1:62" ht="15.75" thickBot="1">
      <c r="A36" s="56" t="s">
        <v>40</v>
      </c>
      <c r="B36" s="36">
        <v>65</v>
      </c>
      <c r="C36" s="36">
        <v>3</v>
      </c>
      <c r="D36" s="201">
        <v>2520</v>
      </c>
      <c r="E36" s="208">
        <f t="shared" si="51"/>
        <v>0.55521201413427557</v>
      </c>
      <c r="F36" s="208">
        <f t="shared" si="52"/>
        <v>0.36083780918727915</v>
      </c>
      <c r="G36" s="208">
        <f t="shared" si="53"/>
        <v>8.3950176678445232E-2</v>
      </c>
      <c r="H36" s="210">
        <f t="shared" si="70"/>
        <v>1399.1342756183744</v>
      </c>
      <c r="I36" s="210">
        <f t="shared" si="71"/>
        <v>909.31127915194349</v>
      </c>
      <c r="J36" s="210">
        <f t="shared" si="72"/>
        <v>211.55444522968199</v>
      </c>
      <c r="K36" s="213">
        <f t="shared" si="13"/>
        <v>1120.8657243816256</v>
      </c>
      <c r="L36" s="213"/>
      <c r="M36" s="213"/>
      <c r="N36" s="199"/>
      <c r="O36" s="37">
        <v>1257</v>
      </c>
      <c r="P36" s="38">
        <v>816.93679999999995</v>
      </c>
      <c r="Q36" s="38">
        <v>190.06319999999999</v>
      </c>
      <c r="R36" s="38">
        <v>1257</v>
      </c>
      <c r="S36" s="38">
        <v>756.36419999999998</v>
      </c>
      <c r="T36" s="38">
        <v>250.63579999999999</v>
      </c>
      <c r="U36" s="38">
        <v>1257</v>
      </c>
      <c r="V36" s="38">
        <v>666.2355</v>
      </c>
      <c r="W36" s="39">
        <v>340.7645</v>
      </c>
      <c r="X36" s="37"/>
      <c r="Y36" s="38"/>
      <c r="Z36" s="38"/>
      <c r="AA36" s="38"/>
      <c r="AB36" s="38"/>
      <c r="AC36" s="38"/>
      <c r="AD36" s="38"/>
      <c r="AE36" s="38"/>
      <c r="AF36" s="39"/>
      <c r="AG36" s="112"/>
      <c r="AH36" s="56"/>
      <c r="AI36" s="56"/>
      <c r="AJ36" s="56"/>
      <c r="AK36" s="56"/>
      <c r="AL36" s="56"/>
      <c r="AM36" s="56"/>
      <c r="AN36" s="56"/>
      <c r="AO36" s="113"/>
      <c r="AP36" s="110"/>
      <c r="AQ36" s="137"/>
      <c r="AR36" s="109"/>
      <c r="AS36" s="43"/>
      <c r="AT36" s="44"/>
      <c r="AU36" s="44"/>
      <c r="AV36" s="44"/>
      <c r="AW36" s="44"/>
      <c r="AX36" s="44"/>
      <c r="AY36" s="45"/>
      <c r="AZ36" s="45"/>
      <c r="BA36" s="111"/>
      <c r="BB36" s="48"/>
      <c r="BC36" s="48"/>
      <c r="BD36" s="48"/>
      <c r="BE36" s="48"/>
      <c r="BF36" s="48"/>
      <c r="BG36" s="48"/>
      <c r="BH36" s="48"/>
      <c r="BI36" s="48"/>
      <c r="BJ36" s="48"/>
    </row>
    <row r="37" spans="1:62" ht="15.75" thickBot="1">
      <c r="A37" s="18" t="s">
        <v>56</v>
      </c>
      <c r="B37" s="75"/>
      <c r="C37" s="75"/>
      <c r="D37" s="202">
        <f>SUM(D25:D36)</f>
        <v>37995</v>
      </c>
      <c r="E37" s="208">
        <f t="shared" si="51"/>
        <v>0.54022110593935979</v>
      </c>
      <c r="F37" s="208">
        <f t="shared" si="52"/>
        <v>0.38220169244931557</v>
      </c>
      <c r="G37" s="208">
        <f t="shared" si="53"/>
        <v>7.7577201611324725E-2</v>
      </c>
      <c r="H37" s="210">
        <f t="shared" si="70"/>
        <v>20525.700920165975</v>
      </c>
      <c r="I37" s="210">
        <f t="shared" si="71"/>
        <v>14521.753304611744</v>
      </c>
      <c r="J37" s="210">
        <f t="shared" si="72"/>
        <v>2947.5457752222828</v>
      </c>
      <c r="K37" s="213">
        <f t="shared" si="13"/>
        <v>17469.299079834025</v>
      </c>
      <c r="L37" s="213">
        <f>SUM(L26:L36)</f>
        <v>7271</v>
      </c>
      <c r="M37" s="213">
        <f>SUM(M29:M36)</f>
        <v>4561.2454025300221</v>
      </c>
      <c r="N37" s="19"/>
      <c r="O37" s="19">
        <f>SUM(O25:O36)</f>
        <v>19791</v>
      </c>
      <c r="P37" s="20">
        <f t="shared" ref="P37:W37" si="96">SUM(P25:P36)</f>
        <v>14001.958849999997</v>
      </c>
      <c r="Q37" s="20">
        <f t="shared" si="96"/>
        <v>2842.0407500000001</v>
      </c>
      <c r="R37" s="20">
        <f t="shared" si="96"/>
        <v>19791</v>
      </c>
      <c r="S37" s="20">
        <f t="shared" si="96"/>
        <v>13096.208989999999</v>
      </c>
      <c r="T37" s="20">
        <f t="shared" si="96"/>
        <v>3747.7915299999995</v>
      </c>
      <c r="U37" s="20">
        <f t="shared" si="96"/>
        <v>19791</v>
      </c>
      <c r="V37" s="20">
        <f t="shared" si="96"/>
        <v>11748.501740000003</v>
      </c>
      <c r="W37" s="21">
        <f t="shared" si="96"/>
        <v>5095.4988600000006</v>
      </c>
      <c r="X37" s="100"/>
      <c r="Y37" s="101"/>
      <c r="Z37" s="101"/>
      <c r="AA37" s="101"/>
      <c r="AB37" s="101"/>
      <c r="AC37" s="101"/>
      <c r="AD37" s="101"/>
      <c r="AE37" s="101"/>
      <c r="AF37" s="102"/>
      <c r="AG37" s="103">
        <f>SUM(AG25:AG36)</f>
        <v>19791</v>
      </c>
      <c r="AH37" s="104">
        <f t="shared" ref="AH37:AR37" si="97">SUM(AH25:AH36)</f>
        <v>14002.000000000002</v>
      </c>
      <c r="AI37" s="104">
        <f t="shared" si="97"/>
        <v>2842.0399999999995</v>
      </c>
      <c r="AJ37" s="104">
        <f t="shared" si="97"/>
        <v>19791</v>
      </c>
      <c r="AK37" s="104">
        <f t="shared" si="97"/>
        <v>13096.2</v>
      </c>
      <c r="AL37" s="104">
        <f t="shared" si="97"/>
        <v>3747.79</v>
      </c>
      <c r="AM37" s="104">
        <f t="shared" si="97"/>
        <v>19791</v>
      </c>
      <c r="AN37" s="104">
        <f t="shared" si="97"/>
        <v>11748.499999999998</v>
      </c>
      <c r="AO37" s="105">
        <f t="shared" si="97"/>
        <v>5095.5</v>
      </c>
      <c r="AP37" s="103">
        <f t="shared" si="97"/>
        <v>10653</v>
      </c>
      <c r="AQ37" s="104">
        <f t="shared" si="97"/>
        <v>4822</v>
      </c>
      <c r="AR37" s="105">
        <f t="shared" si="97"/>
        <v>339</v>
      </c>
      <c r="AS37" s="22"/>
      <c r="AT37" s="23"/>
      <c r="AU37" s="23"/>
      <c r="AV37" s="23"/>
      <c r="AW37" s="23"/>
      <c r="AX37" s="23"/>
      <c r="AY37" s="30"/>
      <c r="AZ37" s="30"/>
      <c r="BA37" s="106"/>
      <c r="BB37" s="25">
        <f>AG37/AP37</f>
        <v>1.8577865390030976</v>
      </c>
      <c r="BC37" s="25">
        <f t="shared" ref="BC37:BD38" si="98">AH37/AQ37</f>
        <v>2.9037743674823728</v>
      </c>
      <c r="BD37" s="25">
        <f t="shared" si="98"/>
        <v>8.3835988200589959</v>
      </c>
      <c r="BE37" s="53">
        <f>AJ37/AP37</f>
        <v>1.8577865390030976</v>
      </c>
      <c r="BF37" s="53">
        <f t="shared" ref="BF37:BG38" si="99">AK37/AQ37</f>
        <v>2.7159270012442973</v>
      </c>
      <c r="BG37" s="53">
        <f t="shared" si="99"/>
        <v>11.055427728613569</v>
      </c>
      <c r="BH37" s="53">
        <f t="shared" ref="BH37:BJ38" si="100">AM37/AP37</f>
        <v>1.8577865390030976</v>
      </c>
      <c r="BI37" s="53">
        <f t="shared" si="100"/>
        <v>2.4364371630029029</v>
      </c>
      <c r="BJ37" s="53">
        <f t="shared" si="100"/>
        <v>15.030973451327434</v>
      </c>
    </row>
    <row r="38" spans="1:62" ht="21.2" customHeight="1" thickTop="1" thickBot="1">
      <c r="A38" s="80" t="s">
        <v>57</v>
      </c>
      <c r="B38" s="80"/>
      <c r="C38" s="80"/>
      <c r="D38" s="200">
        <f>D37+D24+D15</f>
        <v>140310</v>
      </c>
      <c r="E38" s="205"/>
      <c r="F38" s="205"/>
      <c r="G38" s="205"/>
      <c r="H38" s="211">
        <f>H37+H24+H15</f>
        <v>63977.685338826734</v>
      </c>
      <c r="I38" s="211">
        <f>I37+I24+I15</f>
        <v>62021.961473326228</v>
      </c>
      <c r="J38" s="211">
        <f>J37+J24+J15</f>
        <v>14310.353187847024</v>
      </c>
      <c r="K38" s="211"/>
      <c r="L38" s="211"/>
      <c r="M38" s="211">
        <f>M37+M24+M15</f>
        <v>63424.260983869244</v>
      </c>
      <c r="N38" s="198"/>
      <c r="O38" s="107">
        <f>O15+O24+O37</f>
        <v>62022</v>
      </c>
      <c r="P38" s="31">
        <f t="shared" ref="P38:W38" si="101">P15+P24+P37</f>
        <v>59827.000649999994</v>
      </c>
      <c r="Q38" s="31">
        <f t="shared" si="101"/>
        <v>13665.000509999998</v>
      </c>
      <c r="R38" s="31">
        <f t="shared" si="101"/>
        <v>62022</v>
      </c>
      <c r="S38" s="31">
        <f t="shared" si="101"/>
        <v>55471.999790000002</v>
      </c>
      <c r="T38" s="31">
        <f t="shared" si="101"/>
        <v>18020.000229999998</v>
      </c>
      <c r="U38" s="31">
        <f t="shared" si="101"/>
        <v>62022</v>
      </c>
      <c r="V38" s="31">
        <f t="shared" si="101"/>
        <v>48992.000540000008</v>
      </c>
      <c r="W38" s="108">
        <f t="shared" si="101"/>
        <v>24500.000759999999</v>
      </c>
      <c r="X38" s="3"/>
      <c r="AF38" s="4"/>
      <c r="AG38" s="16">
        <f>AG15+AG24+AG37</f>
        <v>62021.999800000005</v>
      </c>
      <c r="AH38" s="14">
        <f t="shared" ref="AH38:AP38" si="102">AH15+AH24+AH37</f>
        <v>59827.040999999997</v>
      </c>
      <c r="AI38" s="14">
        <f t="shared" si="102"/>
        <v>13665.000099999999</v>
      </c>
      <c r="AJ38" s="14">
        <f t="shared" si="102"/>
        <v>62021.999800000005</v>
      </c>
      <c r="AK38" s="14">
        <f t="shared" si="102"/>
        <v>55471.993000000002</v>
      </c>
      <c r="AL38" s="14">
        <f t="shared" si="102"/>
        <v>18019.998</v>
      </c>
      <c r="AM38" s="14">
        <f t="shared" si="102"/>
        <v>62021.999800000005</v>
      </c>
      <c r="AN38" s="14">
        <f t="shared" si="102"/>
        <v>48991.999000000003</v>
      </c>
      <c r="AO38" s="15">
        <f t="shared" si="102"/>
        <v>24500.000199999999</v>
      </c>
      <c r="AP38" s="16">
        <f t="shared" si="102"/>
        <v>39065</v>
      </c>
      <c r="AQ38" s="14">
        <f>AQ15+AQ24+AQ37</f>
        <v>19887</v>
      </c>
      <c r="AR38" s="15">
        <f>AR15+AR24+AR37</f>
        <v>2210</v>
      </c>
      <c r="AS38" s="95"/>
      <c r="AT38" s="17"/>
      <c r="AU38" s="17"/>
      <c r="AV38" s="17"/>
      <c r="AW38" s="17"/>
      <c r="AX38" s="17"/>
      <c r="BA38" s="4"/>
      <c r="BB38" s="25">
        <f>AG38/AP38</f>
        <v>1.5876615845385897</v>
      </c>
      <c r="BC38" s="25">
        <f t="shared" si="98"/>
        <v>3.0083492231105744</v>
      </c>
      <c r="BD38" s="25">
        <f t="shared" si="98"/>
        <v>6.1832579638009051</v>
      </c>
      <c r="BE38" s="53">
        <f>AJ38/AP38</f>
        <v>1.5876615845385897</v>
      </c>
      <c r="BF38" s="53">
        <f t="shared" si="99"/>
        <v>2.7893595313521398</v>
      </c>
      <c r="BG38" s="53">
        <f t="shared" si="99"/>
        <v>8.1538452488687785</v>
      </c>
      <c r="BH38" s="53">
        <f t="shared" si="100"/>
        <v>1.5876615845385897</v>
      </c>
      <c r="BI38" s="53">
        <f t="shared" si="100"/>
        <v>2.4635188313973955</v>
      </c>
      <c r="BJ38" s="53">
        <f t="shared" si="100"/>
        <v>11.08597294117647</v>
      </c>
    </row>
    <row r="39" spans="1:62" ht="21.2" customHeight="1">
      <c r="A39" s="187"/>
      <c r="B39" s="187"/>
      <c r="C39" s="187"/>
      <c r="D39" s="187"/>
      <c r="E39" s="205"/>
      <c r="F39" s="205"/>
      <c r="G39" s="205"/>
      <c r="H39" s="187"/>
      <c r="I39" s="187"/>
      <c r="J39" s="187"/>
      <c r="K39" s="187"/>
      <c r="L39" s="187"/>
      <c r="M39" s="187"/>
      <c r="N39" s="187"/>
      <c r="O39" s="107"/>
      <c r="P39" s="31"/>
      <c r="Q39" s="31"/>
      <c r="R39" s="31"/>
      <c r="S39" s="31"/>
      <c r="T39" s="31"/>
      <c r="U39" s="31"/>
      <c r="V39" s="31"/>
      <c r="W39" s="188"/>
      <c r="X39" s="189"/>
      <c r="AF39" s="189"/>
      <c r="AG39" s="190"/>
      <c r="AH39" s="14"/>
      <c r="AI39" s="14"/>
      <c r="AJ39" s="14"/>
      <c r="AK39" s="14"/>
      <c r="AL39" s="14"/>
      <c r="AM39" s="14"/>
      <c r="AN39" s="14"/>
      <c r="AO39" s="190"/>
      <c r="AP39" s="190"/>
      <c r="AQ39" s="14"/>
      <c r="AR39" s="190"/>
      <c r="AS39" s="191"/>
      <c r="AT39" s="17"/>
      <c r="AU39" s="17"/>
      <c r="AV39" s="17"/>
      <c r="AW39" s="17"/>
      <c r="AX39" s="17"/>
      <c r="BA39" s="189"/>
      <c r="BB39" s="192"/>
      <c r="BC39" s="192"/>
      <c r="BD39" s="192"/>
      <c r="BE39" s="53"/>
      <c r="BF39" s="53"/>
      <c r="BG39" s="53"/>
      <c r="BH39" s="53"/>
      <c r="BI39" s="53"/>
      <c r="BJ39" s="53"/>
    </row>
    <row r="40" spans="1:62">
      <c r="O40" s="193" t="s">
        <v>222</v>
      </c>
      <c r="P40" s="135"/>
      <c r="Q40" s="136">
        <f>SUM(O38:Q38)</f>
        <v>135514.00115999999</v>
      </c>
      <c r="AP40" s="14"/>
      <c r="AT40" s="32"/>
      <c r="AU40" s="32"/>
    </row>
    <row r="41" spans="1:62">
      <c r="A41" s="1" t="s">
        <v>2</v>
      </c>
      <c r="Q41" s="141">
        <f>Q38/SUM(O38:Q38)</f>
        <v>0.10083829267107147</v>
      </c>
      <c r="T41" s="141">
        <f>T38/SUM(R38:T38)</f>
        <v>0.132975192432815</v>
      </c>
      <c r="W41" s="141">
        <f>W38/SUM(U38:W38)</f>
        <v>0.18079313225916824</v>
      </c>
      <c r="AQ41" s="14"/>
    </row>
    <row r="42" spans="1:62">
      <c r="A42" s="186" t="s">
        <v>4</v>
      </c>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row>
    <row r="43" spans="1:62">
      <c r="A43" s="186" t="s">
        <v>60</v>
      </c>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row>
    <row r="44" spans="1:62" ht="15.6" customHeight="1">
      <c r="A44" s="182" t="s">
        <v>58</v>
      </c>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row>
    <row r="45" spans="1:62">
      <c r="A45" s="1" t="s">
        <v>69</v>
      </c>
    </row>
    <row r="46" spans="1:62" ht="15.6" customHeight="1">
      <c r="A46" s="182" t="s">
        <v>70</v>
      </c>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row>
    <row r="47" spans="1:62" ht="15.6" customHeight="1">
      <c r="A47" s="182" t="s">
        <v>71</v>
      </c>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row>
    <row r="49" spans="1:1">
      <c r="A49" s="1" t="s">
        <v>73</v>
      </c>
    </row>
    <row r="50" spans="1:1">
      <c r="A50" s="116" t="s">
        <v>96</v>
      </c>
    </row>
    <row r="51" spans="1:1" ht="17.25">
      <c r="A51" s="1" t="s">
        <v>84</v>
      </c>
    </row>
    <row r="52" spans="1:1" ht="18">
      <c r="A52" s="1" t="s">
        <v>83</v>
      </c>
    </row>
    <row r="53" spans="1:1" ht="17.25">
      <c r="A53" s="116" t="s">
        <v>97</v>
      </c>
    </row>
    <row r="54" spans="1:1">
      <c r="A54" s="1" t="s">
        <v>82</v>
      </c>
    </row>
    <row r="55" spans="1:1" ht="18">
      <c r="A55" s="1" t="s">
        <v>80</v>
      </c>
    </row>
  </sheetData>
  <mergeCells count="26">
    <mergeCell ref="A47:AA47"/>
    <mergeCell ref="BE2:BG2"/>
    <mergeCell ref="BH2:BJ2"/>
    <mergeCell ref="A42:AA42"/>
    <mergeCell ref="A43:AA43"/>
    <mergeCell ref="A44:AA44"/>
    <mergeCell ref="A46:AA46"/>
    <mergeCell ref="AJ2:AL2"/>
    <mergeCell ref="AM2:AO2"/>
    <mergeCell ref="AS2:AU2"/>
    <mergeCell ref="AV2:AX2"/>
    <mergeCell ref="AY2:BA2"/>
    <mergeCell ref="BB2:BD2"/>
    <mergeCell ref="O2:Q2"/>
    <mergeCell ref="R2:T2"/>
    <mergeCell ref="U2:W2"/>
    <mergeCell ref="O1:W1"/>
    <mergeCell ref="X1:AF1"/>
    <mergeCell ref="AG1:AO1"/>
    <mergeCell ref="AP1:AR2"/>
    <mergeCell ref="AS1:BA1"/>
    <mergeCell ref="BB1:BJ1"/>
    <mergeCell ref="X2:Z2"/>
    <mergeCell ref="AA2:AC2"/>
    <mergeCell ref="AD2:AF2"/>
    <mergeCell ref="AG2:AI2"/>
  </mergeCells>
  <pageMargins left="0.7" right="0.7" top="0.75" bottom="0.75" header="0.3" footer="0.3"/>
  <pageSetup paperSize="9" orientation="portrait" horizontalDpi="200" verticalDpi="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DBC0-D09F-4043-9DDA-0E2A2F76D9D3}">
  <dimension ref="A1:K63"/>
  <sheetViews>
    <sheetView workbookViewId="0">
      <selection activeCell="A63" activeCellId="1" sqref="G1:G63 A1:A63"/>
    </sheetView>
  </sheetViews>
  <sheetFormatPr baseColWidth="10" defaultRowHeight="15"/>
  <sheetData>
    <row r="1" spans="1:11" ht="15.75" thickBot="1">
      <c r="A1" s="194" t="s">
        <v>223</v>
      </c>
      <c r="B1" s="194"/>
      <c r="C1" s="194">
        <v>2184</v>
      </c>
      <c r="D1" s="194">
        <v>2189</v>
      </c>
      <c r="E1" s="194">
        <v>2189</v>
      </c>
      <c r="F1" s="194">
        <v>2190</v>
      </c>
      <c r="G1" s="194">
        <v>2192</v>
      </c>
      <c r="H1" s="194">
        <v>2194</v>
      </c>
      <c r="I1" s="194">
        <v>2195</v>
      </c>
      <c r="J1" s="194">
        <v>2188</v>
      </c>
      <c r="K1" s="194">
        <v>2171</v>
      </c>
    </row>
    <row r="2" spans="1:11" ht="15.75" thickBot="1">
      <c r="A2" s="194" t="s">
        <v>224</v>
      </c>
      <c r="B2" s="194"/>
      <c r="C2" s="194">
        <v>1363</v>
      </c>
      <c r="D2" s="194">
        <v>1373</v>
      </c>
      <c r="E2" s="194">
        <v>1387</v>
      </c>
      <c r="F2" s="194">
        <v>1385</v>
      </c>
      <c r="G2" s="194">
        <v>1383</v>
      </c>
      <c r="H2" s="194">
        <v>1410</v>
      </c>
      <c r="I2" s="194">
        <v>1443</v>
      </c>
      <c r="J2" s="194">
        <v>1439</v>
      </c>
      <c r="K2" s="194">
        <v>1429</v>
      </c>
    </row>
    <row r="3" spans="1:11" ht="15.75" thickBot="1">
      <c r="A3" s="194" t="s">
        <v>225</v>
      </c>
      <c r="B3" s="194"/>
      <c r="C3" s="194">
        <v>7420</v>
      </c>
      <c r="D3" s="194">
        <v>7448</v>
      </c>
      <c r="E3" s="194">
        <v>7464</v>
      </c>
      <c r="F3" s="194">
        <v>7447</v>
      </c>
      <c r="G3" s="194">
        <v>7426</v>
      </c>
      <c r="H3" s="194">
        <v>7409</v>
      </c>
      <c r="I3" s="194">
        <v>7375</v>
      </c>
      <c r="J3" s="194">
        <v>7345</v>
      </c>
      <c r="K3" s="194">
        <v>7323</v>
      </c>
    </row>
    <row r="4" spans="1:11" ht="15.75" thickBot="1">
      <c r="A4" s="194" t="s">
        <v>226</v>
      </c>
      <c r="B4" s="194"/>
      <c r="C4" s="194">
        <v>3481</v>
      </c>
      <c r="D4" s="194">
        <v>3480</v>
      </c>
      <c r="E4" s="194">
        <v>3490</v>
      </c>
      <c r="F4" s="194">
        <v>3497</v>
      </c>
      <c r="G4" s="194">
        <v>3502</v>
      </c>
      <c r="H4" s="194">
        <v>3510</v>
      </c>
      <c r="I4" s="194">
        <v>3514</v>
      </c>
      <c r="J4" s="194">
        <v>3519</v>
      </c>
      <c r="K4" s="194">
        <v>3528</v>
      </c>
    </row>
    <row r="5" spans="1:11" ht="15.75" thickBot="1">
      <c r="A5" s="194" t="s">
        <v>227</v>
      </c>
      <c r="B5" s="194"/>
      <c r="C5" s="194">
        <v>2401</v>
      </c>
      <c r="D5" s="194">
        <v>2400</v>
      </c>
      <c r="E5" s="194">
        <v>2403</v>
      </c>
      <c r="F5" s="194">
        <v>2415</v>
      </c>
      <c r="G5" s="194">
        <v>2422</v>
      </c>
      <c r="H5" s="194">
        <v>2433</v>
      </c>
      <c r="I5" s="194">
        <v>2436</v>
      </c>
      <c r="J5" s="194">
        <v>2440</v>
      </c>
      <c r="K5" s="194">
        <v>2449</v>
      </c>
    </row>
    <row r="6" spans="1:11" ht="15.75" thickBot="1">
      <c r="A6" s="194" t="s">
        <v>228</v>
      </c>
      <c r="B6" s="194"/>
      <c r="C6" s="194">
        <v>4197</v>
      </c>
      <c r="D6" s="194">
        <v>4229</v>
      </c>
      <c r="E6" s="194">
        <v>4255</v>
      </c>
      <c r="F6" s="194">
        <v>4277</v>
      </c>
      <c r="G6" s="194">
        <v>4291</v>
      </c>
      <c r="H6" s="194">
        <v>4312</v>
      </c>
      <c r="I6" s="194">
        <v>4327</v>
      </c>
      <c r="J6" s="194">
        <v>4338</v>
      </c>
      <c r="K6" s="194">
        <v>4358</v>
      </c>
    </row>
    <row r="7" spans="1:11" ht="15.75" thickBot="1">
      <c r="A7" s="194" t="s">
        <v>229</v>
      </c>
      <c r="B7" s="194"/>
      <c r="C7" s="194">
        <v>2348</v>
      </c>
      <c r="D7" s="194">
        <v>2375</v>
      </c>
      <c r="E7" s="194">
        <v>2399</v>
      </c>
      <c r="F7" s="194">
        <v>2448</v>
      </c>
      <c r="G7" s="194">
        <v>2484</v>
      </c>
      <c r="H7" s="194">
        <v>2526</v>
      </c>
      <c r="I7" s="194">
        <v>2567</v>
      </c>
      <c r="J7" s="194">
        <v>2613</v>
      </c>
      <c r="K7" s="194">
        <v>2642</v>
      </c>
    </row>
    <row r="8" spans="1:11" ht="15.75" thickBot="1">
      <c r="A8" s="194" t="s">
        <v>230</v>
      </c>
      <c r="B8" s="194"/>
      <c r="C8" s="194">
        <v>3099</v>
      </c>
      <c r="D8" s="194">
        <v>3125</v>
      </c>
      <c r="E8" s="194">
        <v>3171</v>
      </c>
      <c r="F8" s="194">
        <v>3255</v>
      </c>
      <c r="G8" s="194">
        <v>3327</v>
      </c>
      <c r="H8" s="194">
        <v>3399</v>
      </c>
      <c r="I8" s="194">
        <v>3463</v>
      </c>
      <c r="J8" s="194">
        <v>3529</v>
      </c>
      <c r="K8" s="194">
        <v>3608</v>
      </c>
    </row>
    <row r="9" spans="1:11" ht="15.75" thickBot="1">
      <c r="A9" s="194" t="s">
        <v>231</v>
      </c>
      <c r="B9" s="194"/>
      <c r="C9" s="194">
        <v>2475</v>
      </c>
      <c r="D9" s="194">
        <v>2489</v>
      </c>
      <c r="E9" s="194">
        <v>2488</v>
      </c>
      <c r="F9" s="194">
        <v>2481</v>
      </c>
      <c r="G9" s="194">
        <v>2475</v>
      </c>
      <c r="H9" s="194">
        <v>2466</v>
      </c>
      <c r="I9" s="194">
        <v>2467</v>
      </c>
      <c r="J9" s="194">
        <v>2458</v>
      </c>
      <c r="K9" s="194">
        <v>2467</v>
      </c>
    </row>
    <row r="10" spans="1:11" ht="15.75" thickBot="1">
      <c r="A10" s="194" t="s">
        <v>232</v>
      </c>
      <c r="B10" s="194"/>
      <c r="C10" s="194">
        <v>8515</v>
      </c>
      <c r="D10" s="194">
        <v>8505</v>
      </c>
      <c r="E10" s="194">
        <v>8477</v>
      </c>
      <c r="F10" s="194">
        <v>8469</v>
      </c>
      <c r="G10" s="194">
        <v>8446</v>
      </c>
      <c r="H10" s="194">
        <v>8423</v>
      </c>
      <c r="I10" s="194">
        <v>8381</v>
      </c>
      <c r="J10" s="194">
        <v>8315</v>
      </c>
      <c r="K10" s="194">
        <v>8281</v>
      </c>
    </row>
    <row r="11" spans="1:11" ht="15.75" thickBot="1">
      <c r="A11" s="194" t="s">
        <v>233</v>
      </c>
      <c r="B11" s="194"/>
      <c r="C11" s="194">
        <v>6577</v>
      </c>
      <c r="D11" s="194">
        <v>6540</v>
      </c>
      <c r="E11" s="194">
        <v>6468</v>
      </c>
      <c r="F11" s="194">
        <v>6375</v>
      </c>
      <c r="G11" s="194">
        <v>6273</v>
      </c>
      <c r="H11" s="194">
        <v>6170</v>
      </c>
      <c r="I11" s="194">
        <v>6072</v>
      </c>
      <c r="J11" s="194">
        <v>5985</v>
      </c>
      <c r="K11" s="194">
        <v>5890</v>
      </c>
    </row>
    <row r="12" spans="1:11" ht="15.75" thickBot="1">
      <c r="A12" s="194" t="s">
        <v>234</v>
      </c>
      <c r="B12" s="194"/>
      <c r="C12" s="194">
        <v>6127</v>
      </c>
      <c r="D12" s="194">
        <v>6113</v>
      </c>
      <c r="E12" s="194">
        <v>6105</v>
      </c>
      <c r="F12" s="194">
        <v>6092</v>
      </c>
      <c r="G12" s="194">
        <v>6076</v>
      </c>
      <c r="H12" s="194">
        <v>6057</v>
      </c>
      <c r="I12" s="194">
        <v>6033</v>
      </c>
      <c r="J12" s="194">
        <v>6011</v>
      </c>
      <c r="K12" s="194">
        <v>5997</v>
      </c>
    </row>
    <row r="13" spans="1:11" ht="15.75" thickBot="1">
      <c r="A13" s="194" t="s">
        <v>235</v>
      </c>
      <c r="B13" s="194"/>
      <c r="C13" s="194">
        <v>4188</v>
      </c>
      <c r="D13" s="194">
        <v>4187</v>
      </c>
      <c r="E13" s="194">
        <v>4161</v>
      </c>
      <c r="F13" s="194">
        <v>4137</v>
      </c>
      <c r="G13" s="194">
        <v>4104</v>
      </c>
      <c r="H13" s="194">
        <v>4065</v>
      </c>
      <c r="I13" s="194">
        <v>4016</v>
      </c>
      <c r="J13" s="194">
        <v>3984</v>
      </c>
      <c r="K13" s="194">
        <v>3945</v>
      </c>
    </row>
    <row r="14" spans="1:11" ht="15.75" thickBot="1">
      <c r="A14" s="194" t="s">
        <v>236</v>
      </c>
      <c r="B14" s="194"/>
      <c r="C14" s="194">
        <v>4528</v>
      </c>
      <c r="D14" s="194">
        <v>4517</v>
      </c>
      <c r="E14" s="194">
        <v>4519</v>
      </c>
      <c r="F14" s="194">
        <v>4516</v>
      </c>
      <c r="G14" s="194">
        <v>4513</v>
      </c>
      <c r="H14" s="194">
        <v>4511</v>
      </c>
      <c r="I14" s="194">
        <v>4496</v>
      </c>
      <c r="J14" s="194">
        <v>4485</v>
      </c>
      <c r="K14" s="194">
        <v>4480</v>
      </c>
    </row>
    <row r="15" spans="1:11" ht="15.75" thickBot="1">
      <c r="A15" s="194" t="s">
        <v>237</v>
      </c>
      <c r="B15" s="194"/>
      <c r="C15" s="194">
        <v>10163</v>
      </c>
      <c r="D15" s="194">
        <v>10170</v>
      </c>
      <c r="E15" s="194">
        <v>10165</v>
      </c>
      <c r="F15" s="194">
        <v>10106</v>
      </c>
      <c r="G15" s="194">
        <v>10077</v>
      </c>
      <c r="H15" s="194">
        <v>10033</v>
      </c>
      <c r="I15" s="194">
        <v>9973</v>
      </c>
      <c r="J15" s="194">
        <v>9866</v>
      </c>
      <c r="K15" s="194">
        <v>9808</v>
      </c>
    </row>
    <row r="16" spans="1:11" ht="15.75" thickBot="1">
      <c r="A16" s="194" t="s">
        <v>238</v>
      </c>
      <c r="B16" s="194"/>
      <c r="C16" s="194">
        <v>9872</v>
      </c>
      <c r="D16" s="194">
        <v>9883</v>
      </c>
      <c r="E16" s="194">
        <v>9941</v>
      </c>
      <c r="F16" s="194">
        <v>9901</v>
      </c>
      <c r="G16" s="194">
        <v>9864</v>
      </c>
      <c r="H16" s="194">
        <v>9829</v>
      </c>
      <c r="I16" s="194">
        <v>9778</v>
      </c>
      <c r="J16" s="194">
        <v>9701</v>
      </c>
      <c r="K16" s="194">
        <v>9645</v>
      </c>
    </row>
    <row r="17" spans="1:11" ht="15.75" thickBot="1">
      <c r="A17" s="194" t="s">
        <v>239</v>
      </c>
      <c r="B17" s="194"/>
      <c r="C17" s="194">
        <v>5844</v>
      </c>
      <c r="D17" s="194">
        <v>5830</v>
      </c>
      <c r="E17" s="194">
        <v>5745</v>
      </c>
      <c r="F17" s="194">
        <v>5927</v>
      </c>
      <c r="G17" s="194">
        <v>5917</v>
      </c>
      <c r="H17" s="194">
        <v>5904</v>
      </c>
      <c r="I17" s="194">
        <v>5885</v>
      </c>
      <c r="J17" s="194">
        <v>5850</v>
      </c>
      <c r="K17" s="194">
        <v>5816</v>
      </c>
    </row>
    <row r="18" spans="1:11" ht="15.75" thickBot="1">
      <c r="A18" s="194" t="s">
        <v>240</v>
      </c>
      <c r="B18" s="194"/>
      <c r="C18" s="194">
        <v>6604</v>
      </c>
      <c r="D18" s="194">
        <v>6622</v>
      </c>
      <c r="E18" s="194">
        <v>6645</v>
      </c>
      <c r="F18" s="194">
        <v>6640</v>
      </c>
      <c r="G18" s="194">
        <v>6635</v>
      </c>
      <c r="H18" s="194">
        <v>6633</v>
      </c>
      <c r="I18" s="194">
        <v>6625</v>
      </c>
      <c r="J18" s="194">
        <v>6615</v>
      </c>
      <c r="K18" s="194">
        <v>6611</v>
      </c>
    </row>
    <row r="19" spans="1:11" ht="15.75" thickBot="1">
      <c r="A19" s="194" t="s">
        <v>241</v>
      </c>
      <c r="B19" s="194"/>
      <c r="C19" s="194">
        <v>12657</v>
      </c>
      <c r="D19" s="194">
        <v>12684</v>
      </c>
      <c r="E19" s="194">
        <v>12624</v>
      </c>
      <c r="F19" s="194">
        <v>12489</v>
      </c>
      <c r="G19" s="194">
        <v>12348</v>
      </c>
      <c r="H19" s="194">
        <v>12141</v>
      </c>
      <c r="I19" s="194">
        <v>11908</v>
      </c>
      <c r="J19" s="194">
        <v>11678</v>
      </c>
      <c r="K19" s="194">
        <v>11489</v>
      </c>
    </row>
    <row r="20" spans="1:11" ht="15.75" thickBot="1">
      <c r="A20" s="194" t="s">
        <v>242</v>
      </c>
      <c r="B20" s="194"/>
      <c r="C20" s="194">
        <v>5047</v>
      </c>
      <c r="D20" s="194">
        <v>5037</v>
      </c>
      <c r="E20" s="194">
        <v>5019</v>
      </c>
      <c r="F20" s="194">
        <v>4982</v>
      </c>
      <c r="G20" s="194">
        <v>4947</v>
      </c>
      <c r="H20" s="194">
        <v>4907</v>
      </c>
      <c r="I20" s="194">
        <v>4857</v>
      </c>
      <c r="J20" s="194">
        <v>4811</v>
      </c>
      <c r="K20" s="194">
        <v>4770</v>
      </c>
    </row>
    <row r="21" spans="1:11" ht="15.75" thickBot="1">
      <c r="A21" s="194" t="s">
        <v>243</v>
      </c>
      <c r="B21" s="194"/>
      <c r="C21" s="194">
        <v>1027</v>
      </c>
      <c r="D21" s="194">
        <v>1020</v>
      </c>
      <c r="E21" s="194">
        <v>1012</v>
      </c>
      <c r="F21" s="194">
        <v>995</v>
      </c>
      <c r="G21" s="194">
        <v>982</v>
      </c>
      <c r="H21" s="194">
        <v>972</v>
      </c>
      <c r="I21" s="194">
        <v>957</v>
      </c>
      <c r="J21" s="194">
        <v>945</v>
      </c>
      <c r="K21" s="194">
        <v>936</v>
      </c>
    </row>
    <row r="22" spans="1:11" ht="15.75" thickBot="1">
      <c r="A22" s="194" t="s">
        <v>244</v>
      </c>
      <c r="B22" s="194"/>
      <c r="C22" s="194">
        <v>3213</v>
      </c>
      <c r="D22" s="194">
        <v>3212</v>
      </c>
      <c r="E22" s="194">
        <v>3209</v>
      </c>
      <c r="F22" s="194">
        <v>3188</v>
      </c>
      <c r="G22" s="194">
        <v>3163</v>
      </c>
      <c r="H22" s="194">
        <v>3144</v>
      </c>
      <c r="I22" s="194">
        <v>3110</v>
      </c>
      <c r="J22" s="194">
        <v>3070</v>
      </c>
      <c r="K22" s="194">
        <v>3043</v>
      </c>
    </row>
    <row r="23" spans="1:11" ht="15.75" thickBot="1">
      <c r="A23" s="194" t="s">
        <v>245</v>
      </c>
      <c r="B23" s="194"/>
      <c r="C23" s="194">
        <v>8374</v>
      </c>
      <c r="D23" s="194">
        <v>8372</v>
      </c>
      <c r="E23" s="194">
        <v>8371</v>
      </c>
      <c r="F23" s="194">
        <v>8351</v>
      </c>
      <c r="G23" s="194">
        <v>8321</v>
      </c>
      <c r="H23" s="194">
        <v>8289</v>
      </c>
      <c r="I23" s="194">
        <v>8251</v>
      </c>
      <c r="J23" s="194">
        <v>8196</v>
      </c>
      <c r="K23" s="194">
        <v>8139</v>
      </c>
    </row>
    <row r="24" spans="1:11" ht="15.75" thickBot="1">
      <c r="A24" s="194" t="s">
        <v>246</v>
      </c>
      <c r="B24" s="194"/>
      <c r="C24" s="194">
        <v>3856</v>
      </c>
      <c r="D24" s="194">
        <v>3852</v>
      </c>
      <c r="E24" s="194">
        <v>3858</v>
      </c>
      <c r="F24" s="194">
        <v>3848</v>
      </c>
      <c r="G24" s="194">
        <v>3822</v>
      </c>
      <c r="H24" s="194">
        <v>3803</v>
      </c>
      <c r="I24" s="194">
        <v>3758</v>
      </c>
      <c r="J24" s="194">
        <v>3708</v>
      </c>
      <c r="K24" s="194">
        <v>3677</v>
      </c>
    </row>
    <row r="25" spans="1:11" ht="15.75" thickBot="1">
      <c r="A25" s="194" t="s">
        <v>247</v>
      </c>
      <c r="B25" s="194"/>
      <c r="C25" s="194">
        <v>4693</v>
      </c>
      <c r="D25" s="194">
        <v>4690</v>
      </c>
      <c r="E25" s="194">
        <v>4722</v>
      </c>
      <c r="F25" s="194">
        <v>4714</v>
      </c>
      <c r="G25" s="194">
        <v>4703</v>
      </c>
      <c r="H25" s="194">
        <v>4693</v>
      </c>
      <c r="I25" s="194">
        <v>4677</v>
      </c>
      <c r="J25" s="194">
        <v>4663</v>
      </c>
      <c r="K25" s="194">
        <v>4653</v>
      </c>
    </row>
    <row r="26" spans="1:11" ht="15.75" thickBot="1">
      <c r="A26" s="194" t="s">
        <v>248</v>
      </c>
      <c r="B26" s="194"/>
      <c r="C26" s="194">
        <v>364</v>
      </c>
      <c r="D26" s="194">
        <v>366</v>
      </c>
      <c r="E26" s="194">
        <v>366</v>
      </c>
      <c r="F26" s="194">
        <v>361</v>
      </c>
      <c r="G26" s="194">
        <v>354</v>
      </c>
      <c r="H26" s="194">
        <v>349</v>
      </c>
      <c r="I26" s="194">
        <v>340</v>
      </c>
      <c r="J26" s="194">
        <v>330</v>
      </c>
      <c r="K26" s="194">
        <v>325</v>
      </c>
    </row>
    <row r="27" spans="1:11" ht="15.75" thickBot="1">
      <c r="A27" s="194" t="s">
        <v>249</v>
      </c>
      <c r="B27" s="194"/>
      <c r="C27" s="194">
        <v>3956</v>
      </c>
      <c r="D27" s="194">
        <v>3954</v>
      </c>
      <c r="E27" s="194">
        <v>3955</v>
      </c>
      <c r="F27" s="194">
        <v>3944</v>
      </c>
      <c r="G27" s="194">
        <v>3931</v>
      </c>
      <c r="H27" s="194">
        <v>3904</v>
      </c>
      <c r="I27" s="194">
        <v>3874</v>
      </c>
      <c r="J27" s="194">
        <v>3846</v>
      </c>
      <c r="K27" s="194">
        <v>3827</v>
      </c>
    </row>
    <row r="28" spans="1:11" ht="15.75" thickBot="1">
      <c r="A28" s="194" t="s">
        <v>250</v>
      </c>
      <c r="B28" s="194"/>
      <c r="C28" s="194">
        <v>2492</v>
      </c>
      <c r="D28" s="194">
        <v>2490</v>
      </c>
      <c r="E28" s="194">
        <v>2501</v>
      </c>
      <c r="F28" s="194">
        <v>2509</v>
      </c>
      <c r="G28" s="194">
        <v>2515</v>
      </c>
      <c r="H28" s="194">
        <v>2522</v>
      </c>
      <c r="I28" s="194">
        <v>2520</v>
      </c>
      <c r="J28" s="194">
        <v>2523</v>
      </c>
      <c r="K28" s="194">
        <v>2531</v>
      </c>
    </row>
    <row r="29" spans="1:11" ht="15.75" thickBot="1">
      <c r="A29" s="194" t="s">
        <v>251</v>
      </c>
      <c r="B29" s="194"/>
      <c r="C29" s="194">
        <v>595</v>
      </c>
      <c r="D29" s="194">
        <v>594</v>
      </c>
      <c r="E29" s="194">
        <v>593</v>
      </c>
      <c r="F29" s="194">
        <v>590</v>
      </c>
      <c r="G29" s="194">
        <v>587</v>
      </c>
      <c r="H29" s="194">
        <v>586</v>
      </c>
      <c r="I29" s="194">
        <v>582</v>
      </c>
      <c r="J29" s="194">
        <v>577</v>
      </c>
      <c r="K29" s="194">
        <v>576</v>
      </c>
    </row>
    <row r="30" spans="1:11" ht="15.75" thickBot="1">
      <c r="A30" s="194" t="s">
        <v>252</v>
      </c>
      <c r="B30" s="194"/>
      <c r="C30" s="194">
        <v>728</v>
      </c>
      <c r="D30" s="194">
        <v>725</v>
      </c>
      <c r="E30" s="194">
        <v>721</v>
      </c>
      <c r="F30" s="194">
        <v>717</v>
      </c>
      <c r="G30" s="194">
        <v>710</v>
      </c>
      <c r="H30" s="194">
        <v>705</v>
      </c>
      <c r="I30" s="194">
        <v>695</v>
      </c>
      <c r="J30" s="194">
        <v>684</v>
      </c>
      <c r="K30" s="194">
        <v>678</v>
      </c>
    </row>
    <row r="31" spans="1:11" ht="15.75" thickBot="1">
      <c r="A31" s="194" t="s">
        <v>253</v>
      </c>
      <c r="B31" s="194"/>
      <c r="C31" s="194">
        <v>2587</v>
      </c>
      <c r="D31" s="194">
        <v>2589</v>
      </c>
      <c r="E31" s="194">
        <v>2590</v>
      </c>
      <c r="F31" s="194">
        <v>2559</v>
      </c>
      <c r="G31" s="194">
        <v>2520</v>
      </c>
      <c r="H31" s="194">
        <v>2480</v>
      </c>
      <c r="I31" s="194">
        <v>2428</v>
      </c>
      <c r="J31" s="194">
        <v>2385</v>
      </c>
      <c r="K31" s="194">
        <v>2325</v>
      </c>
    </row>
    <row r="32" spans="1:11" ht="15.75" thickBot="1">
      <c r="A32" s="195" t="s">
        <v>254</v>
      </c>
      <c r="B32" s="196">
        <v>2023</v>
      </c>
      <c r="C32" s="196">
        <v>2022</v>
      </c>
      <c r="D32" s="196">
        <v>2021</v>
      </c>
      <c r="E32" s="196">
        <v>2020</v>
      </c>
      <c r="F32" s="196">
        <v>2019</v>
      </c>
      <c r="G32" s="196">
        <v>2018</v>
      </c>
      <c r="H32" s="196">
        <v>2017</v>
      </c>
      <c r="I32" s="196">
        <v>2016</v>
      </c>
      <c r="J32" s="196">
        <v>2015</v>
      </c>
      <c r="K32" s="196">
        <v>2014</v>
      </c>
    </row>
    <row r="33" spans="1:11" ht="15.75" thickBot="1">
      <c r="A33" s="194" t="s">
        <v>223</v>
      </c>
      <c r="B33" s="194"/>
      <c r="C33" s="194">
        <v>2184</v>
      </c>
      <c r="D33" s="194">
        <v>2189</v>
      </c>
      <c r="E33" s="194">
        <v>2189</v>
      </c>
      <c r="F33" s="194">
        <v>2190</v>
      </c>
      <c r="G33" s="194">
        <v>2192</v>
      </c>
      <c r="H33" s="194">
        <v>2194</v>
      </c>
      <c r="I33" s="194">
        <v>2195</v>
      </c>
      <c r="J33" s="194">
        <v>2188</v>
      </c>
      <c r="K33" s="194">
        <v>2171</v>
      </c>
    </row>
    <row r="34" spans="1:11" ht="15.75" thickBot="1">
      <c r="A34" s="194" t="s">
        <v>224</v>
      </c>
      <c r="B34" s="194"/>
      <c r="C34" s="194">
        <v>1363</v>
      </c>
      <c r="D34" s="194">
        <v>1373</v>
      </c>
      <c r="E34" s="194">
        <v>1387</v>
      </c>
      <c r="F34" s="194">
        <v>1385</v>
      </c>
      <c r="G34" s="194">
        <v>1383</v>
      </c>
      <c r="H34" s="194">
        <v>1410</v>
      </c>
      <c r="I34" s="194">
        <v>1443</v>
      </c>
      <c r="J34" s="194">
        <v>1439</v>
      </c>
      <c r="K34" s="194">
        <v>1429</v>
      </c>
    </row>
    <row r="35" spans="1:11" ht="15.75" thickBot="1">
      <c r="A35" s="194" t="s">
        <v>225</v>
      </c>
      <c r="B35" s="194"/>
      <c r="C35" s="194">
        <v>7420</v>
      </c>
      <c r="D35" s="194">
        <v>7448</v>
      </c>
      <c r="E35" s="194">
        <v>7464</v>
      </c>
      <c r="F35" s="194">
        <v>7447</v>
      </c>
      <c r="G35" s="194">
        <v>7426</v>
      </c>
      <c r="H35" s="194">
        <v>7409</v>
      </c>
      <c r="I35" s="194">
        <v>7375</v>
      </c>
      <c r="J35" s="194">
        <v>7345</v>
      </c>
      <c r="K35" s="194">
        <v>7323</v>
      </c>
    </row>
    <row r="36" spans="1:11" ht="15.75" thickBot="1">
      <c r="A36" s="194" t="s">
        <v>226</v>
      </c>
      <c r="B36" s="194"/>
      <c r="C36" s="194">
        <v>3481</v>
      </c>
      <c r="D36" s="194">
        <v>3480</v>
      </c>
      <c r="E36" s="194">
        <v>3490</v>
      </c>
      <c r="F36" s="194">
        <v>3497</v>
      </c>
      <c r="G36" s="194">
        <v>3502</v>
      </c>
      <c r="H36" s="194">
        <v>3510</v>
      </c>
      <c r="I36" s="194">
        <v>3514</v>
      </c>
      <c r="J36" s="194">
        <v>3519</v>
      </c>
      <c r="K36" s="194">
        <v>3528</v>
      </c>
    </row>
    <row r="37" spans="1:11" ht="15.75" thickBot="1">
      <c r="A37" s="194" t="s">
        <v>227</v>
      </c>
      <c r="B37" s="194"/>
      <c r="C37" s="194">
        <v>2401</v>
      </c>
      <c r="D37" s="194">
        <v>2400</v>
      </c>
      <c r="E37" s="194">
        <v>2403</v>
      </c>
      <c r="F37" s="194">
        <v>2415</v>
      </c>
      <c r="G37" s="194">
        <v>2422</v>
      </c>
      <c r="H37" s="194">
        <v>2433</v>
      </c>
      <c r="I37" s="194">
        <v>2436</v>
      </c>
      <c r="J37" s="194">
        <v>2440</v>
      </c>
      <c r="K37" s="194">
        <v>2449</v>
      </c>
    </row>
    <row r="38" spans="1:11" ht="15.75" thickBot="1">
      <c r="A38" s="194" t="s">
        <v>228</v>
      </c>
      <c r="B38" s="194"/>
      <c r="C38" s="194">
        <v>4197</v>
      </c>
      <c r="D38" s="194">
        <v>4229</v>
      </c>
      <c r="E38" s="194">
        <v>4255</v>
      </c>
      <c r="F38" s="194">
        <v>4277</v>
      </c>
      <c r="G38" s="194">
        <v>4291</v>
      </c>
      <c r="H38" s="194">
        <v>4312</v>
      </c>
      <c r="I38" s="194">
        <v>4327</v>
      </c>
      <c r="J38" s="194">
        <v>4338</v>
      </c>
      <c r="K38" s="194">
        <v>4358</v>
      </c>
    </row>
    <row r="39" spans="1:11" ht="15.75" thickBot="1">
      <c r="A39" s="194" t="s">
        <v>229</v>
      </c>
      <c r="B39" s="194"/>
      <c r="C39" s="194">
        <v>2348</v>
      </c>
      <c r="D39" s="194">
        <v>2375</v>
      </c>
      <c r="E39" s="194">
        <v>2399</v>
      </c>
      <c r="F39" s="194">
        <v>2448</v>
      </c>
      <c r="G39" s="194">
        <v>2484</v>
      </c>
      <c r="H39" s="194">
        <v>2526</v>
      </c>
      <c r="I39" s="194">
        <v>2567</v>
      </c>
      <c r="J39" s="194">
        <v>2613</v>
      </c>
      <c r="K39" s="194">
        <v>2642</v>
      </c>
    </row>
    <row r="40" spans="1:11" ht="15.75" thickBot="1">
      <c r="A40" s="194" t="s">
        <v>230</v>
      </c>
      <c r="B40" s="194"/>
      <c r="C40" s="194">
        <v>3099</v>
      </c>
      <c r="D40" s="194">
        <v>3125</v>
      </c>
      <c r="E40" s="194">
        <v>3171</v>
      </c>
      <c r="F40" s="194">
        <v>3255</v>
      </c>
      <c r="G40" s="194">
        <v>3327</v>
      </c>
      <c r="H40" s="194">
        <v>3399</v>
      </c>
      <c r="I40" s="194">
        <v>3463</v>
      </c>
      <c r="J40" s="194">
        <v>3529</v>
      </c>
      <c r="K40" s="194">
        <v>3608</v>
      </c>
    </row>
    <row r="41" spans="1:11" ht="15.75" thickBot="1">
      <c r="A41" s="194" t="s">
        <v>231</v>
      </c>
      <c r="B41" s="194"/>
      <c r="C41" s="194">
        <v>2475</v>
      </c>
      <c r="D41" s="194">
        <v>2489</v>
      </c>
      <c r="E41" s="194">
        <v>2488</v>
      </c>
      <c r="F41" s="194">
        <v>2481</v>
      </c>
      <c r="G41" s="194">
        <v>2475</v>
      </c>
      <c r="H41" s="194">
        <v>2466</v>
      </c>
      <c r="I41" s="194">
        <v>2467</v>
      </c>
      <c r="J41" s="194">
        <v>2458</v>
      </c>
      <c r="K41" s="194">
        <v>2467</v>
      </c>
    </row>
    <row r="42" spans="1:11" ht="15.75" thickBot="1">
      <c r="A42" s="194" t="s">
        <v>232</v>
      </c>
      <c r="B42" s="194"/>
      <c r="C42" s="194">
        <v>8515</v>
      </c>
      <c r="D42" s="194">
        <v>8505</v>
      </c>
      <c r="E42" s="194">
        <v>8477</v>
      </c>
      <c r="F42" s="194">
        <v>8469</v>
      </c>
      <c r="G42" s="194">
        <v>8446</v>
      </c>
      <c r="H42" s="194">
        <v>8423</v>
      </c>
      <c r="I42" s="194">
        <v>8381</v>
      </c>
      <c r="J42" s="194">
        <v>8315</v>
      </c>
      <c r="K42" s="194">
        <v>8281</v>
      </c>
    </row>
    <row r="43" spans="1:11" ht="15.75" thickBot="1">
      <c r="A43" s="194" t="s">
        <v>233</v>
      </c>
      <c r="B43" s="194"/>
      <c r="C43" s="194">
        <v>6577</v>
      </c>
      <c r="D43" s="194">
        <v>6540</v>
      </c>
      <c r="E43" s="194">
        <v>6468</v>
      </c>
      <c r="F43" s="194">
        <v>6375</v>
      </c>
      <c r="G43" s="194">
        <v>6273</v>
      </c>
      <c r="H43" s="194">
        <v>6170</v>
      </c>
      <c r="I43" s="194">
        <v>6072</v>
      </c>
      <c r="J43" s="194">
        <v>5985</v>
      </c>
      <c r="K43" s="194">
        <v>5890</v>
      </c>
    </row>
    <row r="44" spans="1:11" ht="15.75" thickBot="1">
      <c r="A44" s="194" t="s">
        <v>234</v>
      </c>
      <c r="B44" s="194"/>
      <c r="C44" s="194">
        <v>6127</v>
      </c>
      <c r="D44" s="194">
        <v>6113</v>
      </c>
      <c r="E44" s="194">
        <v>6105</v>
      </c>
      <c r="F44" s="194">
        <v>6092</v>
      </c>
      <c r="G44" s="194">
        <v>6076</v>
      </c>
      <c r="H44" s="194">
        <v>6057</v>
      </c>
      <c r="I44" s="194">
        <v>6033</v>
      </c>
      <c r="J44" s="194">
        <v>6011</v>
      </c>
      <c r="K44" s="194">
        <v>5997</v>
      </c>
    </row>
    <row r="45" spans="1:11" ht="15.75" thickBot="1">
      <c r="A45" s="194" t="s">
        <v>235</v>
      </c>
      <c r="B45" s="194"/>
      <c r="C45" s="194">
        <v>4188</v>
      </c>
      <c r="D45" s="194">
        <v>4187</v>
      </c>
      <c r="E45" s="194">
        <v>4161</v>
      </c>
      <c r="F45" s="194">
        <v>4137</v>
      </c>
      <c r="G45" s="194">
        <v>4104</v>
      </c>
      <c r="H45" s="194">
        <v>4065</v>
      </c>
      <c r="I45" s="194">
        <v>4016</v>
      </c>
      <c r="J45" s="194">
        <v>3984</v>
      </c>
      <c r="K45" s="194">
        <v>3945</v>
      </c>
    </row>
    <row r="46" spans="1:11" ht="15.75" thickBot="1">
      <c r="A46" s="194" t="s">
        <v>236</v>
      </c>
      <c r="B46" s="194"/>
      <c r="C46" s="194">
        <v>4528</v>
      </c>
      <c r="D46" s="194">
        <v>4517</v>
      </c>
      <c r="E46" s="194">
        <v>4519</v>
      </c>
      <c r="F46" s="194">
        <v>4516</v>
      </c>
      <c r="G46" s="194">
        <v>4513</v>
      </c>
      <c r="H46" s="194">
        <v>4511</v>
      </c>
      <c r="I46" s="194">
        <v>4496</v>
      </c>
      <c r="J46" s="194">
        <v>4485</v>
      </c>
      <c r="K46" s="194">
        <v>4480</v>
      </c>
    </row>
    <row r="47" spans="1:11" ht="15.75" thickBot="1">
      <c r="A47" s="194" t="s">
        <v>237</v>
      </c>
      <c r="B47" s="194"/>
      <c r="C47" s="194">
        <v>10163</v>
      </c>
      <c r="D47" s="194">
        <v>10170</v>
      </c>
      <c r="E47" s="194">
        <v>10165</v>
      </c>
      <c r="F47" s="194">
        <v>10106</v>
      </c>
      <c r="G47" s="194">
        <v>10077</v>
      </c>
      <c r="H47" s="194">
        <v>10033</v>
      </c>
      <c r="I47" s="194">
        <v>9973</v>
      </c>
      <c r="J47" s="194">
        <v>9866</v>
      </c>
      <c r="K47" s="194">
        <v>9808</v>
      </c>
    </row>
    <row r="48" spans="1:11" ht="15.75" thickBot="1">
      <c r="A48" s="194" t="s">
        <v>238</v>
      </c>
      <c r="B48" s="194"/>
      <c r="C48" s="194">
        <v>9872</v>
      </c>
      <c r="D48" s="194">
        <v>9883</v>
      </c>
      <c r="E48" s="194">
        <v>9941</v>
      </c>
      <c r="F48" s="194">
        <v>9901</v>
      </c>
      <c r="G48" s="194">
        <v>9864</v>
      </c>
      <c r="H48" s="194">
        <v>9829</v>
      </c>
      <c r="I48" s="194">
        <v>9778</v>
      </c>
      <c r="J48" s="194">
        <v>9701</v>
      </c>
      <c r="K48" s="194">
        <v>9645</v>
      </c>
    </row>
    <row r="49" spans="1:11" ht="15.75" thickBot="1">
      <c r="A49" s="194" t="s">
        <v>239</v>
      </c>
      <c r="B49" s="194"/>
      <c r="C49" s="194">
        <v>5844</v>
      </c>
      <c r="D49" s="194">
        <v>5830</v>
      </c>
      <c r="E49" s="194">
        <v>5745</v>
      </c>
      <c r="F49" s="194">
        <v>5927</v>
      </c>
      <c r="G49" s="194">
        <v>5917</v>
      </c>
      <c r="H49" s="194">
        <v>5904</v>
      </c>
      <c r="I49" s="194">
        <v>5885</v>
      </c>
      <c r="J49" s="194">
        <v>5850</v>
      </c>
      <c r="K49" s="194">
        <v>5816</v>
      </c>
    </row>
    <row r="50" spans="1:11" ht="15.75" thickBot="1">
      <c r="A50" s="194" t="s">
        <v>240</v>
      </c>
      <c r="B50" s="194"/>
      <c r="C50" s="194">
        <v>6604</v>
      </c>
      <c r="D50" s="194">
        <v>6622</v>
      </c>
      <c r="E50" s="194">
        <v>6645</v>
      </c>
      <c r="F50" s="194">
        <v>6640</v>
      </c>
      <c r="G50" s="194">
        <v>6635</v>
      </c>
      <c r="H50" s="194">
        <v>6633</v>
      </c>
      <c r="I50" s="194">
        <v>6625</v>
      </c>
      <c r="J50" s="194">
        <v>6615</v>
      </c>
      <c r="K50" s="194">
        <v>6611</v>
      </c>
    </row>
    <row r="51" spans="1:11" ht="15.75" thickBot="1">
      <c r="A51" s="194" t="s">
        <v>241</v>
      </c>
      <c r="B51" s="194"/>
      <c r="C51" s="194">
        <v>12657</v>
      </c>
      <c r="D51" s="194">
        <v>12684</v>
      </c>
      <c r="E51" s="194">
        <v>12624</v>
      </c>
      <c r="F51" s="194">
        <v>12489</v>
      </c>
      <c r="G51" s="194">
        <v>12348</v>
      </c>
      <c r="H51" s="194">
        <v>12141</v>
      </c>
      <c r="I51" s="194">
        <v>11908</v>
      </c>
      <c r="J51" s="194">
        <v>11678</v>
      </c>
      <c r="K51" s="194">
        <v>11489</v>
      </c>
    </row>
    <row r="52" spans="1:11" ht="15.75" thickBot="1">
      <c r="A52" s="194" t="s">
        <v>242</v>
      </c>
      <c r="B52" s="194"/>
      <c r="C52" s="194">
        <v>5047</v>
      </c>
      <c r="D52" s="194">
        <v>5037</v>
      </c>
      <c r="E52" s="194">
        <v>5019</v>
      </c>
      <c r="F52" s="194">
        <v>4982</v>
      </c>
      <c r="G52" s="194">
        <v>4947</v>
      </c>
      <c r="H52" s="194">
        <v>4907</v>
      </c>
      <c r="I52" s="194">
        <v>4857</v>
      </c>
      <c r="J52" s="194">
        <v>4811</v>
      </c>
      <c r="K52" s="194">
        <v>4770</v>
      </c>
    </row>
    <row r="53" spans="1:11" ht="15.75" thickBot="1">
      <c r="A53" s="194" t="s">
        <v>243</v>
      </c>
      <c r="B53" s="194"/>
      <c r="C53" s="194">
        <v>1027</v>
      </c>
      <c r="D53" s="194">
        <v>1020</v>
      </c>
      <c r="E53" s="194">
        <v>1012</v>
      </c>
      <c r="F53" s="194">
        <v>995</v>
      </c>
      <c r="G53" s="194">
        <v>982</v>
      </c>
      <c r="H53" s="194">
        <v>972</v>
      </c>
      <c r="I53" s="194">
        <v>957</v>
      </c>
      <c r="J53" s="194">
        <v>945</v>
      </c>
      <c r="K53" s="194">
        <v>936</v>
      </c>
    </row>
    <row r="54" spans="1:11" ht="15.75" thickBot="1">
      <c r="A54" s="194" t="s">
        <v>244</v>
      </c>
      <c r="B54" s="194"/>
      <c r="C54" s="194">
        <v>3213</v>
      </c>
      <c r="D54" s="194">
        <v>3212</v>
      </c>
      <c r="E54" s="194">
        <v>3209</v>
      </c>
      <c r="F54" s="194">
        <v>3188</v>
      </c>
      <c r="G54" s="194">
        <v>3163</v>
      </c>
      <c r="H54" s="194">
        <v>3144</v>
      </c>
      <c r="I54" s="194">
        <v>3110</v>
      </c>
      <c r="J54" s="194">
        <v>3070</v>
      </c>
      <c r="K54" s="194">
        <v>3043</v>
      </c>
    </row>
    <row r="55" spans="1:11" ht="15.75" thickBot="1">
      <c r="A55" s="194" t="s">
        <v>245</v>
      </c>
      <c r="B55" s="194"/>
      <c r="C55" s="194">
        <v>8374</v>
      </c>
      <c r="D55" s="194">
        <v>8372</v>
      </c>
      <c r="E55" s="194">
        <v>8371</v>
      </c>
      <c r="F55" s="194">
        <v>8351</v>
      </c>
      <c r="G55" s="194">
        <v>8321</v>
      </c>
      <c r="H55" s="194">
        <v>8289</v>
      </c>
      <c r="I55" s="194">
        <v>8251</v>
      </c>
      <c r="J55" s="194">
        <v>8196</v>
      </c>
      <c r="K55" s="194">
        <v>8139</v>
      </c>
    </row>
    <row r="56" spans="1:11" ht="15.75" thickBot="1">
      <c r="A56" s="194" t="s">
        <v>246</v>
      </c>
      <c r="B56" s="194"/>
      <c r="C56" s="194">
        <v>3856</v>
      </c>
      <c r="D56" s="194">
        <v>3852</v>
      </c>
      <c r="E56" s="194">
        <v>3858</v>
      </c>
      <c r="F56" s="194">
        <v>3848</v>
      </c>
      <c r="G56" s="194">
        <v>3822</v>
      </c>
      <c r="H56" s="194">
        <v>3803</v>
      </c>
      <c r="I56" s="194">
        <v>3758</v>
      </c>
      <c r="J56" s="194">
        <v>3708</v>
      </c>
      <c r="K56" s="194">
        <v>3677</v>
      </c>
    </row>
    <row r="57" spans="1:11" ht="15.75" thickBot="1">
      <c r="A57" s="194" t="s">
        <v>247</v>
      </c>
      <c r="B57" s="194"/>
      <c r="C57" s="194">
        <v>4693</v>
      </c>
      <c r="D57" s="194">
        <v>4690</v>
      </c>
      <c r="E57" s="194">
        <v>4722</v>
      </c>
      <c r="F57" s="194">
        <v>4714</v>
      </c>
      <c r="G57" s="194">
        <v>4703</v>
      </c>
      <c r="H57" s="194">
        <v>4693</v>
      </c>
      <c r="I57" s="194">
        <v>4677</v>
      </c>
      <c r="J57" s="194">
        <v>4663</v>
      </c>
      <c r="K57" s="194">
        <v>4653</v>
      </c>
    </row>
    <row r="58" spans="1:11" ht="15.75" thickBot="1">
      <c r="A58" s="194" t="s">
        <v>248</v>
      </c>
      <c r="B58" s="194"/>
      <c r="C58" s="194">
        <v>364</v>
      </c>
      <c r="D58" s="194">
        <v>366</v>
      </c>
      <c r="E58" s="194">
        <v>366</v>
      </c>
      <c r="F58" s="194">
        <v>361</v>
      </c>
      <c r="G58" s="194">
        <v>354</v>
      </c>
      <c r="H58" s="194">
        <v>349</v>
      </c>
      <c r="I58" s="194">
        <v>340</v>
      </c>
      <c r="J58" s="194">
        <v>330</v>
      </c>
      <c r="K58" s="194">
        <v>325</v>
      </c>
    </row>
    <row r="59" spans="1:11" ht="15.75" thickBot="1">
      <c r="A59" s="194" t="s">
        <v>249</v>
      </c>
      <c r="B59" s="194"/>
      <c r="C59" s="194">
        <v>3956</v>
      </c>
      <c r="D59" s="194">
        <v>3954</v>
      </c>
      <c r="E59" s="194">
        <v>3955</v>
      </c>
      <c r="F59" s="194">
        <v>3944</v>
      </c>
      <c r="G59" s="194">
        <v>3931</v>
      </c>
      <c r="H59" s="194">
        <v>3904</v>
      </c>
      <c r="I59" s="194">
        <v>3874</v>
      </c>
      <c r="J59" s="194">
        <v>3846</v>
      </c>
      <c r="K59" s="194">
        <v>3827</v>
      </c>
    </row>
    <row r="60" spans="1:11" ht="15.75" thickBot="1">
      <c r="A60" s="194" t="s">
        <v>250</v>
      </c>
      <c r="B60" s="194"/>
      <c r="C60" s="194">
        <v>2492</v>
      </c>
      <c r="D60" s="194">
        <v>2490</v>
      </c>
      <c r="E60" s="194">
        <v>2501</v>
      </c>
      <c r="F60" s="194">
        <v>2509</v>
      </c>
      <c r="G60" s="194">
        <v>2515</v>
      </c>
      <c r="H60" s="194">
        <v>2522</v>
      </c>
      <c r="I60" s="194">
        <v>2520</v>
      </c>
      <c r="J60" s="194">
        <v>2523</v>
      </c>
      <c r="K60" s="194">
        <v>2531</v>
      </c>
    </row>
    <row r="61" spans="1:11" ht="15.75" thickBot="1">
      <c r="A61" s="194" t="s">
        <v>251</v>
      </c>
      <c r="B61" s="194"/>
      <c r="C61" s="194">
        <v>595</v>
      </c>
      <c r="D61" s="194">
        <v>594</v>
      </c>
      <c r="E61" s="194">
        <v>593</v>
      </c>
      <c r="F61" s="194">
        <v>590</v>
      </c>
      <c r="G61" s="194">
        <v>587</v>
      </c>
      <c r="H61" s="194">
        <v>586</v>
      </c>
      <c r="I61" s="194">
        <v>582</v>
      </c>
      <c r="J61" s="194">
        <v>577</v>
      </c>
      <c r="K61" s="194">
        <v>576</v>
      </c>
    </row>
    <row r="62" spans="1:11" ht="15.75" thickBot="1">
      <c r="A62" s="194" t="s">
        <v>252</v>
      </c>
      <c r="B62" s="194"/>
      <c r="C62" s="194">
        <v>728</v>
      </c>
      <c r="D62" s="194">
        <v>725</v>
      </c>
      <c r="E62" s="194">
        <v>721</v>
      </c>
      <c r="F62" s="194">
        <v>717</v>
      </c>
      <c r="G62" s="194">
        <v>710</v>
      </c>
      <c r="H62" s="194">
        <v>705</v>
      </c>
      <c r="I62" s="194">
        <v>695</v>
      </c>
      <c r="J62" s="194">
        <v>684</v>
      </c>
      <c r="K62" s="194">
        <v>678</v>
      </c>
    </row>
    <row r="63" spans="1:11" ht="15.75" thickBot="1">
      <c r="A63" s="194" t="s">
        <v>253</v>
      </c>
      <c r="B63" s="194"/>
      <c r="C63" s="194">
        <v>2587</v>
      </c>
      <c r="D63" s="194">
        <v>2589</v>
      </c>
      <c r="E63" s="194">
        <v>2590</v>
      </c>
      <c r="F63" s="194">
        <v>2559</v>
      </c>
      <c r="G63" s="194">
        <v>2520</v>
      </c>
      <c r="H63" s="194">
        <v>2480</v>
      </c>
      <c r="I63" s="194">
        <v>2428</v>
      </c>
      <c r="J63" s="194">
        <v>2385</v>
      </c>
      <c r="K63" s="194">
        <v>2325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5A0B4-75B1-4543-B037-083B1B00C3D9}">
  <dimension ref="A1:B21"/>
  <sheetViews>
    <sheetView workbookViewId="0">
      <selection activeCell="B1" sqref="B1"/>
    </sheetView>
  </sheetViews>
  <sheetFormatPr baseColWidth="10" defaultRowHeight="15"/>
  <cols>
    <col min="2" max="2" width="66" customWidth="1"/>
  </cols>
  <sheetData>
    <row r="1" spans="1:2">
      <c r="A1" s="142" t="s">
        <v>137</v>
      </c>
      <c r="B1" s="142" t="s">
        <v>208</v>
      </c>
    </row>
    <row r="2" spans="1:2">
      <c r="A2">
        <v>3</v>
      </c>
      <c r="B2" t="s">
        <v>119</v>
      </c>
    </row>
    <row r="3" spans="1:2">
      <c r="A3">
        <v>2</v>
      </c>
      <c r="B3" t="s">
        <v>118</v>
      </c>
    </row>
    <row r="4" spans="1:2">
      <c r="A4">
        <v>1</v>
      </c>
      <c r="B4" t="s">
        <v>117</v>
      </c>
    </row>
    <row r="5" spans="1:2">
      <c r="A5">
        <v>4</v>
      </c>
      <c r="B5" t="s">
        <v>120</v>
      </c>
    </row>
    <row r="6" spans="1:2">
      <c r="A6">
        <v>5</v>
      </c>
      <c r="B6" t="s">
        <v>121</v>
      </c>
    </row>
    <row r="7" spans="1:2">
      <c r="A7">
        <v>6</v>
      </c>
      <c r="B7" t="s">
        <v>122</v>
      </c>
    </row>
    <row r="8" spans="1:2">
      <c r="A8">
        <v>7</v>
      </c>
      <c r="B8" t="s">
        <v>123</v>
      </c>
    </row>
    <row r="9" spans="1:2">
      <c r="A9">
        <v>8</v>
      </c>
      <c r="B9" t="s">
        <v>124</v>
      </c>
    </row>
    <row r="10" spans="1:2">
      <c r="A10">
        <v>9</v>
      </c>
      <c r="B10" t="s">
        <v>125</v>
      </c>
    </row>
    <row r="11" spans="1:2">
      <c r="A11">
        <v>10</v>
      </c>
      <c r="B11" t="s">
        <v>126</v>
      </c>
    </row>
    <row r="12" spans="1:2">
      <c r="A12">
        <v>11</v>
      </c>
      <c r="B12" t="s">
        <v>127</v>
      </c>
    </row>
    <row r="13" spans="1:2">
      <c r="A13">
        <v>12</v>
      </c>
      <c r="B13" t="s">
        <v>132</v>
      </c>
    </row>
    <row r="14" spans="1:2">
      <c r="A14">
        <v>13</v>
      </c>
      <c r="B14" t="s">
        <v>133</v>
      </c>
    </row>
    <row r="15" spans="1:2">
      <c r="A15">
        <v>14</v>
      </c>
      <c r="B15" t="s">
        <v>134</v>
      </c>
    </row>
    <row r="16" spans="1:2">
      <c r="A16">
        <v>15</v>
      </c>
      <c r="B16" t="s">
        <v>135</v>
      </c>
    </row>
    <row r="17" spans="1:2">
      <c r="A17">
        <v>16</v>
      </c>
      <c r="B17" t="s">
        <v>136</v>
      </c>
    </row>
    <row r="18" spans="1:2">
      <c r="A18">
        <v>17</v>
      </c>
      <c r="B18" t="s">
        <v>128</v>
      </c>
    </row>
    <row r="19" spans="1:2">
      <c r="A19">
        <v>18</v>
      </c>
      <c r="B19" t="s">
        <v>131</v>
      </c>
    </row>
    <row r="20" spans="1:2">
      <c r="A20">
        <v>19</v>
      </c>
      <c r="B20" t="s">
        <v>130</v>
      </c>
    </row>
    <row r="21" spans="1:2">
      <c r="A21">
        <v>20</v>
      </c>
      <c r="B21"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Expansion Provincia_2013</vt:lpstr>
      <vt:lpstr>Expansion Provincia_2007</vt:lpstr>
      <vt:lpstr>Cai et al 2023</vt:lpstr>
      <vt:lpstr>1)省份和地区Provinces &amp; Regions</vt:lpstr>
      <vt:lpstr>2) 2007年</vt:lpstr>
      <vt:lpstr>3) 2013年</vt:lpstr>
      <vt:lpstr>4) 2018_GW</vt:lpstr>
      <vt:lpstr>Hoja2</vt:lpstr>
      <vt:lpstr>branches_2018</vt:lpstr>
      <vt:lpstr>Ocupations 2013</vt:lpstr>
      <vt:lpstr>Ocupations 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2024-03-20T18:00:29Z</dcterms:modified>
</cp:coreProperties>
</file>